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fvcproductions/Dropbox/GitHub/cs-hu/CSC-120/Excel/Chapter 2 Capstone/"/>
    </mc:Choice>
  </mc:AlternateContent>
  <bookViews>
    <workbookView xWindow="-4520" yWindow="-23540" windowWidth="38400" windowHeight="23540"/>
  </bookViews>
  <sheets>
    <sheet name="New Clients" sheetId="10" r:id="rId1"/>
  </sheets>
  <definedNames>
    <definedName name="Membership">'New Clients'!$A$18:$C$20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0" l="1"/>
  <c r="I14" i="10"/>
  <c r="H14" i="10"/>
  <c r="F14" i="10"/>
  <c r="E14" i="10"/>
  <c r="G14" i="10"/>
  <c r="C14" i="10"/>
  <c r="H19" i="10"/>
  <c r="J6" i="10"/>
  <c r="J7" i="10"/>
  <c r="J8" i="10"/>
  <c r="J9" i="10"/>
  <c r="J10" i="10"/>
  <c r="J11" i="10"/>
  <c r="J12" i="10"/>
  <c r="J13" i="10"/>
  <c r="J5" i="10"/>
  <c r="H22" i="10"/>
  <c r="H21" i="10"/>
  <c r="H20" i="10"/>
  <c r="H18" i="10"/>
  <c r="I6" i="10"/>
  <c r="I7" i="10"/>
  <c r="I8" i="10"/>
  <c r="I9" i="10"/>
  <c r="I10" i="10"/>
  <c r="I11" i="10"/>
  <c r="I12" i="10"/>
  <c r="I13" i="10"/>
  <c r="I5" i="10"/>
  <c r="H6" i="10"/>
  <c r="H7" i="10"/>
  <c r="H8" i="10"/>
  <c r="H9" i="10"/>
  <c r="H10" i="10"/>
  <c r="H11" i="10"/>
  <c r="H12" i="10"/>
  <c r="H13" i="10"/>
  <c r="H5" i="10"/>
  <c r="G6" i="10"/>
  <c r="G7" i="10"/>
  <c r="G8" i="10"/>
  <c r="G9" i="10"/>
  <c r="G10" i="10"/>
  <c r="G11" i="10"/>
  <c r="G12" i="10"/>
  <c r="G13" i="10"/>
  <c r="G5" i="10"/>
  <c r="E6" i="10"/>
  <c r="E7" i="10"/>
  <c r="E8" i="10"/>
  <c r="E9" i="10"/>
  <c r="E10" i="10"/>
  <c r="E11" i="10"/>
  <c r="E12" i="10"/>
  <c r="E13" i="10"/>
  <c r="E5" i="10"/>
  <c r="C6" i="10"/>
  <c r="C7" i="10"/>
  <c r="C8" i="10"/>
  <c r="C9" i="10"/>
  <c r="C10" i="10"/>
  <c r="C11" i="10"/>
  <c r="C12" i="10"/>
  <c r="C13" i="10"/>
  <c r="C5" i="10"/>
  <c r="B2" i="10"/>
</calcChain>
</file>

<file path=xl/sharedStrings.xml><?xml version="1.0" encoding="utf-8"?>
<sst xmlns="http://schemas.openxmlformats.org/spreadsheetml/2006/main" count="55" uniqueCount="36">
  <si>
    <t>Down Payment</t>
  </si>
  <si>
    <t>Monthly Payment</t>
  </si>
  <si>
    <t>Cost</t>
  </si>
  <si>
    <t>Balance</t>
  </si>
  <si>
    <t>Locker</t>
  </si>
  <si>
    <t>Yes</t>
  </si>
  <si>
    <t>No</t>
  </si>
  <si>
    <t>Number of New Members</t>
  </si>
  <si>
    <t>Lowest Monthly Payment</t>
  </si>
  <si>
    <t>Total Due</t>
  </si>
  <si>
    <t>Individual</t>
  </si>
  <si>
    <t>Deluxe</t>
  </si>
  <si>
    <t>Locker Fee</t>
  </si>
  <si>
    <t>Years</t>
  </si>
  <si>
    <t>Annual Total</t>
  </si>
  <si>
    <t>Totals</t>
  </si>
  <si>
    <t>Membership</t>
  </si>
  <si>
    <t>Summary Statistics</t>
  </si>
  <si>
    <t>Average Monthly Payment</t>
  </si>
  <si>
    <t>Maxium Monthly Payment</t>
  </si>
  <si>
    <t>Client</t>
  </si>
  <si>
    <t>Family</t>
  </si>
  <si>
    <t>Median Monthly Payment</t>
  </si>
  <si>
    <t>Date Prepared:</t>
  </si>
  <si>
    <t>Andrews</t>
  </si>
  <si>
    <t>Baker</t>
  </si>
  <si>
    <t>Carter</t>
  </si>
  <si>
    <t>Evans</t>
  </si>
  <si>
    <t>Foust</t>
  </si>
  <si>
    <t>Gardner</t>
  </si>
  <si>
    <t>Hart</t>
  </si>
  <si>
    <t>Ivans</t>
  </si>
  <si>
    <t>Dudley</t>
  </si>
  <si>
    <t>Interest Rate</t>
  </si>
  <si>
    <t>Months Per Year</t>
  </si>
  <si>
    <t>Health &amp; Fitness 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</si>
</sst>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2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view="pageLayout" zoomScale="167" workbookViewId="0">
      <selection activeCell="A20" sqref="A20"/>
    </sheetView>
  </sheetViews>
  <sheetFormatPr baseColWidth="10" defaultColWidth="8.83203125" defaultRowHeight="12.75" customHeight="1" x14ac:dyDescent="0.15"/>
  <cols>
    <col min="1" max="1" width="12.1640625" customWidth="1"/>
    <col min="2" max="2" width="12.1640625" bestFit="1" customWidth="1"/>
    <col min="3" max="3" width="7.83203125" customWidth="1"/>
    <col min="4" max="4" width="8.33203125" customWidth="1"/>
    <col min="5" max="5" width="11" customWidth="1"/>
    <col min="6" max="6" width="6" bestFit="1" customWidth="1"/>
    <col min="7" max="7" width="10.83203125" customWidth="1"/>
    <col min="8" max="8" width="8.6640625" customWidth="1"/>
    <col min="9" max="9" width="10.33203125" customWidth="1"/>
    <col min="10" max="10" width="8.1640625" customWidth="1"/>
    <col min="11" max="11" width="16.33203125" customWidth="1"/>
    <col min="15" max="16" width="11.83203125" bestFit="1" customWidth="1"/>
  </cols>
  <sheetData>
    <row r="1" spans="1:10" ht="24" customHeight="1" x14ac:dyDescent="0.15">
      <c r="A1" s="20" t="s">
        <v>35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2.75" customHeight="1" x14ac:dyDescent="0.15">
      <c r="A2" s="19" t="s">
        <v>23</v>
      </c>
      <c r="B2" s="18">
        <f ca="1">TODAY()</f>
        <v>42464</v>
      </c>
    </row>
    <row r="3" spans="1:10" ht="12.75" customHeight="1" x14ac:dyDescent="0.15">
      <c r="A3" s="3"/>
      <c r="B3" s="2"/>
    </row>
    <row r="4" spans="1:10" ht="26" x14ac:dyDescent="0.15">
      <c r="A4" s="4" t="s">
        <v>20</v>
      </c>
      <c r="B4" s="4" t="s">
        <v>16</v>
      </c>
      <c r="C4" s="4" t="s">
        <v>2</v>
      </c>
      <c r="D4" s="4" t="s">
        <v>4</v>
      </c>
      <c r="E4" s="4" t="s">
        <v>14</v>
      </c>
      <c r="F4" s="4" t="s">
        <v>13</v>
      </c>
      <c r="G4" s="4" t="s">
        <v>9</v>
      </c>
      <c r="H4" s="4" t="s">
        <v>0</v>
      </c>
      <c r="I4" s="4" t="s">
        <v>3</v>
      </c>
      <c r="J4" s="4" t="s">
        <v>1</v>
      </c>
    </row>
    <row r="5" spans="1:10" ht="13" x14ac:dyDescent="0.15">
      <c r="A5" s="6" t="s">
        <v>24</v>
      </c>
      <c r="B5" s="7" t="s">
        <v>11</v>
      </c>
      <c r="C5" s="8">
        <f>LOOKUP(B5,$A$18:$A$20, $B$18:$B$20)</f>
        <v>575</v>
      </c>
      <c r="D5" s="7" t="s">
        <v>5</v>
      </c>
      <c r="E5" s="8">
        <f>IF(D5="Yes",C5+$B$22,C5)</f>
        <v>650</v>
      </c>
      <c r="F5" s="7">
        <v>1</v>
      </c>
      <c r="G5" s="8">
        <f>E5*F5</f>
        <v>650</v>
      </c>
      <c r="H5" s="8">
        <f>LOOKUP(B5,$A$18:$C$20,$C$18:$C$20)</f>
        <v>250</v>
      </c>
      <c r="I5" s="8">
        <f>G5-H5</f>
        <v>400</v>
      </c>
      <c r="J5" s="9">
        <f>I5/(12*F5)+(I5/(12*F5))*($B$23)</f>
        <v>35.25</v>
      </c>
    </row>
    <row r="6" spans="1:10" ht="13" x14ac:dyDescent="0.15">
      <c r="A6" s="6" t="s">
        <v>25</v>
      </c>
      <c r="B6" s="7" t="s">
        <v>10</v>
      </c>
      <c r="C6" s="8">
        <f t="shared" ref="C6:C13" si="0">LOOKUP(B6,$A$18:$A$20, $B$18:$B$20)</f>
        <v>300</v>
      </c>
      <c r="D6" s="7" t="s">
        <v>5</v>
      </c>
      <c r="E6" s="8">
        <f t="shared" ref="E6:E13" si="1">IF(D6="Yes",C6+$B$22,C6)</f>
        <v>375</v>
      </c>
      <c r="F6" s="7">
        <v>2</v>
      </c>
      <c r="G6" s="8">
        <f t="shared" ref="G6:G13" si="2">E6*F6</f>
        <v>750</v>
      </c>
      <c r="H6" s="8">
        <f t="shared" ref="H6:H13" si="3">LOOKUP(B6,$A$18:$C$20,$C$18:$C$20)</f>
        <v>150</v>
      </c>
      <c r="I6" s="8">
        <f t="shared" ref="I6:I13" si="4">G6-H6</f>
        <v>600</v>
      </c>
      <c r="J6" s="9">
        <f t="shared" ref="J6:J13" si="5">I6/(12*F6)+(I6/(12*F6))*($B$23)</f>
        <v>26.4375</v>
      </c>
    </row>
    <row r="7" spans="1:10" ht="13" x14ac:dyDescent="0.15">
      <c r="A7" s="6" t="s">
        <v>26</v>
      </c>
      <c r="B7" s="7" t="s">
        <v>21</v>
      </c>
      <c r="C7" s="8">
        <f t="shared" si="0"/>
        <v>1500</v>
      </c>
      <c r="D7" s="7" t="s">
        <v>6</v>
      </c>
      <c r="E7" s="8">
        <f t="shared" si="1"/>
        <v>1500</v>
      </c>
      <c r="F7" s="7">
        <v>3</v>
      </c>
      <c r="G7" s="8">
        <f t="shared" si="2"/>
        <v>4500</v>
      </c>
      <c r="H7" s="8">
        <f t="shared" si="3"/>
        <v>700</v>
      </c>
      <c r="I7" s="8">
        <f t="shared" si="4"/>
        <v>3800</v>
      </c>
      <c r="J7" s="9">
        <f t="shared" si="5"/>
        <v>111.625</v>
      </c>
    </row>
    <row r="8" spans="1:10" ht="13" x14ac:dyDescent="0.15">
      <c r="A8" s="6" t="s">
        <v>32</v>
      </c>
      <c r="B8" s="7" t="s">
        <v>11</v>
      </c>
      <c r="C8" s="8">
        <f t="shared" si="0"/>
        <v>575</v>
      </c>
      <c r="D8" s="7" t="s">
        <v>6</v>
      </c>
      <c r="E8" s="8">
        <f t="shared" si="1"/>
        <v>575</v>
      </c>
      <c r="F8" s="7">
        <v>2</v>
      </c>
      <c r="G8" s="8">
        <f t="shared" si="2"/>
        <v>1150</v>
      </c>
      <c r="H8" s="8">
        <f t="shared" si="3"/>
        <v>250</v>
      </c>
      <c r="I8" s="8">
        <f t="shared" si="4"/>
        <v>900</v>
      </c>
      <c r="J8" s="9">
        <f t="shared" si="5"/>
        <v>39.65625</v>
      </c>
    </row>
    <row r="9" spans="1:10" ht="13" x14ac:dyDescent="0.15">
      <c r="A9" s="6" t="s">
        <v>27</v>
      </c>
      <c r="B9" s="7" t="s">
        <v>11</v>
      </c>
      <c r="C9" s="8">
        <f t="shared" si="0"/>
        <v>575</v>
      </c>
      <c r="D9" s="7" t="s">
        <v>5</v>
      </c>
      <c r="E9" s="8">
        <f t="shared" si="1"/>
        <v>650</v>
      </c>
      <c r="F9" s="7">
        <v>3</v>
      </c>
      <c r="G9" s="8">
        <f t="shared" si="2"/>
        <v>1950</v>
      </c>
      <c r="H9" s="8">
        <f t="shared" si="3"/>
        <v>250</v>
      </c>
      <c r="I9" s="8">
        <f t="shared" si="4"/>
        <v>1700</v>
      </c>
      <c r="J9" s="9">
        <f t="shared" si="5"/>
        <v>49.9375</v>
      </c>
    </row>
    <row r="10" spans="1:10" ht="13" x14ac:dyDescent="0.15">
      <c r="A10" s="6" t="s">
        <v>28</v>
      </c>
      <c r="B10" s="7" t="s">
        <v>10</v>
      </c>
      <c r="C10" s="8">
        <f t="shared" si="0"/>
        <v>300</v>
      </c>
      <c r="D10" s="7" t="s">
        <v>6</v>
      </c>
      <c r="E10" s="8">
        <f t="shared" si="1"/>
        <v>300</v>
      </c>
      <c r="F10" s="7">
        <v>1</v>
      </c>
      <c r="G10" s="8">
        <f t="shared" si="2"/>
        <v>300</v>
      </c>
      <c r="H10" s="8">
        <f t="shared" si="3"/>
        <v>150</v>
      </c>
      <c r="I10" s="8">
        <f t="shared" si="4"/>
        <v>150</v>
      </c>
      <c r="J10" s="9">
        <f t="shared" si="5"/>
        <v>13.21875</v>
      </c>
    </row>
    <row r="11" spans="1:10" ht="13" x14ac:dyDescent="0.15">
      <c r="A11" s="6" t="s">
        <v>29</v>
      </c>
      <c r="B11" s="7" t="s">
        <v>10</v>
      </c>
      <c r="C11" s="8">
        <f t="shared" si="0"/>
        <v>300</v>
      </c>
      <c r="D11" s="7" t="s">
        <v>6</v>
      </c>
      <c r="E11" s="8">
        <f t="shared" si="1"/>
        <v>300</v>
      </c>
      <c r="F11" s="7">
        <v>2</v>
      </c>
      <c r="G11" s="8">
        <f t="shared" si="2"/>
        <v>600</v>
      </c>
      <c r="H11" s="8">
        <f t="shared" si="3"/>
        <v>150</v>
      </c>
      <c r="I11" s="8">
        <f t="shared" si="4"/>
        <v>450</v>
      </c>
      <c r="J11" s="9">
        <f t="shared" si="5"/>
        <v>19.828125</v>
      </c>
    </row>
    <row r="12" spans="1:10" ht="13" x14ac:dyDescent="0.15">
      <c r="A12" s="6" t="s">
        <v>30</v>
      </c>
      <c r="B12" s="7" t="s">
        <v>10</v>
      </c>
      <c r="C12" s="8">
        <f t="shared" si="0"/>
        <v>300</v>
      </c>
      <c r="D12" s="7" t="s">
        <v>6</v>
      </c>
      <c r="E12" s="8">
        <f t="shared" si="1"/>
        <v>300</v>
      </c>
      <c r="F12" s="7">
        <v>3</v>
      </c>
      <c r="G12" s="8">
        <f t="shared" si="2"/>
        <v>900</v>
      </c>
      <c r="H12" s="8">
        <f t="shared" si="3"/>
        <v>150</v>
      </c>
      <c r="I12" s="8">
        <f t="shared" si="4"/>
        <v>750</v>
      </c>
      <c r="J12" s="9">
        <f t="shared" si="5"/>
        <v>22.03125</v>
      </c>
    </row>
    <row r="13" spans="1:10" ht="13" x14ac:dyDescent="0.15">
      <c r="A13" s="6" t="s">
        <v>31</v>
      </c>
      <c r="B13" s="7" t="s">
        <v>10</v>
      </c>
      <c r="C13" s="8">
        <f t="shared" si="0"/>
        <v>300</v>
      </c>
      <c r="D13" s="7" t="s">
        <v>5</v>
      </c>
      <c r="E13" s="8">
        <f t="shared" si="1"/>
        <v>375</v>
      </c>
      <c r="F13" s="7">
        <v>3</v>
      </c>
      <c r="G13" s="8">
        <f t="shared" si="2"/>
        <v>1125</v>
      </c>
      <c r="H13" s="8">
        <f t="shared" si="3"/>
        <v>150</v>
      </c>
      <c r="I13" s="8">
        <f t="shared" si="4"/>
        <v>975</v>
      </c>
      <c r="J13" s="9">
        <f t="shared" si="5"/>
        <v>28.640625</v>
      </c>
    </row>
    <row r="14" spans="1:10" ht="12.75" customHeight="1" x14ac:dyDescent="0.15">
      <c r="A14" s="10" t="s">
        <v>15</v>
      </c>
      <c r="B14" s="7"/>
      <c r="C14" s="8">
        <f>SUM(C5:C13)</f>
        <v>4725</v>
      </c>
      <c r="D14" s="7"/>
      <c r="E14" s="8">
        <f>SUM(E5:E13)</f>
        <v>5025</v>
      </c>
      <c r="F14" s="11">
        <f>SUM(F5:F13)</f>
        <v>20</v>
      </c>
      <c r="G14" s="8">
        <f>SUM(G5:G13)</f>
        <v>11925</v>
      </c>
      <c r="H14" s="8">
        <f>SUM(H5:H13)</f>
        <v>2200</v>
      </c>
      <c r="I14" s="8">
        <f>SUM(I5:I13)</f>
        <v>9725</v>
      </c>
      <c r="J14" s="8">
        <f>SUM(J5:J13)</f>
        <v>346.625</v>
      </c>
    </row>
    <row r="17" spans="1:9" ht="28" customHeight="1" x14ac:dyDescent="0.15">
      <c r="A17" s="4" t="s">
        <v>16</v>
      </c>
      <c r="B17" s="4" t="s">
        <v>2</v>
      </c>
      <c r="C17" s="5" t="s">
        <v>0</v>
      </c>
      <c r="D17" s="5"/>
      <c r="E17" s="5" t="s">
        <v>17</v>
      </c>
      <c r="F17" s="5"/>
      <c r="G17" s="5"/>
      <c r="H17" s="5"/>
    </row>
    <row r="18" spans="1:9" ht="12.75" customHeight="1" x14ac:dyDescent="0.15">
      <c r="A18" s="15" t="s">
        <v>11</v>
      </c>
      <c r="B18" s="12">
        <v>575</v>
      </c>
      <c r="C18" s="17">
        <v>250</v>
      </c>
      <c r="D18" s="17"/>
      <c r="E18" s="7"/>
      <c r="F18" s="7" t="s">
        <v>7</v>
      </c>
      <c r="G18" s="7"/>
      <c r="H18" s="13">
        <f>COUNTA(B5:B13)</f>
        <v>9</v>
      </c>
    </row>
    <row r="19" spans="1:9" ht="12.75" customHeight="1" x14ac:dyDescent="0.15">
      <c r="A19" s="15" t="s">
        <v>21</v>
      </c>
      <c r="B19" s="12">
        <v>1500</v>
      </c>
      <c r="C19" s="17">
        <v>700</v>
      </c>
      <c r="D19" s="17"/>
      <c r="E19" s="7"/>
      <c r="F19" s="7" t="s">
        <v>8</v>
      </c>
      <c r="G19" s="7"/>
      <c r="H19" s="8">
        <f>MIN(J5:J13)</f>
        <v>13.21875</v>
      </c>
    </row>
    <row r="20" spans="1:9" ht="12.75" customHeight="1" x14ac:dyDescent="0.15">
      <c r="A20" s="15" t="s">
        <v>10</v>
      </c>
      <c r="B20" s="12">
        <v>300</v>
      </c>
      <c r="C20" s="17">
        <v>150</v>
      </c>
      <c r="D20" s="17"/>
      <c r="E20" s="7"/>
      <c r="F20" s="7" t="s">
        <v>18</v>
      </c>
      <c r="G20" s="7"/>
      <c r="H20" s="8">
        <f>AVERAGE(J5:J13)</f>
        <v>38.513888888888886</v>
      </c>
    </row>
    <row r="21" spans="1:9" ht="12.75" customHeight="1" x14ac:dyDescent="0.15">
      <c r="A21" s="15"/>
      <c r="B21" s="7"/>
      <c r="C21" s="7"/>
      <c r="D21" s="7"/>
      <c r="E21" s="7"/>
      <c r="F21" s="7" t="s">
        <v>19</v>
      </c>
      <c r="G21" s="7"/>
      <c r="H21" s="8">
        <f>MAX(J5:J13)</f>
        <v>111.625</v>
      </c>
    </row>
    <row r="22" spans="1:9" ht="12" customHeight="1" x14ac:dyDescent="0.15">
      <c r="A22" s="15" t="s">
        <v>12</v>
      </c>
      <c r="B22" s="12">
        <v>75</v>
      </c>
      <c r="C22" s="7"/>
      <c r="D22" s="7"/>
      <c r="E22" s="7"/>
      <c r="F22" s="6" t="s">
        <v>22</v>
      </c>
      <c r="G22" s="7"/>
      <c r="H22" s="8">
        <f>MEDIAN(J5:J13)</f>
        <v>28.640625</v>
      </c>
    </row>
    <row r="23" spans="1:9" ht="12.75" customHeight="1" x14ac:dyDescent="0.15">
      <c r="A23" s="16" t="s">
        <v>33</v>
      </c>
      <c r="B23" s="14">
        <v>5.7500000000000002E-2</v>
      </c>
      <c r="C23" s="7"/>
      <c r="D23" s="7"/>
      <c r="E23" s="7"/>
      <c r="F23" s="7"/>
      <c r="G23" s="7"/>
      <c r="H23" s="7"/>
    </row>
    <row r="24" spans="1:9" ht="27" customHeight="1" x14ac:dyDescent="0.15">
      <c r="A24" s="16" t="s">
        <v>34</v>
      </c>
      <c r="B24" s="7">
        <v>12</v>
      </c>
      <c r="C24" s="7"/>
      <c r="D24" s="7"/>
      <c r="E24" s="7"/>
      <c r="F24" s="7"/>
      <c r="G24" s="7"/>
      <c r="H24" s="7"/>
    </row>
    <row r="25" spans="1:9" ht="12.75" customHeight="1" x14ac:dyDescent="0.15">
      <c r="A25" s="7"/>
      <c r="B25" s="7"/>
      <c r="C25" s="7"/>
      <c r="D25" s="7"/>
      <c r="E25" s="7"/>
      <c r="F25" s="7"/>
      <c r="G25" s="7"/>
      <c r="H25" s="7"/>
    </row>
    <row r="29" spans="1:9" ht="12.75" customHeight="1" x14ac:dyDescent="0.15">
      <c r="I29" s="1"/>
    </row>
  </sheetData>
  <mergeCells count="6">
    <mergeCell ref="C20:D20"/>
    <mergeCell ref="A1:J1"/>
    <mergeCell ref="C17:D17"/>
    <mergeCell ref="E17:H17"/>
    <mergeCell ref="C18:D18"/>
    <mergeCell ref="C19:D19"/>
  </mergeCells>
  <phoneticPr fontId="0" type="halfwidthKatakana" alignment="noControl"/>
  <pageMargins left="0.3" right="0.3" top="1" bottom="1" header="0.5" footer="0.5"/>
  <pageSetup scale="96" orientation="portrait" horizontalDpi="300" verticalDpi="300" r:id="rId1"/>
  <headerFooter alignWithMargins="0">
    <oddFooter>&amp;LFrances Coronel&amp;C&amp;D&amp;Re02c1Gym_CoronelFrances</oddFoot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Microsoft Office User</cp:lastModifiedBy>
  <cp:lastPrinted>2009-05-18T07:33:20Z</cp:lastPrinted>
  <dcterms:created xsi:type="dcterms:W3CDTF">1997-11-05T20:14:18Z</dcterms:created>
  <dcterms:modified xsi:type="dcterms:W3CDTF">2016-04-04T21:13:29Z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1289647465</vt:i4>
  </property>
  <property fmtid="{D5CDD505-2E9C-101B-9397-08002B2CF9AE}" pid="3" name="_EmailSubject">
    <vt:lpwstr>Totally Fit</vt:lpwstr>
  </property>
  <property fmtid="{D5CDD505-2E9C-101B-9397-08002B2CF9AE}" pid="4" name="_AuthorEmail">
    <vt:lpwstr>MBarber@exchange.sba.miami.edu</vt:lpwstr>
  </property>
  <property fmtid="{D5CDD505-2E9C-101B-9397-08002B2CF9AE}" pid="5" name="_AuthorEmailDisplayName">
    <vt:lpwstr>Barber, Maryann</vt:lpwstr>
  </property>
  <property fmtid="{D5CDD505-2E9C-101B-9397-08002B2CF9AE}" pid="6" name="_ReviewingToolsShownOnce">
    <vt:lpwstr/>
  </property>
</Properties>
</file>