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ancesca\OneDrive\Documents\CH4\Methane Sensor\MEMA_2.0\"/>
    </mc:Choice>
  </mc:AlternateContent>
  <xr:revisionPtr revIDLastSave="0" documentId="11_C76BFFB3EBA753630CD41DF6FE7FF862D802BC09" xr6:coauthVersionLast="31" xr6:coauthVersionMax="31" xr10:uidLastSave="{00000000-0000-0000-0000-000000000000}"/>
  <bookViews>
    <workbookView xWindow="0" yWindow="0" windowWidth="24000" windowHeight="12075" xr2:uid="{00000000-000D-0000-FFFF-FFFF00000000}"/>
  </bookViews>
  <sheets>
    <sheet name="MEMA BOM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0" i="1" l="1"/>
  <c r="G22" i="1" l="1"/>
  <c r="G19" i="1"/>
  <c r="G35" i="1"/>
  <c r="G53" i="1"/>
  <c r="G41" i="1"/>
  <c r="G18" i="1"/>
  <c r="G20" i="1"/>
  <c r="G21" i="1"/>
  <c r="G23" i="1"/>
  <c r="G24" i="1"/>
  <c r="G25" i="1"/>
  <c r="G26" i="1"/>
  <c r="G27" i="1"/>
  <c r="G28" i="1"/>
  <c r="G29" i="1"/>
  <c r="G30" i="1"/>
  <c r="G31" i="1"/>
  <c r="G32" i="1"/>
  <c r="G33" i="1"/>
  <c r="G34" i="1"/>
  <c r="G36" i="1"/>
  <c r="G37" i="1"/>
  <c r="G38" i="1"/>
  <c r="G39" i="1"/>
  <c r="G40" i="1"/>
  <c r="G42" i="1"/>
  <c r="G43" i="1"/>
  <c r="G44" i="1"/>
  <c r="G46" i="1"/>
  <c r="G47" i="1"/>
  <c r="G48" i="1"/>
  <c r="G49" i="1"/>
  <c r="G50" i="1"/>
  <c r="G51" i="1"/>
  <c r="G52" i="1"/>
  <c r="G54" i="1"/>
  <c r="G55" i="1"/>
  <c r="G56" i="1"/>
  <c r="G57" i="1"/>
  <c r="G58" i="1"/>
  <c r="G59" i="1"/>
  <c r="E16" i="1"/>
  <c r="G16" i="1" s="1"/>
  <c r="G5" i="1"/>
  <c r="G6" i="1"/>
  <c r="G7" i="1"/>
  <c r="G8" i="1"/>
  <c r="G9" i="1"/>
  <c r="G10" i="1"/>
  <c r="G11" i="1"/>
  <c r="G12" i="1"/>
  <c r="G13" i="1"/>
  <c r="G14" i="1"/>
  <c r="G15" i="1"/>
  <c r="G17" i="1"/>
  <c r="G4" i="1"/>
  <c r="G71" i="1" l="1"/>
  <c r="D1" i="1" l="1"/>
  <c r="H71" i="1"/>
</calcChain>
</file>

<file path=xl/sharedStrings.xml><?xml version="1.0" encoding="utf-8"?>
<sst xmlns="http://schemas.openxmlformats.org/spreadsheetml/2006/main" count="219" uniqueCount="179">
  <si>
    <t>Part</t>
  </si>
  <si>
    <t>Supplier</t>
  </si>
  <si>
    <t>STL?</t>
  </si>
  <si>
    <t>Link</t>
  </si>
  <si>
    <t>MEMA 2.0 Comprehensive Parts List</t>
  </si>
  <si>
    <t>Unit Cost</t>
  </si>
  <si>
    <t>Total Cost</t>
  </si>
  <si>
    <t>McMaster Carr</t>
  </si>
  <si>
    <t>Inner Housing</t>
  </si>
  <si>
    <t>Outer wingnut plug</t>
  </si>
  <si>
    <t>Inner wingnut plug</t>
  </si>
  <si>
    <t>HARDWARE</t>
  </si>
  <si>
    <t>Miniature Through-Wall Fitting High-Pressure Brass, 1/4 Pipe Size:</t>
  </si>
  <si>
    <t>Brass Barbed Hose Fitting 1/2" Hose ID, 1/4 NPTF Male End pack of 5</t>
  </si>
  <si>
    <t>Brass Barbed Hose Elbow 90 Degree Angle, 1/2" Hose ID, 1/4 NPT Male End, Pack of 2</t>
  </si>
  <si>
    <t>Medium-Pressure Brass Threaded Pipe Fitting 1/4 Pipe Size, Hollow Hex-Head Plug</t>
  </si>
  <si>
    <t>Standard-Wall White PVC Unthreaded Pipe, 3/4 Pipe Size x 5' Length: (x3)  ea.  @McMaster</t>
  </si>
  <si>
    <t>Worm-Drive Clamps for Firm Hose and Tube, Steel Screw, 9/16" Wide Band, 7-1/8" to 10" Clamp ID, packs of 5</t>
  </si>
  <si>
    <t>Standard-Wall White PVC Pipe Fitting 3/4 Pipe Size, Cap:</t>
  </si>
  <si>
    <t>Worm-Drive Clamps for Firm Hose and Tube Steel Screw, 1/2" Band Width, 11/16" to 1-1/4" Clamp ID, pack of 10</t>
  </si>
  <si>
    <t>Part #</t>
  </si>
  <si>
    <t>#5346K22</t>
  </si>
  <si>
    <t>#50785K22</t>
  </si>
  <si>
    <t>#48925K92</t>
  </si>
  <si>
    <t>#5415K43</t>
  </si>
  <si>
    <t>#4880K52</t>
  </si>
  <si>
    <t>#5415K14</t>
  </si>
  <si>
    <t>Assembly #</t>
  </si>
  <si>
    <t>Vent &amp; leg structures</t>
  </si>
  <si>
    <t xml:space="preserve">Unit # </t>
  </si>
  <si>
    <t>2ft</t>
  </si>
  <si>
    <t># in MEMA</t>
  </si>
  <si>
    <t>Notes:</t>
  </si>
  <si>
    <t>Large exterior mount zips</t>
  </si>
  <si>
    <t>3/4" PVC Endcaps</t>
  </si>
  <si>
    <t>4"  PVC Endcap</t>
  </si>
  <si>
    <t>8" PVC Endcap</t>
  </si>
  <si>
    <t>1 1/4 " small exterior tube zips</t>
  </si>
  <si>
    <t>1/2" clear vent tubing</t>
  </si>
  <si>
    <t>1/2" brass nipples (straight)</t>
  </si>
  <si>
    <t>1/3" Brass nipples (elbow)</t>
  </si>
  <si>
    <t>#53525K19</t>
  </si>
  <si>
    <t>1/2" brass throughwalls</t>
  </si>
  <si>
    <t>3/4" rope (ft)</t>
  </si>
  <si>
    <t xml:space="preserve">carabiners </t>
  </si>
  <si>
    <t>15lb weights</t>
  </si>
  <si>
    <t>Detailed Description</t>
  </si>
  <si>
    <t>Fisheye screws 3/16"</t>
  </si>
  <si>
    <t>3/16" nuts</t>
  </si>
  <si>
    <t>3/16" washers</t>
  </si>
  <si>
    <t>Plastic collection funnell</t>
  </si>
  <si>
    <t>Metal fasters for legs (Copper wire, currently)</t>
  </si>
  <si>
    <t>3/16" tubing cross junction</t>
  </si>
  <si>
    <t>Flexable attachment (wormdrive clamp)</t>
  </si>
  <si>
    <t>12v Solenoid valved</t>
  </si>
  <si>
    <t>12v relay board</t>
  </si>
  <si>
    <t>Pressure transducer (+Circuit and PWR supply)</t>
  </si>
  <si>
    <t>MQ4</t>
  </si>
  <si>
    <t>MQ4 sensor port</t>
  </si>
  <si>
    <t>Centrifugal fan, 12v</t>
  </si>
  <si>
    <t>Wire (misc.)</t>
  </si>
  <si>
    <t>Breadboard(?)</t>
  </si>
  <si>
    <t>Controller (Arduino,clock,sd or Pi zero)(?)</t>
  </si>
  <si>
    <t>PWR supply 12v(?)</t>
  </si>
  <si>
    <t>PWR supply 5v (?)</t>
  </si>
  <si>
    <t>1/2" to 3/16" check valve</t>
  </si>
  <si>
    <t>Velcro (ft)</t>
  </si>
  <si>
    <t xml:space="preserve">foam support pads </t>
  </si>
  <si>
    <t>11.5ft</t>
  </si>
  <si>
    <t>SEN-09404 RoHS</t>
  </si>
  <si>
    <t>MQ4 Methane Sensor</t>
  </si>
  <si>
    <t>Sparkfun</t>
  </si>
  <si>
    <t>Funnel Padding</t>
  </si>
  <si>
    <t>#8747K112</t>
  </si>
  <si>
    <t>6in^2</t>
  </si>
  <si>
    <t>Funnell Connector</t>
  </si>
  <si>
    <t>4511K74</t>
  </si>
  <si>
    <t>4880K683</t>
  </si>
  <si>
    <t>Standard-Wall White PVC Pipe Fitting, 1-1/4 x 1 Pipe Size, Reducing
Coupling</t>
  </si>
  <si>
    <t>Standard-Wall White PVC Pipe Fitting, 1 x 3/4 Pipe Size, Reducing
Coupling</t>
  </si>
  <si>
    <t>Standard-Wall White PVC Pipe Fitting, 3/4 x 1/2 Pipe Size, Reducing
Coupling</t>
  </si>
  <si>
    <t>Standard-Wall White PVC Pipe Fitting, 1/2 Pipe End Male x 1/4 NPT
Female, Hex Bushing</t>
  </si>
  <si>
    <t>4880K682</t>
  </si>
  <si>
    <t>4880K681</t>
  </si>
  <si>
    <t>4880K199</t>
  </si>
  <si>
    <t>1/4" screw/pipe nipple PVC</t>
  </si>
  <si>
    <t xml:space="preserve">Chemical-Resistant Type I PVC Sheet, 1/8" Thick, 12" x 12"
</t>
  </si>
  <si>
    <t>Wing Nut Expansion Plug, Pipe Size 4</t>
  </si>
  <si>
    <t>2645K44</t>
  </si>
  <si>
    <t>AT: Tenergy NiMH 12V 4200mAh Side by Side Rechargeable Battery Pack (10S1P, 50.4Wh, 30A Rate, Standard Tamiya Connector)</t>
  </si>
  <si>
    <t>All-battery.com</t>
  </si>
  <si>
    <t>12v Charger</t>
  </si>
  <si>
    <t xml:space="preserve">Tenergy Smart Universal Charger for NiMH/NiCD Battery Packs: 6v - 12v
</t>
  </si>
  <si>
    <t>Presure Circuit + PWR supply (?)</t>
  </si>
  <si>
    <t>(Estimate)</t>
  </si>
  <si>
    <t>omega.com</t>
  </si>
  <si>
    <t>PX26-005DV Pressure Transducer</t>
  </si>
  <si>
    <t xml:space="preserve">PX26-005DV </t>
  </si>
  <si>
    <t xml:space="preserve">Standard-Wall White PVC Unthreaded Pipe, 8 Pipe Size x 5' Length </t>
  </si>
  <si>
    <t>Outer Housing pipe</t>
  </si>
  <si>
    <t xml:space="preserve">48925K26 </t>
  </si>
  <si>
    <t>Standard-Wall White PVC Pipe Fitting, 8 Pipe Size, Cap</t>
  </si>
  <si>
    <t>4880K142</t>
  </si>
  <si>
    <t xml:space="preserve">Wing Nut Expansion Plug for 7.70" to 8.03" Actual Pipe ID, Plastic </t>
  </si>
  <si>
    <t>Underground Sewer and Drain Pipe Fitting, 4 Trade Size, PVC Cap, Socket End</t>
  </si>
  <si>
    <t xml:space="preserve">9102K224 </t>
  </si>
  <si>
    <t xml:space="preserve">Blowers 40x40x10mm 12V DC Fan </t>
  </si>
  <si>
    <t xml:space="preserve">108-BFB0412HHA-A </t>
  </si>
  <si>
    <t>Mouser</t>
  </si>
  <si>
    <t>Brass Plug</t>
  </si>
  <si>
    <t xml:space="preserve">2645K48 </t>
  </si>
  <si>
    <t>Drain White PVC Unthreaded Pipe Size 4</t>
  </si>
  <si>
    <t>.5ft</t>
  </si>
  <si>
    <t>2426K25</t>
  </si>
  <si>
    <t>5231K371</t>
  </si>
  <si>
    <t>5ft</t>
  </si>
  <si>
    <t>1/2" ID, 5/8" OD PVC Tubing</t>
  </si>
  <si>
    <t>3/16" Nylon barbed nipples</t>
  </si>
  <si>
    <t>1/4" Electric Solenoid Valve 12-volt Air, Water</t>
  </si>
  <si>
    <t>JFSV00005</t>
  </si>
  <si>
    <t>U.S. Solid</t>
  </si>
  <si>
    <t>axial fan, 12v</t>
  </si>
  <si>
    <t>Sunon Fan; DC; 12V; 35x35x10mm; Sq; 7CFM; 0.72W; 28dBA; 9500RPM</t>
  </si>
  <si>
    <t>Allied Electronics</t>
  </si>
  <si>
    <t>PI-ZERO-1V3</t>
  </si>
  <si>
    <t>Canakit.com</t>
  </si>
  <si>
    <t>Raspberry Pi Zero</t>
  </si>
  <si>
    <t>Durable nylon Tight-Seal Barbed tube fitting cross connector (10pk)</t>
  </si>
  <si>
    <t>5463K95</t>
  </si>
  <si>
    <t>Low-Pressure Connector for Drain, Waste &amp; Vent, Reducer, for 2 x 1-1/2 Pipe Size, 300 Series Stainless Steel Clamp</t>
  </si>
  <si>
    <t>Durable Nylon Extra-Grip Barbed Tube Fitting, Straight for 3/16" Tube ID x 1/4 Male Pipe Size</t>
  </si>
  <si>
    <t>5372K121</t>
  </si>
  <si>
    <t>1/4" pipe Brass Threaded nipple</t>
  </si>
  <si>
    <t>Multipurpose Oil-resistant O-rings ID 5/8” Width 1/16” 100pk</t>
  </si>
  <si>
    <t>O-Rings</t>
  </si>
  <si>
    <t>9452K6</t>
  </si>
  <si>
    <t>Thick-Wall Dark Gray PVC Thread-One-End Pipe Nipple 1/4 Pipe Size</t>
  </si>
  <si>
    <t>9173K31</t>
  </si>
  <si>
    <t>Hardware store</t>
  </si>
  <si>
    <t>#01025</t>
  </si>
  <si>
    <t>Standard-Wall Brass Pipe Nipple
Fully Threaded, 1/4 BSPT</t>
  </si>
  <si>
    <t>4824K112</t>
  </si>
  <si>
    <t>1/4" Brass nut</t>
  </si>
  <si>
    <t>Hardware Store</t>
  </si>
  <si>
    <t>Marine Store</t>
  </si>
  <si>
    <t>Threaded connecting links</t>
  </si>
  <si>
    <t>Oval Shaped Threaded Connecting Link, Type 316 Stainless Steel,
1/8" Thickness, 3/16" Opening, Not for Lifting</t>
  </si>
  <si>
    <t>8947T24</t>
  </si>
  <si>
    <t>Powder-Coated Steel Carabiner, 600 lbs. Capacity, 1/2" Narrow-End Inside Width</t>
  </si>
  <si>
    <t>3079T44</t>
  </si>
  <si>
    <t>(Potentially find cheaper supplier/ different dimensions)</t>
  </si>
  <si>
    <t>http://www.cabelas.com/product/Cabelas-Keel-Downrigger-Weights/733797.uts?productVariantId=1184309&amp;WT.tsrc=PPC&amp;WT.mc_id=GoogleProductAds&amp;WT.z_mc_id1=00913003&amp;rid=20&amp;gclid=CKfu9b39wtICFQJrfgod09sOWA&amp;gclsrc=aw.ds</t>
  </si>
  <si>
    <t>Cabella</t>
  </si>
  <si>
    <t xml:space="preserve"> IK-010621</t>
  </si>
  <si>
    <t>Cabela's Keel Downrigger Weights</t>
  </si>
  <si>
    <t>8oz weights</t>
  </si>
  <si>
    <t>IK-118098</t>
  </si>
  <si>
    <t>http://www.cabelas.com/product/Cabelas-Cannonball-Sinkers-Unpainted/739412.uts?</t>
  </si>
  <si>
    <t>Cabela's sinker</t>
  </si>
  <si>
    <t>TEXAS HUNTER LARGE FUNNEL FOR 55 GALLON BARREL DEER FEEDERS</t>
  </si>
  <si>
    <t>LFBF</t>
  </si>
  <si>
    <t>Texashunterproducts.com</t>
  </si>
  <si>
    <t>http://www.texashunterproducts.com/texas-hunter-large-funnel-for-55-gallon-barrel-deer-feeders/#.WL3rv1UrKCg</t>
  </si>
  <si>
    <t>stainless steel 2" rings</t>
  </si>
  <si>
    <t>Ring - Not for Lifting
Steel, for 1/4 Chain Trade Size, 2" Inside Length</t>
  </si>
  <si>
    <t>3564T26</t>
  </si>
  <si>
    <t>http://www.miniinthebox.com/4-channel-12v-low-level-trigger-relay-module-for-arduino-works-with-official-arduino-boards_p903435.html?currency=USD&amp;litb_from=paid_adwords_shopping&amp;utm_source=google_shopping&amp;utm_medium=cpc&amp;adword_mt=&amp;adword_ct=153421664568&amp;adword_kw=&amp;adword_pos=1o4&amp;adword_pl=&amp;adword_net=g&amp;adword_tar=&amp;adw_src_id=9772115911_686640436_35691666392_pla-255911102587&amp;gclid=CJSv8PWAw9ICFU5gfgodUqoNrw</t>
  </si>
  <si>
    <t xml:space="preserve">4 Channel 12V Low Level Trigger Relay Module for (For Arduino) (Works with Official (For Arduino) Boards) </t>
  </si>
  <si>
    <t>#00903435</t>
  </si>
  <si>
    <t>miniinthebox</t>
  </si>
  <si>
    <t>(potentially find cheaper supplier / different specifications)</t>
  </si>
  <si>
    <t>Total Cost:</t>
  </si>
  <si>
    <t>Tygon PVC Clear Tubing, 3/16" ID, 1/4" OD</t>
  </si>
  <si>
    <t xml:space="preserve"> 6516T17</t>
  </si>
  <si>
    <t xml:space="preserve">Tubing </t>
  </si>
  <si>
    <t>Push-to-connect Cross fitting</t>
  </si>
  <si>
    <t>51055K432</t>
  </si>
  <si>
    <t>Drinking Water Push-to-Connect Tube Fitting</t>
  </si>
  <si>
    <t>Cost above Goal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</si>
</sst>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[$$-409]#,##0.00;[Red]&quot;-&quot;[$$-409]#,##0.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000000"/>
      <name val="Helvetica"/>
    </font>
    <font>
      <sz val="11"/>
      <color theme="1"/>
      <name val="Liberation Sans"/>
      <family val="2"/>
    </font>
    <font>
      <b/>
      <i/>
      <sz val="16"/>
      <color theme="1"/>
      <name val="Liberation Sans"/>
      <family val="2"/>
    </font>
    <font>
      <b/>
      <i/>
      <u/>
      <sz val="11"/>
      <color theme="1"/>
      <name val="Liberation Sans"/>
      <family val="2"/>
    </font>
    <font>
      <sz val="9"/>
      <color rgb="FF333333"/>
      <name val="Arial"/>
      <family val="2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9">
    <xf numFmtId="0" fontId="0" fillId="0" borderId="0"/>
    <xf numFmtId="44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5" fillId="0" borderId="0"/>
    <xf numFmtId="0" fontId="6" fillId="0" borderId="0">
      <alignment horizontal="center"/>
    </xf>
    <xf numFmtId="0" fontId="6" fillId="0" borderId="0">
      <alignment horizontal="center" textRotation="90"/>
    </xf>
    <xf numFmtId="0" fontId="7" fillId="0" borderId="0"/>
    <xf numFmtId="164" fontId="7" fillId="0" borderId="0"/>
    <xf numFmtId="0" fontId="9" fillId="0" borderId="0" applyNumberFormat="0" applyFill="0" applyBorder="0" applyAlignment="0" applyProtection="0"/>
  </cellStyleXfs>
  <cellXfs count="26">
    <xf numFmtId="0" fontId="0" fillId="0" borderId="0" xfId="0"/>
    <xf numFmtId="0" fontId="3" fillId="0" borderId="1" xfId="0" applyFont="1" applyBorder="1"/>
    <xf numFmtId="44" fontId="3" fillId="0" borderId="1" xfId="1" applyFont="1" applyBorder="1"/>
    <xf numFmtId="0" fontId="0" fillId="0" borderId="1" xfId="0" applyBorder="1"/>
    <xf numFmtId="44" fontId="0" fillId="0" borderId="1" xfId="1" applyFont="1" applyBorder="1"/>
    <xf numFmtId="0" fontId="0" fillId="0" borderId="0" xfId="0"/>
    <xf numFmtId="44" fontId="0" fillId="0" borderId="0" xfId="1" applyFont="1"/>
    <xf numFmtId="0" fontId="0" fillId="0" borderId="0" xfId="0" applyAlignment="1">
      <alignment wrapText="1"/>
    </xf>
    <xf numFmtId="0" fontId="0" fillId="0" borderId="0" xfId="0" applyAlignment="1"/>
    <xf numFmtId="0" fontId="3" fillId="0" borderId="1" xfId="0" applyFont="1" applyBorder="1" applyAlignment="1"/>
    <xf numFmtId="0" fontId="0" fillId="0" borderId="1" xfId="0" applyBorder="1" applyAlignment="1"/>
    <xf numFmtId="44" fontId="0" fillId="3" borderId="0" xfId="1" applyFont="1" applyFill="1"/>
    <xf numFmtId="44" fontId="0" fillId="4" borderId="0" xfId="1" applyFont="1" applyFill="1"/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3" fillId="0" borderId="1" xfId="0" applyFont="1" applyBorder="1" applyAlignment="1">
      <alignment horizontal="left"/>
    </xf>
    <xf numFmtId="49" fontId="0" fillId="0" borderId="0" xfId="0" applyNumberFormat="1" applyAlignment="1">
      <alignment horizontal="left"/>
    </xf>
    <xf numFmtId="49" fontId="3" fillId="0" borderId="1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0" fontId="8" fillId="0" borderId="0" xfId="0" applyFont="1"/>
    <xf numFmtId="0" fontId="9" fillId="0" borderId="0" xfId="8"/>
    <xf numFmtId="44" fontId="0" fillId="0" borderId="0" xfId="0" applyNumberFormat="1" applyAlignment="1">
      <alignment horizontal="right"/>
    </xf>
    <xf numFmtId="0" fontId="0" fillId="0" borderId="0" xfId="0" applyFont="1" applyAlignment="1">
      <alignment wrapText="1"/>
    </xf>
    <xf numFmtId="44" fontId="0" fillId="0" borderId="0" xfId="0" applyNumberFormat="1" applyAlignment="1">
      <alignment horizontal="left"/>
    </xf>
    <xf numFmtId="0" fontId="2" fillId="2" borderId="0" xfId="2" applyAlignment="1">
      <alignment horizontal="center"/>
    </xf>
    <xf numFmtId="0" fontId="3" fillId="0" borderId="0" xfId="0" applyFont="1" applyAlignment="1">
      <alignment horizontal="center"/>
    </xf>
  </cellXfs>
  <cellStyles count="9">
    <cellStyle name="Currency" xfId="1" builtinId="4"/>
    <cellStyle name="Good" xfId="2" builtinId="26"/>
    <cellStyle name="Heading" xfId="4" xr:uid="{00000000-0005-0000-0000-000002000000}"/>
    <cellStyle name="Heading1" xfId="5" xr:uid="{00000000-0005-0000-0000-000003000000}"/>
    <cellStyle name="Hyperlink" xfId="8" builtinId="8"/>
    <cellStyle name="Normal" xfId="0" builtinId="0"/>
    <cellStyle name="Normal 2" xfId="3" xr:uid="{00000000-0005-0000-0000-000006000000}"/>
    <cellStyle name="Result" xfId="6" xr:uid="{00000000-0005-0000-0000-000007000000}"/>
    <cellStyle name="Result2" xfId="7" xr:uid="{00000000-0005-0000-0000-000008000000}"/>
  </cellStyles>
  <dxfs count="8">
    <dxf>
      <numFmt numFmtId="30" formatCode="@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alignment horizontal="right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K65" totalsRowShown="0" headerRowDxfId="6" headerRowBorderDxfId="5">
  <autoFilter ref="A3:K65" xr:uid="{00000000-0009-0000-0100-000002000000}"/>
  <tableColumns count="11">
    <tableColumn id="1" xr3:uid="{00000000-0010-0000-0000-000001000000}" name="Assembly #"/>
    <tableColumn id="2" xr3:uid="{00000000-0010-0000-0000-000002000000}" name="Detailed Description" dataDxfId="4"/>
    <tableColumn id="3" xr3:uid="{00000000-0010-0000-0000-000003000000}" name="Part"/>
    <tableColumn id="4" xr3:uid="{00000000-0010-0000-0000-000004000000}" name="# in MEMA" dataDxfId="3"/>
    <tableColumn id="5" xr3:uid="{00000000-0010-0000-0000-000005000000}" name="Unit # "/>
    <tableColumn id="6" xr3:uid="{00000000-0010-0000-0000-000006000000}" name="Unit Cost" dataDxfId="2" dataCellStyle="Currency"/>
    <tableColumn id="7" xr3:uid="{00000000-0010-0000-0000-000007000000}" name="Total Cost" dataDxfId="1" dataCellStyle="Currency"/>
    <tableColumn id="8" xr3:uid="{00000000-0010-0000-0000-000008000000}" name="Part #" dataDxfId="0"/>
    <tableColumn id="9" xr3:uid="{00000000-0010-0000-0000-000009000000}" name="Supplier"/>
    <tableColumn id="10" xr3:uid="{00000000-0010-0000-0000-00000A000000}" name="STL?"/>
    <tableColumn id="11" xr3:uid="{00000000-0010-0000-0000-00000B000000}" name="Link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cabelas.com/product/Cabelas-Cannonball-Sinkers-Unpainted/739412.uts?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1"/>
  <sheetViews>
    <sheetView tabSelected="1" workbookViewId="0">
      <selection activeCell="D24" sqref="D24"/>
    </sheetView>
  </sheetViews>
  <sheetFormatPr defaultRowHeight="15" x14ac:dyDescent="0.25"/>
  <cols>
    <col min="1" max="1" width="13.140625" style="5" customWidth="1"/>
    <col min="2" max="2" width="40.140625" style="8" customWidth="1"/>
    <col min="3" max="3" width="40.85546875" customWidth="1"/>
    <col min="4" max="4" width="14.28515625" style="13" customWidth="1"/>
    <col min="5" max="5" width="9" customWidth="1"/>
    <col min="6" max="7" width="12.7109375" style="6" customWidth="1"/>
    <col min="8" max="8" width="15.140625" style="16" customWidth="1"/>
    <col min="9" max="9" width="19.7109375" customWidth="1"/>
    <col min="12" max="12" width="65.85546875" customWidth="1"/>
  </cols>
  <sheetData>
    <row r="1" spans="1:12" x14ac:dyDescent="0.25">
      <c r="A1" s="25" t="s">
        <v>4</v>
      </c>
      <c r="B1" s="25"/>
      <c r="C1" t="s">
        <v>171</v>
      </c>
      <c r="D1" s="21">
        <f>G71</f>
        <v>823.07300000000009</v>
      </c>
    </row>
    <row r="2" spans="1:12" x14ac:dyDescent="0.25">
      <c r="A2" s="24" t="s">
        <v>11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</row>
    <row r="3" spans="1:12" x14ac:dyDescent="0.25">
      <c r="A3" s="1" t="s">
        <v>27</v>
      </c>
      <c r="B3" s="9" t="s">
        <v>46</v>
      </c>
      <c r="C3" s="1" t="s">
        <v>0</v>
      </c>
      <c r="D3" s="15" t="s">
        <v>31</v>
      </c>
      <c r="E3" s="1" t="s">
        <v>29</v>
      </c>
      <c r="F3" s="2" t="s">
        <v>5</v>
      </c>
      <c r="G3" s="2" t="s">
        <v>6</v>
      </c>
      <c r="H3" s="17" t="s">
        <v>20</v>
      </c>
      <c r="I3" s="1" t="s">
        <v>1</v>
      </c>
      <c r="J3" s="1" t="s">
        <v>2</v>
      </c>
      <c r="K3" s="1" t="s">
        <v>3</v>
      </c>
      <c r="L3" s="1" t="s">
        <v>32</v>
      </c>
    </row>
    <row r="4" spans="1:12" x14ac:dyDescent="0.25">
      <c r="B4" s="8" t="s">
        <v>98</v>
      </c>
      <c r="C4" t="s">
        <v>99</v>
      </c>
      <c r="D4" s="13" t="s">
        <v>30</v>
      </c>
      <c r="E4">
        <v>0.4</v>
      </c>
      <c r="F4" s="6">
        <v>77</v>
      </c>
      <c r="G4" s="6">
        <f t="shared" ref="G4:G44" si="0">F4*E4</f>
        <v>30.8</v>
      </c>
      <c r="H4" s="16" t="s">
        <v>100</v>
      </c>
      <c r="I4" t="s">
        <v>7</v>
      </c>
    </row>
    <row r="5" spans="1:12" x14ac:dyDescent="0.25">
      <c r="B5" s="8" t="s">
        <v>111</v>
      </c>
      <c r="C5" t="s">
        <v>8</v>
      </c>
      <c r="D5" s="13" t="s">
        <v>112</v>
      </c>
      <c r="E5">
        <v>0.1</v>
      </c>
      <c r="F5" s="6">
        <v>8.93</v>
      </c>
      <c r="G5" s="6">
        <f t="shared" si="0"/>
        <v>0.89300000000000002</v>
      </c>
      <c r="H5" s="16" t="s">
        <v>113</v>
      </c>
      <c r="I5" t="s">
        <v>7</v>
      </c>
    </row>
    <row r="6" spans="1:12" x14ac:dyDescent="0.25">
      <c r="B6" s="8" t="s">
        <v>103</v>
      </c>
      <c r="C6" t="s">
        <v>9</v>
      </c>
      <c r="D6" s="13">
        <v>1</v>
      </c>
      <c r="E6">
        <v>1</v>
      </c>
      <c r="F6" s="6">
        <v>43.06</v>
      </c>
      <c r="G6" s="6">
        <f t="shared" si="0"/>
        <v>43.06</v>
      </c>
      <c r="H6" s="16" t="s">
        <v>110</v>
      </c>
      <c r="I6" t="s">
        <v>7</v>
      </c>
    </row>
    <row r="7" spans="1:12" x14ac:dyDescent="0.25">
      <c r="B7" s="8" t="s">
        <v>87</v>
      </c>
      <c r="C7" t="s">
        <v>10</v>
      </c>
      <c r="D7" s="13">
        <v>1</v>
      </c>
      <c r="E7">
        <v>1</v>
      </c>
      <c r="F7" s="6">
        <v>9.32</v>
      </c>
      <c r="G7" s="6">
        <f t="shared" si="0"/>
        <v>9.32</v>
      </c>
      <c r="H7" s="16" t="s">
        <v>88</v>
      </c>
      <c r="I7" t="s">
        <v>7</v>
      </c>
    </row>
    <row r="8" spans="1:12" x14ac:dyDescent="0.25">
      <c r="B8" s="8" t="s">
        <v>116</v>
      </c>
      <c r="C8" t="s">
        <v>38</v>
      </c>
      <c r="D8" s="13" t="s">
        <v>115</v>
      </c>
      <c r="E8">
        <v>0.5</v>
      </c>
      <c r="F8" s="6">
        <v>6.7</v>
      </c>
      <c r="G8" s="6">
        <f t="shared" si="0"/>
        <v>3.35</v>
      </c>
      <c r="H8" s="16" t="s">
        <v>114</v>
      </c>
      <c r="I8" s="5" t="s">
        <v>7</v>
      </c>
    </row>
    <row r="9" spans="1:12" x14ac:dyDescent="0.25">
      <c r="B9" s="8" t="s">
        <v>17</v>
      </c>
      <c r="C9" t="s">
        <v>33</v>
      </c>
      <c r="D9" s="13">
        <v>6</v>
      </c>
      <c r="E9">
        <v>1.2</v>
      </c>
      <c r="F9" s="6">
        <v>9.27</v>
      </c>
      <c r="G9" s="6">
        <f t="shared" si="0"/>
        <v>11.123999999999999</v>
      </c>
      <c r="H9" s="16" t="s">
        <v>24</v>
      </c>
      <c r="I9" s="5" t="s">
        <v>7</v>
      </c>
    </row>
    <row r="10" spans="1:12" x14ac:dyDescent="0.25">
      <c r="B10" s="8" t="s">
        <v>12</v>
      </c>
      <c r="C10" t="s">
        <v>42</v>
      </c>
      <c r="D10" s="13">
        <v>6</v>
      </c>
      <c r="E10">
        <v>6</v>
      </c>
      <c r="F10" s="6">
        <v>10.5</v>
      </c>
      <c r="G10" s="6">
        <f t="shared" si="0"/>
        <v>63</v>
      </c>
      <c r="H10" s="16" t="s">
        <v>24</v>
      </c>
      <c r="I10" s="5" t="s">
        <v>7</v>
      </c>
    </row>
    <row r="11" spans="1:12" x14ac:dyDescent="0.25">
      <c r="B11" s="8" t="s">
        <v>16</v>
      </c>
      <c r="C11" t="s">
        <v>28</v>
      </c>
      <c r="D11" s="13" t="s">
        <v>68</v>
      </c>
      <c r="E11">
        <v>2.2000000000000002</v>
      </c>
      <c r="F11" s="6">
        <v>3.25</v>
      </c>
      <c r="G11" s="6">
        <f t="shared" si="0"/>
        <v>7.15</v>
      </c>
      <c r="H11" s="16" t="s">
        <v>23</v>
      </c>
      <c r="I11" s="5" t="s">
        <v>7</v>
      </c>
    </row>
    <row r="12" spans="1:12" x14ac:dyDescent="0.25">
      <c r="B12" s="8" t="s">
        <v>18</v>
      </c>
      <c r="C12" t="s">
        <v>34</v>
      </c>
      <c r="D12" s="13">
        <v>6</v>
      </c>
      <c r="E12">
        <v>6</v>
      </c>
      <c r="F12" s="6">
        <v>0.32</v>
      </c>
      <c r="G12" s="6">
        <f t="shared" si="0"/>
        <v>1.92</v>
      </c>
      <c r="H12" s="16" t="s">
        <v>25</v>
      </c>
      <c r="I12" s="5" t="s">
        <v>7</v>
      </c>
    </row>
    <row r="13" spans="1:12" x14ac:dyDescent="0.25">
      <c r="B13" s="8" t="s">
        <v>104</v>
      </c>
      <c r="C13" t="s">
        <v>35</v>
      </c>
      <c r="D13" s="13">
        <v>1</v>
      </c>
      <c r="E13">
        <v>1</v>
      </c>
      <c r="F13" s="6">
        <v>1.82</v>
      </c>
      <c r="G13" s="6">
        <f t="shared" si="0"/>
        <v>1.82</v>
      </c>
      <c r="H13" s="16" t="s">
        <v>105</v>
      </c>
      <c r="I13" s="5" t="s">
        <v>7</v>
      </c>
    </row>
    <row r="14" spans="1:12" x14ac:dyDescent="0.25">
      <c r="B14" s="8" t="s">
        <v>101</v>
      </c>
      <c r="C14" t="s">
        <v>36</v>
      </c>
      <c r="D14" s="13">
        <v>1</v>
      </c>
      <c r="E14">
        <v>1</v>
      </c>
      <c r="F14" s="6">
        <v>32.78</v>
      </c>
      <c r="G14" s="6">
        <f t="shared" si="0"/>
        <v>32.78</v>
      </c>
      <c r="H14" s="16" t="s">
        <v>102</v>
      </c>
      <c r="I14" s="5" t="s">
        <v>7</v>
      </c>
      <c r="K14" s="5"/>
    </row>
    <row r="15" spans="1:12" x14ac:dyDescent="0.25">
      <c r="B15" s="8" t="s">
        <v>19</v>
      </c>
      <c r="C15" t="s">
        <v>37</v>
      </c>
      <c r="D15" s="13">
        <v>19</v>
      </c>
      <c r="E15">
        <v>1.9</v>
      </c>
      <c r="F15" s="6">
        <v>6.74</v>
      </c>
      <c r="G15" s="6">
        <f t="shared" si="0"/>
        <v>12.805999999999999</v>
      </c>
      <c r="H15" s="16" t="s">
        <v>26</v>
      </c>
      <c r="I15" s="5" t="s">
        <v>7</v>
      </c>
    </row>
    <row r="16" spans="1:12" x14ac:dyDescent="0.25">
      <c r="B16" s="8" t="s">
        <v>13</v>
      </c>
      <c r="C16" t="s">
        <v>39</v>
      </c>
      <c r="D16" s="13">
        <v>2</v>
      </c>
      <c r="E16">
        <f>2/5</f>
        <v>0.4</v>
      </c>
      <c r="F16" s="6">
        <v>9.18</v>
      </c>
      <c r="G16" s="6">
        <f t="shared" si="0"/>
        <v>3.6720000000000002</v>
      </c>
      <c r="H16" s="16" t="s">
        <v>21</v>
      </c>
      <c r="I16" s="5" t="s">
        <v>7</v>
      </c>
    </row>
    <row r="17" spans="2:12" x14ac:dyDescent="0.25">
      <c r="B17" s="8" t="s">
        <v>14</v>
      </c>
      <c r="C17" t="s">
        <v>40</v>
      </c>
      <c r="D17" s="13">
        <v>3</v>
      </c>
      <c r="E17">
        <v>1.5</v>
      </c>
      <c r="F17" s="6">
        <v>8.2799999999999994</v>
      </c>
      <c r="G17" s="6">
        <f t="shared" si="0"/>
        <v>12.419999999999998</v>
      </c>
      <c r="H17" s="16" t="s">
        <v>41</v>
      </c>
      <c r="I17" s="5" t="s">
        <v>7</v>
      </c>
    </row>
    <row r="18" spans="2:12" x14ac:dyDescent="0.25">
      <c r="B18" s="8" t="s">
        <v>130</v>
      </c>
      <c r="C18" t="s">
        <v>117</v>
      </c>
      <c r="D18" s="13">
        <v>5</v>
      </c>
      <c r="E18">
        <v>0.5</v>
      </c>
      <c r="F18" s="6">
        <v>3.97</v>
      </c>
      <c r="G18" s="6">
        <f t="shared" si="0"/>
        <v>1.9850000000000001</v>
      </c>
      <c r="H18" s="16" t="s">
        <v>131</v>
      </c>
      <c r="I18" s="5" t="s">
        <v>7</v>
      </c>
    </row>
    <row r="19" spans="2:12" s="5" customFormat="1" x14ac:dyDescent="0.25">
      <c r="B19" s="8" t="s">
        <v>140</v>
      </c>
      <c r="C19" s="5" t="s">
        <v>132</v>
      </c>
      <c r="D19" s="13">
        <v>3</v>
      </c>
      <c r="E19" s="5">
        <v>3</v>
      </c>
      <c r="F19" s="6">
        <v>3.29</v>
      </c>
      <c r="G19" s="6">
        <f t="shared" si="0"/>
        <v>9.870000000000001</v>
      </c>
      <c r="H19" s="19" t="s">
        <v>141</v>
      </c>
      <c r="I19" s="5" t="s">
        <v>7</v>
      </c>
    </row>
    <row r="20" spans="2:12" x14ac:dyDescent="0.25">
      <c r="C20" t="s">
        <v>142</v>
      </c>
      <c r="D20" s="13">
        <v>1</v>
      </c>
      <c r="F20" s="11">
        <v>0.5</v>
      </c>
      <c r="G20" s="6">
        <f t="shared" si="0"/>
        <v>0</v>
      </c>
      <c r="I20" t="s">
        <v>143</v>
      </c>
    </row>
    <row r="21" spans="2:12" x14ac:dyDescent="0.25">
      <c r="C21" t="s">
        <v>43</v>
      </c>
      <c r="D21" s="13">
        <v>15</v>
      </c>
      <c r="F21" s="11">
        <v>15</v>
      </c>
      <c r="G21" s="6">
        <f t="shared" si="0"/>
        <v>0</v>
      </c>
      <c r="I21" t="s">
        <v>144</v>
      </c>
    </row>
    <row r="22" spans="2:12" s="5" customFormat="1" x14ac:dyDescent="0.25">
      <c r="B22" s="8" t="s">
        <v>146</v>
      </c>
      <c r="C22" s="5" t="s">
        <v>145</v>
      </c>
      <c r="D22" s="13">
        <v>3</v>
      </c>
      <c r="E22" s="5">
        <v>3</v>
      </c>
      <c r="F22" s="11">
        <v>1.97</v>
      </c>
      <c r="G22" s="6">
        <f t="shared" si="0"/>
        <v>5.91</v>
      </c>
      <c r="H22" s="16" t="s">
        <v>147</v>
      </c>
      <c r="I22" s="5" t="s">
        <v>7</v>
      </c>
    </row>
    <row r="23" spans="2:12" x14ac:dyDescent="0.25">
      <c r="B23" s="8" t="s">
        <v>148</v>
      </c>
      <c r="C23" t="s">
        <v>44</v>
      </c>
      <c r="D23" s="13">
        <v>4</v>
      </c>
      <c r="E23">
        <v>4</v>
      </c>
      <c r="F23" s="11">
        <v>3.84</v>
      </c>
      <c r="G23" s="6">
        <f t="shared" si="0"/>
        <v>15.36</v>
      </c>
      <c r="H23" s="16" t="s">
        <v>149</v>
      </c>
      <c r="I23" t="s">
        <v>7</v>
      </c>
      <c r="L23" t="s">
        <v>150</v>
      </c>
    </row>
    <row r="24" spans="2:12" x14ac:dyDescent="0.25">
      <c r="B24" s="8" t="s">
        <v>154</v>
      </c>
      <c r="C24" t="s">
        <v>45</v>
      </c>
      <c r="D24" s="13">
        <v>3</v>
      </c>
      <c r="E24">
        <v>3</v>
      </c>
      <c r="F24" s="11">
        <v>67.989999999999995</v>
      </c>
      <c r="G24" s="6">
        <f t="shared" si="0"/>
        <v>203.96999999999997</v>
      </c>
      <c r="H24" s="16" t="s">
        <v>153</v>
      </c>
      <c r="I24" t="s">
        <v>152</v>
      </c>
      <c r="K24" s="5" t="s">
        <v>151</v>
      </c>
      <c r="L24" t="s">
        <v>150</v>
      </c>
    </row>
    <row r="25" spans="2:12" x14ac:dyDescent="0.25">
      <c r="B25" s="8" t="s">
        <v>158</v>
      </c>
      <c r="C25" t="s">
        <v>155</v>
      </c>
      <c r="D25" s="13">
        <v>6</v>
      </c>
      <c r="E25">
        <v>1</v>
      </c>
      <c r="F25" s="6">
        <v>17.989999999999998</v>
      </c>
      <c r="G25" s="6">
        <f t="shared" si="0"/>
        <v>17.989999999999998</v>
      </c>
      <c r="H25" s="16" t="s">
        <v>156</v>
      </c>
      <c r="I25" t="s">
        <v>152</v>
      </c>
      <c r="K25" s="20" t="s">
        <v>157</v>
      </c>
    </row>
    <row r="26" spans="2:12" x14ac:dyDescent="0.25">
      <c r="C26" t="s">
        <v>47</v>
      </c>
      <c r="D26" s="13">
        <v>3</v>
      </c>
      <c r="E26">
        <v>3</v>
      </c>
      <c r="F26" s="11">
        <v>0.5</v>
      </c>
      <c r="G26" s="6">
        <f t="shared" si="0"/>
        <v>1.5</v>
      </c>
      <c r="I26" t="s">
        <v>138</v>
      </c>
    </row>
    <row r="27" spans="2:12" x14ac:dyDescent="0.25">
      <c r="C27" t="s">
        <v>48</v>
      </c>
      <c r="D27" s="13">
        <v>3</v>
      </c>
      <c r="E27">
        <v>3</v>
      </c>
      <c r="F27" s="11">
        <v>0.5</v>
      </c>
      <c r="G27" s="6">
        <f t="shared" si="0"/>
        <v>1.5</v>
      </c>
      <c r="I27" t="s">
        <v>138</v>
      </c>
    </row>
    <row r="28" spans="2:12" x14ac:dyDescent="0.25">
      <c r="C28" t="s">
        <v>49</v>
      </c>
      <c r="D28" s="13">
        <v>6</v>
      </c>
      <c r="E28">
        <v>3</v>
      </c>
      <c r="F28" s="11">
        <v>0.5</v>
      </c>
      <c r="G28" s="6">
        <f t="shared" si="0"/>
        <v>1.5</v>
      </c>
      <c r="I28" t="s">
        <v>138</v>
      </c>
    </row>
    <row r="29" spans="2:12" x14ac:dyDescent="0.25">
      <c r="B29" s="8" t="s">
        <v>159</v>
      </c>
      <c r="C29" t="s">
        <v>50</v>
      </c>
      <c r="D29" s="13">
        <v>1</v>
      </c>
      <c r="E29">
        <v>1</v>
      </c>
      <c r="F29" s="6">
        <v>19</v>
      </c>
      <c r="G29" s="6">
        <f t="shared" si="0"/>
        <v>19</v>
      </c>
      <c r="H29" s="16" t="s">
        <v>160</v>
      </c>
      <c r="I29" t="s">
        <v>161</v>
      </c>
      <c r="K29" s="5" t="s">
        <v>162</v>
      </c>
      <c r="L29" s="5"/>
    </row>
    <row r="30" spans="2:12" x14ac:dyDescent="0.25">
      <c r="C30" t="s">
        <v>51</v>
      </c>
      <c r="D30" s="13">
        <v>6</v>
      </c>
      <c r="E30">
        <v>2</v>
      </c>
      <c r="F30" s="11">
        <v>3.5</v>
      </c>
      <c r="G30" s="6">
        <f t="shared" si="0"/>
        <v>7</v>
      </c>
      <c r="I30" t="s">
        <v>143</v>
      </c>
    </row>
    <row r="31" spans="2:12" ht="45" x14ac:dyDescent="0.25">
      <c r="B31" s="7" t="s">
        <v>164</v>
      </c>
      <c r="C31" t="s">
        <v>163</v>
      </c>
      <c r="D31" s="13">
        <v>3</v>
      </c>
      <c r="E31">
        <v>3</v>
      </c>
      <c r="F31" s="6">
        <v>0.9</v>
      </c>
      <c r="G31" s="6">
        <f t="shared" si="0"/>
        <v>2.7</v>
      </c>
      <c r="H31" s="16" t="s">
        <v>165</v>
      </c>
      <c r="I31" t="s">
        <v>7</v>
      </c>
    </row>
    <row r="32" spans="2:12" x14ac:dyDescent="0.25">
      <c r="B32" s="8" t="s">
        <v>127</v>
      </c>
      <c r="C32" t="s">
        <v>52</v>
      </c>
      <c r="D32" s="13">
        <v>1</v>
      </c>
      <c r="E32">
        <v>0.1</v>
      </c>
      <c r="F32" s="6">
        <v>14.29</v>
      </c>
      <c r="G32" s="6">
        <f t="shared" si="0"/>
        <v>1.429</v>
      </c>
      <c r="H32" s="16" t="s">
        <v>128</v>
      </c>
      <c r="I32" s="5" t="s">
        <v>7</v>
      </c>
    </row>
    <row r="33" spans="2:12" x14ac:dyDescent="0.25">
      <c r="B33" s="8" t="s">
        <v>129</v>
      </c>
      <c r="C33" t="s">
        <v>53</v>
      </c>
      <c r="D33" s="13">
        <v>1</v>
      </c>
      <c r="E33">
        <v>1</v>
      </c>
      <c r="F33" s="6">
        <v>4.9800000000000004</v>
      </c>
      <c r="G33" s="6">
        <f t="shared" si="0"/>
        <v>4.9800000000000004</v>
      </c>
      <c r="H33" s="16" t="s">
        <v>76</v>
      </c>
      <c r="I33" s="5" t="s">
        <v>7</v>
      </c>
    </row>
    <row r="34" spans="2:12" s="5" customFormat="1" x14ac:dyDescent="0.25">
      <c r="B34" s="8" t="s">
        <v>136</v>
      </c>
      <c r="C34" s="5" t="s">
        <v>85</v>
      </c>
      <c r="D34" s="13">
        <v>2</v>
      </c>
      <c r="E34" s="5">
        <v>2</v>
      </c>
      <c r="F34" s="6">
        <v>1.76</v>
      </c>
      <c r="G34" s="6">
        <f t="shared" si="0"/>
        <v>3.52</v>
      </c>
      <c r="H34" s="16" t="s">
        <v>137</v>
      </c>
      <c r="I34" s="5" t="s">
        <v>7</v>
      </c>
    </row>
    <row r="35" spans="2:12" s="5" customFormat="1" x14ac:dyDescent="0.25">
      <c r="B35" s="8" t="s">
        <v>15</v>
      </c>
      <c r="C35" s="5" t="s">
        <v>109</v>
      </c>
      <c r="D35" s="13">
        <v>1</v>
      </c>
      <c r="E35" s="5">
        <v>1</v>
      </c>
      <c r="F35" s="6">
        <v>1.27</v>
      </c>
      <c r="G35" s="6">
        <f t="shared" si="0"/>
        <v>1.27</v>
      </c>
      <c r="H35" s="16" t="s">
        <v>22</v>
      </c>
      <c r="I35" t="s">
        <v>7</v>
      </c>
    </row>
    <row r="36" spans="2:12" s="5" customFormat="1" x14ac:dyDescent="0.25">
      <c r="B36" s="8"/>
      <c r="C36" s="5" t="s">
        <v>65</v>
      </c>
      <c r="D36" s="13">
        <v>1</v>
      </c>
      <c r="F36" s="6"/>
      <c r="G36" s="6">
        <f t="shared" si="0"/>
        <v>0</v>
      </c>
      <c r="H36" s="16"/>
    </row>
    <row r="37" spans="2:12" x14ac:dyDescent="0.25">
      <c r="B37" s="8" t="s">
        <v>86</v>
      </c>
      <c r="C37" t="s">
        <v>72</v>
      </c>
      <c r="D37" s="13" t="s">
        <v>74</v>
      </c>
      <c r="E37">
        <v>0.2</v>
      </c>
      <c r="F37" s="6">
        <v>5.66</v>
      </c>
      <c r="G37" s="6">
        <f t="shared" si="0"/>
        <v>1.1320000000000001</v>
      </c>
      <c r="H37" s="16" t="s">
        <v>73</v>
      </c>
      <c r="I37" t="s">
        <v>7</v>
      </c>
    </row>
    <row r="38" spans="2:12" x14ac:dyDescent="0.25">
      <c r="B38" s="8" t="s">
        <v>78</v>
      </c>
      <c r="C38" t="s">
        <v>75</v>
      </c>
      <c r="D38" s="13">
        <v>1</v>
      </c>
      <c r="E38">
        <v>1</v>
      </c>
      <c r="F38" s="6">
        <v>1.44</v>
      </c>
      <c r="G38" s="6">
        <f t="shared" si="0"/>
        <v>1.44</v>
      </c>
      <c r="H38" s="18" t="s">
        <v>77</v>
      </c>
      <c r="I38" s="5" t="s">
        <v>7</v>
      </c>
    </row>
    <row r="39" spans="2:12" x14ac:dyDescent="0.25">
      <c r="B39" s="8" t="s">
        <v>79</v>
      </c>
      <c r="C39" s="5" t="s">
        <v>75</v>
      </c>
      <c r="D39" s="13">
        <v>1</v>
      </c>
      <c r="E39">
        <v>1</v>
      </c>
      <c r="F39" s="6">
        <v>0.86</v>
      </c>
      <c r="G39" s="6">
        <f t="shared" si="0"/>
        <v>0.86</v>
      </c>
      <c r="H39" s="16" t="s">
        <v>82</v>
      </c>
      <c r="I39" s="5" t="s">
        <v>7</v>
      </c>
    </row>
    <row r="40" spans="2:12" x14ac:dyDescent="0.25">
      <c r="B40" s="8" t="s">
        <v>80</v>
      </c>
      <c r="C40" s="5" t="s">
        <v>75</v>
      </c>
      <c r="D40" s="13">
        <v>1</v>
      </c>
      <c r="E40">
        <v>1</v>
      </c>
      <c r="F40" s="6">
        <v>0.5</v>
      </c>
      <c r="G40" s="6">
        <f t="shared" si="0"/>
        <v>0.5</v>
      </c>
      <c r="H40" s="16" t="s">
        <v>83</v>
      </c>
      <c r="I40" s="5" t="s">
        <v>7</v>
      </c>
    </row>
    <row r="41" spans="2:12" s="5" customFormat="1" x14ac:dyDescent="0.25">
      <c r="B41" s="8" t="s">
        <v>81</v>
      </c>
      <c r="C41" s="5" t="s">
        <v>75</v>
      </c>
      <c r="D41" s="13">
        <v>1</v>
      </c>
      <c r="E41" s="5">
        <v>1</v>
      </c>
      <c r="F41" s="6">
        <v>0.67</v>
      </c>
      <c r="G41" s="6">
        <f t="shared" si="0"/>
        <v>0.67</v>
      </c>
      <c r="H41" s="16" t="s">
        <v>84</v>
      </c>
      <c r="I41" s="5" t="s">
        <v>7</v>
      </c>
    </row>
    <row r="42" spans="2:12" x14ac:dyDescent="0.25">
      <c r="B42" s="8" t="s">
        <v>133</v>
      </c>
      <c r="C42" t="s">
        <v>134</v>
      </c>
      <c r="D42" s="13">
        <v>6</v>
      </c>
      <c r="E42">
        <v>0.1</v>
      </c>
      <c r="F42" s="6">
        <v>3.12</v>
      </c>
      <c r="G42" s="6">
        <f t="shared" si="0"/>
        <v>0.31200000000000006</v>
      </c>
      <c r="H42" s="16" t="s">
        <v>135</v>
      </c>
    </row>
    <row r="43" spans="2:12" x14ac:dyDescent="0.25">
      <c r="B43" s="8" t="s">
        <v>118</v>
      </c>
      <c r="C43" t="s">
        <v>54</v>
      </c>
      <c r="D43" s="13">
        <v>3</v>
      </c>
      <c r="E43">
        <v>3</v>
      </c>
      <c r="F43" s="6">
        <v>11.99</v>
      </c>
      <c r="G43" s="6">
        <f t="shared" si="0"/>
        <v>35.97</v>
      </c>
      <c r="H43" s="16" t="s">
        <v>119</v>
      </c>
      <c r="I43" t="s">
        <v>120</v>
      </c>
    </row>
    <row r="44" spans="2:12" x14ac:dyDescent="0.25">
      <c r="B44" s="8" t="s">
        <v>167</v>
      </c>
      <c r="C44" t="s">
        <v>55</v>
      </c>
      <c r="D44" s="13">
        <v>1</v>
      </c>
      <c r="E44">
        <v>1</v>
      </c>
      <c r="F44" s="11">
        <v>5.99</v>
      </c>
      <c r="G44" s="6">
        <f t="shared" si="0"/>
        <v>5.99</v>
      </c>
      <c r="H44" s="16" t="s">
        <v>168</v>
      </c>
      <c r="I44" t="s">
        <v>169</v>
      </c>
      <c r="K44" s="5" t="s">
        <v>166</v>
      </c>
      <c r="L44" s="5" t="s">
        <v>170</v>
      </c>
    </row>
    <row r="45" spans="2:12" s="5" customFormat="1" x14ac:dyDescent="0.25">
      <c r="B45" s="8"/>
      <c r="C45" s="5" t="s">
        <v>93</v>
      </c>
      <c r="D45" s="13">
        <v>1</v>
      </c>
      <c r="E45" s="5">
        <v>1</v>
      </c>
      <c r="F45" s="12">
        <v>30</v>
      </c>
      <c r="G45" s="6"/>
      <c r="H45" s="16"/>
      <c r="I45" s="5" t="s">
        <v>94</v>
      </c>
    </row>
    <row r="46" spans="2:12" x14ac:dyDescent="0.25">
      <c r="B46" s="8" t="s">
        <v>96</v>
      </c>
      <c r="C46" t="s">
        <v>56</v>
      </c>
      <c r="D46" s="13">
        <v>1</v>
      </c>
      <c r="E46">
        <v>1</v>
      </c>
      <c r="F46" s="6">
        <v>45</v>
      </c>
      <c r="G46" s="6">
        <f t="shared" ref="G46:G60" si="1">F46*E46</f>
        <v>45</v>
      </c>
      <c r="H46" s="16" t="s">
        <v>97</v>
      </c>
      <c r="I46" t="s">
        <v>95</v>
      </c>
    </row>
    <row r="47" spans="2:12" x14ac:dyDescent="0.25">
      <c r="B47" s="8" t="s">
        <v>70</v>
      </c>
      <c r="C47" t="s">
        <v>57</v>
      </c>
      <c r="D47" s="13">
        <v>1</v>
      </c>
      <c r="E47">
        <v>1</v>
      </c>
      <c r="F47" s="6">
        <v>4.95</v>
      </c>
      <c r="G47" s="6">
        <f t="shared" si="1"/>
        <v>4.95</v>
      </c>
      <c r="H47" s="16" t="s">
        <v>69</v>
      </c>
      <c r="I47" t="s">
        <v>71</v>
      </c>
    </row>
    <row r="48" spans="2:12" x14ac:dyDescent="0.25">
      <c r="C48" t="s">
        <v>58</v>
      </c>
      <c r="D48" s="13">
        <v>1</v>
      </c>
      <c r="G48" s="6">
        <f t="shared" si="1"/>
        <v>0</v>
      </c>
    </row>
    <row r="49" spans="2:9" x14ac:dyDescent="0.25">
      <c r="B49" s="8" t="s">
        <v>106</v>
      </c>
      <c r="C49" t="s">
        <v>59</v>
      </c>
      <c r="D49" s="13">
        <v>1</v>
      </c>
      <c r="E49">
        <v>1</v>
      </c>
      <c r="F49" s="6">
        <v>12.31</v>
      </c>
      <c r="G49" s="6">
        <f t="shared" si="1"/>
        <v>12.31</v>
      </c>
      <c r="H49" s="16" t="s">
        <v>107</v>
      </c>
      <c r="I49" t="s">
        <v>108</v>
      </c>
    </row>
    <row r="50" spans="2:9" x14ac:dyDescent="0.25">
      <c r="B50" s="8" t="s">
        <v>122</v>
      </c>
      <c r="C50" t="s">
        <v>121</v>
      </c>
      <c r="D50" s="13">
        <v>1</v>
      </c>
      <c r="E50">
        <v>1</v>
      </c>
      <c r="F50" s="6">
        <v>8.7799999999999994</v>
      </c>
      <c r="G50" s="6">
        <f t="shared" si="1"/>
        <v>8.7799999999999994</v>
      </c>
      <c r="H50" s="16">
        <v>70226237</v>
      </c>
      <c r="I50" t="s">
        <v>123</v>
      </c>
    </row>
    <row r="51" spans="2:9" x14ac:dyDescent="0.25">
      <c r="B51" s="8" t="s">
        <v>126</v>
      </c>
      <c r="C51" t="s">
        <v>62</v>
      </c>
      <c r="D51" s="13">
        <v>1</v>
      </c>
      <c r="E51">
        <v>1</v>
      </c>
      <c r="F51" s="12">
        <v>5</v>
      </c>
      <c r="G51" s="6">
        <f t="shared" si="1"/>
        <v>5</v>
      </c>
      <c r="H51" s="16" t="s">
        <v>124</v>
      </c>
      <c r="I51" t="s">
        <v>125</v>
      </c>
    </row>
    <row r="52" spans="2:9" x14ac:dyDescent="0.25">
      <c r="B52" s="8" t="s">
        <v>89</v>
      </c>
      <c r="C52" t="s">
        <v>63</v>
      </c>
      <c r="D52" s="13">
        <v>2</v>
      </c>
      <c r="E52">
        <v>2</v>
      </c>
      <c r="F52" s="12">
        <v>64.989999999999995</v>
      </c>
      <c r="G52" s="6">
        <f t="shared" si="1"/>
        <v>129.97999999999999</v>
      </c>
      <c r="H52" s="16">
        <v>11616</v>
      </c>
      <c r="I52" t="s">
        <v>90</v>
      </c>
    </row>
    <row r="53" spans="2:9" s="5" customFormat="1" x14ac:dyDescent="0.25">
      <c r="B53" s="8" t="s">
        <v>92</v>
      </c>
      <c r="C53" s="5" t="s">
        <v>91</v>
      </c>
      <c r="D53" s="13">
        <v>1</v>
      </c>
      <c r="E53" s="5">
        <v>1</v>
      </c>
      <c r="F53" s="12">
        <v>22.99</v>
      </c>
      <c r="G53" s="6">
        <f t="shared" si="1"/>
        <v>22.99</v>
      </c>
      <c r="H53" s="16" t="s">
        <v>139</v>
      </c>
      <c r="I53" s="5" t="s">
        <v>90</v>
      </c>
    </row>
    <row r="54" spans="2:9" x14ac:dyDescent="0.25">
      <c r="C54" t="s">
        <v>64</v>
      </c>
      <c r="D54" s="13">
        <v>1</v>
      </c>
      <c r="F54" s="12"/>
      <c r="G54" s="6">
        <f t="shared" si="1"/>
        <v>0</v>
      </c>
    </row>
    <row r="55" spans="2:9" x14ac:dyDescent="0.25">
      <c r="C55" t="s">
        <v>60</v>
      </c>
      <c r="D55" s="13">
        <v>1</v>
      </c>
      <c r="G55" s="6">
        <f t="shared" si="1"/>
        <v>0</v>
      </c>
    </row>
    <row r="56" spans="2:9" x14ac:dyDescent="0.25">
      <c r="C56" t="s">
        <v>61</v>
      </c>
      <c r="D56" s="13">
        <v>1</v>
      </c>
      <c r="E56">
        <v>1</v>
      </c>
      <c r="F56" s="12">
        <v>3</v>
      </c>
      <c r="G56" s="6">
        <f t="shared" si="1"/>
        <v>3</v>
      </c>
    </row>
    <row r="57" spans="2:9" x14ac:dyDescent="0.25">
      <c r="C57" t="s">
        <v>66</v>
      </c>
      <c r="D57" s="13">
        <v>1</v>
      </c>
      <c r="G57" s="6">
        <f t="shared" si="1"/>
        <v>0</v>
      </c>
    </row>
    <row r="58" spans="2:9" x14ac:dyDescent="0.25">
      <c r="C58" t="s">
        <v>67</v>
      </c>
      <c r="D58" s="13">
        <v>4</v>
      </c>
      <c r="G58" s="6">
        <f t="shared" si="1"/>
        <v>0</v>
      </c>
    </row>
    <row r="59" spans="2:9" x14ac:dyDescent="0.25">
      <c r="B59" s="8" t="s">
        <v>174</v>
      </c>
      <c r="C59" t="s">
        <v>172</v>
      </c>
      <c r="D59" s="13">
        <v>3</v>
      </c>
      <c r="E59">
        <v>3</v>
      </c>
      <c r="F59" s="6">
        <v>0.55000000000000004</v>
      </c>
      <c r="G59" s="6">
        <f t="shared" si="1"/>
        <v>1.6500000000000001</v>
      </c>
      <c r="H59" s="16" t="s">
        <v>173</v>
      </c>
      <c r="I59" t="s">
        <v>7</v>
      </c>
    </row>
    <row r="60" spans="2:9" ht="30" x14ac:dyDescent="0.25">
      <c r="B60" s="22" t="s">
        <v>177</v>
      </c>
      <c r="C60" t="s">
        <v>175</v>
      </c>
      <c r="D60" s="13">
        <v>1</v>
      </c>
      <c r="E60">
        <v>1</v>
      </c>
      <c r="F60" s="6">
        <v>8.94</v>
      </c>
      <c r="G60" s="6">
        <f t="shared" si="1"/>
        <v>8.94</v>
      </c>
      <c r="H60" s="16" t="s">
        <v>176</v>
      </c>
      <c r="I60" t="s">
        <v>7</v>
      </c>
    </row>
    <row r="70" spans="2:8" s="3" customFormat="1" x14ac:dyDescent="0.25">
      <c r="B70" s="10"/>
      <c r="D70" s="14"/>
      <c r="F70" s="4"/>
      <c r="G70" s="2" t="s">
        <v>6</v>
      </c>
      <c r="H70" s="17" t="s">
        <v>178</v>
      </c>
    </row>
    <row r="71" spans="2:8" x14ac:dyDescent="0.25">
      <c r="G71" s="6">
        <f>SUM(G4:G66)</f>
        <v>823.07300000000009</v>
      </c>
      <c r="H71" s="23">
        <f>G71-500</f>
        <v>323.07300000000009</v>
      </c>
    </row>
  </sheetData>
  <mergeCells count="2">
    <mergeCell ref="A2:L2"/>
    <mergeCell ref="A1:B1"/>
  </mergeCells>
  <conditionalFormatting sqref="D1">
    <cfRule type="cellIs" dxfId="7" priority="1" operator="greaterThan">
      <formula>500</formula>
    </cfRule>
  </conditionalFormatting>
  <hyperlinks>
    <hyperlink ref="K25" r:id="rId1" xr:uid="{00000000-0004-0000-0000-000000000000}"/>
  </hyperlinks>
  <pageMargins left="0.7" right="0.7" top="0.75" bottom="0.75" header="0.3" footer="0.3"/>
  <pageSetup orientation="portrait" horizontalDpi="4294967293" verticalDpi="4294967293"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MEMA 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Francesca</dc:creator>
  <cp:lastModifiedBy>Francesca</cp:lastModifiedBy>
  <dcterms:created xsi:type="dcterms:W3CDTF">2017-03-05T01:33:12Z</dcterms:created>
  <dcterms:modified xsi:type="dcterms:W3CDTF">2018-04-17T18:15:34Z</dcterms:modified>
</cp:coreProperties>
</file>