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wnloads/"/>
    </mc:Choice>
  </mc:AlternateContent>
  <xr:revisionPtr revIDLastSave="0" documentId="8_{AEFEA5AD-3680-F44E-A8A8-1FDA862A9F3B}" xr6:coauthVersionLast="45" xr6:coauthVersionMax="45" xr10:uidLastSave="{00000000-0000-0000-0000-000000000000}"/>
  <bookViews>
    <workbookView xWindow="0" yWindow="460" windowWidth="22860" windowHeight="14680" tabRatio="204" xr2:uid="{00000000-000D-0000-FFFF-FFFF00000000}"/>
  </bookViews>
  <sheets>
    <sheet name="TALYPc"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44" i="1" l="1"/>
  <c r="Z44" i="1"/>
  <c r="AI43" i="1"/>
  <c r="Z43" i="1"/>
  <c r="AI42" i="1"/>
  <c r="Z42" i="1"/>
  <c r="AJ41" i="1"/>
  <c r="Z41" i="1"/>
  <c r="AJ40" i="1"/>
  <c r="AI40" i="1"/>
  <c r="Z40" i="1"/>
  <c r="AI39" i="1"/>
  <c r="AD39" i="1"/>
  <c r="AJ38" i="1"/>
  <c r="AI38" i="1"/>
  <c r="AI37" i="1"/>
  <c r="AI36" i="1"/>
  <c r="AJ35" i="1"/>
  <c r="AI35" i="1"/>
  <c r="AJ34" i="1"/>
  <c r="AI34" i="1"/>
  <c r="AI33" i="1"/>
  <c r="AD33" i="1"/>
  <c r="AI32" i="1"/>
  <c r="AI31" i="1"/>
  <c r="AI30" i="1"/>
  <c r="AI29" i="1"/>
  <c r="AI28" i="1"/>
  <c r="AI27" i="1"/>
  <c r="AI26" i="1"/>
  <c r="AI25" i="1"/>
  <c r="AI24" i="1"/>
  <c r="AI23" i="1"/>
  <c r="AI22" i="1"/>
  <c r="AI21" i="1"/>
  <c r="AI20" i="1"/>
  <c r="AI19" i="1"/>
  <c r="AI18" i="1"/>
  <c r="AJ17" i="1"/>
  <c r="AI17" i="1"/>
  <c r="Z17" i="1"/>
  <c r="AJ16" i="1"/>
  <c r="AI16" i="1"/>
  <c r="Z16" i="1"/>
  <c r="AJ15" i="1"/>
  <c r="Z15" i="1"/>
  <c r="Z14" i="1"/>
  <c r="AJ13" i="1"/>
  <c r="AI13" i="1"/>
  <c r="Z13" i="1"/>
  <c r="AJ12" i="1"/>
  <c r="AI12" i="1"/>
  <c r="AJ11" i="1"/>
  <c r="AI11" i="1"/>
  <c r="Z11" i="1"/>
  <c r="AJ10" i="1"/>
  <c r="AI10" i="1"/>
  <c r="AJ9" i="1"/>
  <c r="AI9" i="1"/>
  <c r="AJ8" i="1"/>
  <c r="AI8" i="1"/>
  <c r="AJ7" i="1"/>
  <c r="AI7" i="1"/>
  <c r="Z7" i="1"/>
  <c r="AJ6" i="1"/>
  <c r="AI6" i="1"/>
  <c r="AJ5" i="1"/>
  <c r="AI5" i="1"/>
  <c r="AJ4" i="1"/>
  <c r="AI4" i="1"/>
</calcChain>
</file>

<file path=xl/sharedStrings.xml><?xml version="1.0" encoding="utf-8"?>
<sst xmlns="http://schemas.openxmlformats.org/spreadsheetml/2006/main" count="1765" uniqueCount="363">
  <si>
    <t>#</t>
  </si>
  <si>
    <t>Your name and surname</t>
  </si>
  <si>
    <t>What is your e-mail address?</t>
  </si>
  <si>
    <t>What is your level of expertise with respect to the tool you are about to test?</t>
  </si>
  <si>
    <t>Software Name</t>
  </si>
  <si>
    <t>Software house / vendor / developer</t>
  </si>
  <si>
    <t>Proprietary or open source software?</t>
  </si>
  <si>
    <t>Version</t>
  </si>
  <si>
    <t>Kind of software</t>
  </si>
  <si>
    <t>Other</t>
  </si>
  <si>
    <t>Did you already filled this form for another dataset, using the same computer?</t>
  </si>
  <si>
    <t>Model and year</t>
  </si>
  <si>
    <t>Operating system and version</t>
  </si>
  <si>
    <t>CPU</t>
  </si>
  <si>
    <t>GPU</t>
  </si>
  <si>
    <t>Memory (RAM)</t>
  </si>
  <si>
    <t>Hard drive capacity</t>
  </si>
  <si>
    <t>Hard drive free space</t>
  </si>
  <si>
    <t>1) Are you making a conversion</t>
  </si>
  <si>
    <t>2) What file are you using?</t>
  </si>
  <si>
    <t>2.1) What LOD(s) will result from your conversion?</t>
  </si>
  <si>
    <t>Did you already filled this form for another dataset and give extensive details about the tool you are about to use (in exacltly the same way)?</t>
  </si>
  <si>
    <t>3.1) Are you using an off-the-shelf tool?</t>
  </si>
  <si>
    <t>3.1.1) Is a completely automatic procedure working?</t>
  </si>
  <si>
    <t>3.1.1.1) Give a brief description about where the tool can be found (e.g. on which menu) and how it works (from the installation to the end of the conversion)?</t>
  </si>
  <si>
    <t>3.1.1.2) Attach screenshots</t>
  </si>
  <si>
    <t>3.1.1.3) Give an extensive description about the tools, settings and workflow necessary to make the conversion;⚠ your description should be detailed enough to allow (non-expert) others to follow the same steps and obtain the same results.</t>
  </si>
  <si>
    <t>3.1.1.4) Attach screenshots / documentation related to the previous question</t>
  </si>
  <si>
    <t>3.1.2) Give an extensive description about the tools, settings and workflow necessary to make the conversion;⚠ your description should be detailed enough to allow (non-expert) others to follow the same steps and obtain the same results.</t>
  </si>
  <si>
    <t>3.1.3) Attach screenshots / documentation related to the previous question</t>
  </si>
  <si>
    <t>3.2) Add short comments to the previous questions (optional)</t>
  </si>
  <si>
    <t>4) How long does it take for the data to be converted (computer time)?</t>
  </si>
  <si>
    <t>5) Would you like to share any other comments or observations?</t>
  </si>
  <si>
    <t>6) Could you see any improvement of the input data (IFC or CityGML) that could improve the quality and/or efficiency of the conversion?</t>
  </si>
  <si>
    <t>7) Attach other screenshots or files that you consider useful</t>
  </si>
  <si>
    <t>7.5) In addition,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</si>
  <si>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</si>
  <si>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</si>
  <si>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</si>
  <si>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</si>
  <si>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without customisation needs, select "I don't accept".</t>
  </si>
  <si>
    <t>I agree to my e-mail address being added to the mailing list of this project in order to follow project progress and connected activities information.</t>
  </si>
  <si>
    <t>Start Date (UTC)</t>
  </si>
  <si>
    <t>Submit Date (UTC)</t>
  </si>
  <si>
    <t>Network ID</t>
  </si>
  <si>
    <t>rrd8tdt4tsz64iid2kxerrd8tdbtelve</t>
  </si>
  <si>
    <t>Rudi Stouffs</t>
  </si>
  <si>
    <t>stouffs@nus.edu.sg</t>
  </si>
  <si>
    <t>4 - Developer of the tested software</t>
  </si>
  <si>
    <t>IFC2CityGML</t>
  </si>
  <si>
    <t>https://ifc2citygml.github.io/</t>
  </si>
  <si>
    <t>proprietary</t>
  </si>
  <si>
    <t>1.0</t>
  </si>
  <si>
    <t>Extract/Transform/Load</t>
  </si>
  <si>
    <t/>
  </si>
  <si>
    <t>1</t>
  </si>
  <si>
    <t>From IFC to CityGML</t>
  </si>
  <si>
    <t>IFC4geometries (IFC)</t>
  </si>
  <si>
    <t>LOD3</t>
  </si>
  <si>
    <t>it's almost immediate</t>
  </si>
  <si>
    <t>see https://ifc2citygml.github.io/files/GeoBIM%20Benchmark%20Data%20Set%20Conversion.pdf</t>
  </si>
  <si>
    <t>No</t>
  </si>
  <si>
    <t>2019-11-07 01:44:39</t>
  </si>
  <si>
    <t>2019-11-07 01:47:52</t>
  </si>
  <si>
    <t>6efca28c47</t>
  </si>
  <si>
    <t>xevmyxfuyw4liycfjuexevmyxxsjz6hv</t>
  </si>
  <si>
    <t>0</t>
  </si>
  <si>
    <t>Custom 2017</t>
  </si>
  <si>
    <t>Windows 10 Home, version 1903, OS Build 18362.418</t>
  </si>
  <si>
    <t>Intel(R) Core(TM) i7-7700 CPU @ 3.60 GHz</t>
  </si>
  <si>
    <t>NVIDIA GeForce GTX 1050 Ti</t>
  </si>
  <si>
    <t>16</t>
  </si>
  <si>
    <t>1920</t>
  </si>
  <si>
    <t>1524</t>
  </si>
  <si>
    <t>Savigliano.ifc (IFC)</t>
  </si>
  <si>
    <t>LOD3/4</t>
  </si>
  <si>
    <t>No, I am using a bespoke piece of software (i.e. one developed by me or my company but not completely available to the public).</t>
  </si>
  <si>
    <t>https://ifc2citygml.github.io/files/UserGuide.docx</t>
  </si>
  <si>
    <t>less then a minute</t>
  </si>
  <si>
    <t>see https://ifc2citygml.github.io/files/GeoBIM Benchmark Data Set Conversion.pdf</t>
  </si>
  <si>
    <t>Addition of spaces in the IFC model would have improved the quality of the output, not the efficiency</t>
  </si>
  <si>
    <t>2019-11-07 00:28:38</t>
  </si>
  <si>
    <t>2019-11-07 01:43:53</t>
  </si>
  <si>
    <t>4fcdb8abdd</t>
  </si>
  <si>
    <t>czva56ugas1nhiczva5oc0eqk0u59hej</t>
  </si>
  <si>
    <t>Mojgan Jadidi, Aman U. Usmani</t>
  </si>
  <si>
    <t>mjadidi@yorku.ca</t>
  </si>
  <si>
    <t>1 - Very beginner user (it is nearly the first time he/she use the software)</t>
  </si>
  <si>
    <t>FME Quick Translator</t>
  </si>
  <si>
    <t>Safe Software</t>
  </si>
  <si>
    <t>FME(R) 2019.0.2.0</t>
  </si>
  <si>
    <t>From CityGML to IFC</t>
  </si>
  <si>
    <t>Buildings3D (CityGML)</t>
  </si>
  <si>
    <t>LOD 200</t>
  </si>
  <si>
    <t>Yes</t>
  </si>
  <si>
    <t>1. Simple steps for FME Desktop Installation with floating licensing
2. Open FME Quick Translator 2019 &gt; Getting Started &gt; Translate
3. Select CityGML file (BuildingsLOD3) in Reader’s dataset. Select IFC as Writer’s format and browse to select dataset output path and enter filename. click OK.
4. Converted IFC file is created at output path.</t>
  </si>
  <si>
    <t>Procedure mentioned above is similar to procedure followed in IFC to CityGML conversion using FME Quick Translator, however Reader and Writer formats are swapped. For reference ‘Automatic Procedure Steps and Screenshots’ file in IFC to CityGML conversion with FME Quick Translator can be considered.</t>
  </si>
  <si>
    <t>FME Quick Translator exports IFC dataset with empty hierarchy. No semantic (attributes) or geometrical information can be visualized in software. Log  (see screenshots attached in question 6). Logfile shows that FME Quick Translator was not able to write any feature, i.e. WallSurface, RoofSurface etc. Table below is from log of FME Quick Translate and snipped of IFC converted file is also attached in question 6.
IFC converted file has feature written but with no semantic or geometric detail. Only top hierarchy level information (building entity) with guid information is available. Exported IFC file is opened in both BIM Vision and FZKViewer shows similar results.
Similar test was conducted for Rotterdam dataset and similar results were obtained however they are not being submitted because of similarity. This shows that FME Quick Translator is not compatible for CityGML to IFC conversion.</t>
  </si>
  <si>
    <t>2019-10-27 03:02:06</t>
  </si>
  <si>
    <t>2019-10-27 03:08:06</t>
  </si>
  <si>
    <t>b7ee889b12</t>
  </si>
  <si>
    <t>mpw5jwqye41ocor14mpw5jwiuqqyg313</t>
  </si>
  <si>
    <t>FZKViewer x64</t>
  </si>
  <si>
    <t>Karlsruhe Institute for Technology</t>
  </si>
  <si>
    <t>FZKViewer V 5.1</t>
  </si>
  <si>
    <t>3D viewer</t>
  </si>
  <si>
    <t>Rotterdam 3D (CityGML)</t>
  </si>
  <si>
    <t>LOD 100</t>
  </si>
  <si>
    <t>FZKViewer is a free application for viewing/displaying sematic data models, not an off-the-shelf conversion solution. However, you can export IFC file in IFC2x3 or IFC4 with EXPRESS based, XML (ifcXML) or Zip format.</t>
  </si>
  <si>
    <t>FZK Viewer was able to import CityGML file with multiple LoDs (LoD 1 and LoD 2) and export into IFC format. However, IFC visualization software (BIM Vision) was unable to open converted file. Reason being because multiple LoDs are exported in same file and IFC reader can’t interpret multiple converted LODs in BIMVision. 
Visualization of such IFC file isn’t supported by software. Thus, either support from software industry is required for evaluating such conversion or this process requires manual filtering of based on LOD from converted IFC file, which is very challenging considering the complexity of IFC model. Easier way to address this problem is to export multiple IFC files with different LODs based on LoDs of CityGML. However, such process is out of scope for this participation.
For IFC4 format, you have to explicitly add extension .ifc to exported file.</t>
  </si>
  <si>
    <t>2019-10-27 02:45:15</t>
  </si>
  <si>
    <t>2019-10-27 03:01:38</t>
  </si>
  <si>
    <t>88cabhnpt0r4kn2rb94rg88cabh4gp0i</t>
  </si>
  <si>
    <t>Exported IFC file have correct semantics (schema, hierarchy and attributes) and geometry from CityGML file. Hierarchy is kept like it should be from CityGML to IFC conversion and correct mapping entities are assigned. GML Attributes as set as GML PropertySet in resultant file (check Additional Visualizations file in part 6).
File exported from FZKViewer have same size even if we export multiple times using different format (unlike FME conversions, which shows there is diverging loss of semantic or geometric details in each transformation).
Note: For IFC4 format the process is same, only checking option for IFC4 instead of IFC 2x3, before converting and saving the file. Also, you have to explicitly add extension .ifc to exported file. FZKViewer does add .ifc extension to IFC 2x3 format implicitly.</t>
  </si>
  <si>
    <t>We find dataset very competent for testing CityGML LoD3 conversion to IFC LOD 200.</t>
  </si>
  <si>
    <t>2019-10-27 02:37:15</t>
  </si>
  <si>
    <t>2019-10-27 02:45:03</t>
  </si>
  <si>
    <t>ev90dx9glkueu9s5f118ydev90dxlm30</t>
  </si>
  <si>
    <t>DELL G5 5587, 2018</t>
  </si>
  <si>
    <t>Microsoft Windows 10 Pro 10.0.18362 Build 18362</t>
  </si>
  <si>
    <t>Intel(R) Core(TM) i7-8750H CPU @ 2.20GHz</t>
  </si>
  <si>
    <t>NVIDIA GeForce GTX 1060 with Max-Q Design</t>
  </si>
  <si>
    <t>462</t>
  </si>
  <si>
    <t>310</t>
  </si>
  <si>
    <t>amsterdam (CityGML)</t>
  </si>
  <si>
    <t>1. Simple FZKViewer installation (freeware)
2. Launch FZKViewer, Open GML file and browse data set (Amsterdam LoD1). Click Open (Spatial Reference System is already set)
3. Click File &gt; Export &gt; IFC. Select destination folder and add file name. Click Save.
4. Before SAVE, in Options you can choose format i.e. IFC2X3 or IFC4 (see 3.2 for details)
5. Converted IFC file is created at output path.</t>
  </si>
  <si>
    <t>FZKViewer is a free application for viewing/displaying sematic data models, not an off-the-shelf conversion solution. However, you can export IFC file in IFC2x3 or IFC4 with EXPRESS based, XML (ifcXML) or Zipp format. For this dataset IFC4 format was selected.</t>
  </si>
  <si>
    <t>5-20 minutes</t>
  </si>
  <si>
    <t>Amsterdam LoD1 is a very large CityGML dataset generally to check software and system’s compatibility of handling large scale dataset. With current computer machine it wasn’t just able to open the file, but also exporting the IFC file, without crashing. Zooming and Skewing this large multilayer data makes FZK unresponsive for a while but doesn’t crash until multiple view related operations are performed at same time.
The process of importing CityGML file in FZK took around 15-20 mins and exporting to IFC was faster, 7-10 mins. The export process makes software unresponsive but doesn’t crash and completes without termination or errors.
Since it was LoD1 data for CityGML, converting it to IFC resulted in LOD 100 with just the building foot print as shown in attached additional visualization file in question 6. The semantics of building attributes were translated correctly and exported IFC file size was very large around 8 GB.
Note: This process was only carried out for IFC4 format.</t>
  </si>
  <si>
    <t>Amsterdam dataset is large with multiple layers. If the focus of conversion is only towards buildings layer, then other layers which make the conversion process slow and software unresponsive while handling dataset can be removed.</t>
  </si>
  <si>
    <t>2019-10-27 02:10:45</t>
  </si>
  <si>
    <t>2019-10-27 02:35:51</t>
  </si>
  <si>
    <t>vvaj0egelsb8el2gbpvvaj02429fisdy</t>
  </si>
  <si>
    <t>FME(R) 2019.0.2.0 (20190605 - Build 19260 - WIN64)</t>
  </si>
  <si>
    <t>IFCgeometries (IFC)</t>
  </si>
  <si>
    <t>LoD4</t>
  </si>
  <si>
    <t>The IFCGeometries dataset has less semantic details so no parameters are adjusted to test geometric conversion ability of FME Quick Translate.</t>
  </si>
  <si>
    <t>Not all geometric features were read by FME Quick Translator and feature that were converted were visualized differently across software. For example, surface of geometries has rendering/visualization issue in FME Data Inspector (shown in screenshot file attached in 6), while only few of the surface normal are not rendered by FZK Viewer.
Converted geometries have different dimension (height) compared with original geometries, see file attached in 6.
Stats show that all of the read objects are translated as GenericCityObject with different Geometry Type. However, many geometries were not read and transformed including of Type: IfcSweptDiskSolid, IfcRevolvedAreaSolid and IfcExtrudedAreaSolid (see attached screenshot file in 6).</t>
  </si>
  <si>
    <t>Since IFCGeometries dataset was about similar complex geometries type but different IFC format, the count and placement of geometrical elements should've been kept identical to match different format conversion. Because of the mentioned difference, early presumptions become that more geometries are transformed in one format than another.</t>
  </si>
  <si>
    <t>2019-10-27 01:57:18</t>
  </si>
  <si>
    <t>2019-10-27 02:10:13</t>
  </si>
  <si>
    <t>wgxel0gj1akr8wo02vpj4wgxel0gjeoe</t>
  </si>
  <si>
    <t>The IFCGeometries_IFC4 dataset is IFCGeometries 2x3 with different format and has less semantic details so no parameters are adjusted to test geometric conversion ability of FME Quick Translate.</t>
  </si>
  <si>
    <t>Features read from IFCGeometries with IFC4 format are less compared to IFCGeometires with IFC2x3 format (see table below and table in IFC2x3 file submission). However, geometries converted with IFC4 format compared to IFC2x3 are similar (see attached screenshot file in 6). IFC 2X3 format data set had more and complex geometries compared to IFC4 data set.
IFC Building elements that are read, all of them are translated to GenericCityObject with different Geometry Type. Similar geometric elements were transformed for IFCGeometries_IFC4 compared to IFCGeometries with IFC 2x3 format. However, transformed geometries have similar rendering issues for normal surfaces which varies among different softwares (FZKViewer vs FME Data Inspector). More importantly, different heights of the transformed geometry’s dimension is still observed regardless of IFC format (check for screenshots in 6). 
Geometries with type IfcRevolvedAreaSolid and IfcSweptDiskSolid were not transformed. Also, few attributes are not clearly mapped; like Element Properties but object Properties are mapped (check screenshots in 6). Attributes like gml_id and gml_parent_id are regenerated each time file is opened in a software FME Data inspector. Similarly, GUID and gml:id for each element in FZKViewer are regenerated as these attributes aren’t defined in converted CityGML file.</t>
  </si>
  <si>
    <t>Many geometries are overlapping in this dataset. Visualization and thus a resultant comparison of these geometries in a grid gets difficult with such narrow space. Adding more padding between geometries will help in visualization and analysis.</t>
  </si>
  <si>
    <t>2019-10-27 01:09:05</t>
  </si>
  <si>
    <t>2019-10-27 01:57:06</t>
  </si>
  <si>
    <t>koy8g1j3hypyr83mkoy8gbp0ymu7dukl</t>
  </si>
  <si>
    <t>Myran (IFC)</t>
  </si>
  <si>
    <t>After Myran conversion experiment 1, it was observed that changing Read Type Objects as Separate Feature Type doesn’t effect much on conversion as IfcTypeObject are not translated by FME Quick Translator. However, setting Coord. System prior to conversion leads to geometrical distortions.</t>
  </si>
  <si>
    <t>Detail level geometry is translated (LoD4) but very less semantic information is kept while conversion. For instance, no hierarchy or relation of objects is kept with in the dataset except referenced parent ID. In order to construct hierarchy manual work is required, but, type of the objects are still not available which makes it almost impossible to re-translate the converted CityGML data.
If same translation experiment is repeated using FME Quick Translation, each transformation results in different file size. Which is either addition or removal of semantics and geometry with respect to other conversions. 
Myran data set also shares that even the lightest model might have architectural level issues (see in attached file for question 6). It can be observed that geometries have correct semantics but incorrect relation with other elements at same floor. Also, few building elements are considered as separate storey which makes the analysis of the structure difficult, as it has to explicitly link with related storey.</t>
  </si>
  <si>
    <t>2019-10-27 01:02:11</t>
  </si>
  <si>
    <t>2019-10-27 01:07:59</t>
  </si>
  <si>
    <t>02pxsbiaauwtrbtjak02pxsc1c423plv</t>
  </si>
  <si>
    <t>1. Simple steps for FME Desktop Installation with floating licensing
2. Open FME Quick Translator 2019 &gt; Getting Started &gt; Translate
3. Select IFC file (Myran) in Reader’s dataset and set parameters for ReadTypeObjects as Separate Features Type
4. Select CityGML as Writer’s format and browse to enter output path and filename for dataset. Enter Cord. system for CityGML writer format as EPSG:3013. Click OK
5. Converted CityGML file is created at output path.</t>
  </si>
  <si>
    <t>In this transformation experiment different parameters are adjusted to compare output with other IFC to CityGML conversion results using FME Quick Translator.</t>
  </si>
  <si>
    <t>When transformed CityGML file imported in FZKViewer no geometry or city elements are shown in hierarchy, even if EPSG 3013 is selected or unselected while importing converted dataset in FZK Viewer.
Geometric deformation is observed when converted CityGML file is imported in FME Data Inspector (see attached additional visualization in 6). It could possibly be because of incorrect approach of Coord System parameter, causing incorrect translation from local to global coordinate system.
All objects are classified as GenericCityObject with different Geometry Types. Reverse conversions don’t work for transformed file i.e. CityGML to IFC (using FME Quick Translator). It was also tried for other IFC data sets to CityGML conversions using FME Quick Translator but since it only keeps geometry information and no semantic information, it wasn’t possible.</t>
  </si>
  <si>
    <t>Myran dataset has correct semantic information w.r.t attributes but not with the relation among entities i.e. Roof of one storey is part of another storey. Also, a whole storey is defined for just plumming and beam elements which aren't just problematic for analysis but also semantically incorrect.</t>
  </si>
  <si>
    <t>2019-10-27 00:51:18</t>
  </si>
  <si>
    <t>2019-10-27 01:01:38</t>
  </si>
  <si>
    <t>0hd0gnvye1yg3oi0hd02zkkjqm8mqd9d</t>
  </si>
  <si>
    <t>1-5 minutes</t>
  </si>
  <si>
    <t>Roof and Window features are missing after transformation (reference in Additional Visualizations and Comments file). 
Savigliano was a considerable size IFC dataset and thus was really easy to import/open, look around, visualize each component with semantic and geometric details with their properties, location, classification and relations in BIMVision software.
Conversion of IFC to CityGML didn’t take much time and FME Quick Translator didn’t crash during the process. All of the objects are GenericCityObject with different Geometry Type.
All of the transformed objects are GenericCityObject with different Geometry Type. Process was not terminated and transformation completed with few features not transformed. However, many similar elements were not translated by Quick Translator. For instance, some Slab elements of same floor are converted while adjacent one aren’t (check geometries in screenshot files). 
Visualization of converted CityGML file is different among software. For instance, FME Data Inspector doesn’t render geometries of Wall Surface and Slabs as FZK Viewer (check screenshots)</t>
  </si>
  <si>
    <t>2019-10-27 00:39:40</t>
  </si>
  <si>
    <t>2019-10-27 00:50:51</t>
  </si>
  <si>
    <t>8eceqdejvqdzavnfu88eceqm0sn06xnb</t>
  </si>
  <si>
    <t>319</t>
  </si>
  <si>
    <t>Up:town building (IFC)</t>
  </si>
  <si>
    <t>1. Simple steps for FME Desktop Installation with floating licensing
2. Open FME Quick Translator 2019 &gt; Getting Started &gt; Translate
3. Select IFC file (UpTown) in Reader’s dataset. Select CityGML as Writer’s format and browse to select dataset output path and enter filename. click OK.
4. Converted CityGML file is created at output path.</t>
  </si>
  <si>
    <t>Off-the-shelf, FME Quick translation, tool has a lot of parameters for reader and writer for translation but they weren’t found useful. As example setting Coord. System for CityGML writer results in deformed geometries in CityGML (Check results for Myran IFC to CityGML Experiment 1 with Coord System settings).</t>
  </si>
  <si>
    <t>20 minutes-1 hour</t>
  </si>
  <si>
    <t>UpTown IFC file was very large but BIMVision, without crashing, was able to open, visualize and select IFC structure in semantic and geometric detail along with respective element’s properties, location, classification and relations.
Conversion of IFC to CityGML also took considerable time but FME Quick Translator didn’t crash during the process.
All of the converted objects are GenericCityObject with different Geometry Type. Many geometries are not transformed. Solids maybe too complex, not closed or not orientable. Some solids maybe missing traits, appearance, measure or attributes.
Visualization of converted CityGML file is different among software. For instance, FME Data Inspector doesn’t render geometries of Wall Surface and Slabs as FZK Viewer (check screenshots)</t>
  </si>
  <si>
    <t>No improvements for this dataset.</t>
  </si>
  <si>
    <t>2019-10-26 23:50:56</t>
  </si>
  <si>
    <t>2019-10-27 00:39:11</t>
  </si>
  <si>
    <t>mgxks65a0has0zqnmgxkonipaywxx6cu</t>
  </si>
  <si>
    <t>Cristina Leoni</t>
  </si>
  <si>
    <t>cristina.leoni@uniroma1.it</t>
  </si>
  <si>
    <t>2 - Current user</t>
  </si>
  <si>
    <t>ArcGIS Pro</t>
  </si>
  <si>
    <t>esri</t>
  </si>
  <si>
    <t>Pro</t>
  </si>
  <si>
    <t>GIS</t>
  </si>
  <si>
    <t>The exported CityGML file has the same LOD of the IFC file.</t>
  </si>
  <si>
    <t>Quick export tool from the Geoprocessing toolbox. You can easilier put all layers on the toolbox, after that the software asks which format you want to export and at the end you have to save the file in a proper directory.</t>
  </si>
  <si>
    <t>no comments</t>
  </si>
  <si>
    <t>I don't have any other comments.</t>
  </si>
  <si>
    <t>I don't have any suggests.</t>
  </si>
  <si>
    <t>2019-10-18 12:33:33</t>
  </si>
  <si>
    <t>2019-10-18 13:09:30</t>
  </si>
  <si>
    <t>f47c72dc88</t>
  </si>
  <si>
    <t>ztqe24xgu6fe99ai4ztqelejj3q3tbmp</t>
  </si>
  <si>
    <t>Maria Pla - Santi Sànchez</t>
  </si>
  <si>
    <t>maria.pla@icgc.cat</t>
  </si>
  <si>
    <t>FMEDataInspector-FME Desktop 2018.1</t>
  </si>
  <si>
    <t>2018.1</t>
  </si>
  <si>
    <t>LOD2</t>
  </si>
  <si>
    <t>From File we open the file using Open Dataset and export it using Save Data As in version 1 and 2 of CityGML.
Log of the full process in LOG.txt, the open process in fmedatainspector_2019-06-18T11-04-36.log, and an open image in 1_IFCopen.JPG.</t>
  </si>
  <si>
    <t>We have already filled this form for another dataset, but we answered Not, in order to give some details about the procedure working. Opening IFC does not support some solids, which are not converted to CityGML.</t>
  </si>
  <si>
    <t>2019-10-15 15:09:10</t>
  </si>
  <si>
    <t>2019-10-15 15:16:29</t>
  </si>
  <si>
    <t>1a84d22c34</t>
  </si>
  <si>
    <t>fn8pp43p6g5q9u6yjjfn8ppye8cg2h2l</t>
  </si>
  <si>
    <t>FZKViewer</t>
  </si>
  <si>
    <t>Karlsruhe Institute for Technology. Institute for Automation and Applied Informatics</t>
  </si>
  <si>
    <t>x64 V 5.1</t>
  </si>
  <si>
    <t>LOD0</t>
  </si>
  <si>
    <t>From File &gt; Open &gt; Open GML File we open the file (screenshoot 1_GML_Parameters_Open.JPG) and export it in IFC2x3 and IFC4 using File &gt; Export &gt; IFC (screensoots 2_IFC2x3_Parameters_Export.JPG and 3_IFC4_Parameters_Export.JPG).
Log of the open process in amsterdam.logxml.</t>
  </si>
  <si>
    <t>We have already filled this form for another dataset, but we answered Not, in order to give some details about the procedure working.</t>
  </si>
  <si>
    <t>Opening the output files using FZKViewer the system crashes due to lack of memory, its size is about 8.3 GB.
Opening them using FME Data Inspector 2018 the buildings don’t have height on the 3D view (screenshots on amsterdam_IFC_OpenErrors.zip).</t>
  </si>
  <si>
    <t>2019-10-15 14:15:03</t>
  </si>
  <si>
    <t>2019-10-15 15:08:41</t>
  </si>
  <si>
    <t>r0mcyu605l1psw4zhr0mchmswaf29s1e</t>
  </si>
  <si>
    <t>Lod2. Lod1 is ignored when converted to IFC.</t>
  </si>
  <si>
    <t>From File &gt; Open &gt; Open GML File we open the file (screenshoot 1_GML_Parameters_Open.JPG) and export it in IFC2x3 and IFC4 using File &gt; Export &gt; IFC (screensoots 2_IFC2x3_Parameters_Export.JPG and 3_IFC4_Parameters_Export.JPG).
Log of the open process in Rotterdam_LoD1_Lod2.logxml.</t>
  </si>
  <si>
    <t>Opening the output files using FZKViewer, the data seams ok but Query &gt; Log Messages and also Query &gt; IFC Schema Validation give errors.</t>
  </si>
  <si>
    <t>2019-10-15 13:51:41</t>
  </si>
  <si>
    <t>2019-10-15 14:09:15</t>
  </si>
  <si>
    <t>ep8sp2hny915pgns80vdm9veep8sp23d</t>
  </si>
  <si>
    <t>Ville-Pekka Soini</t>
  </si>
  <si>
    <t>villepekka.soini@gmail.com</t>
  </si>
  <si>
    <t>ArcGIS Pro Data Interoperability extension</t>
  </si>
  <si>
    <t>\-</t>
  </si>
  <si>
    <t>FME(R) 2018.1.1.0</t>
  </si>
  <si>
    <t>GIS/ETL</t>
  </si>
  <si>
    <t>LOD4</t>
  </si>
  <si>
    <t>FME 2018.1 workbench</t>
  </si>
  <si>
    <t>more than one hour</t>
  </si>
  <si>
    <t>2019-10-07 13:47:37</t>
  </si>
  <si>
    <t>2019-10-07 14:16:45</t>
  </si>
  <si>
    <t>95eecdcc2a</t>
  </si>
  <si>
    <t>m45w4wxgiafrujx6b0ggm45w47pdcers</t>
  </si>
  <si>
    <t>IFC reader</t>
  </si>
  <si>
    <t>2019-10-07 12:55:40</t>
  </si>
  <si>
    <t>2019-10-07 13:47:19</t>
  </si>
  <si>
    <t>kx4l562cdoco92swnv9ow2kx4l56yvdl</t>
  </si>
  <si>
    <t>Revit reader</t>
  </si>
  <si>
    <t>2019-10-05 13:35:56</t>
  </si>
  <si>
    <t>2019-10-05 14:38:11</t>
  </si>
  <si>
    <t>aidyvpdn9f2krm393cxaidyv4qildand</t>
  </si>
  <si>
    <t>FME 2017</t>
  </si>
  <si>
    <t>2017</t>
  </si>
  <si>
    <t>BIM to GIS (Intermediate) \| IFC LOD 300 to LOD 4 CityGML. URL:https://knowledge.safe.com/articles/1025/bim-to-gis-intermediate-ifc-lod-300-to-lod-4-cityg.html</t>
  </si>
  <si>
    <t>2019-10-05 12:08:53</t>
  </si>
  <si>
    <t>2019-10-05 13:35:28</t>
  </si>
  <si>
    <t>ov3pnnud5jzlpkfkov3pnnq71wf0rbo6</t>
  </si>
  <si>
    <t>Revit reader, FME workbench (in ArcGIS PRO)</t>
  </si>
  <si>
    <t>2019-10-04 18:20:19</t>
  </si>
  <si>
    <t>2019-10-04 18:31:37</t>
  </si>
  <si>
    <t>y7o4sfo9atb7z2i8o0fruy7o4sfo2ev1</t>
  </si>
  <si>
    <t>IFC reader, FME workbench (in ArcGIS PRO)</t>
  </si>
  <si>
    <t>2019-10-04 18:14:31</t>
  </si>
  <si>
    <t>2019-10-04 18:20:06</t>
  </si>
  <si>
    <t>5e1sbmxp5xjzq03kgn71gyj5e1sbv0ym</t>
  </si>
  <si>
    <t>IfcBooleanClippingResult_1 missing.</t>
  </si>
  <si>
    <t>2019-10-04 18:06:22</t>
  </si>
  <si>
    <t>2019-10-04 18:14:18</t>
  </si>
  <si>
    <t>2ckv5q2ngzxhtliyi2ejx2ckv5q2n39r</t>
  </si>
  <si>
    <t>2019-10-04 18:01:00</t>
  </si>
  <si>
    <t>2019-10-04 18:06:06</t>
  </si>
  <si>
    <t>guni81her9w568uvguni8wj6swcvulm7</t>
  </si>
  <si>
    <t>Reader IFC OLD</t>
  </si>
  <si>
    <t>2019-10-04 17:55:08</t>
  </si>
  <si>
    <t>2019-10-04 18:00:45</t>
  </si>
  <si>
    <t>pk3y8e6cnukagyc57jz2xkpk3y8e60pb</t>
  </si>
  <si>
    <t>2019-10-04 17:49:31</t>
  </si>
  <si>
    <t>2019-10-04 17:54:53</t>
  </si>
  <si>
    <t>zkw07j3hw02oweey7zkw07j4pk8tsuvs</t>
  </si>
  <si>
    <t>Revit reader, FME workbench (in ArcGISPRO)</t>
  </si>
  <si>
    <t>2019-10-04 17:40:44</t>
  </si>
  <si>
    <t>2019-10-04 17:49:15</t>
  </si>
  <si>
    <t>s6jbk91f1ol4xth6dycbes6jbk9eecef</t>
  </si>
  <si>
    <t>2019-10-04 17:30:06</t>
  </si>
  <si>
    <t>2019-10-04 17:40:28</t>
  </si>
  <si>
    <t>8i0cs1gyealuvgtq16o8i0cs1gy7bmti</t>
  </si>
  <si>
    <t>2019-10-04 17:17:17</t>
  </si>
  <si>
    <t>2019-10-04 17:29:46</t>
  </si>
  <si>
    <t>5qqs0yqzb4bbin0d05qqs0g7ax7vyavj</t>
  </si>
  <si>
    <t>2019-10-04 15:04:19</t>
  </si>
  <si>
    <t>2019-10-04 15:10:30</t>
  </si>
  <si>
    <t>bwg5y0vowtg9w5ndbwg5fh78rxxlig59</t>
  </si>
  <si>
    <t>IFC OLD reader</t>
  </si>
  <si>
    <t>IFC OLD reader required for esri geodatabase to export entities into CityGML.</t>
  </si>
  <si>
    <t>2019-10-04 14:32:24</t>
  </si>
  <si>
    <t>2019-10-04 14:56:01</t>
  </si>
  <si>
    <t>sgfo90bc7e49cdccsgfo9meps1cv4qam</t>
  </si>
  <si>
    <t>https://knowledge.safe.com/articles/591/bim-tutorial.html</t>
  </si>
  <si>
    <t>Conversion times improve after firing up the workflows in FME once.</t>
  </si>
  <si>
    <t>2019-10-04 14:10:52</t>
  </si>
  <si>
    <t>2019-10-04 14:31:58</t>
  </si>
  <si>
    <t>vld8xm5t2of0kbmvlntm988vld8xm5oq</t>
  </si>
  <si>
    <t>2019-10-03 20:58:43</t>
  </si>
  <si>
    <t>2019-10-03 21:04:02</t>
  </si>
  <si>
    <t>a0ep9e7h3e2owub4st2a0eps05u06lrj</t>
  </si>
  <si>
    <t>LOD3, SIG3D</t>
  </si>
  <si>
    <t>SolidBuilder fixed to not destroy geometry traits and appearances in FME 2018 transformers.</t>
  </si>
  <si>
    <t>2019-10-03 20:38:25</t>
  </si>
  <si>
    <t>2019-10-03 20:58:06</t>
  </si>
  <si>
    <t>7dvsuhgprbw3tmmfadzn7dvsusrvup53</t>
  </si>
  <si>
    <t>2019-10-03 20:26:57</t>
  </si>
  <si>
    <t>2019-10-03 20:37:43</t>
  </si>
  <si>
    <t>vqkxiiwcbhquxtj3vqkxzz9knmnnnb7k</t>
  </si>
  <si>
    <t>2019-10-03 19:34:19</t>
  </si>
  <si>
    <t>2019-10-03 20:26:22</t>
  </si>
  <si>
    <t>lbqzokbw3hr3w1plbqzd9oj1whi3shoo</t>
  </si>
  <si>
    <t>2019-10-03 19:08:25</t>
  </si>
  <si>
    <t>2019-10-03 19:34:03</t>
  </si>
  <si>
    <t>u1ptyaxfhw2lv00rqru1ptyq3xqng6xr</t>
  </si>
  <si>
    <t>Windows 7 Enterprise</t>
  </si>
  <si>
    <t>Intel Core i7-6700@3.40GHz</t>
  </si>
  <si>
    <t>Intel HD Graphics 530</t>
  </si>
  <si>
    <t>64.0GB</t>
  </si>
  <si>
    <t>279GB</t>
  </si>
  <si>
    <t>143GB</t>
  </si>
  <si>
    <t>FME website. URL:https://www.safe.com/fme</t>
  </si>
  <si>
    <t>Workflow and transformer screenshots</t>
  </si>
  <si>
    <t>Relations are missing between individual glass screens (windows) and steel frames.</t>
  </si>
  <si>
    <t>Corrected or cleaned georeference. Volumetric or surface property for entities. Modelling seperate interior and exterior. Property for floors above ground. Openings included in wall and slab entities.</t>
  </si>
  <si>
    <t>2019-10-03 17:12:29</t>
  </si>
  <si>
    <t>2019-10-03 19:07:45</t>
  </si>
  <si>
    <t>k1oa2y42now0jxxxqejemak1oa2y4851</t>
  </si>
  <si>
    <t>In the previous question we have used de file BuildingsLOD3.gml (CityGML)</t>
  </si>
  <si>
    <t>From File &gt; Open &gt; Open GML File we open the file (screenshoot 1_GML_Parameters_Open.JPG) and export it in IFC2x3 and IFC4 using File &gt; Export &gt; IFC (screensoots 2_IFC2x3_Parameters_Export.JPG and 3_IFC4_Parameters_Export.JPG).
Log of the open process in BuildingsLOD3.logxml.</t>
  </si>
  <si>
    <t>2019-09-10 12:04:21</t>
  </si>
  <si>
    <t>2019-09-10 12:33:35</t>
  </si>
  <si>
    <t>af0105fc71eae7af79a5b5c94c98094e</t>
  </si>
  <si>
    <t>HP ZBook Studio G3, 2015</t>
  </si>
  <si>
    <t>Windows 10 Pro</t>
  </si>
  <si>
    <t>Intel(R) Core(TM) i7-6700HQ CPU@2.60GHz 2.59GHz</t>
  </si>
  <si>
    <t>NVIDIA Quadro M1000M</t>
  </si>
  <si>
    <t>32 GB</t>
  </si>
  <si>
    <t>218 GB</t>
  </si>
  <si>
    <t>39 GB</t>
  </si>
  <si>
    <t>From File we open the file using Open Dataset (screenshoots 1_IFC_Parameters_OpenDataset.JPG and 2_IFC_OpenDataset.JPG) and export it using Save Data As in version 1 and 2 of CityGML (screensoots (3_CityGML2_Parameters_SaveDataAs.JPG, 4_CityGML2_SaveDataAs.JPG, 5_CityGML1_Parameters_SaveDataAs.JPG and 6_CityGML1_SaveDataAs.JPG).
Log of the full process in fmedatainspector_2019-07-22T14-31-38.log .</t>
  </si>
  <si>
    <t>2019-07-22 11:01:01</t>
  </si>
  <si>
    <t>2019-07-22 13:20:59</t>
  </si>
  <si>
    <t>2be78723981045970dbc7e532e7ff8c5</t>
  </si>
  <si>
    <t>Dogus GULER</t>
  </si>
  <si>
    <t>gulerdo@itu.edu.tr</t>
  </si>
  <si>
    <t>FME</t>
  </si>
  <si>
    <t>FME 2018.1</t>
  </si>
  <si>
    <t>Lenovo Legion Y720, 2017</t>
  </si>
  <si>
    <t>Windows Pro 10</t>
  </si>
  <si>
    <t>Intel Core i7 7700HQ</t>
  </si>
  <si>
    <t>GTX1060</t>
  </si>
  <si>
    <t>256 SSD</t>
  </si>
  <si>
    <t>73</t>
  </si>
  <si>
    <t>1 - Myran (IFC)</t>
  </si>
  <si>
    <t>FME Quick Translator, Get Started, Translate</t>
  </si>
  <si>
    <t>it crashes without completing the operation</t>
  </si>
  <si>
    <t>2019-03-08 09:17:06</t>
  </si>
  <si>
    <t>2019-03-08 09:21:07</t>
  </si>
  <si>
    <t>fbbe30b457</t>
  </si>
  <si>
    <t>25a8c66a7b3d69ea450b6e1fab694c60</t>
  </si>
  <si>
    <t>analytics (IFC)</t>
  </si>
  <si>
    <t>2019-03-08 09:04:39</t>
  </si>
  <si>
    <t>2019-03-08 09:14:45</t>
  </si>
  <si>
    <t>609e52928e03bac4aed5924ae2817279</t>
  </si>
  <si>
    <t>GTX 1060</t>
  </si>
  <si>
    <t>2 - Up:town building (IFC)</t>
  </si>
  <si>
    <t>The converted data was not visualized in the FME Data Inspector software.</t>
  </si>
  <si>
    <t>2019-03-08 06:58:46</t>
  </si>
  <si>
    <t>2019-03-08 09:03:42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</si>
</sst>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2" borderId="0" xfId="0" applyFill="1"/>
    <xf numFmtId="4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4"/>
  <sheetViews>
    <sheetView tabSelected="1" zoomScaleNormal="100" workbookViewId="0">
      <selection activeCell="E1" sqref="E1:E1048576"/>
    </sheetView>
  </sheetViews>
  <sheetFormatPr baseColWidth="10" defaultColWidth="8.83203125" defaultRowHeight="14" x14ac:dyDescent="0.15"/>
  <cols>
    <col min="1" max="4" width="9.5" style="1"/>
    <col min="5" max="5" width="42.83203125" style="3" customWidth="1"/>
    <col min="6" max="45" width="9.5" style="1"/>
  </cols>
  <sheetData>
    <row r="1" spans="1:45" x14ac:dyDescent="0.15">
      <c r="A1" t="s">
        <v>0</v>
      </c>
      <c r="B1" t="s">
        <v>1</v>
      </c>
      <c r="C1" t="s">
        <v>2</v>
      </c>
      <c r="D1" t="s">
        <v>3</v>
      </c>
      <c r="E1" s="2"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row r="2" spans="1:45" x14ac:dyDescent="0.15">
      <c r="A2" s="1" t="s">
        <v>45</v>
      </c>
      <c r="B2" s="1" t="s">
        <v>46</v>
      </c>
      <c r="C2" s="1" t="s">
        <v>47</v>
      </c>
      <c r="D2" s="1" t="s">
        <v>48</v>
      </c>
      <c r="E2" s="3" t="s">
        <v>49</v>
      </c>
      <c r="F2" s="1" t="s">
        <v>50</v>
      </c>
      <c r="G2" s="1" t="s">
        <v>51</v>
      </c>
      <c r="H2" s="1" t="s">
        <v>52</v>
      </c>
      <c r="I2" s="1" t="s">
        <v>53</v>
      </c>
      <c r="J2" s="1" t="s">
        <v>54</v>
      </c>
      <c r="K2" s="1" t="s">
        <v>55</v>
      </c>
      <c r="L2" s="1" t="s">
        <v>54</v>
      </c>
      <c r="M2" s="1" t="s">
        <v>54</v>
      </c>
      <c r="N2" s="1" t="s">
        <v>54</v>
      </c>
      <c r="O2" s="1" t="s">
        <v>54</v>
      </c>
      <c r="P2" s="1" t="s">
        <v>54</v>
      </c>
      <c r="Q2" s="1" t="s">
        <v>54</v>
      </c>
      <c r="R2" s="1" t="s">
        <v>54</v>
      </c>
      <c r="S2" s="1" t="s">
        <v>56</v>
      </c>
      <c r="T2" s="1" t="s">
        <v>57</v>
      </c>
      <c r="U2" s="1" t="s">
        <v>58</v>
      </c>
      <c r="V2" s="1" t="s">
        <v>55</v>
      </c>
      <c r="W2" s="1" t="s">
        <v>54</v>
      </c>
      <c r="X2" s="1" t="s">
        <v>54</v>
      </c>
      <c r="Y2" s="1" t="s">
        <v>54</v>
      </c>
      <c r="Z2"/>
      <c r="AA2" s="1" t="s">
        <v>54</v>
      </c>
      <c r="AB2"/>
      <c r="AC2" s="1" t="s">
        <v>54</v>
      </c>
      <c r="AD2"/>
      <c r="AE2" s="1" t="s">
        <v>54</v>
      </c>
      <c r="AF2" s="1" t="s">
        <v>59</v>
      </c>
      <c r="AG2" s="1" t="s">
        <v>60</v>
      </c>
      <c r="AH2" s="1" t="s">
        <v>61</v>
      </c>
      <c r="AI2"/>
      <c r="AJ2"/>
      <c r="AK2" s="1" t="s">
        <v>55</v>
      </c>
      <c r="AL2" s="1" t="s">
        <v>55</v>
      </c>
      <c r="AM2" s="1" t="s">
        <v>55</v>
      </c>
      <c r="AN2" s="1" t="s">
        <v>55</v>
      </c>
      <c r="AO2" s="1" t="s">
        <v>55</v>
      </c>
      <c r="AP2" s="1" t="s">
        <v>55</v>
      </c>
      <c r="AQ2" s="1" t="s">
        <v>62</v>
      </c>
      <c r="AR2" s="1" t="s">
        <v>63</v>
      </c>
      <c r="AS2" s="1" t="s">
        <v>64</v>
      </c>
    </row>
    <row r="3" spans="1:45" x14ac:dyDescent="0.15">
      <c r="A3" s="1" t="s">
        <v>65</v>
      </c>
      <c r="B3" s="1" t="s">
        <v>46</v>
      </c>
      <c r="C3" s="1" t="s">
        <v>47</v>
      </c>
      <c r="D3" s="1" t="s">
        <v>48</v>
      </c>
      <c r="E3" s="3" t="s">
        <v>49</v>
      </c>
      <c r="F3" s="1" t="s">
        <v>50</v>
      </c>
      <c r="G3" s="1" t="s">
        <v>51</v>
      </c>
      <c r="H3" s="1" t="s">
        <v>52</v>
      </c>
      <c r="I3" s="1" t="s">
        <v>53</v>
      </c>
      <c r="J3" s="1" t="s">
        <v>54</v>
      </c>
      <c r="K3" s="1" t="s">
        <v>66</v>
      </c>
      <c r="L3" s="1" t="s">
        <v>67</v>
      </c>
      <c r="M3" s="1" t="s">
        <v>68</v>
      </c>
      <c r="N3" s="1" t="s">
        <v>69</v>
      </c>
      <c r="O3" s="1" t="s">
        <v>70</v>
      </c>
      <c r="P3" s="1" t="s">
        <v>71</v>
      </c>
      <c r="Q3" s="1" t="s">
        <v>72</v>
      </c>
      <c r="R3" s="1" t="s">
        <v>73</v>
      </c>
      <c r="S3" s="1" t="s">
        <v>56</v>
      </c>
      <c r="T3" s="1" t="s">
        <v>74</v>
      </c>
      <c r="U3" s="1" t="s">
        <v>75</v>
      </c>
      <c r="V3" s="1" t="s">
        <v>66</v>
      </c>
      <c r="W3" s="1" t="s">
        <v>76</v>
      </c>
      <c r="X3" s="1" t="s">
        <v>54</v>
      </c>
      <c r="Y3" s="1" t="s">
        <v>54</v>
      </c>
      <c r="Z3"/>
      <c r="AA3" s="1" t="s">
        <v>54</v>
      </c>
      <c r="AB3"/>
      <c r="AC3" s="1" t="s">
        <v>77</v>
      </c>
      <c r="AD3"/>
      <c r="AE3" s="1" t="s">
        <v>54</v>
      </c>
      <c r="AF3" s="1" t="s">
        <v>78</v>
      </c>
      <c r="AG3" s="1" t="s">
        <v>79</v>
      </c>
      <c r="AH3" s="1" t="s">
        <v>80</v>
      </c>
      <c r="AI3"/>
      <c r="AJ3"/>
      <c r="AK3" s="1" t="s">
        <v>55</v>
      </c>
      <c r="AL3" s="1" t="s">
        <v>55</v>
      </c>
      <c r="AM3" s="1" t="s">
        <v>55</v>
      </c>
      <c r="AN3" s="1" t="s">
        <v>55</v>
      </c>
      <c r="AO3" s="1" t="s">
        <v>55</v>
      </c>
      <c r="AP3" s="1" t="s">
        <v>55</v>
      </c>
      <c r="AQ3" s="1" t="s">
        <v>81</v>
      </c>
      <c r="AR3" s="1" t="s">
        <v>82</v>
      </c>
      <c r="AS3" s="1" t="s">
        <v>83</v>
      </c>
    </row>
    <row r="4" spans="1:45" x14ac:dyDescent="0.15">
      <c r="A4" s="1" t="s">
        <v>84</v>
      </c>
      <c r="B4" s="1" t="s">
        <v>85</v>
      </c>
      <c r="C4" s="1" t="s">
        <v>86</v>
      </c>
      <c r="D4" s="1" t="s">
        <v>87</v>
      </c>
      <c r="E4" s="3" t="s">
        <v>88</v>
      </c>
      <c r="F4" s="1" t="s">
        <v>89</v>
      </c>
      <c r="G4" s="1" t="s">
        <v>51</v>
      </c>
      <c r="H4" s="1" t="s">
        <v>90</v>
      </c>
      <c r="I4" s="1" t="s">
        <v>53</v>
      </c>
      <c r="J4" s="1" t="s">
        <v>54</v>
      </c>
      <c r="K4" s="1" t="s">
        <v>55</v>
      </c>
      <c r="L4" s="1" t="s">
        <v>54</v>
      </c>
      <c r="M4" s="1" t="s">
        <v>54</v>
      </c>
      <c r="N4" s="1" t="s">
        <v>54</v>
      </c>
      <c r="O4" s="1" t="s">
        <v>54</v>
      </c>
      <c r="P4" s="1" t="s">
        <v>54</v>
      </c>
      <c r="Q4" s="1" t="s">
        <v>54</v>
      </c>
      <c r="R4" s="1" t="s">
        <v>54</v>
      </c>
      <c r="S4" s="1" t="s">
        <v>91</v>
      </c>
      <c r="T4" s="1" t="s">
        <v>92</v>
      </c>
      <c r="U4" s="1" t="s">
        <v>93</v>
      </c>
      <c r="V4" s="1" t="s">
        <v>66</v>
      </c>
      <c r="W4" s="1" t="s">
        <v>94</v>
      </c>
      <c r="X4" s="1" t="s">
        <v>94</v>
      </c>
      <c r="Y4" s="1" t="s">
        <v>95</v>
      </c>
      <c r="Z4"/>
      <c r="AA4" s="1" t="s">
        <v>54</v>
      </c>
      <c r="AB4"/>
      <c r="AC4" s="1" t="s">
        <v>54</v>
      </c>
      <c r="AD4"/>
      <c r="AE4" s="1" t="s">
        <v>96</v>
      </c>
      <c r="AF4" s="1" t="s">
        <v>59</v>
      </c>
      <c r="AG4" s="1" t="s">
        <v>97</v>
      </c>
      <c r="AH4" s="1" t="s">
        <v>54</v>
      </c>
      <c r="AI4" t="str">
        <f>HYPERLINK("https://api.typeform.com/responses/files/8dbc54adc60dc8e3867b38ce180b273e7a7b007183bb744a02c2fecf1eb822e7/BuildingsLoD3_FME_Additional_Visualizations_and_Comments.pdf","https://api.typeform.com/responses/files/8dbc54adc60dc8e3867b38ce180b273e7a7b007183bb744a02c2fecf1eb822e7/BuildingsLoD3_FME_Additional_Visualizations_and_Comments.pdf")</f>
        <v>https://api.typeform.com/responses/files/8dbc54adc60dc8e3867b38ce180b273e7a7b007183bb744a02c2fecf1eb822e7/BuildingsLoD3_FME_Additional_Visualizations_and_Comments.pdf</v>
      </c>
      <c r="AJ4" t="str">
        <f>HYPERLINK("https://api.typeform.com/responses/files/02f24f990dbc57d3870b93ebd2bd42a054282dc7d9f768e4efba77e4a40e8f0e/T4_BuildingsLoD3_FME_IFC4_AUsmani.docx","https://api.typeform.com/responses/files/02f24f990dbc57d3870b93ebd2bd42a054282dc7d9f768e4efba77e4a40e8f0e/T4_BuildingsLoD3_FME_IFC4_AUsmani.docx")</f>
        <v>https://api.typeform.com/responses/files/02f24f990dbc57d3870b93ebd2bd42a054282dc7d9f768e4efba77e4a40e8f0e/T4_BuildingsLoD3_FME_IFC4_AUsmani.docx</v>
      </c>
      <c r="AK4" s="1" t="s">
        <v>55</v>
      </c>
      <c r="AL4" s="1" t="s">
        <v>55</v>
      </c>
      <c r="AM4" s="1" t="s">
        <v>55</v>
      </c>
      <c r="AN4" s="1" t="s">
        <v>55</v>
      </c>
      <c r="AO4" s="1" t="s">
        <v>66</v>
      </c>
      <c r="AP4" s="1" t="s">
        <v>55</v>
      </c>
      <c r="AQ4" s="1" t="s">
        <v>98</v>
      </c>
      <c r="AR4" s="1" t="s">
        <v>99</v>
      </c>
      <c r="AS4" s="1" t="s">
        <v>100</v>
      </c>
    </row>
    <row r="5" spans="1:45" x14ac:dyDescent="0.15">
      <c r="A5" s="1" t="s">
        <v>101</v>
      </c>
      <c r="B5" s="1" t="s">
        <v>85</v>
      </c>
      <c r="C5" s="1" t="s">
        <v>86</v>
      </c>
      <c r="D5" s="1" t="s">
        <v>87</v>
      </c>
      <c r="E5" s="3" t="s">
        <v>102</v>
      </c>
      <c r="F5" s="1" t="s">
        <v>103</v>
      </c>
      <c r="G5" s="1" t="s">
        <v>51</v>
      </c>
      <c r="H5" s="1" t="s">
        <v>104</v>
      </c>
      <c r="I5" s="1" t="s">
        <v>105</v>
      </c>
      <c r="J5" s="1" t="s">
        <v>54</v>
      </c>
      <c r="K5" s="1" t="s">
        <v>55</v>
      </c>
      <c r="L5" s="1" t="s">
        <v>54</v>
      </c>
      <c r="M5" s="1" t="s">
        <v>54</v>
      </c>
      <c r="N5" s="1" t="s">
        <v>54</v>
      </c>
      <c r="O5" s="1" t="s">
        <v>54</v>
      </c>
      <c r="P5" s="1" t="s">
        <v>54</v>
      </c>
      <c r="Q5" s="1" t="s">
        <v>54</v>
      </c>
      <c r="R5" s="1" t="s">
        <v>54</v>
      </c>
      <c r="S5" s="1" t="s">
        <v>91</v>
      </c>
      <c r="T5" s="1" t="s">
        <v>106</v>
      </c>
      <c r="U5" s="1" t="s">
        <v>107</v>
      </c>
      <c r="V5" s="1" t="s">
        <v>55</v>
      </c>
      <c r="W5" s="1" t="s">
        <v>54</v>
      </c>
      <c r="X5" s="1" t="s">
        <v>54</v>
      </c>
      <c r="Y5" s="1" t="s">
        <v>54</v>
      </c>
      <c r="Z5"/>
      <c r="AA5" s="1" t="s">
        <v>54</v>
      </c>
      <c r="AB5"/>
      <c r="AC5" s="1" t="s">
        <v>54</v>
      </c>
      <c r="AD5"/>
      <c r="AE5" s="1" t="s">
        <v>108</v>
      </c>
      <c r="AF5" s="1" t="s">
        <v>59</v>
      </c>
      <c r="AG5" s="1" t="s">
        <v>109</v>
      </c>
      <c r="AH5" s="1" t="s">
        <v>54</v>
      </c>
      <c r="AI5" t="str">
        <f>HYPERLINK("https://api.typeform.com/responses/files/9ecbd8b69d9d86cbb1bbebc0553d7a8285d2421b2b2e0dbf2a10eb93729ee474/Rotterdam3D_Additional_Visualizations_and_Comments.pdf","https://api.typeform.com/responses/files/9ecbd8b69d9d86cbb1bbebc0553d7a8285d2421b2b2e0dbf2a10eb93729ee474/Rotterdam3D_Additional_Visualizations_and_Comments.pdf")</f>
        <v>https://api.typeform.com/responses/files/9ecbd8b69d9d86cbb1bbebc0553d7a8285d2421b2b2e0dbf2a10eb93729ee474/Rotterdam3D_Additional_Visualizations_and_Comments.pdf</v>
      </c>
      <c r="AJ5" t="str">
        <f>HYPERLINK("https://api.typeform.com/responses/files/c6e0921b072c0d5cfe8852d51ea3c8e9b5f7c46327b3dc280a7bab526f741712/T4_Rotterdam3D_FZK_IFC2X3_AUsmani.docx","https://api.typeform.com/responses/files/c6e0921b072c0d5cfe8852d51ea3c8e9b5f7c46327b3dc280a7bab526f741712/T4_Rotterdam3D_FZK_IFC2X3_AUsmani.docx")</f>
        <v>https://api.typeform.com/responses/files/c6e0921b072c0d5cfe8852d51ea3c8e9b5f7c46327b3dc280a7bab526f741712/T4_Rotterdam3D_FZK_IFC2X3_AUsmani.docx</v>
      </c>
      <c r="AK5" s="1" t="s">
        <v>55</v>
      </c>
      <c r="AL5" s="1" t="s">
        <v>55</v>
      </c>
      <c r="AM5" s="1" t="s">
        <v>55</v>
      </c>
      <c r="AN5" s="1" t="s">
        <v>55</v>
      </c>
      <c r="AO5" s="1" t="s">
        <v>66</v>
      </c>
      <c r="AP5" s="1" t="s">
        <v>55</v>
      </c>
      <c r="AQ5" s="1" t="s">
        <v>110</v>
      </c>
      <c r="AR5" s="1" t="s">
        <v>111</v>
      </c>
      <c r="AS5" s="1" t="s">
        <v>100</v>
      </c>
    </row>
    <row r="6" spans="1:45" x14ac:dyDescent="0.15">
      <c r="A6" s="1" t="s">
        <v>112</v>
      </c>
      <c r="B6" s="1" t="s">
        <v>85</v>
      </c>
      <c r="C6" s="1" t="s">
        <v>86</v>
      </c>
      <c r="D6" s="1" t="s">
        <v>87</v>
      </c>
      <c r="E6" s="3" t="s">
        <v>102</v>
      </c>
      <c r="F6" s="1" t="s">
        <v>103</v>
      </c>
      <c r="G6" s="1" t="s">
        <v>51</v>
      </c>
      <c r="H6" s="1" t="s">
        <v>104</v>
      </c>
      <c r="I6" s="1" t="s">
        <v>105</v>
      </c>
      <c r="J6" s="1" t="s">
        <v>54</v>
      </c>
      <c r="K6" s="1" t="s">
        <v>55</v>
      </c>
      <c r="L6" s="1" t="s">
        <v>54</v>
      </c>
      <c r="M6" s="1" t="s">
        <v>54</v>
      </c>
      <c r="N6" s="1" t="s">
        <v>54</v>
      </c>
      <c r="O6" s="1" t="s">
        <v>54</v>
      </c>
      <c r="P6" s="1" t="s">
        <v>54</v>
      </c>
      <c r="Q6" s="1" t="s">
        <v>54</v>
      </c>
      <c r="R6" s="1" t="s">
        <v>54</v>
      </c>
      <c r="S6" s="1" t="s">
        <v>91</v>
      </c>
      <c r="T6" s="1" t="s">
        <v>92</v>
      </c>
      <c r="U6" s="1" t="s">
        <v>93</v>
      </c>
      <c r="V6" s="1" t="s">
        <v>55</v>
      </c>
      <c r="W6" s="1" t="s">
        <v>54</v>
      </c>
      <c r="X6" s="1" t="s">
        <v>54</v>
      </c>
      <c r="Y6" s="1" t="s">
        <v>54</v>
      </c>
      <c r="Z6"/>
      <c r="AA6" s="1" t="s">
        <v>54</v>
      </c>
      <c r="AB6"/>
      <c r="AC6" s="1" t="s">
        <v>54</v>
      </c>
      <c r="AD6"/>
      <c r="AE6" s="1" t="s">
        <v>108</v>
      </c>
      <c r="AF6" s="1" t="s">
        <v>59</v>
      </c>
      <c r="AG6" s="1" t="s">
        <v>113</v>
      </c>
      <c r="AH6" s="1" t="s">
        <v>114</v>
      </c>
      <c r="AI6" t="str">
        <f>HYPERLINK("https://api.typeform.com/responses/files/afae28d8a3464d8d149a2082b672fe612a217f55228666554249e643645a8924/BuildingsLoD3_Additional_Visualizations_and_Comments.pdf","https://api.typeform.com/responses/files/afae28d8a3464d8d149a2082b672fe612a217f55228666554249e643645a8924/BuildingsLoD3_Additional_Visualizations_and_Comments.pdf")</f>
        <v>https://api.typeform.com/responses/files/afae28d8a3464d8d149a2082b672fe612a217f55228666554249e643645a8924/BuildingsLoD3_Additional_Visualizations_and_Comments.pdf</v>
      </c>
      <c r="AJ6" t="str">
        <f>HYPERLINK("https://api.typeform.com/responses/files/22985c5ae8458edb03b8112060bc8c6a19a1de3ce3d9246197aa76590d29e61e/T4_BuildingsLoD3_FZK_IFC2X3_AUsmani.docx","https://api.typeform.com/responses/files/22985c5ae8458edb03b8112060bc8c6a19a1de3ce3d9246197aa76590d29e61e/T4_BuildingsLoD3_FZK_IFC2X3_AUsmani.docx")</f>
        <v>https://api.typeform.com/responses/files/22985c5ae8458edb03b8112060bc8c6a19a1de3ce3d9246197aa76590d29e61e/T4_BuildingsLoD3_FZK_IFC2X3_AUsmani.docx</v>
      </c>
      <c r="AK6" s="1" t="s">
        <v>55</v>
      </c>
      <c r="AL6" s="1" t="s">
        <v>55</v>
      </c>
      <c r="AM6" s="1" t="s">
        <v>55</v>
      </c>
      <c r="AN6" s="1" t="s">
        <v>55</v>
      </c>
      <c r="AO6" s="1" t="s">
        <v>66</v>
      </c>
      <c r="AP6" s="1" t="s">
        <v>55</v>
      </c>
      <c r="AQ6" s="1" t="s">
        <v>115</v>
      </c>
      <c r="AR6" s="1" t="s">
        <v>116</v>
      </c>
      <c r="AS6" s="1" t="s">
        <v>100</v>
      </c>
    </row>
    <row r="7" spans="1:45" x14ac:dyDescent="0.15">
      <c r="A7" s="1" t="s">
        <v>117</v>
      </c>
      <c r="B7" s="1" t="s">
        <v>85</v>
      </c>
      <c r="C7" s="1" t="s">
        <v>86</v>
      </c>
      <c r="D7" s="1" t="s">
        <v>87</v>
      </c>
      <c r="E7" s="3" t="s">
        <v>102</v>
      </c>
      <c r="F7" s="1" t="s">
        <v>103</v>
      </c>
      <c r="G7" s="1" t="s">
        <v>51</v>
      </c>
      <c r="H7" s="1" t="s">
        <v>104</v>
      </c>
      <c r="I7" s="1" t="s">
        <v>105</v>
      </c>
      <c r="J7" s="1" t="s">
        <v>54</v>
      </c>
      <c r="K7" s="1" t="s">
        <v>66</v>
      </c>
      <c r="L7" s="1" t="s">
        <v>118</v>
      </c>
      <c r="M7" s="1" t="s">
        <v>119</v>
      </c>
      <c r="N7" s="1" t="s">
        <v>120</v>
      </c>
      <c r="O7" s="1" t="s">
        <v>121</v>
      </c>
      <c r="P7" s="1" t="s">
        <v>71</v>
      </c>
      <c r="Q7" s="1" t="s">
        <v>122</v>
      </c>
      <c r="R7" s="1" t="s">
        <v>123</v>
      </c>
      <c r="S7" s="1" t="s">
        <v>91</v>
      </c>
      <c r="T7" s="1" t="s">
        <v>124</v>
      </c>
      <c r="U7" s="1" t="s">
        <v>107</v>
      </c>
      <c r="V7" s="1" t="s">
        <v>66</v>
      </c>
      <c r="W7" s="1" t="s">
        <v>94</v>
      </c>
      <c r="X7" s="1" t="s">
        <v>94</v>
      </c>
      <c r="Y7" s="1" t="s">
        <v>125</v>
      </c>
      <c r="Z7" t="str">
        <f>HYPERLINK("https://api.typeform.com/responses/files/3d69436d4e941e962733a18c1240a1a4a5090c81e185523fea90af04ced41122/FZK_Automatic_Procedure_Steps_and_Screenshots.pdf","https://api.typeform.com/responses/files/3d69436d4e941e962733a18c1240a1a4a5090c81e185523fea90af04ced41122/FZK_Automatic_Procedure_Steps_and_Screenshots.pdf")</f>
        <v>https://api.typeform.com/responses/files/3d69436d4e941e962733a18c1240a1a4a5090c81e185523fea90af04ced41122/FZK_Automatic_Procedure_Steps_and_Screenshots.pdf</v>
      </c>
      <c r="AA7" s="1" t="s">
        <v>54</v>
      </c>
      <c r="AB7"/>
      <c r="AC7" s="1" t="s">
        <v>54</v>
      </c>
      <c r="AD7"/>
      <c r="AE7" s="1" t="s">
        <v>126</v>
      </c>
      <c r="AF7" s="1" t="s">
        <v>127</v>
      </c>
      <c r="AG7" s="1" t="s">
        <v>128</v>
      </c>
      <c r="AH7" s="1" t="s">
        <v>129</v>
      </c>
      <c r="AI7" t="str">
        <f>HYPERLINK("https://api.typeform.com/responses/files/120ce413e61aca75417c82040becf3615755564ea8fc213c7508f4485339d204/AmsterdamLoD1_Additional_Visualizations_and_Comments.pdf","https://api.typeform.com/responses/files/120ce413e61aca75417c82040becf3615755564ea8fc213c7508f4485339d204/AmsterdamLoD1_Additional_Visualizations_and_Comments.pdf")</f>
        <v>https://api.typeform.com/responses/files/120ce413e61aca75417c82040becf3615755564ea8fc213c7508f4485339d204/AmsterdamLoD1_Additional_Visualizations_and_Comments.pdf</v>
      </c>
      <c r="AJ7" t="str">
        <f>HYPERLINK("https://api.typeform.com/responses/files/31f6f0a5a900e479573c193a5ea7fd5e84caecfc378bad46b0f044431557848c/T4_AmsterdamLoD1_FZK_IFC4_AUsmani.docx","https://api.typeform.com/responses/files/31f6f0a5a900e479573c193a5ea7fd5e84caecfc378bad46b0f044431557848c/T4_AmsterdamLoD1_FZK_IFC4_AUsmani.docx")</f>
        <v>https://api.typeform.com/responses/files/31f6f0a5a900e479573c193a5ea7fd5e84caecfc378bad46b0f044431557848c/T4_AmsterdamLoD1_FZK_IFC4_AUsmani.docx</v>
      </c>
      <c r="AK7" s="1" t="s">
        <v>55</v>
      </c>
      <c r="AL7" s="1" t="s">
        <v>55</v>
      </c>
      <c r="AM7" s="1" t="s">
        <v>55</v>
      </c>
      <c r="AN7" s="1" t="s">
        <v>55</v>
      </c>
      <c r="AO7" s="1" t="s">
        <v>66</v>
      </c>
      <c r="AP7" s="1" t="s">
        <v>55</v>
      </c>
      <c r="AQ7" s="1" t="s">
        <v>130</v>
      </c>
      <c r="AR7" s="1" t="s">
        <v>131</v>
      </c>
      <c r="AS7" s="1" t="s">
        <v>100</v>
      </c>
    </row>
    <row r="8" spans="1:45" x14ac:dyDescent="0.15">
      <c r="A8" s="1" t="s">
        <v>132</v>
      </c>
      <c r="B8" s="1" t="s">
        <v>85</v>
      </c>
      <c r="C8" s="1" t="s">
        <v>86</v>
      </c>
      <c r="D8" s="1" t="s">
        <v>87</v>
      </c>
      <c r="E8" s="3" t="s">
        <v>88</v>
      </c>
      <c r="F8" s="1" t="s">
        <v>89</v>
      </c>
      <c r="G8" s="1" t="s">
        <v>51</v>
      </c>
      <c r="H8" s="1" t="s">
        <v>133</v>
      </c>
      <c r="I8" s="1" t="s">
        <v>53</v>
      </c>
      <c r="J8" s="1" t="s">
        <v>54</v>
      </c>
      <c r="K8" s="1" t="s">
        <v>55</v>
      </c>
      <c r="L8" s="1" t="s">
        <v>54</v>
      </c>
      <c r="M8" s="1" t="s">
        <v>54</v>
      </c>
      <c r="N8" s="1" t="s">
        <v>54</v>
      </c>
      <c r="O8" s="1" t="s">
        <v>54</v>
      </c>
      <c r="P8" s="1" t="s">
        <v>54</v>
      </c>
      <c r="Q8" s="1" t="s">
        <v>54</v>
      </c>
      <c r="R8" s="1" t="s">
        <v>54</v>
      </c>
      <c r="S8" s="1" t="s">
        <v>56</v>
      </c>
      <c r="T8" s="1" t="s">
        <v>134</v>
      </c>
      <c r="U8" s="1" t="s">
        <v>135</v>
      </c>
      <c r="V8" s="1" t="s">
        <v>55</v>
      </c>
      <c r="W8" s="1" t="s">
        <v>54</v>
      </c>
      <c r="X8" s="1" t="s">
        <v>54</v>
      </c>
      <c r="Y8" s="1" t="s">
        <v>54</v>
      </c>
      <c r="Z8"/>
      <c r="AA8" s="1" t="s">
        <v>54</v>
      </c>
      <c r="AB8"/>
      <c r="AC8" s="1" t="s">
        <v>54</v>
      </c>
      <c r="AD8"/>
      <c r="AE8" s="1" t="s">
        <v>136</v>
      </c>
      <c r="AF8" s="1" t="s">
        <v>59</v>
      </c>
      <c r="AG8" s="1" t="s">
        <v>137</v>
      </c>
      <c r="AH8" s="1" t="s">
        <v>138</v>
      </c>
      <c r="AI8" t="str">
        <f>HYPERLINK("https://api.typeform.com/responses/files/b248e2bbf00e6098b7af083c797fa5de9a44c1972f308bb055fa63bac6af38c3/IFCGeometries_Additional_Visualizations_and_Comments.pdf","https://api.typeform.com/responses/files/b248e2bbf00e6098b7af083c797fa5de9a44c1972f308bb055fa63bac6af38c3/IFCGeometries_Additional_Visualizations_and_Comments.pdf")</f>
        <v>https://api.typeform.com/responses/files/b248e2bbf00e6098b7af083c797fa5de9a44c1972f308bb055fa63bac6af38c3/IFCGeometries_Additional_Visualizations_and_Comments.pdf</v>
      </c>
      <c r="AJ8" t="str">
        <f>HYPERLINK("https://api.typeform.com/responses/files/c8ac463ffb223f393405b7849cbaa7cceb434b10dfb192fb19414fa28a2dafa5/T4_IFCGeometires_FME_CityGML2_AUsmani.docx","https://api.typeform.com/responses/files/c8ac463ffb223f393405b7849cbaa7cceb434b10dfb192fb19414fa28a2dafa5/T4_IFCGeometires_FME_CityGML2_AUsmani.docx")</f>
        <v>https://api.typeform.com/responses/files/c8ac463ffb223f393405b7849cbaa7cceb434b10dfb192fb19414fa28a2dafa5/T4_IFCGeometires_FME_CityGML2_AUsmani.docx</v>
      </c>
      <c r="AK8" s="1" t="s">
        <v>55</v>
      </c>
      <c r="AL8" s="1" t="s">
        <v>55</v>
      </c>
      <c r="AM8" s="1" t="s">
        <v>55</v>
      </c>
      <c r="AN8" s="1" t="s">
        <v>55</v>
      </c>
      <c r="AO8" s="1" t="s">
        <v>66</v>
      </c>
      <c r="AP8" s="1" t="s">
        <v>55</v>
      </c>
      <c r="AQ8" s="1" t="s">
        <v>139</v>
      </c>
      <c r="AR8" s="1" t="s">
        <v>140</v>
      </c>
      <c r="AS8" s="1" t="s">
        <v>100</v>
      </c>
    </row>
    <row r="9" spans="1:45" x14ac:dyDescent="0.15">
      <c r="A9" s="1" t="s">
        <v>141</v>
      </c>
      <c r="B9" s="1" t="s">
        <v>85</v>
      </c>
      <c r="C9" s="1" t="s">
        <v>86</v>
      </c>
      <c r="D9" s="1" t="s">
        <v>87</v>
      </c>
      <c r="E9" s="3" t="s">
        <v>88</v>
      </c>
      <c r="F9" s="1" t="s">
        <v>89</v>
      </c>
      <c r="G9" s="1" t="s">
        <v>51</v>
      </c>
      <c r="H9" s="1" t="s">
        <v>133</v>
      </c>
      <c r="I9" s="1" t="s">
        <v>53</v>
      </c>
      <c r="J9" s="1" t="s">
        <v>54</v>
      </c>
      <c r="K9" s="1" t="s">
        <v>55</v>
      </c>
      <c r="L9" s="1" t="s">
        <v>54</v>
      </c>
      <c r="M9" s="1" t="s">
        <v>54</v>
      </c>
      <c r="N9" s="1" t="s">
        <v>54</v>
      </c>
      <c r="O9" s="1" t="s">
        <v>54</v>
      </c>
      <c r="P9" s="1" t="s">
        <v>54</v>
      </c>
      <c r="Q9" s="1" t="s">
        <v>54</v>
      </c>
      <c r="R9" s="1" t="s">
        <v>54</v>
      </c>
      <c r="S9" s="1" t="s">
        <v>56</v>
      </c>
      <c r="T9" s="1" t="s">
        <v>57</v>
      </c>
      <c r="U9" s="1" t="s">
        <v>135</v>
      </c>
      <c r="V9" s="1" t="s">
        <v>55</v>
      </c>
      <c r="W9" s="1" t="s">
        <v>54</v>
      </c>
      <c r="X9" s="1" t="s">
        <v>54</v>
      </c>
      <c r="Y9" s="1" t="s">
        <v>54</v>
      </c>
      <c r="Z9"/>
      <c r="AA9" s="1" t="s">
        <v>54</v>
      </c>
      <c r="AB9"/>
      <c r="AC9" s="1" t="s">
        <v>54</v>
      </c>
      <c r="AD9"/>
      <c r="AE9" s="1" t="s">
        <v>142</v>
      </c>
      <c r="AF9" s="1" t="s">
        <v>59</v>
      </c>
      <c r="AG9" s="1" t="s">
        <v>143</v>
      </c>
      <c r="AH9" s="1" t="s">
        <v>144</v>
      </c>
      <c r="AI9" t="str">
        <f>HYPERLINK("https://api.typeform.com/responses/files/447553f9bfe7273a3993203a004c6c14a377a4801a8160ba1cd8ec7b8ecf4cce/IFCGeometries_IFC4_Additional_Visualizations_and_Comments.pdf","https://api.typeform.com/responses/files/447553f9bfe7273a3993203a004c6c14a377a4801a8160ba1cd8ec7b8ecf4cce/IFCGeometries_IFC4_Additional_Visualizations_and_Comments.pdf")</f>
        <v>https://api.typeform.com/responses/files/447553f9bfe7273a3993203a004c6c14a377a4801a8160ba1cd8ec7b8ecf4cce/IFCGeometries_IFC4_Additional_Visualizations_and_Comments.pdf</v>
      </c>
      <c r="AJ9" t="str">
        <f>HYPERLINK("https://api.typeform.com/responses/files/7aae6335a128d5dcecdc3361a4cced760a8fdcd43e0b32317e43a8b32c6bf119/T4_IFCGeometires_IFC4_FME_CityGML2_AUsmani.docx","https://api.typeform.com/responses/files/7aae6335a128d5dcecdc3361a4cced760a8fdcd43e0b32317e43a8b32c6bf119/T4_IFCGeometires_IFC4_FME_CityGML2_AUsmani.docx")</f>
        <v>https://api.typeform.com/responses/files/7aae6335a128d5dcecdc3361a4cced760a8fdcd43e0b32317e43a8b32c6bf119/T4_IFCGeometires_IFC4_FME_CityGML2_AUsmani.docx</v>
      </c>
      <c r="AK9" s="1" t="s">
        <v>55</v>
      </c>
      <c r="AL9" s="1" t="s">
        <v>55</v>
      </c>
      <c r="AM9" s="1" t="s">
        <v>55</v>
      </c>
      <c r="AN9" s="1" t="s">
        <v>55</v>
      </c>
      <c r="AO9" s="1" t="s">
        <v>66</v>
      </c>
      <c r="AP9" s="1" t="s">
        <v>55</v>
      </c>
      <c r="AQ9" s="1" t="s">
        <v>145</v>
      </c>
      <c r="AR9" s="1" t="s">
        <v>146</v>
      </c>
      <c r="AS9" s="1" t="s">
        <v>100</v>
      </c>
    </row>
    <row r="10" spans="1:45" x14ac:dyDescent="0.15">
      <c r="A10" s="1" t="s">
        <v>147</v>
      </c>
      <c r="B10" s="1" t="s">
        <v>85</v>
      </c>
      <c r="C10" s="1" t="s">
        <v>86</v>
      </c>
      <c r="D10" s="1" t="s">
        <v>87</v>
      </c>
      <c r="E10" s="3" t="s">
        <v>88</v>
      </c>
      <c r="F10" s="1" t="s">
        <v>89</v>
      </c>
      <c r="G10" s="1" t="s">
        <v>51</v>
      </c>
      <c r="H10" s="1" t="s">
        <v>133</v>
      </c>
      <c r="I10" s="1" t="s">
        <v>53</v>
      </c>
      <c r="J10" s="1" t="s">
        <v>54</v>
      </c>
      <c r="K10" s="1" t="s">
        <v>55</v>
      </c>
      <c r="L10" s="1" t="s">
        <v>54</v>
      </c>
      <c r="M10" s="1" t="s">
        <v>54</v>
      </c>
      <c r="N10" s="1" t="s">
        <v>54</v>
      </c>
      <c r="O10" s="1" t="s">
        <v>54</v>
      </c>
      <c r="P10" s="1" t="s">
        <v>54</v>
      </c>
      <c r="Q10" s="1" t="s">
        <v>54</v>
      </c>
      <c r="R10" s="1" t="s">
        <v>54</v>
      </c>
      <c r="S10" s="1" t="s">
        <v>56</v>
      </c>
      <c r="T10" s="1" t="s">
        <v>148</v>
      </c>
      <c r="U10" s="1" t="s">
        <v>135</v>
      </c>
      <c r="V10" s="1" t="s">
        <v>55</v>
      </c>
      <c r="W10" s="1" t="s">
        <v>54</v>
      </c>
      <c r="X10" s="1" t="s">
        <v>54</v>
      </c>
      <c r="Y10" s="1" t="s">
        <v>54</v>
      </c>
      <c r="Z10"/>
      <c r="AA10" s="1" t="s">
        <v>54</v>
      </c>
      <c r="AB10"/>
      <c r="AC10" s="1" t="s">
        <v>54</v>
      </c>
      <c r="AD10"/>
      <c r="AE10" s="1" t="s">
        <v>149</v>
      </c>
      <c r="AF10" s="1" t="s">
        <v>78</v>
      </c>
      <c r="AG10" s="1" t="s">
        <v>150</v>
      </c>
      <c r="AH10" s="1" t="s">
        <v>54</v>
      </c>
      <c r="AI10" t="str">
        <f>HYPERLINK("https://api.typeform.com/responses/files/108ad63c6f1826d7a6f0161f582e76e9cab25f2feee3b19d283a7508a76303ed/Myran_Exp2_Additional_Visualizations_and_Comments.pdf","https://api.typeform.com/responses/files/108ad63c6f1826d7a6f0161f582e76e9cab25f2feee3b19d283a7508a76303ed/Myran_Exp2_Additional_Visualizations_and_Comments.pdf")</f>
        <v>https://api.typeform.com/responses/files/108ad63c6f1826d7a6f0161f582e76e9cab25f2feee3b19d283a7508a76303ed/Myran_Exp2_Additional_Visualizations_and_Comments.pdf</v>
      </c>
      <c r="AJ10" t="str">
        <f>HYPERLINK("https://api.typeform.com/responses/files/fbe678908275785b10af02780b8b8a420a234cca7796bfa5988dc14aac299612/T4_Myran_FME_CityGML2_AUsmani.docx","https://api.typeform.com/responses/files/fbe678908275785b10af02780b8b8a420a234cca7796bfa5988dc14aac299612/T4_Myran_FME_CityGML2_AUsmani.docx")</f>
        <v>https://api.typeform.com/responses/files/fbe678908275785b10af02780b8b8a420a234cca7796bfa5988dc14aac299612/T4_Myran_FME_CityGML2_AUsmani.docx</v>
      </c>
      <c r="AK10" s="1" t="s">
        <v>55</v>
      </c>
      <c r="AL10" s="1" t="s">
        <v>55</v>
      </c>
      <c r="AM10" s="1" t="s">
        <v>55</v>
      </c>
      <c r="AN10" s="1" t="s">
        <v>55</v>
      </c>
      <c r="AO10" s="1" t="s">
        <v>66</v>
      </c>
      <c r="AP10" s="1" t="s">
        <v>55</v>
      </c>
      <c r="AQ10" s="1" t="s">
        <v>151</v>
      </c>
      <c r="AR10" s="1" t="s">
        <v>152</v>
      </c>
      <c r="AS10" s="1" t="s">
        <v>100</v>
      </c>
    </row>
    <row r="11" spans="1:45" x14ac:dyDescent="0.15">
      <c r="A11" s="1" t="s">
        <v>153</v>
      </c>
      <c r="B11" s="1" t="s">
        <v>85</v>
      </c>
      <c r="C11" s="1" t="s">
        <v>86</v>
      </c>
      <c r="D11" s="1" t="s">
        <v>87</v>
      </c>
      <c r="E11" s="3" t="s">
        <v>88</v>
      </c>
      <c r="F11" s="1" t="s">
        <v>89</v>
      </c>
      <c r="G11" s="1" t="s">
        <v>51</v>
      </c>
      <c r="H11" s="1" t="s">
        <v>133</v>
      </c>
      <c r="I11" s="1" t="s">
        <v>53</v>
      </c>
      <c r="J11" s="1" t="s">
        <v>54</v>
      </c>
      <c r="K11" s="1" t="s">
        <v>55</v>
      </c>
      <c r="L11" s="1" t="s">
        <v>54</v>
      </c>
      <c r="M11" s="1" t="s">
        <v>54</v>
      </c>
      <c r="N11" s="1" t="s">
        <v>54</v>
      </c>
      <c r="O11" s="1" t="s">
        <v>54</v>
      </c>
      <c r="P11" s="1" t="s">
        <v>54</v>
      </c>
      <c r="Q11" s="1" t="s">
        <v>54</v>
      </c>
      <c r="R11" s="1" t="s">
        <v>54</v>
      </c>
      <c r="S11" s="1" t="s">
        <v>56</v>
      </c>
      <c r="T11" s="1" t="s">
        <v>148</v>
      </c>
      <c r="U11" s="1" t="s">
        <v>135</v>
      </c>
      <c r="V11" s="1" t="s">
        <v>66</v>
      </c>
      <c r="W11" s="1" t="s">
        <v>94</v>
      </c>
      <c r="X11" s="1" t="s">
        <v>94</v>
      </c>
      <c r="Y11" s="1" t="s">
        <v>154</v>
      </c>
      <c r="Z11" t="str">
        <f>HYPERLINK("https://api.typeform.com/responses/files/135319bb5ebe29f05d40546d4a5dea9e2095355cc919840cc23e371d6e3c7fdb/Myran_Exp1_Automatic_Procedure_Steps_and_Screenshots.pdf","https://api.typeform.com/responses/files/135319bb5ebe29f05d40546d4a5dea9e2095355cc919840cc23e371d6e3c7fdb/Myran_Exp1_Automatic_Procedure_Steps_and_Screenshots.pdf")</f>
        <v>https://api.typeform.com/responses/files/135319bb5ebe29f05d40546d4a5dea9e2095355cc919840cc23e371d6e3c7fdb/Myran_Exp1_Automatic_Procedure_Steps_and_Screenshots.pdf</v>
      </c>
      <c r="AA11" s="1" t="s">
        <v>54</v>
      </c>
      <c r="AB11"/>
      <c r="AC11" s="1" t="s">
        <v>54</v>
      </c>
      <c r="AD11"/>
      <c r="AE11" s="1" t="s">
        <v>155</v>
      </c>
      <c r="AF11" s="1" t="s">
        <v>78</v>
      </c>
      <c r="AG11" s="1" t="s">
        <v>156</v>
      </c>
      <c r="AH11" s="1" t="s">
        <v>157</v>
      </c>
      <c r="AI11" t="str">
        <f>HYPERLINK("https://api.typeform.com/responses/files/dc141906ffec8012dfdf19347fb0476c6189932639b41b06e64cf0ddc951b7a6/Myran_Exp1_Additional_Visualizations_and_Comments.pdf","https://api.typeform.com/responses/files/dc141906ffec8012dfdf19347fb0476c6189932639b41b06e64cf0ddc951b7a6/Myran_Exp1_Additional_Visualizations_and_Comments.pdf")</f>
        <v>https://api.typeform.com/responses/files/dc141906ffec8012dfdf19347fb0476c6189932639b41b06e64cf0ddc951b7a6/Myran_Exp1_Additional_Visualizations_and_Comments.pdf</v>
      </c>
      <c r="AJ11" t="str">
        <f>HYPERLINK("https://api.typeform.com/responses/files/711d6c4379443e6f803db07b394ce11aa86536a00c285fde7fefccf2a270d519/T4_Myran_FME_CityGML2_AUsmani.docx","https://api.typeform.com/responses/files/711d6c4379443e6f803db07b394ce11aa86536a00c285fde7fefccf2a270d519/T4_Myran_FME_CityGML2_AUsmani.docx")</f>
        <v>https://api.typeform.com/responses/files/711d6c4379443e6f803db07b394ce11aa86536a00c285fde7fefccf2a270d519/T4_Myran_FME_CityGML2_AUsmani.docx</v>
      </c>
      <c r="AK11" s="1" t="s">
        <v>55</v>
      </c>
      <c r="AL11" s="1" t="s">
        <v>55</v>
      </c>
      <c r="AM11" s="1" t="s">
        <v>55</v>
      </c>
      <c r="AN11" s="1" t="s">
        <v>55</v>
      </c>
      <c r="AO11" s="1" t="s">
        <v>66</v>
      </c>
      <c r="AP11" s="1" t="s">
        <v>55</v>
      </c>
      <c r="AQ11" s="1" t="s">
        <v>158</v>
      </c>
      <c r="AR11" s="1" t="s">
        <v>159</v>
      </c>
      <c r="AS11" s="1" t="s">
        <v>100</v>
      </c>
    </row>
    <row r="12" spans="1:45" x14ac:dyDescent="0.15">
      <c r="A12" s="1" t="s">
        <v>160</v>
      </c>
      <c r="B12" s="1" t="s">
        <v>85</v>
      </c>
      <c r="C12" s="1" t="s">
        <v>86</v>
      </c>
      <c r="D12" s="1" t="s">
        <v>87</v>
      </c>
      <c r="E12" s="3" t="s">
        <v>88</v>
      </c>
      <c r="F12" s="1" t="s">
        <v>89</v>
      </c>
      <c r="G12" s="1" t="s">
        <v>51</v>
      </c>
      <c r="H12" s="1" t="s">
        <v>133</v>
      </c>
      <c r="I12" s="1" t="s">
        <v>53</v>
      </c>
      <c r="J12" s="1" t="s">
        <v>54</v>
      </c>
      <c r="K12" s="1" t="s">
        <v>55</v>
      </c>
      <c r="L12" s="1" t="s">
        <v>54</v>
      </c>
      <c r="M12" s="1" t="s">
        <v>54</v>
      </c>
      <c r="N12" s="1" t="s">
        <v>54</v>
      </c>
      <c r="O12" s="1" t="s">
        <v>54</v>
      </c>
      <c r="P12" s="1" t="s">
        <v>54</v>
      </c>
      <c r="Q12" s="1" t="s">
        <v>54</v>
      </c>
      <c r="R12" s="1" t="s">
        <v>54</v>
      </c>
      <c r="S12" s="1" t="s">
        <v>56</v>
      </c>
      <c r="T12" s="1" t="s">
        <v>74</v>
      </c>
      <c r="U12" s="1" t="s">
        <v>135</v>
      </c>
      <c r="V12" s="1" t="s">
        <v>55</v>
      </c>
      <c r="W12" s="1" t="s">
        <v>54</v>
      </c>
      <c r="X12" s="1" t="s">
        <v>54</v>
      </c>
      <c r="Y12" s="1" t="s">
        <v>54</v>
      </c>
      <c r="Z12"/>
      <c r="AA12" s="1" t="s">
        <v>54</v>
      </c>
      <c r="AB12"/>
      <c r="AC12" s="1" t="s">
        <v>54</v>
      </c>
      <c r="AD12"/>
      <c r="AE12" s="1" t="s">
        <v>54</v>
      </c>
      <c r="AF12" s="1" t="s">
        <v>161</v>
      </c>
      <c r="AG12" s="1" t="s">
        <v>162</v>
      </c>
      <c r="AH12" s="1" t="s">
        <v>54</v>
      </c>
      <c r="AI12" t="str">
        <f>HYPERLINK("https://api.typeform.com/responses/files/1033df10fb8cabcd53140611f6d9f2db38fed0887bb67b6588f470f52d0423d0/Savigliano_Additional_Visualizations_and_Comments.pdf","https://api.typeform.com/responses/files/1033df10fb8cabcd53140611f6d9f2db38fed0887bb67b6588f470f52d0423d0/Savigliano_Additional_Visualizations_and_Comments.pdf")</f>
        <v>https://api.typeform.com/responses/files/1033df10fb8cabcd53140611f6d9f2db38fed0887bb67b6588f470f52d0423d0/Savigliano_Additional_Visualizations_and_Comments.pdf</v>
      </c>
      <c r="AJ12" t="str">
        <f>HYPERLINK("https://api.typeform.com/responses/files/eb9e3595578a57db020118cd51651bdd362e2d01e85b799f429f0e76fc177c3a/T4_Savigliano_FME_CityGML2_AUsmani.docx","https://api.typeform.com/responses/files/eb9e3595578a57db020118cd51651bdd362e2d01e85b799f429f0e76fc177c3a/T4_Savigliano_FME_CityGML2_AUsmani.docx")</f>
        <v>https://api.typeform.com/responses/files/eb9e3595578a57db020118cd51651bdd362e2d01e85b799f429f0e76fc177c3a/T4_Savigliano_FME_CityGML2_AUsmani.docx</v>
      </c>
      <c r="AK12" s="1" t="s">
        <v>55</v>
      </c>
      <c r="AL12" s="1" t="s">
        <v>55</v>
      </c>
      <c r="AM12" s="1" t="s">
        <v>55</v>
      </c>
      <c r="AN12" s="1" t="s">
        <v>55</v>
      </c>
      <c r="AO12" s="1" t="s">
        <v>66</v>
      </c>
      <c r="AP12" s="1" t="s">
        <v>55</v>
      </c>
      <c r="AQ12" s="1" t="s">
        <v>163</v>
      </c>
      <c r="AR12" s="1" t="s">
        <v>164</v>
      </c>
      <c r="AS12" s="1" t="s">
        <v>100</v>
      </c>
    </row>
    <row r="13" spans="1:45" x14ac:dyDescent="0.15">
      <c r="A13" s="1" t="s">
        <v>165</v>
      </c>
      <c r="B13" s="1" t="s">
        <v>85</v>
      </c>
      <c r="C13" s="1" t="s">
        <v>86</v>
      </c>
      <c r="D13" s="1" t="s">
        <v>87</v>
      </c>
      <c r="E13" s="3" t="s">
        <v>88</v>
      </c>
      <c r="F13" s="1" t="s">
        <v>89</v>
      </c>
      <c r="G13" s="1" t="s">
        <v>51</v>
      </c>
      <c r="H13" s="1" t="s">
        <v>133</v>
      </c>
      <c r="I13" s="1" t="s">
        <v>53</v>
      </c>
      <c r="J13" s="1" t="s">
        <v>54</v>
      </c>
      <c r="K13" s="1" t="s">
        <v>66</v>
      </c>
      <c r="L13" s="1" t="s">
        <v>118</v>
      </c>
      <c r="M13" s="1" t="s">
        <v>119</v>
      </c>
      <c r="N13" s="1" t="s">
        <v>120</v>
      </c>
      <c r="O13" s="1" t="s">
        <v>121</v>
      </c>
      <c r="P13" s="1" t="s">
        <v>71</v>
      </c>
      <c r="Q13" s="1" t="s">
        <v>122</v>
      </c>
      <c r="R13" s="1" t="s">
        <v>166</v>
      </c>
      <c r="S13" s="1" t="s">
        <v>56</v>
      </c>
      <c r="T13" s="1" t="s">
        <v>167</v>
      </c>
      <c r="U13" s="1" t="s">
        <v>135</v>
      </c>
      <c r="V13" s="1" t="s">
        <v>66</v>
      </c>
      <c r="W13" s="1" t="s">
        <v>94</v>
      </c>
      <c r="X13" s="1" t="s">
        <v>94</v>
      </c>
      <c r="Y13" s="1" t="s">
        <v>168</v>
      </c>
      <c r="Z13" t="str">
        <f>HYPERLINK("https://api.typeform.com/responses/files/5516f4241753ef4819afa7b17cd5cb25a7faee913f7a46aae6ff7dcc048ea6d6/Automatic_Procedure_Steps_and_Screenshots.pdf","https://api.typeform.com/responses/files/5516f4241753ef4819afa7b17cd5cb25a7faee913f7a46aae6ff7dcc048ea6d6/Automatic_Procedure_Steps_and_Screenshots.pdf")</f>
        <v>https://api.typeform.com/responses/files/5516f4241753ef4819afa7b17cd5cb25a7faee913f7a46aae6ff7dcc048ea6d6/Automatic_Procedure_Steps_and_Screenshots.pdf</v>
      </c>
      <c r="AA13" s="1" t="s">
        <v>54</v>
      </c>
      <c r="AB13"/>
      <c r="AC13" s="1" t="s">
        <v>54</v>
      </c>
      <c r="AD13"/>
      <c r="AE13" s="1" t="s">
        <v>169</v>
      </c>
      <c r="AF13" s="1" t="s">
        <v>170</v>
      </c>
      <c r="AG13" s="1" t="s">
        <v>171</v>
      </c>
      <c r="AH13" s="1" t="s">
        <v>172</v>
      </c>
      <c r="AI13" t="str">
        <f>HYPERLINK("https://api.typeform.com/responses/files/a5a5324916df318932afe9290602c330bf56d8007ee5a0326171f2841409ecde/UpTown_Additional_Visualizations_and_Comments.pdf","https://api.typeform.com/responses/files/a5a5324916df318932afe9290602c330bf56d8007ee5a0326171f2841409ecde/UpTown_Additional_Visualizations_and_Comments.pdf")</f>
        <v>https://api.typeform.com/responses/files/a5a5324916df318932afe9290602c330bf56d8007ee5a0326171f2841409ecde/UpTown_Additional_Visualizations_and_Comments.pdf</v>
      </c>
      <c r="AJ13" t="str">
        <f>HYPERLINK("https://api.typeform.com/responses/files/d410e97260cb26b2f6793371c6f17926e17a81feda2b1f74140b9b89764aaa6c/T4_UpTown_FME_CityGML2_AUsmani.docx","https://api.typeform.com/responses/files/d410e97260cb26b2f6793371c6f17926e17a81feda2b1f74140b9b89764aaa6c/T4_UpTown_FME_CityGML2_AUsmani.docx")</f>
        <v>https://api.typeform.com/responses/files/d410e97260cb26b2f6793371c6f17926e17a81feda2b1f74140b9b89764aaa6c/T4_UpTown_FME_CityGML2_AUsmani.docx</v>
      </c>
      <c r="AK13" s="1" t="s">
        <v>55</v>
      </c>
      <c r="AL13" s="1" t="s">
        <v>55</v>
      </c>
      <c r="AM13" s="1" t="s">
        <v>55</v>
      </c>
      <c r="AN13" s="1" t="s">
        <v>55</v>
      </c>
      <c r="AO13" s="1" t="s">
        <v>66</v>
      </c>
      <c r="AP13" s="1" t="s">
        <v>55</v>
      </c>
      <c r="AQ13" s="1" t="s">
        <v>173</v>
      </c>
      <c r="AR13" s="1" t="s">
        <v>174</v>
      </c>
      <c r="AS13" s="1" t="s">
        <v>100</v>
      </c>
    </row>
    <row r="14" spans="1:45" x14ac:dyDescent="0.15">
      <c r="A14" s="1" t="s">
        <v>175</v>
      </c>
      <c r="B14" s="1" t="s">
        <v>176</v>
      </c>
      <c r="C14" s="1" t="s">
        <v>177</v>
      </c>
      <c r="D14" s="1" t="s">
        <v>178</v>
      </c>
      <c r="E14" s="3" t="s">
        <v>179</v>
      </c>
      <c r="F14" s="1" t="s">
        <v>180</v>
      </c>
      <c r="G14" s="1" t="s">
        <v>51</v>
      </c>
      <c r="H14" s="1" t="s">
        <v>181</v>
      </c>
      <c r="I14" s="1" t="s">
        <v>182</v>
      </c>
      <c r="J14" s="1" t="s">
        <v>54</v>
      </c>
      <c r="K14" s="1" t="s">
        <v>55</v>
      </c>
      <c r="L14" s="1" t="s">
        <v>54</v>
      </c>
      <c r="M14" s="1" t="s">
        <v>54</v>
      </c>
      <c r="N14" s="1" t="s">
        <v>54</v>
      </c>
      <c r="O14" s="1" t="s">
        <v>54</v>
      </c>
      <c r="P14" s="1" t="s">
        <v>54</v>
      </c>
      <c r="Q14" s="1" t="s">
        <v>54</v>
      </c>
      <c r="R14" s="1" t="s">
        <v>54</v>
      </c>
      <c r="S14" s="1" t="s">
        <v>56</v>
      </c>
      <c r="T14" s="1" t="s">
        <v>74</v>
      </c>
      <c r="U14" s="1" t="s">
        <v>183</v>
      </c>
      <c r="V14" s="1" t="s">
        <v>66</v>
      </c>
      <c r="W14" s="1" t="s">
        <v>94</v>
      </c>
      <c r="X14" s="1" t="s">
        <v>94</v>
      </c>
      <c r="Y14" s="1" t="s">
        <v>184</v>
      </c>
      <c r="Z14" t="str">
        <f>HYPERLINK("https://api.typeform.com/responses/files/23214fc2cdc89d7f9238a2c4532740b037f5965e2153b0502c29656e6c6b31b1/T4_Tool_and_workflow_SaviglianofromIFCtoCityGML.pdf","https://api.typeform.com/responses/files/23214fc2cdc89d7f9238a2c4532740b037f5965e2153b0502c29656e6c6b31b1/T4_Tool_and_workflow_SaviglianofromIFCtoCityGML.pdf")</f>
        <v>https://api.typeform.com/responses/files/23214fc2cdc89d7f9238a2c4532740b037f5965e2153b0502c29656e6c6b31b1/T4_Tool_and_workflow_SaviglianofromIFCtoCityGML.pdf</v>
      </c>
      <c r="AA14" s="1" t="s">
        <v>54</v>
      </c>
      <c r="AB14"/>
      <c r="AC14" s="1" t="s">
        <v>54</v>
      </c>
      <c r="AD14"/>
      <c r="AE14" s="1" t="s">
        <v>185</v>
      </c>
      <c r="AF14" s="1" t="s">
        <v>78</v>
      </c>
      <c r="AG14" s="1" t="s">
        <v>186</v>
      </c>
      <c r="AH14" s="1" t="s">
        <v>187</v>
      </c>
      <c r="AI14"/>
      <c r="AJ14"/>
      <c r="AK14" s="1" t="s">
        <v>55</v>
      </c>
      <c r="AL14" s="1" t="s">
        <v>55</v>
      </c>
      <c r="AM14" s="1" t="s">
        <v>55</v>
      </c>
      <c r="AN14" s="1" t="s">
        <v>55</v>
      </c>
      <c r="AO14" s="1" t="s">
        <v>55</v>
      </c>
      <c r="AP14" s="1" t="s">
        <v>55</v>
      </c>
      <c r="AQ14" s="1" t="s">
        <v>188</v>
      </c>
      <c r="AR14" s="1" t="s">
        <v>189</v>
      </c>
      <c r="AS14" s="1" t="s">
        <v>190</v>
      </c>
    </row>
    <row r="15" spans="1:45" x14ac:dyDescent="0.15">
      <c r="A15" s="1" t="s">
        <v>191</v>
      </c>
      <c r="B15" s="1" t="s">
        <v>192</v>
      </c>
      <c r="C15" s="1" t="s">
        <v>193</v>
      </c>
      <c r="D15" s="1" t="s">
        <v>87</v>
      </c>
      <c r="E15" s="3" t="s">
        <v>194</v>
      </c>
      <c r="F15" s="1" t="s">
        <v>89</v>
      </c>
      <c r="G15" s="1" t="s">
        <v>51</v>
      </c>
      <c r="H15" s="1" t="s">
        <v>195</v>
      </c>
      <c r="I15" s="1" t="s">
        <v>53</v>
      </c>
      <c r="J15" s="1" t="s">
        <v>54</v>
      </c>
      <c r="K15" s="1" t="s">
        <v>55</v>
      </c>
      <c r="L15" s="1" t="s">
        <v>54</v>
      </c>
      <c r="M15" s="1" t="s">
        <v>54</v>
      </c>
      <c r="N15" s="1" t="s">
        <v>54</v>
      </c>
      <c r="O15" s="1" t="s">
        <v>54</v>
      </c>
      <c r="P15" s="1" t="s">
        <v>54</v>
      </c>
      <c r="Q15" s="1" t="s">
        <v>54</v>
      </c>
      <c r="R15" s="1" t="s">
        <v>54</v>
      </c>
      <c r="S15" s="1" t="s">
        <v>56</v>
      </c>
      <c r="T15" s="1" t="s">
        <v>134</v>
      </c>
      <c r="U15" s="1" t="s">
        <v>196</v>
      </c>
      <c r="V15" s="1" t="s">
        <v>66</v>
      </c>
      <c r="W15" s="1" t="s">
        <v>94</v>
      </c>
      <c r="X15" s="1" t="s">
        <v>94</v>
      </c>
      <c r="Y15" s="1" t="s">
        <v>197</v>
      </c>
      <c r="Z15" t="str">
        <f>HYPERLINK("https://api.typeform.com/responses/files/d38500e727d0c6b03555ab1e508bba52a44eaf0c9bc7209dfd35d5b9e1788903/IFCgeometries_conversion.zip","https://api.typeform.com/responses/files/d38500e727d0c6b03555ab1e508bba52a44eaf0c9bc7209dfd35d5b9e1788903/IFCgeometries_conversion.zip")</f>
        <v>https://api.typeform.com/responses/files/d38500e727d0c6b03555ab1e508bba52a44eaf0c9bc7209dfd35d5b9e1788903/IFCgeometries_conversion.zip</v>
      </c>
      <c r="AA15" s="1" t="s">
        <v>54</v>
      </c>
      <c r="AB15"/>
      <c r="AC15" s="1" t="s">
        <v>54</v>
      </c>
      <c r="AD15"/>
      <c r="AE15" s="1" t="s">
        <v>198</v>
      </c>
      <c r="AF15" s="1" t="s">
        <v>59</v>
      </c>
      <c r="AG15" s="1" t="s">
        <v>54</v>
      </c>
      <c r="AH15" s="1" t="s">
        <v>54</v>
      </c>
      <c r="AI15"/>
      <c r="AJ15" t="str">
        <f>HYPERLINK("https://api.typeform.com/responses/files/79e19a927542c7d0ed6214490a5583d9c69f91fc05e64308ace8c9ea80cf60e3/Task_4_–_conversions_FMEDataInspector2018_1_IFCgeometries_ICGC_delivered.docx","https://api.typeform.com/responses/files/79e19a927542c7d0ed6214490a5583d9c69f91fc05e64308ace8c9ea80cf60e3/Task_4_–_conversions_FMEDataInspector2018_1_IFCgeometries_ICGC_delivered.docx")</f>
        <v>https://api.typeform.com/responses/files/79e19a927542c7d0ed6214490a5583d9c69f91fc05e64308ace8c9ea80cf60e3/Task_4_–_conversions_FMEDataInspector2018_1_IFCgeometries_ICGC_delivered.docx</v>
      </c>
      <c r="AK15" s="1" t="s">
        <v>55</v>
      </c>
      <c r="AL15" s="1" t="s">
        <v>55</v>
      </c>
      <c r="AM15" s="1" t="s">
        <v>55</v>
      </c>
      <c r="AN15" s="1" t="s">
        <v>55</v>
      </c>
      <c r="AO15" s="1" t="s">
        <v>55</v>
      </c>
      <c r="AP15" s="1" t="s">
        <v>55</v>
      </c>
      <c r="AQ15" s="1" t="s">
        <v>199</v>
      </c>
      <c r="AR15" s="1" t="s">
        <v>200</v>
      </c>
      <c r="AS15" s="1" t="s">
        <v>201</v>
      </c>
    </row>
    <row r="16" spans="1:45" x14ac:dyDescent="0.15">
      <c r="A16" s="1" t="s">
        <v>202</v>
      </c>
      <c r="B16" s="1" t="s">
        <v>192</v>
      </c>
      <c r="C16" s="1" t="s">
        <v>193</v>
      </c>
      <c r="D16" s="1" t="s">
        <v>87</v>
      </c>
      <c r="E16" s="3" t="s">
        <v>203</v>
      </c>
      <c r="F16" s="1" t="s">
        <v>204</v>
      </c>
      <c r="G16" s="1" t="s">
        <v>51</v>
      </c>
      <c r="H16" s="1" t="s">
        <v>205</v>
      </c>
      <c r="I16" s="1" t="s">
        <v>105</v>
      </c>
      <c r="J16" s="1" t="s">
        <v>54</v>
      </c>
      <c r="K16" s="1" t="s">
        <v>55</v>
      </c>
      <c r="L16" s="1" t="s">
        <v>54</v>
      </c>
      <c r="M16" s="1" t="s">
        <v>54</v>
      </c>
      <c r="N16" s="1" t="s">
        <v>54</v>
      </c>
      <c r="O16" s="1" t="s">
        <v>54</v>
      </c>
      <c r="P16" s="1" t="s">
        <v>54</v>
      </c>
      <c r="Q16" s="1" t="s">
        <v>54</v>
      </c>
      <c r="R16" s="1" t="s">
        <v>54</v>
      </c>
      <c r="S16" s="1" t="s">
        <v>91</v>
      </c>
      <c r="T16" s="1" t="s">
        <v>124</v>
      </c>
      <c r="U16" s="1" t="s">
        <v>206</v>
      </c>
      <c r="V16" s="1" t="s">
        <v>66</v>
      </c>
      <c r="W16" s="1" t="s">
        <v>94</v>
      </c>
      <c r="X16" s="1" t="s">
        <v>94</v>
      </c>
      <c r="Y16" s="1" t="s">
        <v>207</v>
      </c>
      <c r="Z16" t="str">
        <f>HYPERLINK("https://api.typeform.com/responses/files/8fae132c409ee99709b01405992526de5b81027451a546c102ad2392727161df/amsterdam_conversion.zip","https://api.typeform.com/responses/files/8fae132c409ee99709b01405992526de5b81027451a546c102ad2392727161df/amsterdam_conversion.zip")</f>
        <v>https://api.typeform.com/responses/files/8fae132c409ee99709b01405992526de5b81027451a546c102ad2392727161df/amsterdam_conversion.zip</v>
      </c>
      <c r="AA16" s="1" t="s">
        <v>54</v>
      </c>
      <c r="AB16"/>
      <c r="AC16" s="1" t="s">
        <v>54</v>
      </c>
      <c r="AD16"/>
      <c r="AE16" s="1" t="s">
        <v>208</v>
      </c>
      <c r="AF16" s="1" t="s">
        <v>127</v>
      </c>
      <c r="AG16" s="1" t="s">
        <v>209</v>
      </c>
      <c r="AH16" s="1" t="s">
        <v>54</v>
      </c>
      <c r="AI16" t="str">
        <f>HYPERLINK("https://api.typeform.com/responses/files/24c2ecc2dd4261ab7e935ea10e7a1c27be665997107017a447353e9f5223e933/amsterdam_IFC_OpenErrors.zip","https://api.typeform.com/responses/files/24c2ecc2dd4261ab7e935ea10e7a1c27be665997107017a447353e9f5223e933/amsterdam_IFC_OpenErrors.zip")</f>
        <v>https://api.typeform.com/responses/files/24c2ecc2dd4261ab7e935ea10e7a1c27be665997107017a447353e9f5223e933/amsterdam_IFC_OpenErrors.zip</v>
      </c>
      <c r="AJ16" t="str">
        <f>HYPERLINK("https://api.typeform.com/responses/files/a2bcb4553bbc7bf72bf275ec4ec0f5b3396a55cd2f967c3bce722dbd4bc44053/Task_4_–_conversions_FZKViewer51_amsterdam_ICGC_delivered.docx","https://api.typeform.com/responses/files/a2bcb4553bbc7bf72bf275ec4ec0f5b3396a55cd2f967c3bce722dbd4bc44053/Task_4_–_conversions_FZKViewer51_amsterdam_ICGC_delivered.docx")</f>
        <v>https://api.typeform.com/responses/files/a2bcb4553bbc7bf72bf275ec4ec0f5b3396a55cd2f967c3bce722dbd4bc44053/Task_4_–_conversions_FZKViewer51_amsterdam_ICGC_delivered.docx</v>
      </c>
      <c r="AK16" s="1" t="s">
        <v>55</v>
      </c>
      <c r="AL16" s="1" t="s">
        <v>55</v>
      </c>
      <c r="AM16" s="1" t="s">
        <v>55</v>
      </c>
      <c r="AN16" s="1" t="s">
        <v>55</v>
      </c>
      <c r="AO16" s="1" t="s">
        <v>55</v>
      </c>
      <c r="AP16" s="1" t="s">
        <v>55</v>
      </c>
      <c r="AQ16" s="1" t="s">
        <v>210</v>
      </c>
      <c r="AR16" s="1" t="s">
        <v>211</v>
      </c>
      <c r="AS16" s="1" t="s">
        <v>201</v>
      </c>
    </row>
    <row r="17" spans="1:45" x14ac:dyDescent="0.15">
      <c r="A17" s="1" t="s">
        <v>212</v>
      </c>
      <c r="B17" s="1" t="s">
        <v>192</v>
      </c>
      <c r="C17" s="1" t="s">
        <v>193</v>
      </c>
      <c r="D17" s="1" t="s">
        <v>87</v>
      </c>
      <c r="E17" s="3" t="s">
        <v>203</v>
      </c>
      <c r="F17" s="1" t="s">
        <v>204</v>
      </c>
      <c r="G17" s="1" t="s">
        <v>51</v>
      </c>
      <c r="H17" s="1" t="s">
        <v>205</v>
      </c>
      <c r="I17" s="1" t="s">
        <v>105</v>
      </c>
      <c r="J17" s="1" t="s">
        <v>54</v>
      </c>
      <c r="K17" s="1" t="s">
        <v>55</v>
      </c>
      <c r="L17" s="1" t="s">
        <v>54</v>
      </c>
      <c r="M17" s="1" t="s">
        <v>54</v>
      </c>
      <c r="N17" s="1" t="s">
        <v>54</v>
      </c>
      <c r="O17" s="1" t="s">
        <v>54</v>
      </c>
      <c r="P17" s="1" t="s">
        <v>54</v>
      </c>
      <c r="Q17" s="1" t="s">
        <v>54</v>
      </c>
      <c r="R17" s="1" t="s">
        <v>54</v>
      </c>
      <c r="S17" s="1" t="s">
        <v>91</v>
      </c>
      <c r="T17" s="1" t="s">
        <v>106</v>
      </c>
      <c r="U17" s="1" t="s">
        <v>213</v>
      </c>
      <c r="V17" s="1" t="s">
        <v>66</v>
      </c>
      <c r="W17" s="1" t="s">
        <v>94</v>
      </c>
      <c r="X17" s="1" t="s">
        <v>94</v>
      </c>
      <c r="Y17" s="1" t="s">
        <v>214</v>
      </c>
      <c r="Z17" t="str">
        <f>HYPERLINK("https://api.typeform.com/responses/files/880431970478dc83e82580a0341beccaaa78e584f439595026cc631c2db1ee24/RotterdamLod1Lod2_conversion.zip","https://api.typeform.com/responses/files/880431970478dc83e82580a0341beccaaa78e584f439595026cc631c2db1ee24/RotterdamLod1Lod2_conversion.zip")</f>
        <v>https://api.typeform.com/responses/files/880431970478dc83e82580a0341beccaaa78e584f439595026cc631c2db1ee24/RotterdamLod1Lod2_conversion.zip</v>
      </c>
      <c r="AA17" s="1" t="s">
        <v>54</v>
      </c>
      <c r="AB17"/>
      <c r="AC17" s="1" t="s">
        <v>54</v>
      </c>
      <c r="AD17"/>
      <c r="AE17" s="1" t="s">
        <v>208</v>
      </c>
      <c r="AF17" s="1" t="s">
        <v>78</v>
      </c>
      <c r="AG17" s="1" t="s">
        <v>215</v>
      </c>
      <c r="AH17" s="1" t="s">
        <v>54</v>
      </c>
      <c r="AI17" t="str">
        <f>HYPERLINK("https://api.typeform.com/responses/files/4c7718b9736294bdf073a8ebdfc33c09d65299ee0e777d58fbbbfae30232f948/RotterdamLod1Lod2_IFC_OpenErrors.zip","https://api.typeform.com/responses/files/4c7718b9736294bdf073a8ebdfc33c09d65299ee0e777d58fbbbfae30232f948/RotterdamLod1Lod2_IFC_OpenErrors.zip")</f>
        <v>https://api.typeform.com/responses/files/4c7718b9736294bdf073a8ebdfc33c09d65299ee0e777d58fbbbfae30232f948/RotterdamLod1Lod2_IFC_OpenErrors.zip</v>
      </c>
      <c r="AJ17" t="str">
        <f>HYPERLINK("https://api.typeform.com/responses/files/84095c3e2b644c4756b04ead13c3803032c811db7710e5b55c93466f5d6ebfa6/Task_4_–_conversions_FZKViewer51_RotterdamLoD1Lod2_ICGC_delivered.docx","https://api.typeform.com/responses/files/84095c3e2b644c4756b04ead13c3803032c811db7710e5b55c93466f5d6ebfa6/Task_4_–_conversions_FZKViewer51_RotterdamLoD1Lod2_ICGC_delivered.docx")</f>
        <v>https://api.typeform.com/responses/files/84095c3e2b644c4756b04ead13c3803032c811db7710e5b55c93466f5d6ebfa6/Task_4_–_conversions_FZKViewer51_RotterdamLoD1Lod2_ICGC_delivered.docx</v>
      </c>
      <c r="AK17" s="1" t="s">
        <v>55</v>
      </c>
      <c r="AL17" s="1" t="s">
        <v>55</v>
      </c>
      <c r="AM17" s="1" t="s">
        <v>55</v>
      </c>
      <c r="AN17" s="1" t="s">
        <v>55</v>
      </c>
      <c r="AO17" s="1" t="s">
        <v>55</v>
      </c>
      <c r="AP17" s="1" t="s">
        <v>55</v>
      </c>
      <c r="AQ17" s="1" t="s">
        <v>216</v>
      </c>
      <c r="AR17" s="1" t="s">
        <v>217</v>
      </c>
      <c r="AS17" s="1" t="s">
        <v>201</v>
      </c>
    </row>
    <row r="18" spans="1:45" x14ac:dyDescent="0.15">
      <c r="A18" s="1" t="s">
        <v>218</v>
      </c>
      <c r="B18" s="1" t="s">
        <v>219</v>
      </c>
      <c r="C18" s="1" t="s">
        <v>220</v>
      </c>
      <c r="D18" s="1" t="s">
        <v>87</v>
      </c>
      <c r="E18" s="3" t="s">
        <v>221</v>
      </c>
      <c r="F18" s="1" t="s">
        <v>222</v>
      </c>
      <c r="G18" s="1" t="s">
        <v>51</v>
      </c>
      <c r="H18" s="1" t="s">
        <v>223</v>
      </c>
      <c r="I18" s="1" t="s">
        <v>54</v>
      </c>
      <c r="J18" s="1" t="s">
        <v>224</v>
      </c>
      <c r="K18" s="1" t="s">
        <v>55</v>
      </c>
      <c r="L18" s="1" t="s">
        <v>54</v>
      </c>
      <c r="M18" s="1" t="s">
        <v>54</v>
      </c>
      <c r="N18" s="1" t="s">
        <v>54</v>
      </c>
      <c r="O18" s="1" t="s">
        <v>54</v>
      </c>
      <c r="P18" s="1" t="s">
        <v>54</v>
      </c>
      <c r="Q18" s="1" t="s">
        <v>54</v>
      </c>
      <c r="R18" s="1" t="s">
        <v>54</v>
      </c>
      <c r="S18" s="1" t="s">
        <v>56</v>
      </c>
      <c r="T18" s="1" t="s">
        <v>167</v>
      </c>
      <c r="U18" s="1" t="s">
        <v>225</v>
      </c>
      <c r="V18" s="1" t="s">
        <v>55</v>
      </c>
      <c r="W18" s="1" t="s">
        <v>54</v>
      </c>
      <c r="X18" s="1" t="s">
        <v>54</v>
      </c>
      <c r="Y18" s="1" t="s">
        <v>54</v>
      </c>
      <c r="Z18"/>
      <c r="AA18" s="1" t="s">
        <v>54</v>
      </c>
      <c r="AB18"/>
      <c r="AC18" s="1" t="s">
        <v>54</v>
      </c>
      <c r="AD18"/>
      <c r="AE18" s="1" t="s">
        <v>226</v>
      </c>
      <c r="AF18" s="1" t="s">
        <v>227</v>
      </c>
      <c r="AG18" s="1" t="s">
        <v>222</v>
      </c>
      <c r="AH18" s="1" t="s">
        <v>222</v>
      </c>
      <c r="AI18" t="str">
        <f>HYPERLINK("https://api.typeform.com/responses/files/52d2046fccda171301dc34473b43787a687887ca87c18231f8740588572eb2a3/lodstoup018.fmw","https://api.typeform.com/responses/files/52d2046fccda171301dc34473b43787a687887ca87c18231f8740588572eb2a3/lodstoup018.fmw")</f>
        <v>https://api.typeform.com/responses/files/52d2046fccda171301dc34473b43787a687887ca87c18231f8740588572eb2a3/lodstoup018.fmw</v>
      </c>
      <c r="AJ18"/>
      <c r="AK18" s="1" t="s">
        <v>55</v>
      </c>
      <c r="AL18" s="1" t="s">
        <v>66</v>
      </c>
      <c r="AM18" s="1" t="s">
        <v>66</v>
      </c>
      <c r="AN18" s="1" t="s">
        <v>55</v>
      </c>
      <c r="AO18" s="1" t="s">
        <v>66</v>
      </c>
      <c r="AP18" s="1" t="s">
        <v>55</v>
      </c>
      <c r="AQ18" s="1" t="s">
        <v>228</v>
      </c>
      <c r="AR18" s="1" t="s">
        <v>229</v>
      </c>
      <c r="AS18" s="1" t="s">
        <v>230</v>
      </c>
    </row>
    <row r="19" spans="1:45" x14ac:dyDescent="0.15">
      <c r="A19" s="1" t="s">
        <v>231</v>
      </c>
      <c r="B19" s="1" t="s">
        <v>219</v>
      </c>
      <c r="C19" s="1" t="s">
        <v>220</v>
      </c>
      <c r="D19" s="1" t="s">
        <v>87</v>
      </c>
      <c r="E19" s="3" t="s">
        <v>221</v>
      </c>
      <c r="F19" s="1" t="s">
        <v>222</v>
      </c>
      <c r="G19" s="1" t="s">
        <v>51</v>
      </c>
      <c r="H19" s="1" t="s">
        <v>223</v>
      </c>
      <c r="I19" s="1" t="s">
        <v>54</v>
      </c>
      <c r="J19" s="1" t="s">
        <v>224</v>
      </c>
      <c r="K19" s="1" t="s">
        <v>55</v>
      </c>
      <c r="L19" s="1" t="s">
        <v>54</v>
      </c>
      <c r="M19" s="1" t="s">
        <v>54</v>
      </c>
      <c r="N19" s="1" t="s">
        <v>54</v>
      </c>
      <c r="O19" s="1" t="s">
        <v>54</v>
      </c>
      <c r="P19" s="1" t="s">
        <v>54</v>
      </c>
      <c r="Q19" s="1" t="s">
        <v>54</v>
      </c>
      <c r="R19" s="1" t="s">
        <v>54</v>
      </c>
      <c r="S19" s="1" t="s">
        <v>56</v>
      </c>
      <c r="T19" s="1" t="s">
        <v>167</v>
      </c>
      <c r="U19" s="1" t="s">
        <v>225</v>
      </c>
      <c r="V19" s="1" t="s">
        <v>55</v>
      </c>
      <c r="W19" s="1" t="s">
        <v>54</v>
      </c>
      <c r="X19" s="1" t="s">
        <v>54</v>
      </c>
      <c r="Y19" s="1" t="s">
        <v>54</v>
      </c>
      <c r="Z19"/>
      <c r="AA19" s="1" t="s">
        <v>54</v>
      </c>
      <c r="AB19"/>
      <c r="AC19" s="1" t="s">
        <v>54</v>
      </c>
      <c r="AD19"/>
      <c r="AE19" s="1" t="s">
        <v>232</v>
      </c>
      <c r="AF19" s="1" t="s">
        <v>227</v>
      </c>
      <c r="AG19" s="1" t="s">
        <v>222</v>
      </c>
      <c r="AH19" s="1" t="s">
        <v>222</v>
      </c>
      <c r="AI19" t="str">
        <f>HYPERLINK("https://api.typeform.com/responses/files/81be5a850c6c03a31cc5c46c5f50772cb9565d579b494573e3fbe10142ebaba7/log47.txt","https://api.typeform.com/responses/files/81be5a850c6c03a31cc5c46c5f50772cb9565d579b494573e3fbe10142ebaba7/log47.txt")</f>
        <v>https://api.typeform.com/responses/files/81be5a850c6c03a31cc5c46c5f50772cb9565d579b494573e3fbe10142ebaba7/log47.txt</v>
      </c>
      <c r="AJ19"/>
      <c r="AK19" s="1" t="s">
        <v>55</v>
      </c>
      <c r="AL19" s="1" t="s">
        <v>66</v>
      </c>
      <c r="AM19" s="1" t="s">
        <v>66</v>
      </c>
      <c r="AN19" s="1" t="s">
        <v>55</v>
      </c>
      <c r="AO19" s="1" t="s">
        <v>66</v>
      </c>
      <c r="AP19" s="1" t="s">
        <v>55</v>
      </c>
      <c r="AQ19" s="1" t="s">
        <v>233</v>
      </c>
      <c r="AR19" s="1" t="s">
        <v>234</v>
      </c>
      <c r="AS19" s="1" t="s">
        <v>230</v>
      </c>
    </row>
    <row r="20" spans="1:45" x14ac:dyDescent="0.15">
      <c r="A20" s="1" t="s">
        <v>235</v>
      </c>
      <c r="B20" s="1" t="s">
        <v>219</v>
      </c>
      <c r="C20" s="1" t="s">
        <v>220</v>
      </c>
      <c r="D20" s="1" t="s">
        <v>87</v>
      </c>
      <c r="E20" s="3" t="s">
        <v>221</v>
      </c>
      <c r="F20" s="1" t="s">
        <v>222</v>
      </c>
      <c r="G20" s="1" t="s">
        <v>51</v>
      </c>
      <c r="H20" s="1" t="s">
        <v>223</v>
      </c>
      <c r="I20" s="1" t="s">
        <v>54</v>
      </c>
      <c r="J20" s="1" t="s">
        <v>224</v>
      </c>
      <c r="K20" s="1" t="s">
        <v>55</v>
      </c>
      <c r="L20" s="1" t="s">
        <v>54</v>
      </c>
      <c r="M20" s="1" t="s">
        <v>54</v>
      </c>
      <c r="N20" s="1" t="s">
        <v>54</v>
      </c>
      <c r="O20" s="1" t="s">
        <v>54</v>
      </c>
      <c r="P20" s="1" t="s">
        <v>54</v>
      </c>
      <c r="Q20" s="1" t="s">
        <v>54</v>
      </c>
      <c r="R20" s="1" t="s">
        <v>54</v>
      </c>
      <c r="S20" s="1" t="s">
        <v>56</v>
      </c>
      <c r="T20" s="1" t="s">
        <v>167</v>
      </c>
      <c r="U20" s="1" t="s">
        <v>225</v>
      </c>
      <c r="V20" s="1" t="s">
        <v>55</v>
      </c>
      <c r="W20" s="1" t="s">
        <v>54</v>
      </c>
      <c r="X20" s="1" t="s">
        <v>54</v>
      </c>
      <c r="Y20" s="1" t="s">
        <v>54</v>
      </c>
      <c r="Z20"/>
      <c r="AA20" s="1" t="s">
        <v>54</v>
      </c>
      <c r="AB20"/>
      <c r="AC20" s="1" t="s">
        <v>54</v>
      </c>
      <c r="AD20"/>
      <c r="AE20" s="1" t="s">
        <v>236</v>
      </c>
      <c r="AF20" s="1" t="s">
        <v>227</v>
      </c>
      <c r="AG20" s="1" t="s">
        <v>222</v>
      </c>
      <c r="AH20" s="1" t="s">
        <v>222</v>
      </c>
      <c r="AI20" t="str">
        <f>HYPERLINK("https://api.typeform.com/responses/files/d5b8ac9ddbe45b6275368e27f8b903dd12ca16b1d118ea577aec84af97eade74/autodeskimport.PNG","https://api.typeform.com/responses/files/d5b8ac9ddbe45b6275368e27f8b903dd12ca16b1d118ea577aec84af97eade74/autodeskimport.PNG")</f>
        <v>https://api.typeform.com/responses/files/d5b8ac9ddbe45b6275368e27f8b903dd12ca16b1d118ea577aec84af97eade74/autodeskimport.PNG</v>
      </c>
      <c r="AJ20"/>
      <c r="AK20" s="1" t="s">
        <v>55</v>
      </c>
      <c r="AL20" s="1" t="s">
        <v>66</v>
      </c>
      <c r="AM20" s="1" t="s">
        <v>66</v>
      </c>
      <c r="AN20" s="1" t="s">
        <v>55</v>
      </c>
      <c r="AO20" s="1" t="s">
        <v>66</v>
      </c>
      <c r="AP20" s="1" t="s">
        <v>55</v>
      </c>
      <c r="AQ20" s="1" t="s">
        <v>237</v>
      </c>
      <c r="AR20" s="1" t="s">
        <v>238</v>
      </c>
      <c r="AS20" s="1" t="s">
        <v>230</v>
      </c>
    </row>
    <row r="21" spans="1:45" x14ac:dyDescent="0.15">
      <c r="A21" s="1" t="s">
        <v>239</v>
      </c>
      <c r="B21" s="1" t="s">
        <v>219</v>
      </c>
      <c r="C21" s="1" t="s">
        <v>220</v>
      </c>
      <c r="D21" s="1" t="s">
        <v>87</v>
      </c>
      <c r="E21" s="3" t="s">
        <v>240</v>
      </c>
      <c r="F21" s="1" t="s">
        <v>222</v>
      </c>
      <c r="G21" s="1" t="s">
        <v>51</v>
      </c>
      <c r="H21" s="1" t="s">
        <v>241</v>
      </c>
      <c r="I21" s="1" t="s">
        <v>53</v>
      </c>
      <c r="J21" s="1" t="s">
        <v>54</v>
      </c>
      <c r="K21" s="1" t="s">
        <v>55</v>
      </c>
      <c r="L21" s="1" t="s">
        <v>54</v>
      </c>
      <c r="M21" s="1" t="s">
        <v>54</v>
      </c>
      <c r="N21" s="1" t="s">
        <v>54</v>
      </c>
      <c r="O21" s="1" t="s">
        <v>54</v>
      </c>
      <c r="P21" s="1" t="s">
        <v>54</v>
      </c>
      <c r="Q21" s="1" t="s">
        <v>54</v>
      </c>
      <c r="R21" s="1" t="s">
        <v>54</v>
      </c>
      <c r="S21" s="1" t="s">
        <v>56</v>
      </c>
      <c r="T21" s="1" t="s">
        <v>167</v>
      </c>
      <c r="U21" s="1" t="s">
        <v>225</v>
      </c>
      <c r="V21" s="1" t="s">
        <v>66</v>
      </c>
      <c r="W21" s="1" t="s">
        <v>94</v>
      </c>
      <c r="X21" s="1" t="s">
        <v>61</v>
      </c>
      <c r="Y21" s="1" t="s">
        <v>54</v>
      </c>
      <c r="Z21"/>
      <c r="AA21" s="1" t="s">
        <v>242</v>
      </c>
      <c r="AB21"/>
      <c r="AC21" s="1" t="s">
        <v>54</v>
      </c>
      <c r="AD21"/>
      <c r="AE21" s="1" t="s">
        <v>222</v>
      </c>
      <c r="AF21" s="1" t="s">
        <v>227</v>
      </c>
      <c r="AG21" s="1" t="s">
        <v>222</v>
      </c>
      <c r="AH21" s="1" t="s">
        <v>222</v>
      </c>
      <c r="AI21" t="str">
        <f>HYPERLINK("https://api.typeform.com/responses/files/30837fd90ae0d5e77f873c44b73d3bae9382da21aa62617f61481c91623fa248/lodstoup018.fmw","https://api.typeform.com/responses/files/30837fd90ae0d5e77f873c44b73d3bae9382da21aa62617f61481c91623fa248/lodstoup018.fmw")</f>
        <v>https://api.typeform.com/responses/files/30837fd90ae0d5e77f873c44b73d3bae9382da21aa62617f61481c91623fa248/lodstoup018.fmw</v>
      </c>
      <c r="AJ21"/>
      <c r="AK21" s="1" t="s">
        <v>55</v>
      </c>
      <c r="AL21" s="1" t="s">
        <v>66</v>
      </c>
      <c r="AM21" s="1" t="s">
        <v>66</v>
      </c>
      <c r="AN21" s="1" t="s">
        <v>55</v>
      </c>
      <c r="AO21" s="1" t="s">
        <v>66</v>
      </c>
      <c r="AP21" s="1" t="s">
        <v>55</v>
      </c>
      <c r="AQ21" s="1" t="s">
        <v>243</v>
      </c>
      <c r="AR21" s="1" t="s">
        <v>244</v>
      </c>
      <c r="AS21" s="1" t="s">
        <v>230</v>
      </c>
    </row>
    <row r="22" spans="1:45" x14ac:dyDescent="0.15">
      <c r="A22" s="1" t="s">
        <v>245</v>
      </c>
      <c r="B22" s="1" t="s">
        <v>219</v>
      </c>
      <c r="C22" s="1" t="s">
        <v>220</v>
      </c>
      <c r="D22" s="1" t="s">
        <v>87</v>
      </c>
      <c r="E22" s="3" t="s">
        <v>221</v>
      </c>
      <c r="F22" s="1" t="s">
        <v>222</v>
      </c>
      <c r="G22" s="1" t="s">
        <v>51</v>
      </c>
      <c r="H22" s="1" t="s">
        <v>223</v>
      </c>
      <c r="I22" s="1" t="s">
        <v>54</v>
      </c>
      <c r="J22" s="1" t="s">
        <v>224</v>
      </c>
      <c r="K22" s="1" t="s">
        <v>55</v>
      </c>
      <c r="L22" s="1" t="s">
        <v>54</v>
      </c>
      <c r="M22" s="1" t="s">
        <v>54</v>
      </c>
      <c r="N22" s="1" t="s">
        <v>54</v>
      </c>
      <c r="O22" s="1" t="s">
        <v>54</v>
      </c>
      <c r="P22" s="1" t="s">
        <v>54</v>
      </c>
      <c r="Q22" s="1" t="s">
        <v>54</v>
      </c>
      <c r="R22" s="1" t="s">
        <v>54</v>
      </c>
      <c r="S22" s="1" t="s">
        <v>56</v>
      </c>
      <c r="T22" s="1" t="s">
        <v>57</v>
      </c>
      <c r="U22" s="1" t="s">
        <v>225</v>
      </c>
      <c r="V22" s="1" t="s">
        <v>55</v>
      </c>
      <c r="W22" s="1" t="s">
        <v>54</v>
      </c>
      <c r="X22" s="1" t="s">
        <v>54</v>
      </c>
      <c r="Y22" s="1" t="s">
        <v>54</v>
      </c>
      <c r="Z22"/>
      <c r="AA22" s="1" t="s">
        <v>54</v>
      </c>
      <c r="AB22"/>
      <c r="AC22" s="1" t="s">
        <v>54</v>
      </c>
      <c r="AD22"/>
      <c r="AE22" s="1" t="s">
        <v>246</v>
      </c>
      <c r="AF22" s="1" t="s">
        <v>78</v>
      </c>
      <c r="AG22" s="1" t="s">
        <v>222</v>
      </c>
      <c r="AH22" s="1" t="s">
        <v>222</v>
      </c>
      <c r="AI22" t="str">
        <f>HYPERLINK("https://api.typeform.com/responses/files/3cfe085d4d8d98fa360af3c0169982200401822e6c5d0ee0055939eb07fc477d/ifc_lod4_geomdraft2fin_ifc4revit.fmw","https://api.typeform.com/responses/files/3cfe085d4d8d98fa360af3c0169982200401822e6c5d0ee0055939eb07fc477d/ifc_lod4_geomdraft2fin_ifc4revit.fmw")</f>
        <v>https://api.typeform.com/responses/files/3cfe085d4d8d98fa360af3c0169982200401822e6c5d0ee0055939eb07fc477d/ifc_lod4_geomdraft2fin_ifc4revit.fmw</v>
      </c>
      <c r="AJ22"/>
      <c r="AK22" s="1" t="s">
        <v>55</v>
      </c>
      <c r="AL22" s="1" t="s">
        <v>66</v>
      </c>
      <c r="AM22" s="1" t="s">
        <v>66</v>
      </c>
      <c r="AN22" s="1" t="s">
        <v>66</v>
      </c>
      <c r="AO22" s="1" t="s">
        <v>66</v>
      </c>
      <c r="AP22" s="1" t="s">
        <v>55</v>
      </c>
      <c r="AQ22" s="1" t="s">
        <v>247</v>
      </c>
      <c r="AR22" s="1" t="s">
        <v>248</v>
      </c>
      <c r="AS22" s="1" t="s">
        <v>230</v>
      </c>
    </row>
    <row r="23" spans="1:45" x14ac:dyDescent="0.15">
      <c r="A23" s="1" t="s">
        <v>249</v>
      </c>
      <c r="B23" s="1" t="s">
        <v>219</v>
      </c>
      <c r="C23" s="1" t="s">
        <v>220</v>
      </c>
      <c r="D23" s="1" t="s">
        <v>87</v>
      </c>
      <c r="E23" s="3" t="s">
        <v>221</v>
      </c>
      <c r="F23" s="1" t="s">
        <v>222</v>
      </c>
      <c r="G23" s="1" t="s">
        <v>51</v>
      </c>
      <c r="H23" s="1" t="s">
        <v>223</v>
      </c>
      <c r="I23" s="1" t="s">
        <v>54</v>
      </c>
      <c r="J23" s="1" t="s">
        <v>224</v>
      </c>
      <c r="K23" s="1" t="s">
        <v>55</v>
      </c>
      <c r="L23" s="1" t="s">
        <v>54</v>
      </c>
      <c r="M23" s="1" t="s">
        <v>54</v>
      </c>
      <c r="N23" s="1" t="s">
        <v>54</v>
      </c>
      <c r="O23" s="1" t="s">
        <v>54</v>
      </c>
      <c r="P23" s="1" t="s">
        <v>54</v>
      </c>
      <c r="Q23" s="1" t="s">
        <v>54</v>
      </c>
      <c r="R23" s="1" t="s">
        <v>54</v>
      </c>
      <c r="S23" s="1" t="s">
        <v>56</v>
      </c>
      <c r="T23" s="1" t="s">
        <v>57</v>
      </c>
      <c r="U23" s="1" t="s">
        <v>225</v>
      </c>
      <c r="V23" s="1" t="s">
        <v>55</v>
      </c>
      <c r="W23" s="1" t="s">
        <v>54</v>
      </c>
      <c r="X23" s="1" t="s">
        <v>54</v>
      </c>
      <c r="Y23" s="1" t="s">
        <v>54</v>
      </c>
      <c r="Z23"/>
      <c r="AA23" s="1" t="s">
        <v>54</v>
      </c>
      <c r="AB23"/>
      <c r="AC23" s="1" t="s">
        <v>54</v>
      </c>
      <c r="AD23"/>
      <c r="AE23" s="1" t="s">
        <v>250</v>
      </c>
      <c r="AF23" s="1" t="s">
        <v>78</v>
      </c>
      <c r="AG23" s="1" t="s">
        <v>222</v>
      </c>
      <c r="AH23" s="1" t="s">
        <v>222</v>
      </c>
      <c r="AI23" t="str">
        <f>HYPERLINK("https://api.typeform.com/responses/files/eca812a41d7286b82f3da0853d73841bff7d55d646ec781dbc03e470f51f3484/ifc_lod4_geomdraft2fin_ifc4.fmw","https://api.typeform.com/responses/files/eca812a41d7286b82f3da0853d73841bff7d55d646ec781dbc03e470f51f3484/ifc_lod4_geomdraft2fin_ifc4.fmw")</f>
        <v>https://api.typeform.com/responses/files/eca812a41d7286b82f3da0853d73841bff7d55d646ec781dbc03e470f51f3484/ifc_lod4_geomdraft2fin_ifc4.fmw</v>
      </c>
      <c r="AJ23"/>
      <c r="AK23" s="1" t="s">
        <v>55</v>
      </c>
      <c r="AL23" s="1" t="s">
        <v>66</v>
      </c>
      <c r="AM23" s="1" t="s">
        <v>66</v>
      </c>
      <c r="AN23" s="1" t="s">
        <v>66</v>
      </c>
      <c r="AO23" s="1" t="s">
        <v>66</v>
      </c>
      <c r="AP23" s="1" t="s">
        <v>55</v>
      </c>
      <c r="AQ23" s="1" t="s">
        <v>251</v>
      </c>
      <c r="AR23" s="1" t="s">
        <v>252</v>
      </c>
      <c r="AS23" s="1" t="s">
        <v>230</v>
      </c>
    </row>
    <row r="24" spans="1:45" x14ac:dyDescent="0.15">
      <c r="A24" s="1" t="s">
        <v>253</v>
      </c>
      <c r="B24" s="1" t="s">
        <v>219</v>
      </c>
      <c r="C24" s="1" t="s">
        <v>220</v>
      </c>
      <c r="D24" s="1" t="s">
        <v>87</v>
      </c>
      <c r="E24" s="3" t="s">
        <v>221</v>
      </c>
      <c r="F24" s="1" t="s">
        <v>222</v>
      </c>
      <c r="G24" s="1" t="s">
        <v>51</v>
      </c>
      <c r="H24" s="1" t="s">
        <v>223</v>
      </c>
      <c r="I24" s="1" t="s">
        <v>54</v>
      </c>
      <c r="J24" s="1" t="s">
        <v>224</v>
      </c>
      <c r="K24" s="1" t="s">
        <v>55</v>
      </c>
      <c r="L24" s="1" t="s">
        <v>54</v>
      </c>
      <c r="M24" s="1" t="s">
        <v>54</v>
      </c>
      <c r="N24" s="1" t="s">
        <v>54</v>
      </c>
      <c r="O24" s="1" t="s">
        <v>54</v>
      </c>
      <c r="P24" s="1" t="s">
        <v>54</v>
      </c>
      <c r="Q24" s="1" t="s">
        <v>54</v>
      </c>
      <c r="R24" s="1" t="s">
        <v>54</v>
      </c>
      <c r="S24" s="1" t="s">
        <v>56</v>
      </c>
      <c r="T24" s="1" t="s">
        <v>57</v>
      </c>
      <c r="U24" s="1" t="s">
        <v>225</v>
      </c>
      <c r="V24" s="1" t="s">
        <v>55</v>
      </c>
      <c r="W24" s="1" t="s">
        <v>54</v>
      </c>
      <c r="X24" s="1" t="s">
        <v>54</v>
      </c>
      <c r="Y24" s="1" t="s">
        <v>54</v>
      </c>
      <c r="Z24"/>
      <c r="AA24" s="1" t="s">
        <v>54</v>
      </c>
      <c r="AB24"/>
      <c r="AC24" s="1" t="s">
        <v>54</v>
      </c>
      <c r="AD24"/>
      <c r="AE24" s="1" t="s">
        <v>236</v>
      </c>
      <c r="AF24" s="1" t="s">
        <v>78</v>
      </c>
      <c r="AG24" s="1" t="s">
        <v>254</v>
      </c>
      <c r="AH24" s="1" t="s">
        <v>222</v>
      </c>
      <c r="AI24" t="str">
        <f>HYPERLINK("https://api.typeform.com/responses/files/eaff38de66e79ef3e29860e89bd027b62b11ab983fc3d24b76574a8ab407b33b/autodeskimport.PNG","https://api.typeform.com/responses/files/eaff38de66e79ef3e29860e89bd027b62b11ab983fc3d24b76574a8ab407b33b/autodeskimport.PNG")</f>
        <v>https://api.typeform.com/responses/files/eaff38de66e79ef3e29860e89bd027b62b11ab983fc3d24b76574a8ab407b33b/autodeskimport.PNG</v>
      </c>
      <c r="AJ24"/>
      <c r="AK24" s="1" t="s">
        <v>55</v>
      </c>
      <c r="AL24" s="1" t="s">
        <v>66</v>
      </c>
      <c r="AM24" s="1" t="s">
        <v>66</v>
      </c>
      <c r="AN24" s="1" t="s">
        <v>66</v>
      </c>
      <c r="AO24" s="1" t="s">
        <v>66</v>
      </c>
      <c r="AP24" s="1" t="s">
        <v>55</v>
      </c>
      <c r="AQ24" s="1" t="s">
        <v>255</v>
      </c>
      <c r="AR24" s="1" t="s">
        <v>256</v>
      </c>
      <c r="AS24" s="1" t="s">
        <v>230</v>
      </c>
    </row>
    <row r="25" spans="1:45" x14ac:dyDescent="0.15">
      <c r="A25" s="1" t="s">
        <v>257</v>
      </c>
      <c r="B25" s="1" t="s">
        <v>219</v>
      </c>
      <c r="C25" s="1" t="s">
        <v>220</v>
      </c>
      <c r="D25" s="1" t="s">
        <v>87</v>
      </c>
      <c r="E25" s="3" t="s">
        <v>240</v>
      </c>
      <c r="F25" s="1" t="s">
        <v>222</v>
      </c>
      <c r="G25" s="1" t="s">
        <v>51</v>
      </c>
      <c r="H25" s="1" t="s">
        <v>241</v>
      </c>
      <c r="I25" s="1" t="s">
        <v>53</v>
      </c>
      <c r="J25" s="1" t="s">
        <v>54</v>
      </c>
      <c r="K25" s="1" t="s">
        <v>55</v>
      </c>
      <c r="L25" s="1" t="s">
        <v>54</v>
      </c>
      <c r="M25" s="1" t="s">
        <v>54</v>
      </c>
      <c r="N25" s="1" t="s">
        <v>54</v>
      </c>
      <c r="O25" s="1" t="s">
        <v>54</v>
      </c>
      <c r="P25" s="1" t="s">
        <v>54</v>
      </c>
      <c r="Q25" s="1" t="s">
        <v>54</v>
      </c>
      <c r="R25" s="1" t="s">
        <v>54</v>
      </c>
      <c r="S25" s="1" t="s">
        <v>56</v>
      </c>
      <c r="T25" s="1" t="s">
        <v>57</v>
      </c>
      <c r="U25" s="1" t="s">
        <v>225</v>
      </c>
      <c r="V25" s="1" t="s">
        <v>55</v>
      </c>
      <c r="W25" s="1" t="s">
        <v>54</v>
      </c>
      <c r="X25" s="1" t="s">
        <v>54</v>
      </c>
      <c r="Y25" s="1" t="s">
        <v>54</v>
      </c>
      <c r="Z25"/>
      <c r="AA25" s="1" t="s">
        <v>54</v>
      </c>
      <c r="AB25"/>
      <c r="AC25" s="1" t="s">
        <v>54</v>
      </c>
      <c r="AD25"/>
      <c r="AE25" s="1" t="s">
        <v>236</v>
      </c>
      <c r="AF25" s="1" t="s">
        <v>78</v>
      </c>
      <c r="AG25" s="1" t="s">
        <v>222</v>
      </c>
      <c r="AH25" s="1" t="s">
        <v>222</v>
      </c>
      <c r="AI25" t="str">
        <f>HYPERLINK("https://api.typeform.com/responses/files/ce3d9bd3c23f36e00e5c6025ab7529cf7c56295d80f11e3c5b790513465e552b/ifc_lod4_geomdraft2fin_ifc4revit.fmw","https://api.typeform.com/responses/files/ce3d9bd3c23f36e00e5c6025ab7529cf7c56295d80f11e3c5b790513465e552b/ifc_lod4_geomdraft2fin_ifc4revit.fmw")</f>
        <v>https://api.typeform.com/responses/files/ce3d9bd3c23f36e00e5c6025ab7529cf7c56295d80f11e3c5b790513465e552b/ifc_lod4_geomdraft2fin_ifc4revit.fmw</v>
      </c>
      <c r="AJ25"/>
      <c r="AK25" s="1" t="s">
        <v>55</v>
      </c>
      <c r="AL25" s="1" t="s">
        <v>66</v>
      </c>
      <c r="AM25" s="1" t="s">
        <v>66</v>
      </c>
      <c r="AN25" s="1" t="s">
        <v>66</v>
      </c>
      <c r="AO25" s="1" t="s">
        <v>66</v>
      </c>
      <c r="AP25" s="1" t="s">
        <v>55</v>
      </c>
      <c r="AQ25" s="1" t="s">
        <v>258</v>
      </c>
      <c r="AR25" s="1" t="s">
        <v>259</v>
      </c>
      <c r="AS25" s="1" t="s">
        <v>230</v>
      </c>
    </row>
    <row r="26" spans="1:45" x14ac:dyDescent="0.15">
      <c r="A26" s="1" t="s">
        <v>260</v>
      </c>
      <c r="B26" s="1" t="s">
        <v>219</v>
      </c>
      <c r="C26" s="1" t="s">
        <v>220</v>
      </c>
      <c r="D26" s="1" t="s">
        <v>87</v>
      </c>
      <c r="E26" s="3" t="s">
        <v>221</v>
      </c>
      <c r="F26" s="1" t="s">
        <v>222</v>
      </c>
      <c r="G26" s="1" t="s">
        <v>51</v>
      </c>
      <c r="H26" s="1" t="s">
        <v>223</v>
      </c>
      <c r="I26" s="1" t="s">
        <v>54</v>
      </c>
      <c r="J26" s="1" t="s">
        <v>224</v>
      </c>
      <c r="K26" s="1" t="s">
        <v>55</v>
      </c>
      <c r="L26" s="1" t="s">
        <v>54</v>
      </c>
      <c r="M26" s="1" t="s">
        <v>54</v>
      </c>
      <c r="N26" s="1" t="s">
        <v>54</v>
      </c>
      <c r="O26" s="1" t="s">
        <v>54</v>
      </c>
      <c r="P26" s="1" t="s">
        <v>54</v>
      </c>
      <c r="Q26" s="1" t="s">
        <v>54</v>
      </c>
      <c r="R26" s="1" t="s">
        <v>54</v>
      </c>
      <c r="S26" s="1" t="s">
        <v>56</v>
      </c>
      <c r="T26" s="1" t="s">
        <v>57</v>
      </c>
      <c r="U26" s="1" t="s">
        <v>225</v>
      </c>
      <c r="V26" s="1" t="s">
        <v>55</v>
      </c>
      <c r="W26" s="1" t="s">
        <v>54</v>
      </c>
      <c r="X26" s="1" t="s">
        <v>54</v>
      </c>
      <c r="Y26" s="1" t="s">
        <v>54</v>
      </c>
      <c r="Z26"/>
      <c r="AA26" s="1" t="s">
        <v>54</v>
      </c>
      <c r="AB26"/>
      <c r="AC26" s="1" t="s">
        <v>54</v>
      </c>
      <c r="AD26"/>
      <c r="AE26" s="1" t="s">
        <v>261</v>
      </c>
      <c r="AF26" s="1" t="s">
        <v>78</v>
      </c>
      <c r="AG26" s="1" t="s">
        <v>222</v>
      </c>
      <c r="AH26" s="1" t="s">
        <v>222</v>
      </c>
      <c r="AI26" t="str">
        <f>HYPERLINK("https://api.typeform.com/responses/files/e114cd8a8b997eead887fd2810dba293bb22aa696d585ae74f120f6cb0c8ae65/esri_ifcold.PNG","https://api.typeform.com/responses/files/e114cd8a8b997eead887fd2810dba293bb22aa696d585ae74f120f6cb0c8ae65/esri_ifcold.PNG")</f>
        <v>https://api.typeform.com/responses/files/e114cd8a8b997eead887fd2810dba293bb22aa696d585ae74f120f6cb0c8ae65/esri_ifcold.PNG</v>
      </c>
      <c r="AJ26"/>
      <c r="AK26" s="1" t="s">
        <v>55</v>
      </c>
      <c r="AL26" s="1" t="s">
        <v>66</v>
      </c>
      <c r="AM26" s="1" t="s">
        <v>66</v>
      </c>
      <c r="AN26" s="1" t="s">
        <v>66</v>
      </c>
      <c r="AO26" s="1" t="s">
        <v>66</v>
      </c>
      <c r="AP26" s="1" t="s">
        <v>55</v>
      </c>
      <c r="AQ26" s="1" t="s">
        <v>262</v>
      </c>
      <c r="AR26" s="1" t="s">
        <v>263</v>
      </c>
      <c r="AS26" s="1" t="s">
        <v>230</v>
      </c>
    </row>
    <row r="27" spans="1:45" x14ac:dyDescent="0.15">
      <c r="A27" s="1" t="s">
        <v>264</v>
      </c>
      <c r="B27" s="1" t="s">
        <v>219</v>
      </c>
      <c r="C27" s="1" t="s">
        <v>220</v>
      </c>
      <c r="D27" s="1" t="s">
        <v>87</v>
      </c>
      <c r="E27" s="3" t="s">
        <v>240</v>
      </c>
      <c r="F27" s="1" t="s">
        <v>222</v>
      </c>
      <c r="G27" s="1" t="s">
        <v>51</v>
      </c>
      <c r="H27" s="1" t="s">
        <v>241</v>
      </c>
      <c r="I27" s="1" t="s">
        <v>53</v>
      </c>
      <c r="J27" s="1" t="s">
        <v>54</v>
      </c>
      <c r="K27" s="1" t="s">
        <v>55</v>
      </c>
      <c r="L27" s="1" t="s">
        <v>54</v>
      </c>
      <c r="M27" s="1" t="s">
        <v>54</v>
      </c>
      <c r="N27" s="1" t="s">
        <v>54</v>
      </c>
      <c r="O27" s="1" t="s">
        <v>54</v>
      </c>
      <c r="P27" s="1" t="s">
        <v>54</v>
      </c>
      <c r="Q27" s="1" t="s">
        <v>54</v>
      </c>
      <c r="R27" s="1" t="s">
        <v>54</v>
      </c>
      <c r="S27" s="1" t="s">
        <v>56</v>
      </c>
      <c r="T27" s="1" t="s">
        <v>57</v>
      </c>
      <c r="U27" s="1" t="s">
        <v>225</v>
      </c>
      <c r="V27" s="1" t="s">
        <v>55</v>
      </c>
      <c r="W27" s="1" t="s">
        <v>54</v>
      </c>
      <c r="X27" s="1" t="s">
        <v>54</v>
      </c>
      <c r="Y27" s="1" t="s">
        <v>54</v>
      </c>
      <c r="Z27"/>
      <c r="AA27" s="1" t="s">
        <v>54</v>
      </c>
      <c r="AB27"/>
      <c r="AC27" s="1" t="s">
        <v>54</v>
      </c>
      <c r="AD27"/>
      <c r="AE27" s="1" t="s">
        <v>232</v>
      </c>
      <c r="AF27" s="1" t="s">
        <v>78</v>
      </c>
      <c r="AG27" s="1" t="s">
        <v>222</v>
      </c>
      <c r="AH27" s="1" t="s">
        <v>222</v>
      </c>
      <c r="AI27" t="str">
        <f>HYPERLINK("https://api.typeform.com/responses/files/8a4a510c4e3414b25dccfc1e9323d7fe5af6b39fca96a963a1e4b91ce08203b1/wf4geom.PNG","https://api.typeform.com/responses/files/8a4a510c4e3414b25dccfc1e9323d7fe5af6b39fca96a963a1e4b91ce08203b1/wf4geom.PNG")</f>
        <v>https://api.typeform.com/responses/files/8a4a510c4e3414b25dccfc1e9323d7fe5af6b39fca96a963a1e4b91ce08203b1/wf4geom.PNG</v>
      </c>
      <c r="AJ27"/>
      <c r="AK27" s="1" t="s">
        <v>55</v>
      </c>
      <c r="AL27" s="1" t="s">
        <v>66</v>
      </c>
      <c r="AM27" s="1" t="s">
        <v>66</v>
      </c>
      <c r="AN27" s="1" t="s">
        <v>66</v>
      </c>
      <c r="AO27" s="1" t="s">
        <v>66</v>
      </c>
      <c r="AP27" s="1" t="s">
        <v>55</v>
      </c>
      <c r="AQ27" s="1" t="s">
        <v>265</v>
      </c>
      <c r="AR27" s="1" t="s">
        <v>266</v>
      </c>
      <c r="AS27" s="1" t="s">
        <v>230</v>
      </c>
    </row>
    <row r="28" spans="1:45" x14ac:dyDescent="0.15">
      <c r="A28" s="1" t="s">
        <v>267</v>
      </c>
      <c r="B28" s="1" t="s">
        <v>219</v>
      </c>
      <c r="C28" s="1" t="s">
        <v>220</v>
      </c>
      <c r="D28" s="1" t="s">
        <v>87</v>
      </c>
      <c r="E28" s="3" t="s">
        <v>221</v>
      </c>
      <c r="F28" s="1" t="s">
        <v>222</v>
      </c>
      <c r="G28" s="1" t="s">
        <v>51</v>
      </c>
      <c r="H28" s="1" t="s">
        <v>223</v>
      </c>
      <c r="I28" s="1" t="s">
        <v>54</v>
      </c>
      <c r="J28" s="1" t="s">
        <v>224</v>
      </c>
      <c r="K28" s="1" t="s">
        <v>55</v>
      </c>
      <c r="L28" s="1" t="s">
        <v>54</v>
      </c>
      <c r="M28" s="1" t="s">
        <v>54</v>
      </c>
      <c r="N28" s="1" t="s">
        <v>54</v>
      </c>
      <c r="O28" s="1" t="s">
        <v>54</v>
      </c>
      <c r="P28" s="1" t="s">
        <v>54</v>
      </c>
      <c r="Q28" s="1" t="s">
        <v>54</v>
      </c>
      <c r="R28" s="1" t="s">
        <v>54</v>
      </c>
      <c r="S28" s="1" t="s">
        <v>56</v>
      </c>
      <c r="T28" s="1" t="s">
        <v>134</v>
      </c>
      <c r="U28" s="1" t="s">
        <v>225</v>
      </c>
      <c r="V28" s="1" t="s">
        <v>55</v>
      </c>
      <c r="W28" s="1" t="s">
        <v>54</v>
      </c>
      <c r="X28" s="1" t="s">
        <v>54</v>
      </c>
      <c r="Y28" s="1" t="s">
        <v>54</v>
      </c>
      <c r="Z28"/>
      <c r="AA28" s="1" t="s">
        <v>54</v>
      </c>
      <c r="AB28"/>
      <c r="AC28" s="1" t="s">
        <v>54</v>
      </c>
      <c r="AD28"/>
      <c r="AE28" s="1" t="s">
        <v>268</v>
      </c>
      <c r="AF28" s="1" t="s">
        <v>78</v>
      </c>
      <c r="AG28" s="1" t="s">
        <v>222</v>
      </c>
      <c r="AH28" s="1" t="s">
        <v>222</v>
      </c>
      <c r="AI28" t="str">
        <f>HYPERLINK("https://api.typeform.com/responses/files/3ca482fb90df9c4a9719a3053282d7a7b997e79ea60e825579ba6a7a5c2b2674/wfrev23geom.PNG","https://api.typeform.com/responses/files/3ca482fb90df9c4a9719a3053282d7a7b997e79ea60e825579ba6a7a5c2b2674/wfrev23geom.PNG")</f>
        <v>https://api.typeform.com/responses/files/3ca482fb90df9c4a9719a3053282d7a7b997e79ea60e825579ba6a7a5c2b2674/wfrev23geom.PNG</v>
      </c>
      <c r="AJ28"/>
      <c r="AK28" s="1" t="s">
        <v>55</v>
      </c>
      <c r="AL28" s="1" t="s">
        <v>66</v>
      </c>
      <c r="AM28" s="1" t="s">
        <v>66</v>
      </c>
      <c r="AN28" s="1" t="s">
        <v>66</v>
      </c>
      <c r="AO28" s="1" t="s">
        <v>66</v>
      </c>
      <c r="AP28" s="1" t="s">
        <v>55</v>
      </c>
      <c r="AQ28" s="1" t="s">
        <v>269</v>
      </c>
      <c r="AR28" s="1" t="s">
        <v>270</v>
      </c>
      <c r="AS28" s="1" t="s">
        <v>230</v>
      </c>
    </row>
    <row r="29" spans="1:45" x14ac:dyDescent="0.15">
      <c r="A29" s="1" t="s">
        <v>271</v>
      </c>
      <c r="B29" s="1" t="s">
        <v>219</v>
      </c>
      <c r="C29" s="1" t="s">
        <v>220</v>
      </c>
      <c r="D29" s="1" t="s">
        <v>87</v>
      </c>
      <c r="E29" s="3" t="s">
        <v>221</v>
      </c>
      <c r="F29" s="1" t="s">
        <v>222</v>
      </c>
      <c r="G29" s="1" t="s">
        <v>51</v>
      </c>
      <c r="H29" s="1" t="s">
        <v>223</v>
      </c>
      <c r="I29" s="1" t="s">
        <v>54</v>
      </c>
      <c r="J29" s="1" t="s">
        <v>224</v>
      </c>
      <c r="K29" s="1" t="s">
        <v>55</v>
      </c>
      <c r="L29" s="1" t="s">
        <v>54</v>
      </c>
      <c r="M29" s="1" t="s">
        <v>54</v>
      </c>
      <c r="N29" s="1" t="s">
        <v>54</v>
      </c>
      <c r="O29" s="1" t="s">
        <v>54</v>
      </c>
      <c r="P29" s="1" t="s">
        <v>54</v>
      </c>
      <c r="Q29" s="1" t="s">
        <v>54</v>
      </c>
      <c r="R29" s="1" t="s">
        <v>54</v>
      </c>
      <c r="S29" s="1" t="s">
        <v>56</v>
      </c>
      <c r="T29" s="1" t="s">
        <v>134</v>
      </c>
      <c r="U29" s="1" t="s">
        <v>225</v>
      </c>
      <c r="V29" s="1" t="s">
        <v>55</v>
      </c>
      <c r="W29" s="1" t="s">
        <v>54</v>
      </c>
      <c r="X29" s="1" t="s">
        <v>54</v>
      </c>
      <c r="Y29" s="1" t="s">
        <v>54</v>
      </c>
      <c r="Z29"/>
      <c r="AA29" s="1" t="s">
        <v>54</v>
      </c>
      <c r="AB29"/>
      <c r="AC29" s="1" t="s">
        <v>54</v>
      </c>
      <c r="AD29"/>
      <c r="AE29" s="1" t="s">
        <v>250</v>
      </c>
      <c r="AF29" s="1" t="s">
        <v>78</v>
      </c>
      <c r="AG29" s="1" t="s">
        <v>222</v>
      </c>
      <c r="AH29" s="1" t="s">
        <v>222</v>
      </c>
      <c r="AI29" t="str">
        <f>HYPERLINK("https://api.typeform.com/responses/files/a9a4e206d61c6ff33910cc736e706261743283a5ce5e82e448aa421c6b45764c/wf23geom.PNG","https://api.typeform.com/responses/files/a9a4e206d61c6ff33910cc736e706261743283a5ce5e82e448aa421c6b45764c/wf23geom.PNG")</f>
        <v>https://api.typeform.com/responses/files/a9a4e206d61c6ff33910cc736e706261743283a5ce5e82e448aa421c6b45764c/wf23geom.PNG</v>
      </c>
      <c r="AJ29"/>
      <c r="AK29" s="1" t="s">
        <v>55</v>
      </c>
      <c r="AL29" s="1" t="s">
        <v>66</v>
      </c>
      <c r="AM29" s="1" t="s">
        <v>66</v>
      </c>
      <c r="AN29" s="1" t="s">
        <v>66</v>
      </c>
      <c r="AO29" s="1" t="s">
        <v>66</v>
      </c>
      <c r="AP29" s="1" t="s">
        <v>55</v>
      </c>
      <c r="AQ29" s="1" t="s">
        <v>272</v>
      </c>
      <c r="AR29" s="1" t="s">
        <v>273</v>
      </c>
      <c r="AS29" s="1" t="s">
        <v>230</v>
      </c>
    </row>
    <row r="30" spans="1:45" x14ac:dyDescent="0.15">
      <c r="A30" s="1" t="s">
        <v>274</v>
      </c>
      <c r="B30" s="1" t="s">
        <v>219</v>
      </c>
      <c r="C30" s="1" t="s">
        <v>220</v>
      </c>
      <c r="D30" s="1" t="s">
        <v>87</v>
      </c>
      <c r="E30" s="3" t="s">
        <v>221</v>
      </c>
      <c r="F30" s="1" t="s">
        <v>222</v>
      </c>
      <c r="G30" s="1" t="s">
        <v>51</v>
      </c>
      <c r="H30" s="1" t="s">
        <v>223</v>
      </c>
      <c r="I30" s="1" t="s">
        <v>54</v>
      </c>
      <c r="J30" s="1" t="s">
        <v>224</v>
      </c>
      <c r="K30" s="1" t="s">
        <v>55</v>
      </c>
      <c r="L30" s="1" t="s">
        <v>54</v>
      </c>
      <c r="M30" s="1" t="s">
        <v>54</v>
      </c>
      <c r="N30" s="1" t="s">
        <v>54</v>
      </c>
      <c r="O30" s="1" t="s">
        <v>54</v>
      </c>
      <c r="P30" s="1" t="s">
        <v>54</v>
      </c>
      <c r="Q30" s="1" t="s">
        <v>54</v>
      </c>
      <c r="R30" s="1" t="s">
        <v>54</v>
      </c>
      <c r="S30" s="1" t="s">
        <v>56</v>
      </c>
      <c r="T30" s="1" t="s">
        <v>134</v>
      </c>
      <c r="U30" s="1" t="s">
        <v>225</v>
      </c>
      <c r="V30" s="1" t="s">
        <v>55</v>
      </c>
      <c r="W30" s="1" t="s">
        <v>54</v>
      </c>
      <c r="X30" s="1" t="s">
        <v>54</v>
      </c>
      <c r="Y30" s="1" t="s">
        <v>54</v>
      </c>
      <c r="Z30"/>
      <c r="AA30" s="1" t="s">
        <v>54</v>
      </c>
      <c r="AB30"/>
      <c r="AC30" s="1" t="s">
        <v>54</v>
      </c>
      <c r="AD30"/>
      <c r="AE30" s="1" t="s">
        <v>236</v>
      </c>
      <c r="AF30" s="1" t="s">
        <v>78</v>
      </c>
      <c r="AG30" s="1" t="s">
        <v>254</v>
      </c>
      <c r="AH30" s="1" t="s">
        <v>222</v>
      </c>
      <c r="AI30" t="str">
        <f>HYPERLINK("https://api.typeform.com/responses/files/770c365b078dffe4adf336d43901d80abee7e80e91d9bb5d3b2df41e792ba547/autodeskimport.PNG","https://api.typeform.com/responses/files/770c365b078dffe4adf336d43901d80abee7e80e91d9bb5d3b2df41e792ba547/autodeskimport.PNG")</f>
        <v>https://api.typeform.com/responses/files/770c365b078dffe4adf336d43901d80abee7e80e91d9bb5d3b2df41e792ba547/autodeskimport.PNG</v>
      </c>
      <c r="AJ30"/>
      <c r="AK30" s="1" t="s">
        <v>55</v>
      </c>
      <c r="AL30" s="1" t="s">
        <v>66</v>
      </c>
      <c r="AM30" s="1" t="s">
        <v>66</v>
      </c>
      <c r="AN30" s="1" t="s">
        <v>66</v>
      </c>
      <c r="AO30" s="1" t="s">
        <v>66</v>
      </c>
      <c r="AP30" s="1" t="s">
        <v>55</v>
      </c>
      <c r="AQ30" s="1" t="s">
        <v>275</v>
      </c>
      <c r="AR30" s="1" t="s">
        <v>276</v>
      </c>
      <c r="AS30" s="1" t="s">
        <v>230</v>
      </c>
    </row>
    <row r="31" spans="1:45" x14ac:dyDescent="0.15">
      <c r="A31" s="1" t="s">
        <v>277</v>
      </c>
      <c r="B31" s="1" t="s">
        <v>219</v>
      </c>
      <c r="C31" s="1" t="s">
        <v>220</v>
      </c>
      <c r="D31" s="1" t="s">
        <v>87</v>
      </c>
      <c r="E31" s="3" t="s">
        <v>240</v>
      </c>
      <c r="F31" s="1" t="s">
        <v>222</v>
      </c>
      <c r="G31" s="1" t="s">
        <v>51</v>
      </c>
      <c r="H31" s="1" t="s">
        <v>241</v>
      </c>
      <c r="I31" s="1" t="s">
        <v>53</v>
      </c>
      <c r="J31" s="1" t="s">
        <v>54</v>
      </c>
      <c r="K31" s="1" t="s">
        <v>55</v>
      </c>
      <c r="L31" s="1" t="s">
        <v>54</v>
      </c>
      <c r="M31" s="1" t="s">
        <v>54</v>
      </c>
      <c r="N31" s="1" t="s">
        <v>54</v>
      </c>
      <c r="O31" s="1" t="s">
        <v>54</v>
      </c>
      <c r="P31" s="1" t="s">
        <v>54</v>
      </c>
      <c r="Q31" s="1" t="s">
        <v>54</v>
      </c>
      <c r="R31" s="1" t="s">
        <v>54</v>
      </c>
      <c r="S31" s="1" t="s">
        <v>56</v>
      </c>
      <c r="T31" s="1" t="s">
        <v>134</v>
      </c>
      <c r="U31" s="1" t="s">
        <v>225</v>
      </c>
      <c r="V31" s="1" t="s">
        <v>55</v>
      </c>
      <c r="W31" s="1" t="s">
        <v>54</v>
      </c>
      <c r="X31" s="1" t="s">
        <v>54</v>
      </c>
      <c r="Y31" s="1" t="s">
        <v>54</v>
      </c>
      <c r="Z31"/>
      <c r="AA31" s="1" t="s">
        <v>54</v>
      </c>
      <c r="AB31"/>
      <c r="AC31" s="1" t="s">
        <v>54</v>
      </c>
      <c r="AD31"/>
      <c r="AE31" s="1" t="s">
        <v>236</v>
      </c>
      <c r="AF31" s="1" t="s">
        <v>78</v>
      </c>
      <c r="AG31" s="1" t="s">
        <v>222</v>
      </c>
      <c r="AH31" s="1" t="s">
        <v>222</v>
      </c>
      <c r="AI31" t="str">
        <f>HYPERLINK("https://api.typeform.com/responses/files/3eea2d810fb936fef6cafa2ebcd1085e8a69855ed8b5030cc2667257846fc76b/ifc_lod4_geomdraft2fin_revit.fmw","https://api.typeform.com/responses/files/3eea2d810fb936fef6cafa2ebcd1085e8a69855ed8b5030cc2667257846fc76b/ifc_lod4_geomdraft2fin_revit.fmw")</f>
        <v>https://api.typeform.com/responses/files/3eea2d810fb936fef6cafa2ebcd1085e8a69855ed8b5030cc2667257846fc76b/ifc_lod4_geomdraft2fin_revit.fmw</v>
      </c>
      <c r="AJ31"/>
      <c r="AK31" s="1" t="s">
        <v>55</v>
      </c>
      <c r="AL31" s="1" t="s">
        <v>66</v>
      </c>
      <c r="AM31" s="1" t="s">
        <v>66</v>
      </c>
      <c r="AN31" s="1" t="s">
        <v>66</v>
      </c>
      <c r="AO31" s="1" t="s">
        <v>66</v>
      </c>
      <c r="AP31" s="1" t="s">
        <v>55</v>
      </c>
      <c r="AQ31" s="1" t="s">
        <v>278</v>
      </c>
      <c r="AR31" s="1" t="s">
        <v>279</v>
      </c>
      <c r="AS31" s="1" t="s">
        <v>230</v>
      </c>
    </row>
    <row r="32" spans="1:45" x14ac:dyDescent="0.15">
      <c r="A32" s="1" t="s">
        <v>280</v>
      </c>
      <c r="B32" s="1" t="s">
        <v>219</v>
      </c>
      <c r="C32" s="1" t="s">
        <v>220</v>
      </c>
      <c r="D32" s="1" t="s">
        <v>87</v>
      </c>
      <c r="E32" s="3" t="s">
        <v>221</v>
      </c>
      <c r="F32" s="1" t="s">
        <v>222</v>
      </c>
      <c r="G32" s="1" t="s">
        <v>51</v>
      </c>
      <c r="H32" s="1" t="s">
        <v>223</v>
      </c>
      <c r="I32" s="1" t="s">
        <v>54</v>
      </c>
      <c r="J32" s="1" t="s">
        <v>224</v>
      </c>
      <c r="K32" s="1" t="s">
        <v>55</v>
      </c>
      <c r="L32" s="1" t="s">
        <v>54</v>
      </c>
      <c r="M32" s="1" t="s">
        <v>54</v>
      </c>
      <c r="N32" s="1" t="s">
        <v>54</v>
      </c>
      <c r="O32" s="1" t="s">
        <v>54</v>
      </c>
      <c r="P32" s="1" t="s">
        <v>54</v>
      </c>
      <c r="Q32" s="1" t="s">
        <v>54</v>
      </c>
      <c r="R32" s="1" t="s">
        <v>54</v>
      </c>
      <c r="S32" s="1" t="s">
        <v>56</v>
      </c>
      <c r="T32" s="1" t="s">
        <v>134</v>
      </c>
      <c r="U32" s="1" t="s">
        <v>225</v>
      </c>
      <c r="V32" s="1" t="s">
        <v>55</v>
      </c>
      <c r="W32" s="1" t="s">
        <v>54</v>
      </c>
      <c r="X32" s="1" t="s">
        <v>54</v>
      </c>
      <c r="Y32" s="1" t="s">
        <v>54</v>
      </c>
      <c r="Z32"/>
      <c r="AA32" s="1" t="s">
        <v>54</v>
      </c>
      <c r="AB32"/>
      <c r="AC32" s="1" t="s">
        <v>54</v>
      </c>
      <c r="AD32"/>
      <c r="AE32" s="1" t="s">
        <v>281</v>
      </c>
      <c r="AF32" s="1" t="s">
        <v>78</v>
      </c>
      <c r="AG32" s="1" t="s">
        <v>282</v>
      </c>
      <c r="AH32" s="1" t="s">
        <v>222</v>
      </c>
      <c r="AI32" t="str">
        <f>HYPERLINK("https://api.typeform.com/responses/files/82798c89f02c6d04e052cc410180ffdbcbe6f7a79405b45c9fbc387577b2a8b5/esri_ifcold.PNG","https://api.typeform.com/responses/files/82798c89f02c6d04e052cc410180ffdbcbe6f7a79405b45c9fbc387577b2a8b5/esri_ifcold.PNG")</f>
        <v>https://api.typeform.com/responses/files/82798c89f02c6d04e052cc410180ffdbcbe6f7a79405b45c9fbc387577b2a8b5/esri_ifcold.PNG</v>
      </c>
      <c r="AJ32"/>
      <c r="AK32" s="1" t="s">
        <v>55</v>
      </c>
      <c r="AL32" s="1" t="s">
        <v>66</v>
      </c>
      <c r="AM32" s="1" t="s">
        <v>66</v>
      </c>
      <c r="AN32" s="1" t="s">
        <v>66</v>
      </c>
      <c r="AO32" s="1" t="s">
        <v>66</v>
      </c>
      <c r="AP32" s="1" t="s">
        <v>55</v>
      </c>
      <c r="AQ32" s="1" t="s">
        <v>283</v>
      </c>
      <c r="AR32" s="1" t="s">
        <v>284</v>
      </c>
      <c r="AS32" s="1" t="s">
        <v>230</v>
      </c>
    </row>
    <row r="33" spans="1:45" x14ac:dyDescent="0.15">
      <c r="A33" s="1" t="s">
        <v>285</v>
      </c>
      <c r="B33" s="1" t="s">
        <v>219</v>
      </c>
      <c r="C33" s="1" t="s">
        <v>220</v>
      </c>
      <c r="D33" s="1" t="s">
        <v>87</v>
      </c>
      <c r="E33" s="3" t="s">
        <v>240</v>
      </c>
      <c r="F33" s="1" t="s">
        <v>222</v>
      </c>
      <c r="G33" s="1" t="s">
        <v>51</v>
      </c>
      <c r="H33" s="1" t="s">
        <v>241</v>
      </c>
      <c r="I33" s="1" t="s">
        <v>53</v>
      </c>
      <c r="J33" s="1" t="s">
        <v>54</v>
      </c>
      <c r="K33" s="1" t="s">
        <v>55</v>
      </c>
      <c r="L33" s="1" t="s">
        <v>54</v>
      </c>
      <c r="M33" s="1" t="s">
        <v>54</v>
      </c>
      <c r="N33" s="1" t="s">
        <v>54</v>
      </c>
      <c r="O33" s="1" t="s">
        <v>54</v>
      </c>
      <c r="P33" s="1" t="s">
        <v>54</v>
      </c>
      <c r="Q33" s="1" t="s">
        <v>54</v>
      </c>
      <c r="R33" s="1" t="s">
        <v>54</v>
      </c>
      <c r="S33" s="1" t="s">
        <v>56</v>
      </c>
      <c r="T33" s="1" t="s">
        <v>134</v>
      </c>
      <c r="U33" s="1" t="s">
        <v>225</v>
      </c>
      <c r="V33" s="1" t="s">
        <v>66</v>
      </c>
      <c r="W33" s="1" t="s">
        <v>76</v>
      </c>
      <c r="X33" s="1" t="s">
        <v>54</v>
      </c>
      <c r="Y33" s="1" t="s">
        <v>54</v>
      </c>
      <c r="Z33"/>
      <c r="AA33" s="1" t="s">
        <v>54</v>
      </c>
      <c r="AB33"/>
      <c r="AC33" s="1" t="s">
        <v>286</v>
      </c>
      <c r="AD33" t="str">
        <f>HYPERLINK("https://api.typeform.com/responses/files/a30469999afc5f67ca89a6bb4063ff9e4c4192448f6d6d688ff42d3b38223a87/wf23geom.PNG","https://api.typeform.com/responses/files/a30469999afc5f67ca89a6bb4063ff9e4c4192448f6d6d688ff42d3b38223a87/wf23geom.PNG")</f>
        <v>https://api.typeform.com/responses/files/a30469999afc5f67ca89a6bb4063ff9e4c4192448f6d6d688ff42d3b38223a87/wf23geom.PNG</v>
      </c>
      <c r="AE33" s="1" t="s">
        <v>232</v>
      </c>
      <c r="AF33" s="1" t="s">
        <v>78</v>
      </c>
      <c r="AG33" s="1" t="s">
        <v>287</v>
      </c>
      <c r="AH33" s="1" t="s">
        <v>222</v>
      </c>
      <c r="AI33" t="str">
        <f>HYPERLINK("https://api.typeform.com/responses/files/1a424babd0d1d28aa394367ad8c7a821cee95bb6c0ae1d5ebbc7198302805159/ifc_lod4_geomdraft2fin.fmw","https://api.typeform.com/responses/files/1a424babd0d1d28aa394367ad8c7a821cee95bb6c0ae1d5ebbc7198302805159/ifc_lod4_geomdraft2fin.fmw")</f>
        <v>https://api.typeform.com/responses/files/1a424babd0d1d28aa394367ad8c7a821cee95bb6c0ae1d5ebbc7198302805159/ifc_lod4_geomdraft2fin.fmw</v>
      </c>
      <c r="AJ33"/>
      <c r="AK33" s="1" t="s">
        <v>55</v>
      </c>
      <c r="AL33" s="1" t="s">
        <v>66</v>
      </c>
      <c r="AM33" s="1" t="s">
        <v>66</v>
      </c>
      <c r="AN33" s="1" t="s">
        <v>66</v>
      </c>
      <c r="AO33" s="1" t="s">
        <v>66</v>
      </c>
      <c r="AP33" s="1" t="s">
        <v>55</v>
      </c>
      <c r="AQ33" s="1" t="s">
        <v>288</v>
      </c>
      <c r="AR33" s="1" t="s">
        <v>289</v>
      </c>
      <c r="AS33" s="1" t="s">
        <v>230</v>
      </c>
    </row>
    <row r="34" spans="1:45" x14ac:dyDescent="0.15">
      <c r="A34" s="1" t="s">
        <v>290</v>
      </c>
      <c r="B34" s="1" t="s">
        <v>219</v>
      </c>
      <c r="C34" s="1" t="s">
        <v>220</v>
      </c>
      <c r="D34" s="1" t="s">
        <v>87</v>
      </c>
      <c r="E34" s="3" t="s">
        <v>221</v>
      </c>
      <c r="F34" s="1" t="s">
        <v>222</v>
      </c>
      <c r="G34" s="1" t="s">
        <v>51</v>
      </c>
      <c r="H34" s="1" t="s">
        <v>223</v>
      </c>
      <c r="I34" s="1" t="s">
        <v>54</v>
      </c>
      <c r="J34" s="1" t="s">
        <v>224</v>
      </c>
      <c r="K34" s="1" t="s">
        <v>55</v>
      </c>
      <c r="L34" s="1" t="s">
        <v>54</v>
      </c>
      <c r="M34" s="1" t="s">
        <v>54</v>
      </c>
      <c r="N34" s="1" t="s">
        <v>54</v>
      </c>
      <c r="O34" s="1" t="s">
        <v>54</v>
      </c>
      <c r="P34" s="1" t="s">
        <v>54</v>
      </c>
      <c r="Q34" s="1" t="s">
        <v>54</v>
      </c>
      <c r="R34" s="1" t="s">
        <v>54</v>
      </c>
      <c r="S34" s="1" t="s">
        <v>56</v>
      </c>
      <c r="T34" s="1" t="s">
        <v>148</v>
      </c>
      <c r="U34" s="1" t="s">
        <v>58</v>
      </c>
      <c r="V34" s="1" t="s">
        <v>55</v>
      </c>
      <c r="W34" s="1" t="s">
        <v>54</v>
      </c>
      <c r="X34" s="1" t="s">
        <v>54</v>
      </c>
      <c r="Y34" s="1" t="s">
        <v>54</v>
      </c>
      <c r="Z34"/>
      <c r="AA34" s="1" t="s">
        <v>54</v>
      </c>
      <c r="AB34"/>
      <c r="AC34" s="1" t="s">
        <v>54</v>
      </c>
      <c r="AD34"/>
      <c r="AE34" s="1" t="s">
        <v>222</v>
      </c>
      <c r="AF34" s="1" t="s">
        <v>161</v>
      </c>
      <c r="AG34" s="1" t="s">
        <v>222</v>
      </c>
      <c r="AH34" s="1" t="s">
        <v>222</v>
      </c>
      <c r="AI34" t="str">
        <f>HYPERLINK("https://api.typeform.com/responses/files/d37b399e87442b6ff583b895192f4aaedc0a05c1fb13b868ec52ed4298a698a7/geobimt4_report.7z","https://api.typeform.com/responses/files/d37b399e87442b6ff583b895192f4aaedc0a05c1fb13b868ec52ed4298a698a7/geobimt4_report.7z")</f>
        <v>https://api.typeform.com/responses/files/d37b399e87442b6ff583b895192f4aaedc0a05c1fb13b868ec52ed4298a698a7/geobimt4_report.7z</v>
      </c>
      <c r="AJ34" t="str">
        <f>HYPERLINK("https://api.typeform.com/responses/files/b5a1bb2a1a620452fe6d1f17d76f726a9ded7edba6f5b33181461d27686af2e5/datainterfme2018.PNG","https://api.typeform.com/responses/files/b5a1bb2a1a620452fe6d1f17d76f726a9ded7edba6f5b33181461d27686af2e5/datainterfme2018.PNG")</f>
        <v>https://api.typeform.com/responses/files/b5a1bb2a1a620452fe6d1f17d76f726a9ded7edba6f5b33181461d27686af2e5/datainterfme2018.PNG</v>
      </c>
      <c r="AK34" s="1" t="s">
        <v>55</v>
      </c>
      <c r="AL34" s="1" t="s">
        <v>66</v>
      </c>
      <c r="AM34" s="1" t="s">
        <v>66</v>
      </c>
      <c r="AN34" s="1" t="s">
        <v>66</v>
      </c>
      <c r="AO34" s="1" t="s">
        <v>66</v>
      </c>
      <c r="AP34" s="1" t="s">
        <v>55</v>
      </c>
      <c r="AQ34" s="1" t="s">
        <v>291</v>
      </c>
      <c r="AR34" s="1" t="s">
        <v>292</v>
      </c>
      <c r="AS34" s="1" t="s">
        <v>230</v>
      </c>
    </row>
    <row r="35" spans="1:45" x14ac:dyDescent="0.15">
      <c r="A35" s="1" t="s">
        <v>293</v>
      </c>
      <c r="B35" s="1" t="s">
        <v>219</v>
      </c>
      <c r="C35" s="1" t="s">
        <v>220</v>
      </c>
      <c r="D35" s="1" t="s">
        <v>87</v>
      </c>
      <c r="E35" s="3" t="s">
        <v>221</v>
      </c>
      <c r="F35" s="1" t="s">
        <v>222</v>
      </c>
      <c r="G35" s="1" t="s">
        <v>51</v>
      </c>
      <c r="H35" s="1" t="s">
        <v>223</v>
      </c>
      <c r="I35" s="1" t="s">
        <v>54</v>
      </c>
      <c r="J35" s="1" t="s">
        <v>224</v>
      </c>
      <c r="K35" s="1" t="s">
        <v>55</v>
      </c>
      <c r="L35" s="1" t="s">
        <v>54</v>
      </c>
      <c r="M35" s="1" t="s">
        <v>54</v>
      </c>
      <c r="N35" s="1" t="s">
        <v>54</v>
      </c>
      <c r="O35" s="1" t="s">
        <v>54</v>
      </c>
      <c r="P35" s="1" t="s">
        <v>54</v>
      </c>
      <c r="Q35" s="1" t="s">
        <v>54</v>
      </c>
      <c r="R35" s="1" t="s">
        <v>54</v>
      </c>
      <c r="S35" s="1" t="s">
        <v>56</v>
      </c>
      <c r="T35" s="1" t="s">
        <v>148</v>
      </c>
      <c r="U35" s="1" t="s">
        <v>294</v>
      </c>
      <c r="V35" s="1" t="s">
        <v>55</v>
      </c>
      <c r="W35" s="1" t="s">
        <v>54</v>
      </c>
      <c r="X35" s="1" t="s">
        <v>54</v>
      </c>
      <c r="Y35" s="1" t="s">
        <v>54</v>
      </c>
      <c r="Z35"/>
      <c r="AA35" s="1" t="s">
        <v>54</v>
      </c>
      <c r="AB35"/>
      <c r="AC35" s="1" t="s">
        <v>54</v>
      </c>
      <c r="AD35"/>
      <c r="AE35" s="1" t="s">
        <v>295</v>
      </c>
      <c r="AF35" s="1" t="s">
        <v>161</v>
      </c>
      <c r="AG35" s="1" t="s">
        <v>222</v>
      </c>
      <c r="AH35" s="1" t="s">
        <v>222</v>
      </c>
      <c r="AI35" t="str">
        <f>HYPERLINK("https://api.typeform.com/responses/files/8df0dc548a8a9d16edf1868719b1abac2ee342290427217136fd489b4e6128a5/geobimt4_report.7z","https://api.typeform.com/responses/files/8df0dc548a8a9d16edf1868719b1abac2ee342290427217136fd489b4e6128a5/geobimt4_report.7z")</f>
        <v>https://api.typeform.com/responses/files/8df0dc548a8a9d16edf1868719b1abac2ee342290427217136fd489b4e6128a5/geobimt4_report.7z</v>
      </c>
      <c r="AJ35" t="str">
        <f>HYPERLINK("https://api.typeform.com/responses/files/c0a010575c30f65c1d352a67b1c842c75b799eaaddac2c96a03abe28b1914e1d/datainterfme2018.PNG","https://api.typeform.com/responses/files/c0a010575c30f65c1d352a67b1c842c75b799eaaddac2c96a03abe28b1914e1d/datainterfme2018.PNG")</f>
        <v>https://api.typeform.com/responses/files/c0a010575c30f65c1d352a67b1c842c75b799eaaddac2c96a03abe28b1914e1d/datainterfme2018.PNG</v>
      </c>
      <c r="AK35" s="1" t="s">
        <v>55</v>
      </c>
      <c r="AL35" s="1" t="s">
        <v>66</v>
      </c>
      <c r="AM35" s="1" t="s">
        <v>66</v>
      </c>
      <c r="AN35" s="1" t="s">
        <v>66</v>
      </c>
      <c r="AO35" s="1" t="s">
        <v>66</v>
      </c>
      <c r="AP35" s="1" t="s">
        <v>55</v>
      </c>
      <c r="AQ35" s="1" t="s">
        <v>296</v>
      </c>
      <c r="AR35" s="1" t="s">
        <v>297</v>
      </c>
      <c r="AS35" s="1" t="s">
        <v>230</v>
      </c>
    </row>
    <row r="36" spans="1:45" x14ac:dyDescent="0.15">
      <c r="A36" s="1" t="s">
        <v>298</v>
      </c>
      <c r="B36" s="1" t="s">
        <v>219</v>
      </c>
      <c r="C36" s="1" t="s">
        <v>220</v>
      </c>
      <c r="D36" s="1" t="s">
        <v>87</v>
      </c>
      <c r="E36" s="3" t="s">
        <v>221</v>
      </c>
      <c r="F36" s="1" t="s">
        <v>222</v>
      </c>
      <c r="G36" s="1" t="s">
        <v>51</v>
      </c>
      <c r="H36" s="1" t="s">
        <v>223</v>
      </c>
      <c r="I36" s="1" t="s">
        <v>54</v>
      </c>
      <c r="J36" s="1" t="s">
        <v>224</v>
      </c>
      <c r="K36" s="1" t="s">
        <v>55</v>
      </c>
      <c r="L36" s="1" t="s">
        <v>54</v>
      </c>
      <c r="M36" s="1" t="s">
        <v>54</v>
      </c>
      <c r="N36" s="1" t="s">
        <v>54</v>
      </c>
      <c r="O36" s="1" t="s">
        <v>54</v>
      </c>
      <c r="P36" s="1" t="s">
        <v>54</v>
      </c>
      <c r="Q36" s="1" t="s">
        <v>54</v>
      </c>
      <c r="R36" s="1" t="s">
        <v>54</v>
      </c>
      <c r="S36" s="1" t="s">
        <v>56</v>
      </c>
      <c r="T36" s="1" t="s">
        <v>148</v>
      </c>
      <c r="U36" s="1" t="s">
        <v>225</v>
      </c>
      <c r="V36" s="1" t="s">
        <v>55</v>
      </c>
      <c r="W36" s="1" t="s">
        <v>54</v>
      </c>
      <c r="X36" s="1" t="s">
        <v>54</v>
      </c>
      <c r="Y36" s="1" t="s">
        <v>54</v>
      </c>
      <c r="Z36"/>
      <c r="AA36" s="1" t="s">
        <v>54</v>
      </c>
      <c r="AB36"/>
      <c r="AC36" s="1" t="s">
        <v>54</v>
      </c>
      <c r="AD36"/>
      <c r="AE36" s="1" t="s">
        <v>222</v>
      </c>
      <c r="AF36" s="1" t="s">
        <v>161</v>
      </c>
      <c r="AG36" s="1" t="s">
        <v>222</v>
      </c>
      <c r="AH36" s="1" t="s">
        <v>222</v>
      </c>
      <c r="AI36" t="str">
        <f>HYPERLINK("https://api.typeform.com/responses/files/0a179e76df58942089f7165a5edf2c5d48e7a6b106c0f9bd179f38b12635e317/ArcGISPROex.7z","https://api.typeform.com/responses/files/0a179e76df58942089f7165a5edf2c5d48e7a6b106c0f9bd179f38b12635e317/ArcGISPROex.7z")</f>
        <v>https://api.typeform.com/responses/files/0a179e76df58942089f7165a5edf2c5d48e7a6b106c0f9bd179f38b12635e317/ArcGISPROex.7z</v>
      </c>
      <c r="AJ36"/>
      <c r="AK36" s="1" t="s">
        <v>55</v>
      </c>
      <c r="AL36" s="1" t="s">
        <v>66</v>
      </c>
      <c r="AM36" s="1" t="s">
        <v>66</v>
      </c>
      <c r="AN36" s="1" t="s">
        <v>66</v>
      </c>
      <c r="AO36" s="1" t="s">
        <v>66</v>
      </c>
      <c r="AP36" s="1" t="s">
        <v>55</v>
      </c>
      <c r="AQ36" s="1" t="s">
        <v>299</v>
      </c>
      <c r="AR36" s="1" t="s">
        <v>300</v>
      </c>
      <c r="AS36" s="1" t="s">
        <v>230</v>
      </c>
    </row>
    <row r="37" spans="1:45" x14ac:dyDescent="0.15">
      <c r="A37" s="1" t="s">
        <v>301</v>
      </c>
      <c r="B37" s="1" t="s">
        <v>219</v>
      </c>
      <c r="C37" s="1" t="s">
        <v>220</v>
      </c>
      <c r="D37" s="1" t="s">
        <v>87</v>
      </c>
      <c r="E37" s="3" t="s">
        <v>221</v>
      </c>
      <c r="F37" s="1" t="s">
        <v>222</v>
      </c>
      <c r="G37" s="1" t="s">
        <v>51</v>
      </c>
      <c r="H37" s="1" t="s">
        <v>223</v>
      </c>
      <c r="I37" s="1" t="s">
        <v>54</v>
      </c>
      <c r="J37" s="1" t="s">
        <v>224</v>
      </c>
      <c r="K37" s="1" t="s">
        <v>55</v>
      </c>
      <c r="L37" s="1" t="s">
        <v>54</v>
      </c>
      <c r="M37" s="1" t="s">
        <v>54</v>
      </c>
      <c r="N37" s="1" t="s">
        <v>54</v>
      </c>
      <c r="O37" s="1" t="s">
        <v>54</v>
      </c>
      <c r="P37" s="1" t="s">
        <v>54</v>
      </c>
      <c r="Q37" s="1" t="s">
        <v>54</v>
      </c>
      <c r="R37" s="1" t="s">
        <v>54</v>
      </c>
      <c r="S37" s="1" t="s">
        <v>56</v>
      </c>
      <c r="T37" s="1" t="s">
        <v>148</v>
      </c>
      <c r="U37" s="1" t="s">
        <v>225</v>
      </c>
      <c r="V37" s="1" t="s">
        <v>55</v>
      </c>
      <c r="W37" s="1" t="s">
        <v>54</v>
      </c>
      <c r="X37" s="1" t="s">
        <v>54</v>
      </c>
      <c r="Y37" s="1" t="s">
        <v>54</v>
      </c>
      <c r="Z37"/>
      <c r="AA37" s="1" t="s">
        <v>54</v>
      </c>
      <c r="AB37"/>
      <c r="AC37" s="1" t="s">
        <v>54</v>
      </c>
      <c r="AD37"/>
      <c r="AE37" s="1" t="s">
        <v>222</v>
      </c>
      <c r="AF37" s="1" t="s">
        <v>161</v>
      </c>
      <c r="AG37" s="1" t="s">
        <v>222</v>
      </c>
      <c r="AH37" s="1" t="s">
        <v>222</v>
      </c>
      <c r="AI37" t="str">
        <f>HYPERLINK("https://api.typeform.com/responses/files/0b35d257dcf7573af71a21670e4de2abdfc5e5ae1f4efb4a86c79215c3dad0e1/myran4sets_esri.PNG","https://api.typeform.com/responses/files/0b35d257dcf7573af71a21670e4de2abdfc5e5ae1f4efb4a86c79215c3dad0e1/myran4sets_esri.PNG")</f>
        <v>https://api.typeform.com/responses/files/0b35d257dcf7573af71a21670e4de2abdfc5e5ae1f4efb4a86c79215c3dad0e1/myran4sets_esri.PNG</v>
      </c>
      <c r="AJ37"/>
      <c r="AK37" s="1" t="s">
        <v>55</v>
      </c>
      <c r="AL37" s="1" t="s">
        <v>66</v>
      </c>
      <c r="AM37" s="1" t="s">
        <v>66</v>
      </c>
      <c r="AN37" s="1" t="s">
        <v>66</v>
      </c>
      <c r="AO37" s="1" t="s">
        <v>66</v>
      </c>
      <c r="AP37" s="1" t="s">
        <v>55</v>
      </c>
      <c r="AQ37" s="1" t="s">
        <v>302</v>
      </c>
      <c r="AR37" s="1" t="s">
        <v>303</v>
      </c>
      <c r="AS37" s="1" t="s">
        <v>230</v>
      </c>
    </row>
    <row r="38" spans="1:45" x14ac:dyDescent="0.15">
      <c r="A38" s="1" t="s">
        <v>304</v>
      </c>
      <c r="B38" s="1" t="s">
        <v>219</v>
      </c>
      <c r="C38" s="1" t="s">
        <v>220</v>
      </c>
      <c r="D38" s="1" t="s">
        <v>87</v>
      </c>
      <c r="E38" s="3" t="s">
        <v>240</v>
      </c>
      <c r="F38" s="1" t="s">
        <v>222</v>
      </c>
      <c r="G38" s="1" t="s">
        <v>51</v>
      </c>
      <c r="H38" s="1" t="s">
        <v>241</v>
      </c>
      <c r="I38" s="1" t="s">
        <v>53</v>
      </c>
      <c r="J38" s="1" t="s">
        <v>54</v>
      </c>
      <c r="K38" s="1" t="s">
        <v>55</v>
      </c>
      <c r="L38" s="1" t="s">
        <v>54</v>
      </c>
      <c r="M38" s="1" t="s">
        <v>54</v>
      </c>
      <c r="N38" s="1" t="s">
        <v>54</v>
      </c>
      <c r="O38" s="1" t="s">
        <v>54</v>
      </c>
      <c r="P38" s="1" t="s">
        <v>54</v>
      </c>
      <c r="Q38" s="1" t="s">
        <v>54</v>
      </c>
      <c r="R38" s="1" t="s">
        <v>54</v>
      </c>
      <c r="S38" s="1" t="s">
        <v>56</v>
      </c>
      <c r="T38" s="1" t="s">
        <v>148</v>
      </c>
      <c r="U38" s="1" t="s">
        <v>58</v>
      </c>
      <c r="V38" s="1" t="s">
        <v>55</v>
      </c>
      <c r="W38" s="1" t="s">
        <v>54</v>
      </c>
      <c r="X38" s="1" t="s">
        <v>54</v>
      </c>
      <c r="Y38" s="1" t="s">
        <v>54</v>
      </c>
      <c r="Z38"/>
      <c r="AA38" s="1" t="s">
        <v>54</v>
      </c>
      <c r="AB38"/>
      <c r="AC38" s="1" t="s">
        <v>54</v>
      </c>
      <c r="AD38"/>
      <c r="AE38" s="1" t="s">
        <v>222</v>
      </c>
      <c r="AF38" s="1" t="s">
        <v>161</v>
      </c>
      <c r="AG38" s="1" t="s">
        <v>222</v>
      </c>
      <c r="AH38" s="1" t="s">
        <v>222</v>
      </c>
      <c r="AI38" t="str">
        <f>HYPERLINK("https://api.typeform.com/responses/files/e29ab372d8bfd137f00839ebee9755fea9dc20c66ddccdfbde641481c5cf7041/geobimt4_report.7z","https://api.typeform.com/responses/files/e29ab372d8bfd137f00839ebee9755fea9dc20c66ddccdfbde641481c5cf7041/geobimt4_report.7z")</f>
        <v>https://api.typeform.com/responses/files/e29ab372d8bfd137f00839ebee9755fea9dc20c66ddccdfbde641481c5cf7041/geobimt4_report.7z</v>
      </c>
      <c r="AJ38" t="str">
        <f>HYPERLINK("https://api.typeform.com/responses/files/566deb2fe715861e4fab0e77073d018e2052c1358d7d5447ea63b620a28c21e3/myranifclod2_indevrevits17p43slabf_counts.7z","https://api.typeform.com/responses/files/566deb2fe715861e4fab0e77073d018e2052c1358d7d5447ea63b620a28c21e3/myranifclod2_indevrevits17p43slabf_counts.7z")</f>
        <v>https://api.typeform.com/responses/files/566deb2fe715861e4fab0e77073d018e2052c1358d7d5447ea63b620a28c21e3/myranifclod2_indevrevits17p43slabf_counts.7z</v>
      </c>
      <c r="AK38" s="1" t="s">
        <v>55</v>
      </c>
      <c r="AL38" s="1" t="s">
        <v>66</v>
      </c>
      <c r="AM38" s="1" t="s">
        <v>66</v>
      </c>
      <c r="AN38" s="1" t="s">
        <v>66</v>
      </c>
      <c r="AO38" s="1" t="s">
        <v>66</v>
      </c>
      <c r="AP38" s="1" t="s">
        <v>55</v>
      </c>
      <c r="AQ38" s="1" t="s">
        <v>305</v>
      </c>
      <c r="AR38" s="1" t="s">
        <v>306</v>
      </c>
      <c r="AS38" s="1" t="s">
        <v>230</v>
      </c>
    </row>
    <row r="39" spans="1:45" x14ac:dyDescent="0.15">
      <c r="A39" s="1" t="s">
        <v>307</v>
      </c>
      <c r="B39" s="1" t="s">
        <v>219</v>
      </c>
      <c r="C39" s="1" t="s">
        <v>220</v>
      </c>
      <c r="D39" s="1" t="s">
        <v>87</v>
      </c>
      <c r="E39" s="3" t="s">
        <v>240</v>
      </c>
      <c r="F39" s="1" t="s">
        <v>222</v>
      </c>
      <c r="G39" s="1" t="s">
        <v>51</v>
      </c>
      <c r="H39" s="1" t="s">
        <v>241</v>
      </c>
      <c r="I39" s="1" t="s">
        <v>53</v>
      </c>
      <c r="J39" s="1" t="s">
        <v>54</v>
      </c>
      <c r="K39" s="1" t="s">
        <v>66</v>
      </c>
      <c r="L39" s="1" t="s">
        <v>222</v>
      </c>
      <c r="M39" s="1" t="s">
        <v>308</v>
      </c>
      <c r="N39" s="1" t="s">
        <v>309</v>
      </c>
      <c r="O39" s="1" t="s">
        <v>310</v>
      </c>
      <c r="P39" s="1" t="s">
        <v>311</v>
      </c>
      <c r="Q39" s="1" t="s">
        <v>312</v>
      </c>
      <c r="R39" s="1" t="s">
        <v>313</v>
      </c>
      <c r="S39" s="1" t="s">
        <v>56</v>
      </c>
      <c r="T39" s="1" t="s">
        <v>148</v>
      </c>
      <c r="U39" s="1" t="s">
        <v>294</v>
      </c>
      <c r="V39" s="1" t="s">
        <v>66</v>
      </c>
      <c r="W39" s="1" t="s">
        <v>76</v>
      </c>
      <c r="X39" s="1" t="s">
        <v>54</v>
      </c>
      <c r="Y39" s="1" t="s">
        <v>54</v>
      </c>
      <c r="Z39"/>
      <c r="AA39" s="1" t="s">
        <v>54</v>
      </c>
      <c r="AB39"/>
      <c r="AC39" s="1" t="s">
        <v>314</v>
      </c>
      <c r="AD39" t="str">
        <f>HYPERLINK("https://api.typeform.com/responses/files/b21d6458029d89428f4585a04759fa9bd6c81e014c6cf5bab13ef9de04d67748/geobimt4_report.7z","https://api.typeform.com/responses/files/b21d6458029d89428f4585a04759fa9bd6c81e014c6cf5bab13ef9de04d67748/geobimt4_report.7z")</f>
        <v>https://api.typeform.com/responses/files/b21d6458029d89428f4585a04759fa9bd6c81e014c6cf5bab13ef9de04d67748/geobimt4_report.7z</v>
      </c>
      <c r="AE39" s="1" t="s">
        <v>315</v>
      </c>
      <c r="AF39" s="1" t="s">
        <v>161</v>
      </c>
      <c r="AG39" s="1" t="s">
        <v>316</v>
      </c>
      <c r="AH39" s="1" t="s">
        <v>317</v>
      </c>
      <c r="AI39" t="str">
        <f>HYPERLINK("https://api.typeform.com/responses/files/ff18fbc43ea4b567bd7f732b24d4c23cbdb449f32600ed5e379498a1e46a8c9c/myranifclod2_indev17p43slabf_fixcount.fmw","https://api.typeform.com/responses/files/ff18fbc43ea4b567bd7f732b24d4c23cbdb449f32600ed5e379498a1e46a8c9c/myranifclod2_indev17p43slabf_fixcount.fmw")</f>
        <v>https://api.typeform.com/responses/files/ff18fbc43ea4b567bd7f732b24d4c23cbdb449f32600ed5e379498a1e46a8c9c/myranifclod2_indev17p43slabf_fixcount.fmw</v>
      </c>
      <c r="AJ39"/>
      <c r="AK39" s="1" t="s">
        <v>55</v>
      </c>
      <c r="AL39" s="1" t="s">
        <v>66</v>
      </c>
      <c r="AM39" s="1" t="s">
        <v>66</v>
      </c>
      <c r="AN39" s="1" t="s">
        <v>66</v>
      </c>
      <c r="AO39" s="1" t="s">
        <v>66</v>
      </c>
      <c r="AP39" s="1" t="s">
        <v>55</v>
      </c>
      <c r="AQ39" s="1" t="s">
        <v>318</v>
      </c>
      <c r="AR39" s="1" t="s">
        <v>319</v>
      </c>
      <c r="AS39" s="1" t="s">
        <v>230</v>
      </c>
    </row>
    <row r="40" spans="1:45" x14ac:dyDescent="0.15">
      <c r="A40" s="1" t="s">
        <v>320</v>
      </c>
      <c r="B40" s="1" t="s">
        <v>192</v>
      </c>
      <c r="C40" s="1" t="s">
        <v>193</v>
      </c>
      <c r="D40" s="1" t="s">
        <v>87</v>
      </c>
      <c r="E40" s="3" t="s">
        <v>203</v>
      </c>
      <c r="F40" s="1" t="s">
        <v>204</v>
      </c>
      <c r="G40" s="1" t="s">
        <v>51</v>
      </c>
      <c r="H40" s="1" t="s">
        <v>205</v>
      </c>
      <c r="I40" s="1" t="s">
        <v>105</v>
      </c>
      <c r="J40" s="1" t="s">
        <v>54</v>
      </c>
      <c r="K40" s="1" t="s">
        <v>55</v>
      </c>
      <c r="L40" s="1" t="s">
        <v>54</v>
      </c>
      <c r="M40" s="1" t="s">
        <v>54</v>
      </c>
      <c r="N40" s="1" t="s">
        <v>54</v>
      </c>
      <c r="O40" s="1" t="s">
        <v>54</v>
      </c>
      <c r="P40" s="1" t="s">
        <v>54</v>
      </c>
      <c r="Q40" s="1" t="s">
        <v>54</v>
      </c>
      <c r="R40" s="1" t="s">
        <v>54</v>
      </c>
      <c r="S40" s="1" t="s">
        <v>91</v>
      </c>
      <c r="T40" s="1" t="s">
        <v>54</v>
      </c>
      <c r="U40" s="1" t="s">
        <v>321</v>
      </c>
      <c r="V40" s="1" t="s">
        <v>66</v>
      </c>
      <c r="W40" s="1" t="s">
        <v>94</v>
      </c>
      <c r="X40" s="1" t="s">
        <v>94</v>
      </c>
      <c r="Y40" s="1" t="s">
        <v>322</v>
      </c>
      <c r="Z40" t="str">
        <f>HYPERLINK("https://api.typeform.com/responses/files/28976ddd889774f4de64d3decd1b6c06759cc7531ac317f763099bd49efff228/BuildingsLOD3_conversion.zip","https://api.typeform.com/responses/files/28976ddd889774f4de64d3decd1b6c06759cc7531ac317f763099bd49efff228/BuildingsLOD3_conversion.zip")</f>
        <v>https://api.typeform.com/responses/files/28976ddd889774f4de64d3decd1b6c06759cc7531ac317f763099bd49efff228/BuildingsLOD3_conversion.zip</v>
      </c>
      <c r="AA40" s="1" t="s">
        <v>54</v>
      </c>
      <c r="AB40"/>
      <c r="AC40" s="1" t="s">
        <v>54</v>
      </c>
      <c r="AD40"/>
      <c r="AE40" s="1" t="s">
        <v>54</v>
      </c>
      <c r="AF40" s="1" t="s">
        <v>59</v>
      </c>
      <c r="AG40" s="1" t="s">
        <v>215</v>
      </c>
      <c r="AH40" s="1" t="s">
        <v>54</v>
      </c>
      <c r="AI40" t="str">
        <f>HYPERLINK("https://api.typeform.com/responses/files/37679349abfef6cc0e649696a45bbb37d158318145f1f6e60c36127778f65437/BuildingsLOD3_IFC_OpenErrors.zip","https://api.typeform.com/responses/files/37679349abfef6cc0e649696a45bbb37d158318145f1f6e60c36127778f65437/BuildingsLOD3_IFC_OpenErrors.zip")</f>
        <v>https://api.typeform.com/responses/files/37679349abfef6cc0e649696a45bbb37d158318145f1f6e60c36127778f65437/BuildingsLOD3_IFC_OpenErrors.zip</v>
      </c>
      <c r="AJ40" t="str">
        <f>HYPERLINK("https://api.typeform.com/responses/files/bd82de4bbdd20cbd42d0ffc3cd20ea897daefb9339ae0d917561cf1eba86a2ed/Task_4_–_conversions_FZKViewer51_BuildingsLOD3_ICGC_delivered.docx","https://api.typeform.com/responses/files/bd82de4bbdd20cbd42d0ffc3cd20ea897daefb9339ae0d917561cf1eba86a2ed/Task_4_–_conversions_FZKViewer51_BuildingsLOD3_ICGC_delivered.docx")</f>
        <v>https://api.typeform.com/responses/files/bd82de4bbdd20cbd42d0ffc3cd20ea897daefb9339ae0d917561cf1eba86a2ed/Task_4_–_conversions_FZKViewer51_BuildingsLOD3_ICGC_delivered.docx</v>
      </c>
      <c r="AK40" s="1" t="s">
        <v>55</v>
      </c>
      <c r="AL40" s="1" t="s">
        <v>55</v>
      </c>
      <c r="AM40" s="1" t="s">
        <v>55</v>
      </c>
      <c r="AN40" s="1" t="s">
        <v>55</v>
      </c>
      <c r="AO40" s="1" t="s">
        <v>55</v>
      </c>
      <c r="AP40" s="1" t="s">
        <v>55</v>
      </c>
      <c r="AQ40" s="1" t="s">
        <v>323</v>
      </c>
      <c r="AR40" s="1" t="s">
        <v>324</v>
      </c>
      <c r="AS40" s="1" t="s">
        <v>201</v>
      </c>
    </row>
    <row r="41" spans="1:45" x14ac:dyDescent="0.15">
      <c r="A41" s="1" t="s">
        <v>325</v>
      </c>
      <c r="B41" s="1" t="s">
        <v>192</v>
      </c>
      <c r="C41" s="1" t="s">
        <v>193</v>
      </c>
      <c r="D41" s="1" t="s">
        <v>87</v>
      </c>
      <c r="E41" s="3" t="s">
        <v>194</v>
      </c>
      <c r="F41" s="1" t="s">
        <v>89</v>
      </c>
      <c r="G41" s="1" t="s">
        <v>51</v>
      </c>
      <c r="H41" s="1" t="s">
        <v>195</v>
      </c>
      <c r="I41" s="1" t="s">
        <v>53</v>
      </c>
      <c r="J41" s="1" t="s">
        <v>54</v>
      </c>
      <c r="K41" s="1" t="s">
        <v>66</v>
      </c>
      <c r="L41" s="1" t="s">
        <v>326</v>
      </c>
      <c r="M41" s="1" t="s">
        <v>327</v>
      </c>
      <c r="N41" s="1" t="s">
        <v>328</v>
      </c>
      <c r="O41" s="1" t="s">
        <v>329</v>
      </c>
      <c r="P41" s="1" t="s">
        <v>330</v>
      </c>
      <c r="Q41" s="1" t="s">
        <v>331</v>
      </c>
      <c r="R41" s="1" t="s">
        <v>332</v>
      </c>
      <c r="S41" s="1" t="s">
        <v>56</v>
      </c>
      <c r="T41" s="1" t="s">
        <v>148</v>
      </c>
      <c r="U41" s="1" t="s">
        <v>54</v>
      </c>
      <c r="V41" s="1" t="s">
        <v>66</v>
      </c>
      <c r="W41" s="1" t="s">
        <v>94</v>
      </c>
      <c r="X41" s="1" t="s">
        <v>94</v>
      </c>
      <c r="Y41" s="1" t="s">
        <v>333</v>
      </c>
      <c r="Z41" t="str">
        <f>HYPERLINK("https://api.typeform.com/responses/files/cd8f7d189ba68be56d51773751e6572ea506ac68ae2c648f9936bf1c767f76ec/Myran_fixed_conversion.zip","https://api.typeform.com/responses/files/cd8f7d189ba68be56d51773751e6572ea506ac68ae2c648f9936bf1c767f76ec/Myran_fixed_conversion.zip")</f>
        <v>https://api.typeform.com/responses/files/cd8f7d189ba68be56d51773751e6572ea506ac68ae2c648f9936bf1c767f76ec/Myran_fixed_conversion.zip</v>
      </c>
      <c r="AA41" s="1" t="s">
        <v>54</v>
      </c>
      <c r="AB41"/>
      <c r="AC41" s="1" t="s">
        <v>54</v>
      </c>
      <c r="AD41"/>
      <c r="AE41" s="1" t="s">
        <v>54</v>
      </c>
      <c r="AF41" s="1" t="s">
        <v>161</v>
      </c>
      <c r="AG41" s="1" t="s">
        <v>54</v>
      </c>
      <c r="AH41" s="1" t="s">
        <v>54</v>
      </c>
      <c r="AI41"/>
      <c r="AJ41" t="str">
        <f>HYPERLINK("https://api.typeform.com/responses/files/f9c23afe6298db88e69e758d1cc5c306b7d2e77e3e99d3dfdcff5363463e0afd/Task_4_–_conversions_FMEDataInspector2018_1_Myran_fixed_ICGC_delivered.docx","https://api.typeform.com/responses/files/f9c23afe6298db88e69e758d1cc5c306b7d2e77e3e99d3dfdcff5363463e0afd/Task_4_–_conversions_FMEDataInspector2018_1_Myran_fixed_ICGC_delivered.docx")</f>
        <v>https://api.typeform.com/responses/files/f9c23afe6298db88e69e758d1cc5c306b7d2e77e3e99d3dfdcff5363463e0afd/Task_4_–_conversions_FMEDataInspector2018_1_Myran_fixed_ICGC_delivered.docx</v>
      </c>
      <c r="AK41" s="1" t="s">
        <v>55</v>
      </c>
      <c r="AL41" s="1" t="s">
        <v>55</v>
      </c>
      <c r="AM41" s="1" t="s">
        <v>55</v>
      </c>
      <c r="AN41" s="1" t="s">
        <v>55</v>
      </c>
      <c r="AO41" s="1" t="s">
        <v>55</v>
      </c>
      <c r="AP41" s="1" t="s">
        <v>55</v>
      </c>
      <c r="AQ41" s="1" t="s">
        <v>334</v>
      </c>
      <c r="AR41" s="1" t="s">
        <v>335</v>
      </c>
      <c r="AS41" s="1" t="s">
        <v>201</v>
      </c>
    </row>
    <row r="42" spans="1:45" x14ac:dyDescent="0.15">
      <c r="A42" s="1" t="s">
        <v>336</v>
      </c>
      <c r="B42" s="1" t="s">
        <v>337</v>
      </c>
      <c r="C42" s="1" t="s">
        <v>338</v>
      </c>
      <c r="D42" s="1" t="s">
        <v>54</v>
      </c>
      <c r="E42" s="3" t="s">
        <v>339</v>
      </c>
      <c r="F42" s="1" t="s">
        <v>89</v>
      </c>
      <c r="G42" s="1" t="s">
        <v>51</v>
      </c>
      <c r="H42" s="1" t="s">
        <v>340</v>
      </c>
      <c r="I42" s="1" t="s">
        <v>53</v>
      </c>
      <c r="J42" s="1" t="s">
        <v>54</v>
      </c>
      <c r="K42" s="1" t="s">
        <v>54</v>
      </c>
      <c r="L42" s="1" t="s">
        <v>341</v>
      </c>
      <c r="M42" s="1" t="s">
        <v>342</v>
      </c>
      <c r="N42" s="1" t="s">
        <v>343</v>
      </c>
      <c r="O42" s="1" t="s">
        <v>344</v>
      </c>
      <c r="P42" s="1" t="s">
        <v>71</v>
      </c>
      <c r="Q42" s="1" t="s">
        <v>345</v>
      </c>
      <c r="R42" s="1" t="s">
        <v>346</v>
      </c>
      <c r="S42" s="1" t="s">
        <v>56</v>
      </c>
      <c r="T42" s="1" t="s">
        <v>347</v>
      </c>
      <c r="U42" s="1" t="s">
        <v>54</v>
      </c>
      <c r="V42" s="1" t="s">
        <v>54</v>
      </c>
      <c r="W42" s="1" t="s">
        <v>94</v>
      </c>
      <c r="X42" s="1" t="s">
        <v>94</v>
      </c>
      <c r="Y42" s="1" t="s">
        <v>348</v>
      </c>
      <c r="Z42" t="str">
        <f>HYPERLINK("https://api.typeform.com/responses/files/0f1cc26913441f9e4126ec38af419e246cafd3c675be36865fe9358cd031f4c7/T4_Myrad_FME_CityGML_DGuler.png","https://api.typeform.com/responses/files/0f1cc26913441f9e4126ec38af419e246cafd3c675be36865fe9358cd031f4c7/T4_Myrad_FME_CityGML_DGuler.png")</f>
        <v>https://api.typeform.com/responses/files/0f1cc26913441f9e4126ec38af419e246cafd3c675be36865fe9358cd031f4c7/T4_Myrad_FME_CityGML_DGuler.png</v>
      </c>
      <c r="AA42" s="1" t="s">
        <v>54</v>
      </c>
      <c r="AB42"/>
      <c r="AC42" s="1" t="s">
        <v>54</v>
      </c>
      <c r="AD42"/>
      <c r="AE42" s="1" t="s">
        <v>54</v>
      </c>
      <c r="AF42" s="1" t="s">
        <v>349</v>
      </c>
      <c r="AG42" s="1" t="s">
        <v>54</v>
      </c>
      <c r="AH42" s="1" t="s">
        <v>54</v>
      </c>
      <c r="AI42" t="str">
        <f>HYPERLINK("https://api.typeform.com/responses/files/47daeaf3b5fe6795be970eca1b555b53dce7a3143af869d391909c2665d1aed6/T4_Myrad_FME_CityGML_DGuler.pdf","https://api.typeform.com/responses/files/47daeaf3b5fe6795be970eca1b555b53dce7a3143af869d391909c2665d1aed6/T4_Myrad_FME_CityGML_DGuler.pdf")</f>
        <v>https://api.typeform.com/responses/files/47daeaf3b5fe6795be970eca1b555b53dce7a3143af869d391909c2665d1aed6/T4_Myrad_FME_CityGML_DGuler.pdf</v>
      </c>
      <c r="AJ42"/>
      <c r="AK42" s="1" t="s">
        <v>55</v>
      </c>
      <c r="AL42" s="1" t="s">
        <v>55</v>
      </c>
      <c r="AM42" s="1" t="s">
        <v>55</v>
      </c>
      <c r="AN42" s="1" t="s">
        <v>55</v>
      </c>
      <c r="AO42" s="1" t="s">
        <v>54</v>
      </c>
      <c r="AP42" s="1" t="s">
        <v>55</v>
      </c>
      <c r="AQ42" s="1" t="s">
        <v>350</v>
      </c>
      <c r="AR42" s="1" t="s">
        <v>351</v>
      </c>
      <c r="AS42" s="1" t="s">
        <v>352</v>
      </c>
    </row>
    <row r="43" spans="1:45" x14ac:dyDescent="0.15">
      <c r="A43" s="1" t="s">
        <v>353</v>
      </c>
      <c r="B43" s="1" t="s">
        <v>337</v>
      </c>
      <c r="C43" s="1" t="s">
        <v>338</v>
      </c>
      <c r="D43" s="1" t="s">
        <v>54</v>
      </c>
      <c r="E43" s="3" t="s">
        <v>339</v>
      </c>
      <c r="F43" s="1" t="s">
        <v>89</v>
      </c>
      <c r="G43" s="1" t="s">
        <v>51</v>
      </c>
      <c r="H43" s="1" t="s">
        <v>340</v>
      </c>
      <c r="I43" s="1" t="s">
        <v>53</v>
      </c>
      <c r="J43" s="1" t="s">
        <v>54</v>
      </c>
      <c r="K43" s="1" t="s">
        <v>54</v>
      </c>
      <c r="L43" s="1" t="s">
        <v>341</v>
      </c>
      <c r="M43" s="1" t="s">
        <v>342</v>
      </c>
      <c r="N43" s="1" t="s">
        <v>343</v>
      </c>
      <c r="O43" s="1" t="s">
        <v>344</v>
      </c>
      <c r="P43" s="1" t="s">
        <v>71</v>
      </c>
      <c r="Q43" s="1" t="s">
        <v>345</v>
      </c>
      <c r="R43" s="1" t="s">
        <v>346</v>
      </c>
      <c r="S43" s="1" t="s">
        <v>56</v>
      </c>
      <c r="T43" s="1" t="s">
        <v>354</v>
      </c>
      <c r="U43" s="1" t="s">
        <v>54</v>
      </c>
      <c r="V43" s="1" t="s">
        <v>54</v>
      </c>
      <c r="W43" s="1" t="s">
        <v>94</v>
      </c>
      <c r="X43" s="1" t="s">
        <v>94</v>
      </c>
      <c r="Y43" s="1" t="s">
        <v>348</v>
      </c>
      <c r="Z43" t="str">
        <f>HYPERLINK("https://api.typeform.com/responses/files/466e9a4ff96b303d6080569c29b497ac3dfa001696adb0ecfb4686f7ebac269f/T4_IFCgeometries_FME_CityGML_DGuler.png","https://api.typeform.com/responses/files/466e9a4ff96b303d6080569c29b497ac3dfa001696adb0ecfb4686f7ebac269f/T4_IFCgeometries_FME_CityGML_DGuler.png")</f>
        <v>https://api.typeform.com/responses/files/466e9a4ff96b303d6080569c29b497ac3dfa001696adb0ecfb4686f7ebac269f/T4_IFCgeometries_FME_CityGML_DGuler.png</v>
      </c>
      <c r="AA43" s="1" t="s">
        <v>54</v>
      </c>
      <c r="AB43"/>
      <c r="AC43" s="1" t="s">
        <v>54</v>
      </c>
      <c r="AD43"/>
      <c r="AE43" s="1" t="s">
        <v>54</v>
      </c>
      <c r="AF43" s="1" t="s">
        <v>59</v>
      </c>
      <c r="AG43" s="1" t="s">
        <v>54</v>
      </c>
      <c r="AH43" s="1" t="s">
        <v>54</v>
      </c>
      <c r="AI43" t="str">
        <f>HYPERLINK("https://api.typeform.com/responses/files/8c1767406a599dd49b295f2bfd8d55a09e3a2e0e379944089b36f468576a28ad/T4_IFCgeometries_FME_CityGML_DGuler.pdf","https://api.typeform.com/responses/files/8c1767406a599dd49b295f2bfd8d55a09e3a2e0e379944089b36f468576a28ad/T4_IFCgeometries_FME_CityGML_DGuler.pdf")</f>
        <v>https://api.typeform.com/responses/files/8c1767406a599dd49b295f2bfd8d55a09e3a2e0e379944089b36f468576a28ad/T4_IFCgeometries_FME_CityGML_DGuler.pdf</v>
      </c>
      <c r="AJ43"/>
      <c r="AK43" s="1" t="s">
        <v>55</v>
      </c>
      <c r="AL43" s="1" t="s">
        <v>55</v>
      </c>
      <c r="AM43" s="1" t="s">
        <v>55</v>
      </c>
      <c r="AN43" s="1" t="s">
        <v>55</v>
      </c>
      <c r="AO43" s="1" t="s">
        <v>54</v>
      </c>
      <c r="AP43" s="1" t="s">
        <v>55</v>
      </c>
      <c r="AQ43" s="1" t="s">
        <v>355</v>
      </c>
      <c r="AR43" s="1" t="s">
        <v>356</v>
      </c>
      <c r="AS43" s="1" t="s">
        <v>352</v>
      </c>
    </row>
    <row r="44" spans="1:45" x14ac:dyDescent="0.15">
      <c r="A44" s="1" t="s">
        <v>357</v>
      </c>
      <c r="B44" s="1" t="s">
        <v>337</v>
      </c>
      <c r="C44" s="1" t="s">
        <v>338</v>
      </c>
      <c r="D44" s="1" t="s">
        <v>54</v>
      </c>
      <c r="E44" s="3" t="s">
        <v>339</v>
      </c>
      <c r="F44" s="1" t="s">
        <v>89</v>
      </c>
      <c r="G44" s="1" t="s">
        <v>51</v>
      </c>
      <c r="H44" s="1" t="s">
        <v>340</v>
      </c>
      <c r="I44" s="1" t="s">
        <v>53</v>
      </c>
      <c r="J44" s="1" t="s">
        <v>54</v>
      </c>
      <c r="K44" s="1" t="s">
        <v>54</v>
      </c>
      <c r="L44" s="1" t="s">
        <v>341</v>
      </c>
      <c r="M44" s="1" t="s">
        <v>342</v>
      </c>
      <c r="N44" s="1" t="s">
        <v>343</v>
      </c>
      <c r="O44" s="1" t="s">
        <v>358</v>
      </c>
      <c r="P44" s="1" t="s">
        <v>71</v>
      </c>
      <c r="Q44" s="1" t="s">
        <v>345</v>
      </c>
      <c r="R44" s="1" t="s">
        <v>346</v>
      </c>
      <c r="S44" s="1" t="s">
        <v>56</v>
      </c>
      <c r="T44" s="1" t="s">
        <v>359</v>
      </c>
      <c r="U44" s="1" t="s">
        <v>54</v>
      </c>
      <c r="V44" s="1" t="s">
        <v>54</v>
      </c>
      <c r="W44" s="1" t="s">
        <v>94</v>
      </c>
      <c r="X44" s="1" t="s">
        <v>94</v>
      </c>
      <c r="Y44" s="1" t="s">
        <v>348</v>
      </c>
      <c r="Z44" t="str">
        <f>HYPERLINK("https://api.typeform.com/responses/files/279ffe72b0fcb132d81eb3388f8cc9a6155e5c971e16050fa92d4e5456e56836/T4_UpTown_FME_CityGML_DGuler.png","https://api.typeform.com/responses/files/279ffe72b0fcb132d81eb3388f8cc9a6155e5c971e16050fa92d4e5456e56836/T4_UpTown_FME_CityGML_DGuler.png")</f>
        <v>https://api.typeform.com/responses/files/279ffe72b0fcb132d81eb3388f8cc9a6155e5c971e16050fa92d4e5456e56836/T4_UpTown_FME_CityGML_DGuler.png</v>
      </c>
      <c r="AA44" s="1" t="s">
        <v>54</v>
      </c>
      <c r="AB44"/>
      <c r="AC44" s="1" t="s">
        <v>54</v>
      </c>
      <c r="AD44"/>
      <c r="AE44" s="1" t="s">
        <v>54</v>
      </c>
      <c r="AF44" s="1" t="s">
        <v>227</v>
      </c>
      <c r="AG44" s="1" t="s">
        <v>360</v>
      </c>
      <c r="AH44" s="1" t="s">
        <v>54</v>
      </c>
      <c r="AI44" t="str">
        <f>HYPERLINK("https://api.typeform.com/responses/files/c681b8d25f71551de2d7731c1f0eca3013d6fe721823ee5f8ac05eb75bb46efb/T4_UpTown_FME_CityGML_DGuler.pdf","https://api.typeform.com/responses/files/c681b8d25f71551de2d7731c1f0eca3013d6fe721823ee5f8ac05eb75bb46efb/T4_UpTown_FME_CityGML_DGuler.pdf")</f>
        <v>https://api.typeform.com/responses/files/c681b8d25f71551de2d7731c1f0eca3013d6fe721823ee5f8ac05eb75bb46efb/T4_UpTown_FME_CityGML_DGuler.pdf</v>
      </c>
      <c r="AJ44"/>
      <c r="AK44" s="1" t="s">
        <v>55</v>
      </c>
      <c r="AL44" s="1" t="s">
        <v>55</v>
      </c>
      <c r="AM44" s="1" t="s">
        <v>55</v>
      </c>
      <c r="AN44" s="1" t="s">
        <v>55</v>
      </c>
      <c r="AO44" s="1" t="s">
        <v>54</v>
      </c>
      <c r="AP44" s="1" t="s">
        <v>55</v>
      </c>
      <c r="AQ44" s="1" t="s">
        <v>361</v>
      </c>
      <c r="AR44" s="1" t="s">
        <v>362</v>
      </c>
      <c r="AS44" s="1" t="s">
        <v>352</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TALYPc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2019-11-08T07:55:49Z</dcterms:created>
  <dcterms:modified xsi:type="dcterms:W3CDTF">2019-11-08T07:55:49Z</dcterms:modified>
</cp:coreProperties>
</file>