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noardo/Documents/geoBIM/benchmark/benchmarkExe/FinalOutcomes/ResultsTask1/"/>
    </mc:Choice>
  </mc:AlternateContent>
  <xr:revisionPtr revIDLastSave="0" documentId="13_ncr:20001_{67C82802-5A4D-DD4B-B917-E4B33CFF9890}" xr6:coauthVersionLast="45" xr6:coauthVersionMax="45" xr10:uidLastSave="{00000000-0000-0000-0000-000000000000}"/>
  <bookViews>
    <workbookView xWindow="0" yWindow="460" windowWidth="26540" windowHeight="16280" tabRatio="204" activeTab="1" xr2:uid="{00000000-000D-0000-FFFF-FFFF00000000}"/>
  </bookViews>
  <sheets>
    <sheet name="ZTVx1Z" sheetId="1" r:id="rId1"/>
    <sheet name="Sheet1" sheetId="2" r:id="rId2"/>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173" i="2" l="1"/>
  <c r="AB170" i="2"/>
  <c r="AB167" i="2"/>
  <c r="AA162" i="2"/>
  <c r="Z162" i="2"/>
  <c r="AA151" i="2"/>
  <c r="Z151" i="2"/>
  <c r="AC140" i="2"/>
  <c r="AB140" i="2"/>
  <c r="AA140" i="2"/>
  <c r="Z140" i="2"/>
  <c r="AB137" i="2"/>
  <c r="AB129" i="2"/>
  <c r="AB126" i="2"/>
  <c r="AB123" i="2"/>
  <c r="AA107" i="2"/>
  <c r="Z107" i="2"/>
  <c r="AB107" i="2"/>
  <c r="AB101" i="2"/>
  <c r="AB104" i="2"/>
  <c r="AB118" i="2"/>
  <c r="Z118" i="2"/>
  <c r="AA118" i="2"/>
  <c r="AB115" i="2"/>
  <c r="AB96" i="2"/>
  <c r="Z96" i="2"/>
  <c r="AA96" i="2"/>
  <c r="AB93" i="2"/>
  <c r="AB85" i="2"/>
  <c r="Z85" i="2"/>
  <c r="AA85" i="2"/>
  <c r="AB82" i="2"/>
  <c r="AB74" i="2"/>
  <c r="AA74" i="2"/>
  <c r="Z74" i="2"/>
  <c r="AB63" i="2"/>
  <c r="AA63" i="2"/>
  <c r="Z63" i="2"/>
  <c r="AB60" i="2"/>
  <c r="AB57" i="2"/>
  <c r="AB52" i="2"/>
  <c r="Z52" i="2"/>
  <c r="AA52" i="2"/>
  <c r="AB49" i="2"/>
  <c r="AB46" i="2"/>
  <c r="AB41" i="2"/>
  <c r="Z41" i="2"/>
  <c r="AA41" i="2"/>
  <c r="AA282" i="2"/>
  <c r="Z282" i="2"/>
  <c r="AA279" i="2"/>
  <c r="Z279" i="2"/>
  <c r="AA276" i="2"/>
  <c r="Z276" i="2"/>
  <c r="AA274" i="2"/>
  <c r="Z274" i="2"/>
  <c r="AA272" i="2"/>
  <c r="Z272" i="2"/>
  <c r="AA269" i="2"/>
  <c r="Z269" i="2"/>
  <c r="AA266" i="2"/>
  <c r="Z266" i="2"/>
  <c r="AA264" i="2"/>
  <c r="Z264" i="2"/>
  <c r="AA261" i="2"/>
  <c r="Z261" i="2"/>
  <c r="AA258" i="2"/>
  <c r="Z258" i="2"/>
  <c r="AA255" i="2"/>
  <c r="Z255" i="2"/>
  <c r="AA253" i="2"/>
  <c r="Z253" i="2"/>
  <c r="AA250" i="2"/>
  <c r="Z250" i="2"/>
  <c r="AA247" i="2"/>
  <c r="Z247" i="2"/>
  <c r="AA244" i="2"/>
  <c r="Z244" i="2"/>
  <c r="AA242" i="2"/>
  <c r="Z242" i="2"/>
  <c r="AA239" i="2"/>
  <c r="Z239" i="2"/>
  <c r="AA236" i="2"/>
  <c r="Z236" i="2"/>
  <c r="AA233" i="2"/>
  <c r="Z233" i="2"/>
  <c r="AA231" i="2"/>
  <c r="Z231" i="2"/>
  <c r="AA228" i="2"/>
  <c r="Z228" i="2"/>
  <c r="AA225" i="2"/>
  <c r="Z225" i="2"/>
  <c r="AA222" i="2"/>
  <c r="Z222" i="2"/>
  <c r="AA220" i="2"/>
  <c r="Z220" i="2"/>
  <c r="AA217" i="2"/>
  <c r="Z217" i="2"/>
  <c r="AA214" i="2"/>
  <c r="Z214" i="2"/>
  <c r="AA211" i="2"/>
  <c r="Z211" i="2"/>
  <c r="AA209" i="2"/>
  <c r="Z209" i="2"/>
  <c r="AA206" i="2"/>
  <c r="Z206" i="2"/>
  <c r="AA203" i="2"/>
  <c r="Z203" i="2"/>
  <c r="AA200" i="2"/>
  <c r="Z200" i="2"/>
  <c r="AA198" i="2"/>
  <c r="Z198" i="2"/>
  <c r="AA195" i="2"/>
  <c r="Z195" i="2"/>
  <c r="AA192" i="2"/>
  <c r="Z192" i="2"/>
  <c r="AA189" i="2"/>
  <c r="Z189" i="2"/>
  <c r="AA187" i="2"/>
  <c r="Z187" i="2"/>
  <c r="AA184" i="2"/>
  <c r="Z184" i="2"/>
  <c r="AA181" i="2"/>
  <c r="Z181" i="2"/>
  <c r="AA178" i="2"/>
  <c r="Z178" i="2"/>
  <c r="AA176" i="2"/>
  <c r="Z176" i="2"/>
  <c r="AA173" i="2"/>
  <c r="Z173" i="2"/>
  <c r="AA170" i="2"/>
  <c r="Z170" i="2"/>
  <c r="AA167" i="2"/>
  <c r="Z167" i="2"/>
  <c r="AA165" i="2"/>
  <c r="Z165" i="2"/>
  <c r="AA159" i="2"/>
  <c r="Z159" i="2"/>
  <c r="AA156" i="2"/>
  <c r="Z156" i="2"/>
  <c r="AA154" i="2"/>
  <c r="Z154" i="2"/>
  <c r="AA148" i="2"/>
  <c r="Z148" i="2"/>
  <c r="AA145" i="2"/>
  <c r="Z145" i="2"/>
  <c r="AA143" i="2"/>
  <c r="Z143" i="2"/>
  <c r="AA137" i="2"/>
  <c r="Z137" i="2"/>
  <c r="AA134" i="2"/>
  <c r="Z134" i="2"/>
  <c r="AA132" i="2"/>
  <c r="Z132" i="2"/>
  <c r="AA126" i="2"/>
  <c r="Z126" i="2"/>
  <c r="AA123" i="2"/>
  <c r="Z123" i="2"/>
  <c r="AA121" i="2"/>
  <c r="Z121" i="2"/>
  <c r="AA115" i="2"/>
  <c r="Z115" i="2"/>
  <c r="AA112" i="2"/>
  <c r="Z112" i="2"/>
  <c r="AA110" i="2"/>
  <c r="Z110" i="2"/>
  <c r="AA104" i="2"/>
  <c r="Z104" i="2"/>
  <c r="AA101" i="2"/>
  <c r="Z101" i="2"/>
  <c r="AA99" i="2"/>
  <c r="Z99" i="2"/>
  <c r="AA93" i="2"/>
  <c r="Z93" i="2"/>
  <c r="AA90" i="2"/>
  <c r="Z90" i="2"/>
  <c r="AA88" i="2"/>
  <c r="Z88" i="2"/>
  <c r="AA82" i="2"/>
  <c r="Z82" i="2"/>
  <c r="AA79" i="2"/>
  <c r="Z79" i="2"/>
  <c r="AA77" i="2"/>
  <c r="Z77" i="2"/>
  <c r="AA71" i="2"/>
  <c r="Z71" i="2"/>
  <c r="AA68" i="2"/>
  <c r="Z68" i="2"/>
  <c r="AA66" i="2"/>
  <c r="Z66" i="2"/>
  <c r="AA60" i="2"/>
  <c r="Z60" i="2"/>
  <c r="AA57" i="2"/>
  <c r="Z57" i="2"/>
  <c r="AA55" i="2"/>
  <c r="Z55" i="2"/>
  <c r="AA49" i="2"/>
  <c r="Z49" i="2"/>
  <c r="AA46" i="2"/>
  <c r="Z46" i="2"/>
  <c r="AA44" i="2"/>
  <c r="Z44" i="2"/>
  <c r="AA38" i="2"/>
  <c r="Z38" i="2"/>
  <c r="AA35" i="2"/>
  <c r="Z35" i="2"/>
  <c r="AA33" i="2"/>
  <c r="Z33" i="2"/>
  <c r="AA30" i="2"/>
  <c r="Z30" i="2"/>
  <c r="AA27" i="2"/>
  <c r="Z27" i="2"/>
  <c r="AA25" i="2"/>
  <c r="Z25" i="2"/>
  <c r="Z22" i="2"/>
  <c r="AA19" i="2"/>
  <c r="Z19" i="2"/>
  <c r="AA16" i="2"/>
  <c r="Z16" i="2"/>
  <c r="AA14" i="2"/>
  <c r="Z14" i="2"/>
  <c r="W315" i="2"/>
  <c r="T315" i="2"/>
  <c r="R315" i="2"/>
  <c r="Q315" i="2"/>
  <c r="W306" i="2"/>
  <c r="S306" i="2"/>
  <c r="P306" i="2"/>
  <c r="I306" i="2"/>
  <c r="H306" i="2"/>
  <c r="P301" i="2"/>
  <c r="H301" i="2"/>
  <c r="F301" i="2"/>
  <c r="D301" i="2"/>
  <c r="C301" i="2"/>
  <c r="B301" i="2"/>
  <c r="C296" i="2"/>
  <c r="W5" i="2"/>
  <c r="S5" i="2"/>
  <c r="R5" i="2"/>
  <c r="M5" i="2"/>
  <c r="I5" i="2"/>
  <c r="H5" i="2"/>
  <c r="HF23" i="1"/>
  <c r="GW23" i="1"/>
  <c r="E23" i="1"/>
  <c r="HF20" i="1"/>
  <c r="GW19" i="1"/>
  <c r="E19" i="1"/>
  <c r="HF18" i="1"/>
  <c r="E18" i="1"/>
  <c r="HF17" i="1"/>
  <c r="GW16" i="1"/>
  <c r="GR16" i="1"/>
  <c r="E13" i="1"/>
  <c r="GW9" i="1"/>
  <c r="E9" i="1"/>
  <c r="GW8" i="1"/>
  <c r="GR8" i="1"/>
  <c r="E8" i="1"/>
  <c r="GR6" i="1"/>
  <c r="GR4" i="1"/>
  <c r="GR3" i="1"/>
  <c r="GM3" i="1"/>
  <c r="GR2" i="1"/>
</calcChain>
</file>

<file path=xl/sharedStrings.xml><?xml version="1.0" encoding="utf-8"?>
<sst xmlns="http://schemas.openxmlformats.org/spreadsheetml/2006/main" count="10264" uniqueCount="403">
  <si>
    <t>#</t>
  </si>
  <si>
    <t>56.1) Does the software reports any error during the import process?</t>
  </si>
  <si>
    <t>Other</t>
  </si>
  <si>
    <t>56.1.1) Which errors are reported by the software during the import process?</t>
  </si>
  <si>
    <t>56.1.2) Attach screenshots</t>
  </si>
  <si>
    <t>56.2) short comments to the previous question (optional)</t>
  </si>
  <si>
    <t>How long does it take, approximately, to:Import and visualise the model</t>
  </si>
  <si>
    <t>How long does it take, approximately, to:Zoom into the model to see more detail</t>
  </si>
  <si>
    <t>How long does it take, approximately, to:Pan the model</t>
  </si>
  <si>
    <t>How long does it take, approximately, to:Rotate the model</t>
  </si>
  <si>
    <t>How long does it take, approximately, to:Query an object (e.g. select it to get the info about attributes)</t>
  </si>
  <si>
    <t>70.1.1) Is the object visible (besides the linear square representing the grid)?</t>
  </si>
  <si>
    <t>70.1.1.1) What is its position with relation to the grid floor?</t>
  </si>
  <si>
    <t>70.1.1.2) How do the curved surfaces look like?</t>
  </si>
  <si>
    <t>70.1.1.3) Which shape is shown?</t>
  </si>
  <si>
    <t>70.2.1) Is the object visible (besides the linear square representing the grid)</t>
  </si>
  <si>
    <t>70.2.1.1) What is its position with relation to the grid floor?</t>
  </si>
  <si>
    <t>70.2.1.2) How do the curved surfaces look like?</t>
  </si>
  <si>
    <t>70.2.1.3) Which shape is shown?</t>
  </si>
  <si>
    <t>70.3.1) Is the object visible (besides the linear square representing the grid)?</t>
  </si>
  <si>
    <t>70.3.1.1) What is its position with relation to the grid floor?</t>
  </si>
  <si>
    <t>70.3.1.2) How do the curved surfaces look like?</t>
  </si>
  <si>
    <t>70.3.1.3) Which shape is shown?</t>
  </si>
  <si>
    <t>70.4.1) Is the object visible (besides the linear square representing the grid)?</t>
  </si>
  <si>
    <t>70.4.1.1) What is its position with relation to the grid floor?</t>
  </si>
  <si>
    <t>70.4.1.2) How do the curved surfaces look like?</t>
  </si>
  <si>
    <t>70.4.1.3) Which shape is shown?</t>
  </si>
  <si>
    <t>70.5.1) Is the object visible (besides the linear square representing the grid)?</t>
  </si>
  <si>
    <t>70.5.1.1) What is its position with relation to the grid floor?</t>
  </si>
  <si>
    <t>70.5.1.2) How do the curved surfaces look like?</t>
  </si>
  <si>
    <t>70.5.1.3) Which shape is shown?</t>
  </si>
  <si>
    <t>70.6.1) Is the object visible (besides the linear square representing the grid)?</t>
  </si>
  <si>
    <t>70.6.1.1) What is its position with relation to the grid floor?</t>
  </si>
  <si>
    <t>70.6.1.2) How do the curved surfaces look like?</t>
  </si>
  <si>
    <t>70.6.1.3) Which shape is shown?</t>
  </si>
  <si>
    <t>70.7.1) Is the object visible (besides the linear square representing the grid)?</t>
  </si>
  <si>
    <t>70.7.1.1) What is its position with relation to the grid floor?</t>
  </si>
  <si>
    <t>70.7.1.2) How do the curved surfaces look like?</t>
  </si>
  <si>
    <t>70.7.1.3) Which shape is shown?</t>
  </si>
  <si>
    <t>70.8.1) Is the object visible (besides the linear square representing the grid)?</t>
  </si>
  <si>
    <t>70.8.1.1) What is its position with relation to the grid floor?</t>
  </si>
  <si>
    <t>70.8.1.2) How do the curved surfaces look like?</t>
  </si>
  <si>
    <t>70.8.1.3) Which shape is shown?</t>
  </si>
  <si>
    <t>70.9.1) Is the object visible (besides the linear square representing the grid)?</t>
  </si>
  <si>
    <t>70.9.1.1) What is its position with relation to the grid floor?</t>
  </si>
  <si>
    <t>70.9.1.2) How do the curved surfaces look like?</t>
  </si>
  <si>
    <t>70.9.1.3) Which shape is shown?</t>
  </si>
  <si>
    <t>70.10.1) Is the object visible (besides the linear square representing the grid)?</t>
  </si>
  <si>
    <t>70.10.1.1) What is its position with relation to the grid floor?</t>
  </si>
  <si>
    <t>70.10.1.2) How do the curved surfaces look like?</t>
  </si>
  <si>
    <t>70.10.1.3) Which shape is shown?</t>
  </si>
  <si>
    <t>70.11.1) Is the object visible (besides the linear square representing the grid)?</t>
  </si>
  <si>
    <t>70.11.1.1) What is its position with relation to the grid floor?</t>
  </si>
  <si>
    <t>70.11.1.2) How do the curved surfaces look like?</t>
  </si>
  <si>
    <t>70.11.1.3) Which shape is shown?</t>
  </si>
  <si>
    <t>70.12.1) Is the object visible (besides the linear square representing the grid)?</t>
  </si>
  <si>
    <t>70.12.1.1) What is its position with relation to the grid floor?</t>
  </si>
  <si>
    <t>70.12.1.2) How do the curved surfaces look like?</t>
  </si>
  <si>
    <t>70.12.1.3) Which shape is shown?</t>
  </si>
  <si>
    <t>70.13.1) Is the object visible (besides the linear square representing the grid)?</t>
  </si>
  <si>
    <t>70.13.1.1) What is its position with relation to the grid floor?</t>
  </si>
  <si>
    <t>70.13.1.2) How do the curved surfaces look like?</t>
  </si>
  <si>
    <t>70.13.1.3) Which shape is shown?</t>
  </si>
  <si>
    <t>70.14.1) Is the object visible (besides the linear square representing the grid)?</t>
  </si>
  <si>
    <t>70.14.1.1) What is its position with relation to the grid floor?</t>
  </si>
  <si>
    <t>70.14.1.2) How do the curved surfaces look like?</t>
  </si>
  <si>
    <t>70.14.1.3) Which shape is shown?</t>
  </si>
  <si>
    <t>70.15.1) Is the object visible (besides the linear square representing the grid)?</t>
  </si>
  <si>
    <t>70.15.1.1) What is its position with relation to the grid floor?</t>
  </si>
  <si>
    <t>70.15.1.2) How do the curved surfaces look like?</t>
  </si>
  <si>
    <t>70.15.1.3) Which shape is shown?</t>
  </si>
  <si>
    <t>70.16.1) Is the object visible (besides the linear square representing the grid)?</t>
  </si>
  <si>
    <t>70.16.1.1) What is its position with relation to the grid floor?</t>
  </si>
  <si>
    <t>70.16.1.2) How do the curved surfaces look like?</t>
  </si>
  <si>
    <t>70.16.1.3) Which shape is shown?</t>
  </si>
  <si>
    <t>70.17.1) Is the object visible (besides the linear square representing the grid)?</t>
  </si>
  <si>
    <t>70.17.1.1) What is its position with relation to the grid floor?</t>
  </si>
  <si>
    <t>70.17.1.2) How do the curved surfaces look like?</t>
  </si>
  <si>
    <t>70.17.1.3) Which shape is shown?</t>
  </si>
  <si>
    <t>70.18.1) Is the object visible (besides the linear square representing the grid)?</t>
  </si>
  <si>
    <t>70.18.1.1) What is its position with relation to the grid floor?</t>
  </si>
  <si>
    <t>70.18.1.2) How do the curved surfaces look like?</t>
  </si>
  <si>
    <t>70.18.1.3) Which shape is shown?</t>
  </si>
  <si>
    <t>70.19.1) Is the object visible (besides the linear square representing the grid)?</t>
  </si>
  <si>
    <t>70.19.1.1) What is its position with relation to the grid floor?</t>
  </si>
  <si>
    <t>70.19.1.2) How do the curved surfaces look like?</t>
  </si>
  <si>
    <t>70.19.1.3) Which shape is shown?</t>
  </si>
  <si>
    <t>70.20.1) Is the object visible (besides the linear square representing the grid)?</t>
  </si>
  <si>
    <t>70.20.1.1) What is its position with relation to the grid floor?</t>
  </si>
  <si>
    <t>70.20.1.2) How do the curved surfaces look like?</t>
  </si>
  <si>
    <t>70.20.1.3) Which shape is shown?</t>
  </si>
  <si>
    <t>70.21.1) Is the object visible (besides the linear square representing the grid)?</t>
  </si>
  <si>
    <t>70.21.1.1) What is its position with relation to the grid floor?</t>
  </si>
  <si>
    <t>70.21.1.2) How do the curved surfaces look like?</t>
  </si>
  <si>
    <t>70.21.1.3) What shape can you see?</t>
  </si>
  <si>
    <t>70.22.1) Is the object visible (besides the linear square representing the grid)?</t>
  </si>
  <si>
    <t>70.22.1.1) What is its position with relation to the grid floor?</t>
  </si>
  <si>
    <t>70.22.1.2) How do the curved surfaces look like?</t>
  </si>
  <si>
    <t>70.22.1.3) Which shape is shown?</t>
  </si>
  <si>
    <t>70.23.1) Is the object visible (besides the linear square representing the grid)?</t>
  </si>
  <si>
    <t>70.23.1.1) What is its position with relation to the grid floor?</t>
  </si>
  <si>
    <t>70.23.1.2) How do the curved surfaces look like?</t>
  </si>
  <si>
    <t>70.23.1.3) Which shape is shown?</t>
  </si>
  <si>
    <t>70.24.1) Is the object visible (besides the linear square representing the grid)?</t>
  </si>
  <si>
    <t>70.24.1.1) What is its position with relation to the grid floor?</t>
  </si>
  <si>
    <t>70.24.1.2) How do the curved surfaces look like?</t>
  </si>
  <si>
    <t>70.24.1.3) Which shape is shown?</t>
  </si>
  <si>
    <t>70.25.1) Is the object visible (besides the linear square representing the grid)?</t>
  </si>
  <si>
    <t>70.25.1.1) What is its position with relation to the grid floor?</t>
  </si>
  <si>
    <t>70.25.1.2) How do the curved surfaces look like?</t>
  </si>
  <si>
    <t>70.25.1.3) Which shape is shown?</t>
  </si>
  <si>
    <t>71.1) Do the two cylinders in the corner (positions 46 and 56) have the same lenght?</t>
  </si>
  <si>
    <t>71.1.1) How do they differ?</t>
  </si>
  <si>
    <t>71.1.2) Attach screenshots</t>
  </si>
  <si>
    <t>71.2) short comments to the previous question (optional)</t>
  </si>
  <si>
    <t>72.1) Do the two vertical H beams (positions 22 and 23) have the same lenght?</t>
  </si>
  <si>
    <t>72.1.1) How do they differ?</t>
  </si>
  <si>
    <t>72.1.2) Attach screenshots</t>
  </si>
  <si>
    <t>72.2) short comments to the previous question (optional)</t>
  </si>
  <si>
    <t>73.1) Did the normals change?</t>
  </si>
  <si>
    <t>73.1.1) What changes / inconsistencies / errors / other issues were noted?</t>
  </si>
  <si>
    <t>73.1.2) Attach screenshots</t>
  </si>
  <si>
    <t>73.2) short comments to the previous question (optional)</t>
  </si>
  <si>
    <t>You arrived at the end of the phase 1: "Import and manage the file in the software".Now choose:</t>
  </si>
  <si>
    <t>74) How long does it take for the data to be exported to IFC?</t>
  </si>
  <si>
    <t>75) Any comments or observations regarding export (errors, needed customisations...)?</t>
  </si>
  <si>
    <t>76) Attach screenshots</t>
  </si>
  <si>
    <t>import</t>
  </si>
  <si>
    <t>export</t>
  </si>
  <si>
    <t>view</t>
  </si>
  <si>
    <t>query</t>
  </si>
  <si>
    <t>edit</t>
  </si>
  <si>
    <t>analysis</t>
  </si>
  <si>
    <t>77) Would you like to share any other comments or observations?</t>
  </si>
  <si>
    <t>78) Attach other screenshots or files that you consider useful</t>
  </si>
  <si>
    <t>I hereby declare that all the provided information and the answers given are true, correct and as detailed as I could provide.Moreover, I give my consent to use these results for the benchmark activities and analysis, as described in the website (https://3d.bk.tudelft.nl/projects/geobim-benchmark/) and connected research.</t>
  </si>
  <si>
    <t>I give my consent to publish these results (anonymously) within the benchmark outcomes, as open data</t>
  </si>
  <si>
    <t>I declare that, in the delivered results, no personal information is present that will allow me to be identified (except for personal data and contact datails)</t>
  </si>
  <si>
    <t>I agree that my name, affiliation, nationality and photo/logo can be added to the benchmark website, in the section listing participants involved in the scientific initiative. My personal details will not be linked to the test results I have provided.</t>
  </si>
  <si>
    <t>In the case reference materials and repositories describing the used not off-the-shelf software and tools were cited,I give permissions, as author to link them in the GeoBIM benchmark websiteORThey are open source materials than can be linked in the GeoBIM benchmark website.If you used an off-the-shelf tool, easily findable and available to everyone, without customisation needs, select "I don't accept".</t>
  </si>
  <si>
    <t>software</t>
  </si>
  <si>
    <t>swversion</t>
  </si>
  <si>
    <t>youremail</t>
  </si>
  <si>
    <t>Start Date (UTC)</t>
  </si>
  <si>
    <t>Submit Date (UTC)</t>
  </si>
  <si>
    <t>Network ID</t>
  </si>
  <si>
    <t>n3n5c45czwj933i1n3n5m3p32hl8i8ed</t>
  </si>
  <si>
    <t>No</t>
  </si>
  <si>
    <t/>
  </si>
  <si>
    <t>it's almost immediate</t>
  </si>
  <si>
    <t>0</t>
  </si>
  <si>
    <t>1</t>
  </si>
  <si>
    <t>Above touching</t>
  </si>
  <si>
    <t>Smooth</t>
  </si>
  <si>
    <t>cylinder with small round base</t>
  </si>
  <si>
    <t>Cylinder with small round base</t>
  </si>
  <si>
    <t>a cylinder with elliptical base and oblique extrusion</t>
  </si>
  <si>
    <t>No curved surfaces are present</t>
  </si>
  <si>
    <t>a beam: a 3D geometry derived from the extrusion of the base shape similar to B in figure</t>
  </si>
  <si>
    <t>a beam: a 3D geometry derived by the extrusion of the base shape similar to B in figure</t>
  </si>
  <si>
    <t>On</t>
  </si>
  <si>
    <t>Flattened shape</t>
  </si>
  <si>
    <t>a beam: a 3D geometry derived by the oblique extrusion of the base shape similar to B in figure</t>
  </si>
  <si>
    <t>Parallellopiped</t>
  </si>
  <si>
    <t>a cylinder with elliptical base</t>
  </si>
  <si>
    <t>Cylinder with elliptical base</t>
  </si>
  <si>
    <t>Complete cube</t>
  </si>
  <si>
    <t>Below touching</t>
  </si>
  <si>
    <t>no curved surfaces are present</t>
  </si>
  <si>
    <t>Cube with subtraction in corner</t>
  </si>
  <si>
    <t>Above</t>
  </si>
  <si>
    <t>a small cube in the corner</t>
  </si>
  <si>
    <t>a shape deriving from the intersection of two cubes in a corner</t>
  </si>
  <si>
    <t>A triangular prism</t>
  </si>
  <si>
    <t>Yes</t>
  </si>
  <si>
    <t>The software has also export abilities to IFC</t>
  </si>
  <si>
    <t>eveBIM Viewer</t>
  </si>
  <si>
    <t>Beta 2.4.2.201</t>
  </si>
  <si>
    <t>j.n.h.vanliempt@student.tudelft.nl</t>
  </si>
  <si>
    <t>2019-11-16 21:44:45</t>
  </si>
  <si>
    <t>2019-11-16 21:54:01</t>
  </si>
  <si>
    <t>241b13f670</t>
  </si>
  <si>
    <t>7onfunsmzmijz77onfucfxuio2qljiu2</t>
  </si>
  <si>
    <t>less than a minute</t>
  </si>
  <si>
    <t>a shape deriving from the extrusion of a square along a curved line</t>
  </si>
  <si>
    <t>a cylinder with elliptical base, extruded towards a curved direction</t>
  </si>
  <si>
    <t>a beam: a 3D geometry derived from the extrusion towards a curved direction of the base shape similar to B in figure</t>
  </si>
  <si>
    <t>Like B but flat</t>
  </si>
  <si>
    <t>Flattened cylinder</t>
  </si>
  <si>
    <t>The cylinders in position 14 and 15 have the same length. The ones in 33 and 34 NOT.</t>
  </si>
  <si>
    <t>Position 23 is twice as tall as position 22.</t>
  </si>
  <si>
    <t>Visually, they didn't change</t>
  </si>
  <si>
    <t>The software cannot export to IFC, therefore skip the phase 2</t>
  </si>
  <si>
    <t>Solibri Office</t>
  </si>
  <si>
    <t>9.10.3.5</t>
  </si>
  <si>
    <t>2019-11-16 19:27:56</t>
  </si>
  <si>
    <t>2019-11-16 19:44:51</t>
  </si>
  <si>
    <t>bizhbiho463tn16nw4mz0bizhbiho8xi</t>
  </si>
  <si>
    <t>Like B but flattened</t>
  </si>
  <si>
    <t>Complete cube occupying the same size of earlier</t>
  </si>
  <si>
    <t>All cylinders are the same length</t>
  </si>
  <si>
    <t>Bentley Map Enterprise</t>
  </si>
  <si>
    <t>V8i SELECTseries 10</t>
  </si>
  <si>
    <t>2019-11-16 10:15:13</t>
  </si>
  <si>
    <t>2019-11-16 10:28:15</t>
  </si>
  <si>
    <t>gdwbx3sj1t4bazugd952lzb1ksrav2ye</t>
  </si>
  <si>
    <t>This part is exactly the same as for ACCA PriMus-IFC!!!</t>
  </si>
  <si>
    <t>ACCA usBIM.viewer</t>
  </si>
  <si>
    <t>v.8.00d</t>
  </si>
  <si>
    <t>2019-11-14 15:09:09</t>
  </si>
  <si>
    <t>2019-11-14 15:17:19</t>
  </si>
  <si>
    <t>i8bwwib4w4v9dc8nj7p8li8bww27omto</t>
  </si>
  <si>
    <t>Faceted</t>
  </si>
  <si>
    <t>a beam: a 3D geometry derived from the extrusion towards a curved direction of the base shape similar to A in figure</t>
  </si>
  <si>
    <t>a beam: a 3D geometry derived from the extrusion of the base shape similar to A in figure</t>
  </si>
  <si>
    <t>a beam: a 3D geometry derived by the extrusion of the base shape similar to A in figure</t>
  </si>
  <si>
    <t>Similar to A but flattened</t>
  </si>
  <si>
    <t>a beam: a 3D geometry derived by the oblique extrusion of the base shape similar to A in figure</t>
  </si>
  <si>
    <t>Parallelopiped</t>
  </si>
  <si>
    <t>all cylinders next to each other are of the same length</t>
  </si>
  <si>
    <t>I couldn't save Myran_fixed in the native format.</t>
  </si>
  <si>
    <t>ACCA PriMus-IFC</t>
  </si>
  <si>
    <t>BIM 2(b) (64 bit)</t>
  </si>
  <si>
    <t>2019-11-14 13:51:32</t>
  </si>
  <si>
    <t>2019-11-14 14:09:05</t>
  </si>
  <si>
    <t>r2krczhjaw6n1nhipr2krc1jxqcyje67</t>
  </si>
  <si>
    <t>similar to A, but flattened</t>
  </si>
  <si>
    <t>Oblique parallellopiped</t>
  </si>
  <si>
    <t>For two flattened objects, the normals (visually) changed</t>
  </si>
  <si>
    <t>Simplebim</t>
  </si>
  <si>
    <t>8.0</t>
  </si>
  <si>
    <t>2019-11-13 19:47:01</t>
  </si>
  <si>
    <t>2019-11-13 20:02:01</t>
  </si>
  <si>
    <t>dswh5ybhc1gbmo2dswh5yo5vuthcdjk5</t>
  </si>
  <si>
    <t>Some elements could not be imported due to missing or incorrect geometry</t>
  </si>
  <si>
    <t>Oblique (no orthogonal angles) prism</t>
  </si>
  <si>
    <t>There is no 46 and 56 !!?</t>
  </si>
  <si>
    <t>invalid question</t>
  </si>
  <si>
    <t>No errors besides the above reported missing elements</t>
  </si>
  <si>
    <t>ArchiCAD</t>
  </si>
  <si>
    <t>ArchiCAD 21</t>
  </si>
  <si>
    <t>n.salheb@hotmail.com</t>
  </si>
  <si>
    <t>2019-11-13 18:45:31</t>
  </si>
  <si>
    <t>2019-11-13 19:21:33</t>
  </si>
  <si>
    <t>c8621ae63c</t>
  </si>
  <si>
    <t>tj89mqf8v510z6lawiatj89m5l7o76kr</t>
  </si>
  <si>
    <t>"Elements ignored: 4"</t>
  </si>
  <si>
    <t>Position 46 and 56 don't exist - but 14 and 15 or 33 and 34 have the same length</t>
  </si>
  <si>
    <t>The software does not have the necessary tools for checking it</t>
  </si>
  <si>
    <t>It says some object types are invalid</t>
  </si>
  <si>
    <t>Allplan</t>
  </si>
  <si>
    <t>2020</t>
  </si>
  <si>
    <t>2019-11-05 15:15:40</t>
  </si>
  <si>
    <t>2019-11-05 15:30:41</t>
  </si>
  <si>
    <t>ycf3owt54rlimycf0hpj80g9x60hpj8o</t>
  </si>
  <si>
    <t>a cylinder with a CIRCULAR base, extruded towards a curved direction</t>
  </si>
  <si>
    <t>Similar to A, with cilinders at the corners</t>
  </si>
  <si>
    <t>a cylinder with round base, without extrusion</t>
  </si>
  <si>
    <t>similar to A but with cilinders at the corners</t>
  </si>
  <si>
    <t>similar to A but with cylinders at the corners</t>
  </si>
  <si>
    <t>parallelopiped</t>
  </si>
  <si>
    <t>a cylinder with round base</t>
  </si>
  <si>
    <t>Cylinder with round base</t>
  </si>
  <si>
    <t>position 46 and 56 don't exist so i chose 33 and 34</t>
  </si>
  <si>
    <t>from judging the visualisation, the normals did not change</t>
  </si>
  <si>
    <t>AutoCAD Architecture</t>
  </si>
  <si>
    <t>2019-11-04 19:16:11</t>
  </si>
  <si>
    <t>2019-11-04 19:54:26</t>
  </si>
  <si>
    <t>t4fadhhl6ou1j8b9nk5t4fadhjxu0ynz</t>
  </si>
  <si>
    <t>the software does not have the necessary tool for checking it</t>
  </si>
  <si>
    <t>The software seemed a bit inconsistent in the way it showed geometries.</t>
  </si>
  <si>
    <t>ACCA Edificius</t>
  </si>
  <si>
    <t>v.BIM ONE(d)</t>
  </si>
  <si>
    <t>2019-11-03 21:18:47</t>
  </si>
  <si>
    <t>2019-11-03 21:44:04</t>
  </si>
  <si>
    <t>ase6naelgdf67q0wymnase6nhdwhj0o6</t>
  </si>
  <si>
    <t>The software was not able to import the model, even without crushing</t>
  </si>
  <si>
    <t>FreeCAD</t>
  </si>
  <si>
    <t>Current 0.19_pre development build 0.19.17352_x64_LP_11.11_PY2QT4-WinVS2013</t>
  </si>
  <si>
    <t>helga.tauscher@htw-dresden.de</t>
  </si>
  <si>
    <t>2019-11-01 17:30:51</t>
  </si>
  <si>
    <t>2019-11-01 17:40:04</t>
  </si>
  <si>
    <t>5ef26a7f2b</t>
  </si>
  <si>
    <t>nwr66h1f90334kionwrsduc828zugk59</t>
  </si>
  <si>
    <t>Some geometries are not generated</t>
  </si>
  <si>
    <t>generation of IfcCraneRailAShapeProfileDef not implemented</t>
  </si>
  <si>
    <t>cylinder without small round base</t>
  </si>
  <si>
    <t>\-</t>
  </si>
  <si>
    <t>14 15 41 and 55 have different normals</t>
  </si>
  <si>
    <t>For the Specific geometry ifc2x3 and IFC4, I said 'above touching' for objects near the grid, but if we look in detail, they are not touching the grid...</t>
  </si>
  <si>
    <t>eveBIM</t>
  </si>
  <si>
    <t>2.10.0</t>
  </si>
  <si>
    <t>elisa.rolland@cstb.fr</t>
  </si>
  <si>
    <t>2019-10-29 20:04:23</t>
  </si>
  <si>
    <t>2019-10-29 20:45:18</t>
  </si>
  <si>
    <t>43096fb560</t>
  </si>
  <si>
    <t>awd5r4j5q3lj9gv3eawd5r4ydacv0rdq</t>
  </si>
  <si>
    <t>The following problems were encountered in the IFC file: Geometry #277 is empty (possibly after clipping), not imported.</t>
  </si>
  <si>
    <t>the software does not allow this</t>
  </si>
  <si>
    <t>box twice as tall as most of other cubes</t>
  </si>
  <si>
    <t>same as 51</t>
  </si>
  <si>
    <t>nice try, still awake :) But 14 and 15 have the same lenght</t>
  </si>
  <si>
    <t>2m</t>
  </si>
  <si>
    <t>it crashes without completing the operation</t>
  </si>
  <si>
    <t>AutodeskRevit2018</t>
  </si>
  <si>
    <t>18.0.0.420</t>
  </si>
  <si>
    <t>tim.kaiser@htw-dresden.de</t>
  </si>
  <si>
    <t>2019-10-17 14:29:06</t>
  </si>
  <si>
    <t>2019-10-17 14:51:29</t>
  </si>
  <si>
    <t>ia89o6x4gm1ur2jxia8nhmdp3ouos5ip</t>
  </si>
  <si>
    <t>In der IFC-Datei sind die folgenden Probleme aufgetreten: Geometrie #277 ist leer. (möglich nach Schneiden); nicht importiert.</t>
  </si>
  <si>
    <t>Muhaha</t>
  </si>
  <si>
    <t>2 m</t>
  </si>
  <si>
    <t>Autodesk Revit 2019.2</t>
  </si>
  <si>
    <t>19.2.1.1</t>
  </si>
  <si>
    <t>hendrik.goerne@htw-dresden.de</t>
  </si>
  <si>
    <t>2019-10-17 14:29:14</t>
  </si>
  <si>
    <t>2019-10-17 14:48:40</t>
  </si>
  <si>
    <t>9fnxdi04ert8sp71qt9fnxd01mf8cqd1</t>
  </si>
  <si>
    <t>Not all the feautures are imported.</t>
  </si>
  <si>
    <t>no comments.</t>
  </si>
  <si>
    <t>a cylinder with round base and oblique extrusion</t>
  </si>
  <si>
    <t>Numbers 46 and 56 are not in the figure. I can see only number 15 which is a cylinder.</t>
  </si>
  <si>
    <t>I don't notice any changes.</t>
  </si>
  <si>
    <t>No comments.</t>
  </si>
  <si>
    <t>Autodesk Revit 2020</t>
  </si>
  <si>
    <t>Educational 2020</t>
  </si>
  <si>
    <t>cristina.leoni@uniroma1.it</t>
  </si>
  <si>
    <t>2019-10-15 16:01:30</t>
  </si>
  <si>
    <t>2019-10-15 16:36:09</t>
  </si>
  <si>
    <t>f47c72dc88</t>
  </si>
  <si>
    <t>4c146b1f797974630b95ee6d995f4275</t>
  </si>
  <si>
    <t>The software does not have the necessary tools to check this information</t>
  </si>
  <si>
    <t>The software cannot export, therefore skip the phase 2</t>
  </si>
  <si>
    <t>BIM Visison 2.20.3</t>
  </si>
  <si>
    <t>2.20.3</t>
  </si>
  <si>
    <t>Helen.eriksson@nateko.lu.se</t>
  </si>
  <si>
    <t>2019-07-24 13:08:38</t>
  </si>
  <si>
    <t>2019-07-24 13:23:04</t>
  </si>
  <si>
    <t>0f098a756b</t>
  </si>
  <si>
    <t>acf03d86f07187ace87d535643f177a9</t>
  </si>
  <si>
    <t>[IFCgeometries_IFC4.ifc] Error on line 11: (For input string: "1552474781.12572") #5=IFCOWNERHISTORY(#3,#4,$,.ADDED.,$,#3,#4,1552474781.12572);
It works with this correction:
#5=IFCOWNERHISTORY(#3,#4,$,.ADDED.,$,#3,#4,1552474781);</t>
  </si>
  <si>
    <t>cylinders are in position 14 and 15 rather than 46 and 56</t>
  </si>
  <si>
    <t>The software has also export abilities</t>
  </si>
  <si>
    <t>The files IFCgeometries_IFC4.ifc and IFCgeometries.ifc need to be corrected
The last parameter of the IFCOWNERHISTORY is an IfcTimeStamp than have to be an integer
Almost all objects in these two files are very close to touch the grid, but there is a little space between them and the grid: in these cases, my answer in the quiz is "above"</t>
  </si>
  <si>
    <t>[Not answered]</t>
  </si>
  <si>
    <t>1.5.138</t>
  </si>
  <si>
    <t>gregoire.maillet@ign.fr</t>
  </si>
  <si>
    <t>2019-07-23 11:08:34</t>
  </si>
  <si>
    <t>2019-07-23 11:58:54</t>
  </si>
  <si>
    <t>96cc226e82</t>
  </si>
  <si>
    <t>1107e9f9566fdd6d77b9612600cf2cc4</t>
  </si>
  <si>
    <t>Extrusion magnitude incorrect
Failed to create extrusion solid</t>
  </si>
  <si>
    <t>Oblique prism</t>
  </si>
  <si>
    <t>Cube with missing faces</t>
  </si>
  <si>
    <t>5.1</t>
  </si>
  <si>
    <t>2019-07-17 13:12:48</t>
  </si>
  <si>
    <t>2019-07-17 14:06:21</t>
  </si>
  <si>
    <t>50590dcbca9d56843e778f554952896a</t>
  </si>
  <si>
    <t>Obviously no IFC4 support, workspace empty after import.</t>
  </si>
  <si>
    <t>No geometry to compare.</t>
  </si>
  <si>
    <t>No geometry to compare</t>
  </si>
  <si>
    <t>No geometry to check.</t>
  </si>
  <si>
    <t>Export would be possible, skipping because import did not read anything.</t>
  </si>
  <si>
    <t>Correction for Part 17/18: IFCgeometries.ifc import resulted in the following error:
Failed to rebuild a valid solid for object  Component014
Failed to rebuild a valid solid for object  Component016
Failed to rebuild a valid solid for object  Component040
Failed to rebuild a valid solid for object  Component042
Failed to rebuild a valid solid for object  Component044
Failed to rebuild a valid solid for object  Component046
Failed to rebuild a valid solid for object  Component054
Finished importing.
Probably these are the 7 objects that are not displayed. See screenshot next question and answers in Part 17/18.</t>
  </si>
  <si>
    <t>0.18</t>
  </si>
  <si>
    <t>2019-07-08 18:14:59</t>
  </si>
  <si>
    <t>2019-07-08 18:46:35</t>
  </si>
  <si>
    <t>64ef4ae13e9281276c5ec8b921fffd16</t>
  </si>
  <si>
    <t>The cilinders are in position and 14 and 15.</t>
  </si>
  <si>
    <t>Autodesk</t>
  </si>
  <si>
    <t>_____</t>
  </si>
  <si>
    <t>2019-06-20 17:09:34</t>
  </si>
  <si>
    <t>2019-06-20 17:25:21</t>
  </si>
  <si>
    <t>4a449b4ad0</t>
  </si>
  <si>
    <t>aa886c53dba062d0950eedcfa31a2d4e</t>
  </si>
  <si>
    <t>Import failed</t>
  </si>
  <si>
    <t>The data could not be imported</t>
  </si>
  <si>
    <t>See above</t>
  </si>
  <si>
    <t>It does not allow</t>
  </si>
  <si>
    <t>NA</t>
  </si>
  <si>
    <t>na</t>
  </si>
  <si>
    <t>SketchUp</t>
  </si>
  <si>
    <t>2019</t>
  </si>
  <si>
    <t>j.e.stoter@tudelft.nl</t>
  </si>
  <si>
    <t>2019-06-03 08:39:50</t>
  </si>
  <si>
    <t>2019-06-03 08:46:29</t>
  </si>
  <si>
    <t>efa5a12d88</t>
  </si>
  <si>
    <t>340e39fa390913517859be0db509ec1a</t>
  </si>
  <si>
    <t>\- Geometry extrusion: extrusion magnitude incorrect;
- No valid area: Triangulation - OuterLoop is not a valid area
(see the attached image)</t>
  </si>
  <si>
    <t>Cube with faces that appear and disappear while rotating</t>
  </si>
  <si>
    <t>Cube whose faces appear and disappear while rotating; the interior part of it is always visible</t>
  </si>
  <si>
    <t>see images attached</t>
  </si>
  <si>
    <t>FZK Viewer</t>
  </si>
  <si>
    <t>5.1 Build 978</t>
  </si>
  <si>
    <t>f.noardo@tudelft.nl</t>
  </si>
  <si>
    <t>2019-05-27 08:57:58</t>
  </si>
  <si>
    <t>2019-05-27 10:30:00</t>
  </si>
  <si>
    <t>e8b753a500</t>
  </si>
  <si>
    <t>Visible</t>
  </si>
  <si>
    <t>Not visible</t>
  </si>
  <si>
    <t>on</t>
  </si>
  <si>
    <t>similar to A but flattened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</si>
</sst>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name val="Arial"/>
    </font>
    <font>
      <sz val="11"/>
      <name val="Arial"/>
      <family val="2"/>
    </font>
    <font>
      <b/>
      <sz val="11"/>
      <name val="Arial"/>
      <family val="2"/>
    </font>
  </fonts>
  <fills count="4">
    <fill>
      <patternFill patternType="none"/>
    </fill>
    <fill>
      <patternFill patternType="gray125"/>
    </fill>
    <fill>
      <patternFill patternType="solid">
        <fgColor theme="2"/>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3">
    <xf numFmtId="0" fontId="0" fillId="0" borderId="0" xfId="0"/>
    <xf numFmtId="49" fontId="0" fillId="0" borderId="0" xfId="0" applyNumberFormat="1"/>
    <xf numFmtId="0" fontId="2" fillId="0" borderId="0" xfId="0" applyFont="1"/>
    <xf numFmtId="0" fontId="2" fillId="2" borderId="0" xfId="0" applyFont="1" applyFill="1"/>
    <xf numFmtId="49" fontId="0" fillId="2" borderId="0" xfId="0" applyNumberFormat="1" applyFill="1"/>
    <xf numFmtId="0" fontId="0" fillId="2" borderId="0" xfId="0" applyFill="1"/>
    <xf numFmtId="0" fontId="1" fillId="2" borderId="0" xfId="0" applyFont="1" applyFill="1"/>
    <xf numFmtId="49" fontId="1" fillId="2" borderId="0" xfId="0" applyNumberFormat="1" applyFont="1" applyFill="1"/>
    <xf numFmtId="49" fontId="1" fillId="0" borderId="0" xfId="0" applyNumberFormat="1" applyFont="1"/>
    <xf numFmtId="49" fontId="0" fillId="3" borderId="0" xfId="0" applyNumberFormat="1" applyFill="1"/>
    <xf numFmtId="49" fontId="1" fillId="3" borderId="0" xfId="0" applyNumberFormat="1" applyFont="1" applyFill="1"/>
    <xf numFmtId="49" fontId="1" fillId="0" borderId="0" xfId="0" applyNumberFormat="1" applyFont="1"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Q23"/>
  <sheetViews>
    <sheetView zoomScaleNormal="100" workbookViewId="0">
      <selection sqref="A1:HQ23"/>
    </sheetView>
  </sheetViews>
  <sheetFormatPr baseColWidth="10" defaultColWidth="8.83203125" defaultRowHeight="14" x14ac:dyDescent="0.15"/>
  <cols>
    <col min="1" max="225" width="9.5" style="1"/>
  </cols>
  <sheetData>
    <row r="1" spans="1:225" x14ac:dyDescent="0.15">
      <c r="A1" t="s">
        <v>0</v>
      </c>
      <c r="B1" t="s">
        <v>1</v>
      </c>
      <c r="C1" t="s">
        <v>2</v>
      </c>
      <c r="D1" t="s">
        <v>3</v>
      </c>
      <c r="E1" t="s">
        <v>4</v>
      </c>
      <c r="F1" t="s">
        <v>5</v>
      </c>
      <c r="G1" t="s">
        <v>6</v>
      </c>
      <c r="H1" t="s">
        <v>2</v>
      </c>
      <c r="I1" t="s">
        <v>7</v>
      </c>
      <c r="J1" t="s">
        <v>8</v>
      </c>
      <c r="K1" t="s">
        <v>9</v>
      </c>
      <c r="L1" t="s">
        <v>10</v>
      </c>
      <c r="M1" t="s">
        <v>11</v>
      </c>
      <c r="N1" t="s">
        <v>12</v>
      </c>
      <c r="O1" t="s">
        <v>2</v>
      </c>
      <c r="P1" t="s">
        <v>13</v>
      </c>
      <c r="Q1" t="s">
        <v>2</v>
      </c>
      <c r="R1" t="s">
        <v>14</v>
      </c>
      <c r="S1" t="s">
        <v>2</v>
      </c>
      <c r="T1" t="s">
        <v>15</v>
      </c>
      <c r="U1" t="s">
        <v>16</v>
      </c>
      <c r="V1" t="s">
        <v>2</v>
      </c>
      <c r="W1" t="s">
        <v>17</v>
      </c>
      <c r="X1" t="s">
        <v>2</v>
      </c>
      <c r="Y1" t="s">
        <v>18</v>
      </c>
      <c r="Z1" t="s">
        <v>2</v>
      </c>
      <c r="AA1" t="s">
        <v>19</v>
      </c>
      <c r="AB1" t="s">
        <v>20</v>
      </c>
      <c r="AC1" t="s">
        <v>2</v>
      </c>
      <c r="AD1" t="s">
        <v>21</v>
      </c>
      <c r="AE1" t="s">
        <v>2</v>
      </c>
      <c r="AF1" t="s">
        <v>22</v>
      </c>
      <c r="AG1" t="s">
        <v>2</v>
      </c>
      <c r="AH1" t="s">
        <v>23</v>
      </c>
      <c r="AI1" t="s">
        <v>24</v>
      </c>
      <c r="AJ1" t="s">
        <v>2</v>
      </c>
      <c r="AK1" t="s">
        <v>25</v>
      </c>
      <c r="AL1" t="s">
        <v>2</v>
      </c>
      <c r="AM1" t="s">
        <v>26</v>
      </c>
      <c r="AN1" t="s">
        <v>2</v>
      </c>
      <c r="AO1" t="s">
        <v>27</v>
      </c>
      <c r="AP1" t="s">
        <v>28</v>
      </c>
      <c r="AQ1" t="s">
        <v>2</v>
      </c>
      <c r="AR1" t="s">
        <v>29</v>
      </c>
      <c r="AS1" t="s">
        <v>2</v>
      </c>
      <c r="AT1" t="s">
        <v>30</v>
      </c>
      <c r="AU1" t="s">
        <v>2</v>
      </c>
      <c r="AV1" t="s">
        <v>31</v>
      </c>
      <c r="AW1" t="s">
        <v>32</v>
      </c>
      <c r="AX1" t="s">
        <v>2</v>
      </c>
      <c r="AY1" t="s">
        <v>33</v>
      </c>
      <c r="AZ1" t="s">
        <v>2</v>
      </c>
      <c r="BA1" t="s">
        <v>34</v>
      </c>
      <c r="BB1" t="s">
        <v>2</v>
      </c>
      <c r="BC1" t="s">
        <v>35</v>
      </c>
      <c r="BD1" t="s">
        <v>36</v>
      </c>
      <c r="BE1" t="s">
        <v>2</v>
      </c>
      <c r="BF1" t="s">
        <v>37</v>
      </c>
      <c r="BG1" t="s">
        <v>2</v>
      </c>
      <c r="BH1" t="s">
        <v>38</v>
      </c>
      <c r="BI1" t="s">
        <v>2</v>
      </c>
      <c r="BJ1" t="s">
        <v>39</v>
      </c>
      <c r="BK1" t="s">
        <v>40</v>
      </c>
      <c r="BL1" t="s">
        <v>2</v>
      </c>
      <c r="BM1" t="s">
        <v>41</v>
      </c>
      <c r="BN1" t="s">
        <v>2</v>
      </c>
      <c r="BO1" t="s">
        <v>42</v>
      </c>
      <c r="BP1" t="s">
        <v>2</v>
      </c>
      <c r="BQ1" t="s">
        <v>43</v>
      </c>
      <c r="BR1" t="s">
        <v>44</v>
      </c>
      <c r="BS1" t="s">
        <v>2</v>
      </c>
      <c r="BT1" t="s">
        <v>45</v>
      </c>
      <c r="BU1" t="s">
        <v>2</v>
      </c>
      <c r="BV1" t="s">
        <v>46</v>
      </c>
      <c r="BW1" t="s">
        <v>2</v>
      </c>
      <c r="BX1" t="s">
        <v>47</v>
      </c>
      <c r="BY1" t="s">
        <v>48</v>
      </c>
      <c r="BZ1" t="s">
        <v>2</v>
      </c>
      <c r="CA1" t="s">
        <v>49</v>
      </c>
      <c r="CB1" t="s">
        <v>2</v>
      </c>
      <c r="CC1" t="s">
        <v>50</v>
      </c>
      <c r="CD1" t="s">
        <v>2</v>
      </c>
      <c r="CE1" t="s">
        <v>51</v>
      </c>
      <c r="CF1" t="s">
        <v>52</v>
      </c>
      <c r="CG1" t="s">
        <v>2</v>
      </c>
      <c r="CH1" t="s">
        <v>53</v>
      </c>
      <c r="CI1" t="s">
        <v>2</v>
      </c>
      <c r="CJ1" t="s">
        <v>54</v>
      </c>
      <c r="CK1" t="s">
        <v>2</v>
      </c>
      <c r="CL1" t="s">
        <v>55</v>
      </c>
      <c r="CM1" t="s">
        <v>56</v>
      </c>
      <c r="CN1" t="s">
        <v>2</v>
      </c>
      <c r="CO1" t="s">
        <v>57</v>
      </c>
      <c r="CP1" t="s">
        <v>2</v>
      </c>
      <c r="CQ1" t="s">
        <v>58</v>
      </c>
      <c r="CR1" t="s">
        <v>2</v>
      </c>
      <c r="CS1" t="s">
        <v>59</v>
      </c>
      <c r="CT1" t="s">
        <v>60</v>
      </c>
      <c r="CU1" t="s">
        <v>2</v>
      </c>
      <c r="CV1" t="s">
        <v>61</v>
      </c>
      <c r="CW1" t="s">
        <v>2</v>
      </c>
      <c r="CX1" t="s">
        <v>62</v>
      </c>
      <c r="CY1" t="s">
        <v>2</v>
      </c>
      <c r="CZ1" t="s">
        <v>63</v>
      </c>
      <c r="DA1" t="s">
        <v>64</v>
      </c>
      <c r="DB1" t="s">
        <v>2</v>
      </c>
      <c r="DC1" t="s">
        <v>65</v>
      </c>
      <c r="DD1" t="s">
        <v>2</v>
      </c>
      <c r="DE1" t="s">
        <v>66</v>
      </c>
      <c r="DF1" t="s">
        <v>2</v>
      </c>
      <c r="DG1" t="s">
        <v>67</v>
      </c>
      <c r="DH1" t="s">
        <v>68</v>
      </c>
      <c r="DI1" t="s">
        <v>2</v>
      </c>
      <c r="DJ1" t="s">
        <v>69</v>
      </c>
      <c r="DK1" t="s">
        <v>2</v>
      </c>
      <c r="DL1" t="s">
        <v>70</v>
      </c>
      <c r="DM1" t="s">
        <v>2</v>
      </c>
      <c r="DN1" t="s">
        <v>71</v>
      </c>
      <c r="DO1" t="s">
        <v>72</v>
      </c>
      <c r="DP1" t="s">
        <v>2</v>
      </c>
      <c r="DQ1" t="s">
        <v>73</v>
      </c>
      <c r="DR1" t="s">
        <v>2</v>
      </c>
      <c r="DS1" t="s">
        <v>74</v>
      </c>
      <c r="DT1" t="s">
        <v>2</v>
      </c>
      <c r="DU1" t="s">
        <v>75</v>
      </c>
      <c r="DV1" t="s">
        <v>76</v>
      </c>
      <c r="DW1" t="s">
        <v>2</v>
      </c>
      <c r="DX1" t="s">
        <v>77</v>
      </c>
      <c r="DY1" t="s">
        <v>2</v>
      </c>
      <c r="DZ1" t="s">
        <v>78</v>
      </c>
      <c r="EA1" t="s">
        <v>2</v>
      </c>
      <c r="EB1" t="s">
        <v>79</v>
      </c>
      <c r="EC1" t="s">
        <v>80</v>
      </c>
      <c r="ED1" t="s">
        <v>2</v>
      </c>
      <c r="EE1" t="s">
        <v>81</v>
      </c>
      <c r="EF1" t="s">
        <v>2</v>
      </c>
      <c r="EG1" t="s">
        <v>82</v>
      </c>
      <c r="EH1" t="s">
        <v>2</v>
      </c>
      <c r="EI1" t="s">
        <v>83</v>
      </c>
      <c r="EJ1" t="s">
        <v>84</v>
      </c>
      <c r="EK1" t="s">
        <v>2</v>
      </c>
      <c r="EL1" t="s">
        <v>85</v>
      </c>
      <c r="EM1" t="s">
        <v>2</v>
      </c>
      <c r="EN1" t="s">
        <v>86</v>
      </c>
      <c r="EO1" t="s">
        <v>2</v>
      </c>
      <c r="EP1" t="s">
        <v>87</v>
      </c>
      <c r="EQ1" t="s">
        <v>88</v>
      </c>
      <c r="ER1" t="s">
        <v>2</v>
      </c>
      <c r="ES1" t="s">
        <v>89</v>
      </c>
      <c r="ET1" t="s">
        <v>2</v>
      </c>
      <c r="EU1" t="s">
        <v>90</v>
      </c>
      <c r="EV1" t="s">
        <v>2</v>
      </c>
      <c r="EW1" t="s">
        <v>91</v>
      </c>
      <c r="EX1" t="s">
        <v>92</v>
      </c>
      <c r="EY1" t="s">
        <v>2</v>
      </c>
      <c r="EZ1" t="s">
        <v>93</v>
      </c>
      <c r="FA1" t="s">
        <v>2</v>
      </c>
      <c r="FB1" t="s">
        <v>94</v>
      </c>
      <c r="FC1" t="s">
        <v>2</v>
      </c>
      <c r="FD1" t="s">
        <v>95</v>
      </c>
      <c r="FE1" t="s">
        <v>96</v>
      </c>
      <c r="FF1" t="s">
        <v>2</v>
      </c>
      <c r="FG1" t="s">
        <v>97</v>
      </c>
      <c r="FH1" t="s">
        <v>2</v>
      </c>
      <c r="FI1" t="s">
        <v>98</v>
      </c>
      <c r="FJ1" t="s">
        <v>2</v>
      </c>
      <c r="FK1" t="s">
        <v>99</v>
      </c>
      <c r="FL1" t="s">
        <v>100</v>
      </c>
      <c r="FM1" t="s">
        <v>2</v>
      </c>
      <c r="FN1" t="s">
        <v>101</v>
      </c>
      <c r="FO1" t="s">
        <v>2</v>
      </c>
      <c r="FP1" t="s">
        <v>102</v>
      </c>
      <c r="FQ1" t="s">
        <v>2</v>
      </c>
      <c r="FR1" t="s">
        <v>103</v>
      </c>
      <c r="FS1" t="s">
        <v>104</v>
      </c>
      <c r="FT1" t="s">
        <v>2</v>
      </c>
      <c r="FU1" t="s">
        <v>105</v>
      </c>
      <c r="FV1" t="s">
        <v>106</v>
      </c>
      <c r="FW1" t="s">
        <v>2</v>
      </c>
      <c r="FX1" t="s">
        <v>107</v>
      </c>
      <c r="FY1" t="s">
        <v>108</v>
      </c>
      <c r="FZ1" t="s">
        <v>2</v>
      </c>
      <c r="GA1" t="s">
        <v>109</v>
      </c>
      <c r="GB1" t="s">
        <v>2</v>
      </c>
      <c r="GC1" t="s">
        <v>110</v>
      </c>
      <c r="GD1" t="s">
        <v>2</v>
      </c>
      <c r="GE1" t="s">
        <v>111</v>
      </c>
      <c r="GF1" t="s">
        <v>2</v>
      </c>
      <c r="GG1" t="s">
        <v>112</v>
      </c>
      <c r="GH1" t="s">
        <v>113</v>
      </c>
      <c r="GI1" t="s">
        <v>114</v>
      </c>
      <c r="GJ1" t="s">
        <v>115</v>
      </c>
      <c r="GK1" t="s">
        <v>2</v>
      </c>
      <c r="GL1" t="s">
        <v>116</v>
      </c>
      <c r="GM1" t="s">
        <v>117</v>
      </c>
      <c r="GN1" t="s">
        <v>118</v>
      </c>
      <c r="GO1" t="s">
        <v>119</v>
      </c>
      <c r="GP1" t="s">
        <v>2</v>
      </c>
      <c r="GQ1" t="s">
        <v>120</v>
      </c>
      <c r="GR1" t="s">
        <v>121</v>
      </c>
      <c r="GS1" t="s">
        <v>122</v>
      </c>
      <c r="GT1" t="s">
        <v>123</v>
      </c>
      <c r="GU1" t="s">
        <v>124</v>
      </c>
      <c r="GV1" t="s">
        <v>125</v>
      </c>
      <c r="GW1" t="s">
        <v>126</v>
      </c>
      <c r="GX1" t="s">
        <v>127</v>
      </c>
      <c r="GY1" t="s">
        <v>128</v>
      </c>
      <c r="GZ1" t="s">
        <v>129</v>
      </c>
      <c r="HA1" t="s">
        <v>130</v>
      </c>
      <c r="HB1" t="s">
        <v>131</v>
      </c>
      <c r="HC1" t="s">
        <v>132</v>
      </c>
      <c r="HD1" t="s">
        <v>2</v>
      </c>
      <c r="HE1" t="s">
        <v>133</v>
      </c>
      <c r="HF1" t="s">
        <v>134</v>
      </c>
      <c r="HG1" t="s">
        <v>135</v>
      </c>
      <c r="HH1" t="s">
        <v>136</v>
      </c>
      <c r="HI1" t="s">
        <v>137</v>
      </c>
      <c r="HJ1" t="s">
        <v>138</v>
      </c>
      <c r="HK1" t="s">
        <v>139</v>
      </c>
      <c r="HL1" t="s">
        <v>140</v>
      </c>
      <c r="HM1" t="s">
        <v>141</v>
      </c>
      <c r="HN1" t="s">
        <v>142</v>
      </c>
      <c r="HO1" t="s">
        <v>143</v>
      </c>
      <c r="HP1" t="s">
        <v>144</v>
      </c>
      <c r="HQ1" t="s">
        <v>145</v>
      </c>
    </row>
    <row r="2" spans="1:225" x14ac:dyDescent="0.15">
      <c r="A2" s="1" t="s">
        <v>146</v>
      </c>
      <c r="B2" s="1" t="s">
        <v>147</v>
      </c>
      <c r="C2" s="1" t="s">
        <v>148</v>
      </c>
      <c r="D2" s="1" t="s">
        <v>148</v>
      </c>
      <c r="E2"/>
      <c r="F2" s="1" t="s">
        <v>148</v>
      </c>
      <c r="G2" s="1" t="s">
        <v>149</v>
      </c>
      <c r="H2" s="1" t="s">
        <v>148</v>
      </c>
      <c r="I2" s="1" t="s">
        <v>149</v>
      </c>
      <c r="J2" s="1" t="s">
        <v>149</v>
      </c>
      <c r="K2" s="1" t="s">
        <v>149</v>
      </c>
      <c r="L2" s="1" t="s">
        <v>149</v>
      </c>
      <c r="M2" s="1" t="s">
        <v>150</v>
      </c>
      <c r="N2" s="1" t="s">
        <v>148</v>
      </c>
      <c r="O2" s="1" t="s">
        <v>148</v>
      </c>
      <c r="P2" s="1" t="s">
        <v>148</v>
      </c>
      <c r="Q2" s="1" t="s">
        <v>148</v>
      </c>
      <c r="R2" s="1" t="s">
        <v>148</v>
      </c>
      <c r="S2" s="1" t="s">
        <v>148</v>
      </c>
      <c r="T2" s="1" t="s">
        <v>150</v>
      </c>
      <c r="U2" s="1" t="s">
        <v>148</v>
      </c>
      <c r="V2" s="1" t="s">
        <v>148</v>
      </c>
      <c r="W2" s="1" t="s">
        <v>148</v>
      </c>
      <c r="X2" s="1" t="s">
        <v>148</v>
      </c>
      <c r="Y2" s="1" t="s">
        <v>148</v>
      </c>
      <c r="Z2" s="1" t="s">
        <v>148</v>
      </c>
      <c r="AA2" s="1" t="s">
        <v>150</v>
      </c>
      <c r="AB2" s="1" t="s">
        <v>148</v>
      </c>
      <c r="AC2" s="1" t="s">
        <v>148</v>
      </c>
      <c r="AD2" s="1" t="s">
        <v>148</v>
      </c>
      <c r="AE2" s="1" t="s">
        <v>148</v>
      </c>
      <c r="AF2" s="1" t="s">
        <v>148</v>
      </c>
      <c r="AG2" s="1" t="s">
        <v>148</v>
      </c>
      <c r="AH2" s="1" t="s">
        <v>151</v>
      </c>
      <c r="AI2" s="1" t="s">
        <v>152</v>
      </c>
      <c r="AJ2" s="1" t="s">
        <v>148</v>
      </c>
      <c r="AK2" s="1" t="s">
        <v>153</v>
      </c>
      <c r="AL2" s="1" t="s">
        <v>148</v>
      </c>
      <c r="AM2" s="1" t="s">
        <v>154</v>
      </c>
      <c r="AN2" s="1" t="s">
        <v>148</v>
      </c>
      <c r="AO2" s="1" t="s">
        <v>151</v>
      </c>
      <c r="AP2" s="1" t="s">
        <v>152</v>
      </c>
      <c r="AQ2" s="1" t="s">
        <v>148</v>
      </c>
      <c r="AR2" s="1" t="s">
        <v>153</v>
      </c>
      <c r="AS2" s="1" t="s">
        <v>148</v>
      </c>
      <c r="AT2" s="1" t="s">
        <v>155</v>
      </c>
      <c r="AU2" s="1" t="s">
        <v>148</v>
      </c>
      <c r="AV2" s="1" t="s">
        <v>151</v>
      </c>
      <c r="AW2" s="1" t="s">
        <v>152</v>
      </c>
      <c r="AX2" s="1" t="s">
        <v>148</v>
      </c>
      <c r="AY2" s="1" t="s">
        <v>153</v>
      </c>
      <c r="AZ2" s="1" t="s">
        <v>148</v>
      </c>
      <c r="BA2" s="1" t="s">
        <v>156</v>
      </c>
      <c r="BB2" s="1" t="s">
        <v>148</v>
      </c>
      <c r="BC2" s="1" t="s">
        <v>151</v>
      </c>
      <c r="BD2" s="1" t="s">
        <v>152</v>
      </c>
      <c r="BE2" s="1" t="s">
        <v>148</v>
      </c>
      <c r="BF2" s="1" t="s">
        <v>157</v>
      </c>
      <c r="BG2" s="1" t="s">
        <v>148</v>
      </c>
      <c r="BH2" s="1" t="s">
        <v>158</v>
      </c>
      <c r="BI2" s="1" t="s">
        <v>148</v>
      </c>
      <c r="BJ2" s="1" t="s">
        <v>151</v>
      </c>
      <c r="BK2" s="1" t="s">
        <v>152</v>
      </c>
      <c r="BL2" s="1" t="s">
        <v>148</v>
      </c>
      <c r="BM2" s="1" t="s">
        <v>157</v>
      </c>
      <c r="BN2" s="1" t="s">
        <v>148</v>
      </c>
      <c r="BO2" s="1" t="s">
        <v>159</v>
      </c>
      <c r="BP2" s="1" t="s">
        <v>148</v>
      </c>
      <c r="BQ2" s="1" t="s">
        <v>151</v>
      </c>
      <c r="BR2" s="1" t="s">
        <v>160</v>
      </c>
      <c r="BS2" s="1" t="s">
        <v>148</v>
      </c>
      <c r="BT2" s="1" t="s">
        <v>157</v>
      </c>
      <c r="BU2" s="1" t="s">
        <v>148</v>
      </c>
      <c r="BV2" s="1" t="s">
        <v>161</v>
      </c>
      <c r="BW2" s="1" t="s">
        <v>148</v>
      </c>
      <c r="BX2" s="1" t="s">
        <v>151</v>
      </c>
      <c r="BY2" s="1" t="s">
        <v>152</v>
      </c>
      <c r="BZ2" s="1" t="s">
        <v>148</v>
      </c>
      <c r="CA2" s="1" t="s">
        <v>157</v>
      </c>
      <c r="CB2" s="1" t="s">
        <v>148</v>
      </c>
      <c r="CC2" s="1" t="s">
        <v>162</v>
      </c>
      <c r="CD2" s="1" t="s">
        <v>148</v>
      </c>
      <c r="CE2" s="1" t="s">
        <v>151</v>
      </c>
      <c r="CF2" s="1" t="s">
        <v>160</v>
      </c>
      <c r="CG2" s="1" t="s">
        <v>148</v>
      </c>
      <c r="CH2" s="1" t="s">
        <v>157</v>
      </c>
      <c r="CI2" s="1" t="s">
        <v>148</v>
      </c>
      <c r="CJ2" s="1" t="s">
        <v>161</v>
      </c>
      <c r="CK2" s="1" t="s">
        <v>148</v>
      </c>
      <c r="CL2" s="1" t="s">
        <v>151</v>
      </c>
      <c r="CM2" s="1" t="s">
        <v>152</v>
      </c>
      <c r="CN2" s="1" t="s">
        <v>148</v>
      </c>
      <c r="CO2" s="1" t="s">
        <v>157</v>
      </c>
      <c r="CP2" s="1" t="s">
        <v>148</v>
      </c>
      <c r="CQ2" s="1" t="s">
        <v>148</v>
      </c>
      <c r="CR2" s="1" t="s">
        <v>163</v>
      </c>
      <c r="CS2" s="1" t="s">
        <v>151</v>
      </c>
      <c r="CT2" s="1" t="s">
        <v>152</v>
      </c>
      <c r="CU2" s="1" t="s">
        <v>148</v>
      </c>
      <c r="CV2" s="1" t="s">
        <v>153</v>
      </c>
      <c r="CW2" s="1" t="s">
        <v>148</v>
      </c>
      <c r="CX2" s="1" t="s">
        <v>164</v>
      </c>
      <c r="CY2" s="1" t="s">
        <v>148</v>
      </c>
      <c r="CZ2" s="1" t="s">
        <v>151</v>
      </c>
      <c r="DA2" s="1" t="s">
        <v>152</v>
      </c>
      <c r="DB2" s="1" t="s">
        <v>148</v>
      </c>
      <c r="DC2" s="1" t="s">
        <v>153</v>
      </c>
      <c r="DD2" s="1" t="s">
        <v>148</v>
      </c>
      <c r="DE2" s="1" t="s">
        <v>165</v>
      </c>
      <c r="DF2" s="1" t="s">
        <v>148</v>
      </c>
      <c r="DG2" s="1" t="s">
        <v>151</v>
      </c>
      <c r="DH2" s="1" t="s">
        <v>152</v>
      </c>
      <c r="DI2" s="1" t="s">
        <v>148</v>
      </c>
      <c r="DJ2" s="1" t="s">
        <v>153</v>
      </c>
      <c r="DK2" s="1" t="s">
        <v>148</v>
      </c>
      <c r="DL2" s="1" t="s">
        <v>161</v>
      </c>
      <c r="DM2" s="1" t="s">
        <v>148</v>
      </c>
      <c r="DN2" s="1" t="s">
        <v>151</v>
      </c>
      <c r="DO2" s="1" t="s">
        <v>160</v>
      </c>
      <c r="DP2" s="1" t="s">
        <v>148</v>
      </c>
      <c r="DQ2" s="1" t="s">
        <v>157</v>
      </c>
      <c r="DR2" s="1" t="s">
        <v>148</v>
      </c>
      <c r="DS2" s="1" t="s">
        <v>166</v>
      </c>
      <c r="DT2" s="1" t="s">
        <v>148</v>
      </c>
      <c r="DU2" s="1" t="s">
        <v>151</v>
      </c>
      <c r="DV2" s="1" t="s">
        <v>152</v>
      </c>
      <c r="DW2" s="1" t="s">
        <v>148</v>
      </c>
      <c r="DX2" s="1" t="s">
        <v>157</v>
      </c>
      <c r="DY2" s="1" t="s">
        <v>148</v>
      </c>
      <c r="DZ2" s="1" t="s">
        <v>166</v>
      </c>
      <c r="EA2" s="1" t="s">
        <v>148</v>
      </c>
      <c r="EB2" s="1" t="s">
        <v>151</v>
      </c>
      <c r="EC2" s="1" t="s">
        <v>167</v>
      </c>
      <c r="ED2" s="1" t="s">
        <v>148</v>
      </c>
      <c r="EE2" s="1" t="s">
        <v>157</v>
      </c>
      <c r="EF2" s="1" t="s">
        <v>148</v>
      </c>
      <c r="EG2" s="1" t="s">
        <v>161</v>
      </c>
      <c r="EH2" s="1" t="s">
        <v>148</v>
      </c>
      <c r="EI2" s="1" t="s">
        <v>151</v>
      </c>
      <c r="EJ2" s="1" t="s">
        <v>160</v>
      </c>
      <c r="EK2" s="1" t="s">
        <v>148</v>
      </c>
      <c r="EL2" s="1" t="s">
        <v>157</v>
      </c>
      <c r="EM2" s="1" t="s">
        <v>148</v>
      </c>
      <c r="EN2" s="1" t="s">
        <v>161</v>
      </c>
      <c r="EO2" s="1" t="s">
        <v>148</v>
      </c>
      <c r="EP2" s="1" t="s">
        <v>151</v>
      </c>
      <c r="EQ2" s="1" t="s">
        <v>152</v>
      </c>
      <c r="ER2" s="1" t="s">
        <v>148</v>
      </c>
      <c r="ES2" s="1" t="s">
        <v>157</v>
      </c>
      <c r="ET2" s="1" t="s">
        <v>148</v>
      </c>
      <c r="EU2" s="1" t="s">
        <v>166</v>
      </c>
      <c r="EV2" s="1" t="s">
        <v>148</v>
      </c>
      <c r="EW2" s="1" t="s">
        <v>151</v>
      </c>
      <c r="EX2" s="1" t="s">
        <v>152</v>
      </c>
      <c r="EY2" s="1" t="s">
        <v>148</v>
      </c>
      <c r="EZ2" s="1" t="s">
        <v>168</v>
      </c>
      <c r="FA2" s="1" t="s">
        <v>148</v>
      </c>
      <c r="FB2" s="1" t="s">
        <v>169</v>
      </c>
      <c r="FC2" s="1" t="s">
        <v>148</v>
      </c>
      <c r="FD2" s="1" t="s">
        <v>151</v>
      </c>
      <c r="FE2" s="1" t="s">
        <v>170</v>
      </c>
      <c r="FF2" s="1" t="s">
        <v>148</v>
      </c>
      <c r="FG2" s="1" t="s">
        <v>157</v>
      </c>
      <c r="FH2" s="1" t="s">
        <v>148</v>
      </c>
      <c r="FI2" s="1" t="s">
        <v>171</v>
      </c>
      <c r="FJ2" s="1" t="s">
        <v>148</v>
      </c>
      <c r="FK2" s="1" t="s">
        <v>151</v>
      </c>
      <c r="FL2" s="1" t="s">
        <v>152</v>
      </c>
      <c r="FM2" s="1" t="s">
        <v>148</v>
      </c>
      <c r="FN2" s="1" t="s">
        <v>157</v>
      </c>
      <c r="FO2" s="1" t="s">
        <v>148</v>
      </c>
      <c r="FP2" s="1" t="s">
        <v>172</v>
      </c>
      <c r="FQ2" s="1" t="s">
        <v>148</v>
      </c>
      <c r="FR2" s="1" t="s">
        <v>151</v>
      </c>
      <c r="FS2" s="1" t="s">
        <v>152</v>
      </c>
      <c r="FT2" s="1" t="s">
        <v>148</v>
      </c>
      <c r="FU2" s="1" t="s">
        <v>157</v>
      </c>
      <c r="FV2" s="1" t="s">
        <v>173</v>
      </c>
      <c r="FW2" s="1" t="s">
        <v>148</v>
      </c>
      <c r="FX2" s="1" t="s">
        <v>151</v>
      </c>
      <c r="FY2" s="1" t="s">
        <v>160</v>
      </c>
      <c r="FZ2" s="1" t="s">
        <v>148</v>
      </c>
      <c r="GA2" s="1" t="s">
        <v>157</v>
      </c>
      <c r="GB2" s="1" t="s">
        <v>148</v>
      </c>
      <c r="GC2" s="1" t="s">
        <v>166</v>
      </c>
      <c r="GD2" s="1" t="s">
        <v>148</v>
      </c>
      <c r="GE2" s="1" t="s">
        <v>174</v>
      </c>
      <c r="GF2" s="1" t="s">
        <v>148</v>
      </c>
      <c r="GG2" s="1" t="s">
        <v>148</v>
      </c>
      <c r="GH2"/>
      <c r="GI2" s="1" t="s">
        <v>148</v>
      </c>
      <c r="GJ2" s="1" t="s">
        <v>174</v>
      </c>
      <c r="GK2" s="1" t="s">
        <v>148</v>
      </c>
      <c r="GL2" s="1" t="s">
        <v>148</v>
      </c>
      <c r="GM2"/>
      <c r="GN2" s="1" t="s">
        <v>148</v>
      </c>
      <c r="GO2" s="1" t="s">
        <v>147</v>
      </c>
      <c r="GP2" s="1" t="s">
        <v>148</v>
      </c>
      <c r="GQ2" s="1" t="s">
        <v>148</v>
      </c>
      <c r="GR2" t="str">
        <f>HYPERLINK("https://api.typeform.com/responses/files/57e9ada501b5639f0a4ba64b02c9ece5ebf83203089aa2b7ffe99eecca3f18ea/73.1.1_normals_seem_ok.png","https://api.typeform.com/responses/files/57e9ada501b5639f0a4ba64b02c9ece5ebf83203089aa2b7ffe99eecca3f18ea/73.1.1_normals_seem_ok.png")</f>
        <v>https://api.typeform.com/responses/files/57e9ada501b5639f0a4ba64b02c9ece5ebf83203089aa2b7ffe99eecca3f18ea/73.1.1_normals_seem_ok.png</v>
      </c>
      <c r="GS2" s="1" t="s">
        <v>148</v>
      </c>
      <c r="GT2" s="1" t="s">
        <v>175</v>
      </c>
      <c r="GU2" s="1" t="s">
        <v>149</v>
      </c>
      <c r="GV2" s="1" t="s">
        <v>148</v>
      </c>
      <c r="GW2"/>
      <c r="GX2" s="1" t="s">
        <v>127</v>
      </c>
      <c r="GY2" s="1" t="s">
        <v>128</v>
      </c>
      <c r="GZ2" s="1" t="s">
        <v>129</v>
      </c>
      <c r="HA2" s="1" t="s">
        <v>148</v>
      </c>
      <c r="HB2" s="1" t="s">
        <v>131</v>
      </c>
      <c r="HC2" s="1" t="s">
        <v>148</v>
      </c>
      <c r="HD2" s="1" t="s">
        <v>148</v>
      </c>
      <c r="HE2" s="1" t="s">
        <v>148</v>
      </c>
      <c r="HF2"/>
      <c r="HG2" s="1" t="s">
        <v>151</v>
      </c>
      <c r="HH2" s="1" t="s">
        <v>151</v>
      </c>
      <c r="HI2" s="1" t="s">
        <v>151</v>
      </c>
      <c r="HJ2" s="1" t="s">
        <v>151</v>
      </c>
      <c r="HK2" s="1" t="s">
        <v>151</v>
      </c>
      <c r="HL2" s="1" t="s">
        <v>176</v>
      </c>
      <c r="HM2" s="1" t="s">
        <v>177</v>
      </c>
      <c r="HN2" s="1" t="s">
        <v>178</v>
      </c>
      <c r="HO2" s="1" t="s">
        <v>179</v>
      </c>
      <c r="HP2" s="1" t="s">
        <v>180</v>
      </c>
      <c r="HQ2" s="1" t="s">
        <v>181</v>
      </c>
    </row>
    <row r="3" spans="1:225" x14ac:dyDescent="0.15">
      <c r="A3" s="1" t="s">
        <v>182</v>
      </c>
      <c r="B3" s="1" t="s">
        <v>147</v>
      </c>
      <c r="C3" s="1" t="s">
        <v>148</v>
      </c>
      <c r="D3" s="1" t="s">
        <v>148</v>
      </c>
      <c r="E3"/>
      <c r="F3" s="1" t="s">
        <v>148</v>
      </c>
      <c r="G3" s="1" t="s">
        <v>183</v>
      </c>
      <c r="H3" s="1" t="s">
        <v>148</v>
      </c>
      <c r="I3" s="1" t="s">
        <v>149</v>
      </c>
      <c r="J3" s="1" t="s">
        <v>149</v>
      </c>
      <c r="K3" s="1" t="s">
        <v>149</v>
      </c>
      <c r="L3" s="1" t="s">
        <v>149</v>
      </c>
      <c r="M3" s="1" t="s">
        <v>151</v>
      </c>
      <c r="N3" s="1" t="s">
        <v>152</v>
      </c>
      <c r="O3" s="1" t="s">
        <v>148</v>
      </c>
      <c r="P3" s="1" t="s">
        <v>153</v>
      </c>
      <c r="Q3" s="1" t="s">
        <v>148</v>
      </c>
      <c r="R3" s="1" t="s">
        <v>184</v>
      </c>
      <c r="S3" s="1" t="s">
        <v>148</v>
      </c>
      <c r="T3" s="1" t="s">
        <v>151</v>
      </c>
      <c r="U3" s="1" t="s">
        <v>152</v>
      </c>
      <c r="V3" s="1" t="s">
        <v>148</v>
      </c>
      <c r="W3" s="1" t="s">
        <v>153</v>
      </c>
      <c r="X3" s="1" t="s">
        <v>148</v>
      </c>
      <c r="Y3" s="1" t="s">
        <v>185</v>
      </c>
      <c r="Z3" s="1" t="s">
        <v>148</v>
      </c>
      <c r="AA3" s="1" t="s">
        <v>151</v>
      </c>
      <c r="AB3" s="1" t="s">
        <v>152</v>
      </c>
      <c r="AC3" s="1" t="s">
        <v>148</v>
      </c>
      <c r="AD3" s="1" t="s">
        <v>153</v>
      </c>
      <c r="AE3" s="1" t="s">
        <v>148</v>
      </c>
      <c r="AF3" s="1" t="s">
        <v>186</v>
      </c>
      <c r="AG3" s="1" t="s">
        <v>148</v>
      </c>
      <c r="AH3" s="1" t="s">
        <v>151</v>
      </c>
      <c r="AI3" s="1" t="s">
        <v>152</v>
      </c>
      <c r="AJ3" s="1" t="s">
        <v>148</v>
      </c>
      <c r="AK3" s="1" t="s">
        <v>153</v>
      </c>
      <c r="AL3" s="1" t="s">
        <v>148</v>
      </c>
      <c r="AM3" s="1" t="s">
        <v>154</v>
      </c>
      <c r="AN3" s="1" t="s">
        <v>148</v>
      </c>
      <c r="AO3" s="1" t="s">
        <v>151</v>
      </c>
      <c r="AP3" s="1" t="s">
        <v>152</v>
      </c>
      <c r="AQ3" s="1" t="s">
        <v>148</v>
      </c>
      <c r="AR3" s="1" t="s">
        <v>153</v>
      </c>
      <c r="AS3" s="1" t="s">
        <v>148</v>
      </c>
      <c r="AT3" s="1" t="s">
        <v>155</v>
      </c>
      <c r="AU3" s="1" t="s">
        <v>148</v>
      </c>
      <c r="AV3" s="1" t="s">
        <v>151</v>
      </c>
      <c r="AW3" s="1" t="s">
        <v>152</v>
      </c>
      <c r="AX3" s="1" t="s">
        <v>148</v>
      </c>
      <c r="AY3" s="1" t="s">
        <v>153</v>
      </c>
      <c r="AZ3" s="1" t="s">
        <v>148</v>
      </c>
      <c r="BA3" s="1" t="s">
        <v>156</v>
      </c>
      <c r="BB3" s="1" t="s">
        <v>148</v>
      </c>
      <c r="BC3" s="1" t="s">
        <v>151</v>
      </c>
      <c r="BD3" s="1" t="s">
        <v>152</v>
      </c>
      <c r="BE3" s="1" t="s">
        <v>148</v>
      </c>
      <c r="BF3" s="1" t="s">
        <v>157</v>
      </c>
      <c r="BG3" s="1" t="s">
        <v>148</v>
      </c>
      <c r="BH3" s="1" t="s">
        <v>158</v>
      </c>
      <c r="BI3" s="1" t="s">
        <v>148</v>
      </c>
      <c r="BJ3" s="1" t="s">
        <v>151</v>
      </c>
      <c r="BK3" s="1" t="s">
        <v>152</v>
      </c>
      <c r="BL3" s="1" t="s">
        <v>148</v>
      </c>
      <c r="BM3" s="1" t="s">
        <v>157</v>
      </c>
      <c r="BN3" s="1" t="s">
        <v>148</v>
      </c>
      <c r="BO3" s="1" t="s">
        <v>159</v>
      </c>
      <c r="BP3" s="1" t="s">
        <v>148</v>
      </c>
      <c r="BQ3" s="1" t="s">
        <v>151</v>
      </c>
      <c r="BR3" s="1" t="s">
        <v>160</v>
      </c>
      <c r="BS3" s="1" t="s">
        <v>148</v>
      </c>
      <c r="BT3" s="1" t="s">
        <v>157</v>
      </c>
      <c r="BU3" s="1" t="s">
        <v>148</v>
      </c>
      <c r="BV3" s="1" t="s">
        <v>148</v>
      </c>
      <c r="BW3" s="1" t="s">
        <v>187</v>
      </c>
      <c r="BX3" s="1" t="s">
        <v>151</v>
      </c>
      <c r="BY3" s="1" t="s">
        <v>152</v>
      </c>
      <c r="BZ3" s="1" t="s">
        <v>148</v>
      </c>
      <c r="CA3" s="1" t="s">
        <v>157</v>
      </c>
      <c r="CB3" s="1" t="s">
        <v>148</v>
      </c>
      <c r="CC3" s="1" t="s">
        <v>162</v>
      </c>
      <c r="CD3" s="1" t="s">
        <v>148</v>
      </c>
      <c r="CE3" s="1" t="s">
        <v>151</v>
      </c>
      <c r="CF3" s="1" t="s">
        <v>160</v>
      </c>
      <c r="CG3" s="1" t="s">
        <v>148</v>
      </c>
      <c r="CH3" s="1" t="s">
        <v>157</v>
      </c>
      <c r="CI3" s="1" t="s">
        <v>148</v>
      </c>
      <c r="CJ3" s="1" t="s">
        <v>161</v>
      </c>
      <c r="CK3" s="1" t="s">
        <v>148</v>
      </c>
      <c r="CL3" s="1" t="s">
        <v>151</v>
      </c>
      <c r="CM3" s="1" t="s">
        <v>152</v>
      </c>
      <c r="CN3" s="1" t="s">
        <v>148</v>
      </c>
      <c r="CO3" s="1" t="s">
        <v>157</v>
      </c>
      <c r="CP3" s="1" t="s">
        <v>148</v>
      </c>
      <c r="CQ3" s="1" t="s">
        <v>148</v>
      </c>
      <c r="CR3" s="1" t="s">
        <v>163</v>
      </c>
      <c r="CS3" s="1" t="s">
        <v>151</v>
      </c>
      <c r="CT3" s="1" t="s">
        <v>152</v>
      </c>
      <c r="CU3" s="1" t="s">
        <v>148</v>
      </c>
      <c r="CV3" s="1" t="s">
        <v>153</v>
      </c>
      <c r="CW3" s="1" t="s">
        <v>148</v>
      </c>
      <c r="CX3" s="1" t="s">
        <v>164</v>
      </c>
      <c r="CY3" s="1" t="s">
        <v>148</v>
      </c>
      <c r="CZ3" s="1" t="s">
        <v>151</v>
      </c>
      <c r="DA3" s="1" t="s">
        <v>152</v>
      </c>
      <c r="DB3" s="1" t="s">
        <v>148</v>
      </c>
      <c r="DC3" s="1" t="s">
        <v>153</v>
      </c>
      <c r="DD3" s="1" t="s">
        <v>148</v>
      </c>
      <c r="DE3" s="1" t="s">
        <v>165</v>
      </c>
      <c r="DF3" s="1" t="s">
        <v>148</v>
      </c>
      <c r="DG3" s="1" t="s">
        <v>151</v>
      </c>
      <c r="DH3" s="1" t="s">
        <v>160</v>
      </c>
      <c r="DI3" s="1" t="s">
        <v>148</v>
      </c>
      <c r="DJ3" s="1" t="s">
        <v>153</v>
      </c>
      <c r="DK3" s="1" t="s">
        <v>148</v>
      </c>
      <c r="DL3" s="1" t="s">
        <v>148</v>
      </c>
      <c r="DM3" s="1" t="s">
        <v>188</v>
      </c>
      <c r="DN3" s="1" t="s">
        <v>151</v>
      </c>
      <c r="DO3" s="1" t="s">
        <v>160</v>
      </c>
      <c r="DP3" s="1" t="s">
        <v>148</v>
      </c>
      <c r="DQ3" s="1" t="s">
        <v>157</v>
      </c>
      <c r="DR3" s="1" t="s">
        <v>148</v>
      </c>
      <c r="DS3" s="1" t="s">
        <v>166</v>
      </c>
      <c r="DT3" s="1" t="s">
        <v>148</v>
      </c>
      <c r="DU3" s="1" t="s">
        <v>151</v>
      </c>
      <c r="DV3" s="1" t="s">
        <v>152</v>
      </c>
      <c r="DW3" s="1" t="s">
        <v>148</v>
      </c>
      <c r="DX3" s="1" t="s">
        <v>157</v>
      </c>
      <c r="DY3" s="1" t="s">
        <v>148</v>
      </c>
      <c r="DZ3" s="1" t="s">
        <v>166</v>
      </c>
      <c r="EA3" s="1" t="s">
        <v>148</v>
      </c>
      <c r="EB3" s="1" t="s">
        <v>151</v>
      </c>
      <c r="EC3" s="1" t="s">
        <v>167</v>
      </c>
      <c r="ED3" s="1" t="s">
        <v>148</v>
      </c>
      <c r="EE3" s="1" t="s">
        <v>157</v>
      </c>
      <c r="EF3" s="1" t="s">
        <v>148</v>
      </c>
      <c r="EG3" s="1" t="s">
        <v>166</v>
      </c>
      <c r="EH3" s="1" t="s">
        <v>148</v>
      </c>
      <c r="EI3" s="1" t="s">
        <v>151</v>
      </c>
      <c r="EJ3" s="1" t="s">
        <v>160</v>
      </c>
      <c r="EK3" s="1" t="s">
        <v>148</v>
      </c>
      <c r="EL3" s="1" t="s">
        <v>157</v>
      </c>
      <c r="EM3" s="1" t="s">
        <v>148</v>
      </c>
      <c r="EN3" s="1" t="s">
        <v>161</v>
      </c>
      <c r="EO3" s="1" t="s">
        <v>148</v>
      </c>
      <c r="EP3" s="1" t="s">
        <v>151</v>
      </c>
      <c r="EQ3" s="1" t="s">
        <v>152</v>
      </c>
      <c r="ER3" s="1" t="s">
        <v>148</v>
      </c>
      <c r="ES3" s="1" t="s">
        <v>157</v>
      </c>
      <c r="ET3" s="1" t="s">
        <v>148</v>
      </c>
      <c r="EU3" s="1" t="s">
        <v>166</v>
      </c>
      <c r="EV3" s="1" t="s">
        <v>148</v>
      </c>
      <c r="EW3" s="1" t="s">
        <v>151</v>
      </c>
      <c r="EX3" s="1" t="s">
        <v>152</v>
      </c>
      <c r="EY3" s="1" t="s">
        <v>148</v>
      </c>
      <c r="EZ3" s="1" t="s">
        <v>168</v>
      </c>
      <c r="FA3" s="1" t="s">
        <v>148</v>
      </c>
      <c r="FB3" s="1" t="s">
        <v>169</v>
      </c>
      <c r="FC3" s="1" t="s">
        <v>148</v>
      </c>
      <c r="FD3" s="1" t="s">
        <v>151</v>
      </c>
      <c r="FE3" s="1" t="s">
        <v>170</v>
      </c>
      <c r="FF3" s="1" t="s">
        <v>148</v>
      </c>
      <c r="FG3" s="1" t="s">
        <v>157</v>
      </c>
      <c r="FH3" s="1" t="s">
        <v>148</v>
      </c>
      <c r="FI3" s="1" t="s">
        <v>171</v>
      </c>
      <c r="FJ3" s="1" t="s">
        <v>148</v>
      </c>
      <c r="FK3" s="1" t="s">
        <v>151</v>
      </c>
      <c r="FL3" s="1" t="s">
        <v>152</v>
      </c>
      <c r="FM3" s="1" t="s">
        <v>148</v>
      </c>
      <c r="FN3" s="1" t="s">
        <v>157</v>
      </c>
      <c r="FO3" s="1" t="s">
        <v>148</v>
      </c>
      <c r="FP3" s="1" t="s">
        <v>172</v>
      </c>
      <c r="FQ3" s="1" t="s">
        <v>148</v>
      </c>
      <c r="FR3" s="1" t="s">
        <v>151</v>
      </c>
      <c r="FS3" s="1" t="s">
        <v>152</v>
      </c>
      <c r="FT3" s="1" t="s">
        <v>148</v>
      </c>
      <c r="FU3" s="1" t="s">
        <v>157</v>
      </c>
      <c r="FV3" s="1" t="s">
        <v>173</v>
      </c>
      <c r="FW3" s="1" t="s">
        <v>148</v>
      </c>
      <c r="FX3" s="1" t="s">
        <v>151</v>
      </c>
      <c r="FY3" s="1" t="s">
        <v>160</v>
      </c>
      <c r="FZ3" s="1" t="s">
        <v>148</v>
      </c>
      <c r="GA3" s="1" t="s">
        <v>157</v>
      </c>
      <c r="GB3" s="1" t="s">
        <v>148</v>
      </c>
      <c r="GC3" s="1" t="s">
        <v>166</v>
      </c>
      <c r="GD3" s="1" t="s">
        <v>148</v>
      </c>
      <c r="GE3" s="1" t="s">
        <v>148</v>
      </c>
      <c r="GF3" s="1" t="s">
        <v>189</v>
      </c>
      <c r="GG3" s="1" t="s">
        <v>148</v>
      </c>
      <c r="GH3"/>
      <c r="GI3" s="1" t="s">
        <v>148</v>
      </c>
      <c r="GJ3" s="1" t="s">
        <v>147</v>
      </c>
      <c r="GK3" s="1" t="s">
        <v>148</v>
      </c>
      <c r="GL3" s="1" t="s">
        <v>190</v>
      </c>
      <c r="GM3" t="str">
        <f>HYPERLINK("https://api.typeform.com/responses/files/7b0c5972c71835d3e62cb79925c56bacf12d6c33c5e9f0447bc6516a21499299/72.1.2_Solibri_H_beams.png","https://api.typeform.com/responses/files/7b0c5972c71835d3e62cb79925c56bacf12d6c33c5e9f0447bc6516a21499299/72.1.2_Solibri_H_beams.png")</f>
        <v>https://api.typeform.com/responses/files/7b0c5972c71835d3e62cb79925c56bacf12d6c33c5e9f0447bc6516a21499299/72.1.2_Solibri_H_beams.png</v>
      </c>
      <c r="GN3" s="1" t="s">
        <v>148</v>
      </c>
      <c r="GO3" s="1" t="s">
        <v>147</v>
      </c>
      <c r="GP3" s="1" t="s">
        <v>148</v>
      </c>
      <c r="GQ3" s="1" t="s">
        <v>148</v>
      </c>
      <c r="GR3" t="str">
        <f>HYPERLINK("https://api.typeform.com/responses/files/6a8aa273c44769627d01d5f5c8da35d9f36112880512650a5f6a0891c3a9fe75/73.1.2_full_model_pic.png","https://api.typeform.com/responses/files/6a8aa273c44769627d01d5f5c8da35d9f36112880512650a5f6a0891c3a9fe75/73.1.2_full_model_pic.png")</f>
        <v>https://api.typeform.com/responses/files/6a8aa273c44769627d01d5f5c8da35d9f36112880512650a5f6a0891c3a9fe75/73.1.2_full_model_pic.png</v>
      </c>
      <c r="GS3" s="1" t="s">
        <v>191</v>
      </c>
      <c r="GT3" s="1" t="s">
        <v>192</v>
      </c>
      <c r="GU3" s="1" t="s">
        <v>148</v>
      </c>
      <c r="GV3" s="1" t="s">
        <v>148</v>
      </c>
      <c r="GW3"/>
      <c r="GX3" s="1" t="s">
        <v>127</v>
      </c>
      <c r="GY3" s="1" t="s">
        <v>148</v>
      </c>
      <c r="GZ3" s="1" t="s">
        <v>129</v>
      </c>
      <c r="HA3" s="1" t="s">
        <v>148</v>
      </c>
      <c r="HB3" s="1" t="s">
        <v>148</v>
      </c>
      <c r="HC3" s="1" t="s">
        <v>132</v>
      </c>
      <c r="HD3" s="1" t="s">
        <v>148</v>
      </c>
      <c r="HE3" s="1" t="s">
        <v>148</v>
      </c>
      <c r="HF3"/>
      <c r="HG3" s="1" t="s">
        <v>151</v>
      </c>
      <c r="HH3" s="1" t="s">
        <v>151</v>
      </c>
      <c r="HI3" s="1" t="s">
        <v>151</v>
      </c>
      <c r="HJ3" s="1" t="s">
        <v>151</v>
      </c>
      <c r="HK3" s="1" t="s">
        <v>151</v>
      </c>
      <c r="HL3" s="1" t="s">
        <v>193</v>
      </c>
      <c r="HM3" s="1" t="s">
        <v>194</v>
      </c>
      <c r="HN3" s="1" t="s">
        <v>178</v>
      </c>
      <c r="HO3" s="1" t="s">
        <v>195</v>
      </c>
      <c r="HP3" s="1" t="s">
        <v>196</v>
      </c>
      <c r="HQ3" s="1" t="s">
        <v>181</v>
      </c>
    </row>
    <row r="4" spans="1:225" x14ac:dyDescent="0.15">
      <c r="A4" s="1" t="s">
        <v>197</v>
      </c>
      <c r="B4" s="1" t="s">
        <v>147</v>
      </c>
      <c r="C4" s="1" t="s">
        <v>148</v>
      </c>
      <c r="D4" s="1" t="s">
        <v>148</v>
      </c>
      <c r="E4"/>
      <c r="F4" s="1" t="s">
        <v>148</v>
      </c>
      <c r="G4" s="1" t="s">
        <v>183</v>
      </c>
      <c r="H4" s="1" t="s">
        <v>148</v>
      </c>
      <c r="I4" s="1" t="s">
        <v>149</v>
      </c>
      <c r="J4" s="1" t="s">
        <v>149</v>
      </c>
      <c r="K4" s="1" t="s">
        <v>149</v>
      </c>
      <c r="L4" s="1" t="s">
        <v>149</v>
      </c>
      <c r="M4" s="1" t="s">
        <v>151</v>
      </c>
      <c r="N4" s="1" t="s">
        <v>152</v>
      </c>
      <c r="O4" s="1" t="s">
        <v>148</v>
      </c>
      <c r="P4" s="1" t="s">
        <v>153</v>
      </c>
      <c r="Q4" s="1" t="s">
        <v>148</v>
      </c>
      <c r="R4" s="1" t="s">
        <v>184</v>
      </c>
      <c r="S4" s="1" t="s">
        <v>148</v>
      </c>
      <c r="T4" s="1" t="s">
        <v>150</v>
      </c>
      <c r="U4" s="1" t="s">
        <v>148</v>
      </c>
      <c r="V4" s="1" t="s">
        <v>148</v>
      </c>
      <c r="W4" s="1" t="s">
        <v>148</v>
      </c>
      <c r="X4" s="1" t="s">
        <v>148</v>
      </c>
      <c r="Y4" s="1" t="s">
        <v>148</v>
      </c>
      <c r="Z4" s="1" t="s">
        <v>148</v>
      </c>
      <c r="AA4" s="1" t="s">
        <v>151</v>
      </c>
      <c r="AB4" s="1" t="s">
        <v>152</v>
      </c>
      <c r="AC4" s="1" t="s">
        <v>148</v>
      </c>
      <c r="AD4" s="1" t="s">
        <v>153</v>
      </c>
      <c r="AE4" s="1" t="s">
        <v>148</v>
      </c>
      <c r="AF4" s="1" t="s">
        <v>186</v>
      </c>
      <c r="AG4" s="1" t="s">
        <v>148</v>
      </c>
      <c r="AH4" s="1" t="s">
        <v>151</v>
      </c>
      <c r="AI4" s="1" t="s">
        <v>152</v>
      </c>
      <c r="AJ4" s="1" t="s">
        <v>148</v>
      </c>
      <c r="AK4" s="1" t="s">
        <v>153</v>
      </c>
      <c r="AL4" s="1" t="s">
        <v>148</v>
      </c>
      <c r="AM4" s="1" t="s">
        <v>154</v>
      </c>
      <c r="AN4" s="1" t="s">
        <v>148</v>
      </c>
      <c r="AO4" s="1" t="s">
        <v>151</v>
      </c>
      <c r="AP4" s="1" t="s">
        <v>152</v>
      </c>
      <c r="AQ4" s="1" t="s">
        <v>148</v>
      </c>
      <c r="AR4" s="1" t="s">
        <v>153</v>
      </c>
      <c r="AS4" s="1" t="s">
        <v>148</v>
      </c>
      <c r="AT4" s="1" t="s">
        <v>155</v>
      </c>
      <c r="AU4" s="1" t="s">
        <v>148</v>
      </c>
      <c r="AV4" s="1" t="s">
        <v>150</v>
      </c>
      <c r="AW4" s="1" t="s">
        <v>148</v>
      </c>
      <c r="AX4" s="1" t="s">
        <v>148</v>
      </c>
      <c r="AY4" s="1" t="s">
        <v>148</v>
      </c>
      <c r="AZ4" s="1" t="s">
        <v>148</v>
      </c>
      <c r="BA4" s="1" t="s">
        <v>148</v>
      </c>
      <c r="BB4" s="1" t="s">
        <v>148</v>
      </c>
      <c r="BC4" s="1" t="s">
        <v>151</v>
      </c>
      <c r="BD4" s="1" t="s">
        <v>152</v>
      </c>
      <c r="BE4" s="1" t="s">
        <v>148</v>
      </c>
      <c r="BF4" s="1" t="s">
        <v>157</v>
      </c>
      <c r="BG4" s="1" t="s">
        <v>148</v>
      </c>
      <c r="BH4" s="1" t="s">
        <v>158</v>
      </c>
      <c r="BI4" s="1" t="s">
        <v>148</v>
      </c>
      <c r="BJ4" s="1" t="s">
        <v>151</v>
      </c>
      <c r="BK4" s="1" t="s">
        <v>152</v>
      </c>
      <c r="BL4" s="1" t="s">
        <v>148</v>
      </c>
      <c r="BM4" s="1" t="s">
        <v>157</v>
      </c>
      <c r="BN4" s="1" t="s">
        <v>148</v>
      </c>
      <c r="BO4" s="1" t="s">
        <v>159</v>
      </c>
      <c r="BP4" s="1" t="s">
        <v>148</v>
      </c>
      <c r="BQ4" s="1" t="s">
        <v>151</v>
      </c>
      <c r="BR4" s="1" t="s">
        <v>160</v>
      </c>
      <c r="BS4" s="1" t="s">
        <v>148</v>
      </c>
      <c r="BT4" s="1" t="s">
        <v>157</v>
      </c>
      <c r="BU4" s="1" t="s">
        <v>148</v>
      </c>
      <c r="BV4" s="1" t="s">
        <v>148</v>
      </c>
      <c r="BW4" s="1" t="s">
        <v>198</v>
      </c>
      <c r="BX4" s="1" t="s">
        <v>151</v>
      </c>
      <c r="BY4" s="1" t="s">
        <v>152</v>
      </c>
      <c r="BZ4" s="1" t="s">
        <v>148</v>
      </c>
      <c r="CA4" s="1" t="s">
        <v>157</v>
      </c>
      <c r="CB4" s="1" t="s">
        <v>148</v>
      </c>
      <c r="CC4" s="1" t="s">
        <v>162</v>
      </c>
      <c r="CD4" s="1" t="s">
        <v>148</v>
      </c>
      <c r="CE4" s="1" t="s">
        <v>151</v>
      </c>
      <c r="CF4" s="1" t="s">
        <v>160</v>
      </c>
      <c r="CG4" s="1" t="s">
        <v>148</v>
      </c>
      <c r="CH4" s="1" t="s">
        <v>157</v>
      </c>
      <c r="CI4" s="1" t="s">
        <v>148</v>
      </c>
      <c r="CJ4" s="1" t="s">
        <v>161</v>
      </c>
      <c r="CK4" s="1" t="s">
        <v>148</v>
      </c>
      <c r="CL4" s="1" t="s">
        <v>151</v>
      </c>
      <c r="CM4" s="1" t="s">
        <v>152</v>
      </c>
      <c r="CN4" s="1" t="s">
        <v>148</v>
      </c>
      <c r="CO4" s="1" t="s">
        <v>157</v>
      </c>
      <c r="CP4" s="1" t="s">
        <v>148</v>
      </c>
      <c r="CQ4" s="1" t="s">
        <v>148</v>
      </c>
      <c r="CR4" s="1" t="s">
        <v>163</v>
      </c>
      <c r="CS4" s="1" t="s">
        <v>150</v>
      </c>
      <c r="CT4" s="1" t="s">
        <v>148</v>
      </c>
      <c r="CU4" s="1" t="s">
        <v>148</v>
      </c>
      <c r="CV4" s="1" t="s">
        <v>148</v>
      </c>
      <c r="CW4" s="1" t="s">
        <v>148</v>
      </c>
      <c r="CX4" s="1" t="s">
        <v>148</v>
      </c>
      <c r="CY4" s="1" t="s">
        <v>148</v>
      </c>
      <c r="CZ4" s="1" t="s">
        <v>150</v>
      </c>
      <c r="DA4" s="1" t="s">
        <v>148</v>
      </c>
      <c r="DB4" s="1" t="s">
        <v>148</v>
      </c>
      <c r="DC4" s="1" t="s">
        <v>148</v>
      </c>
      <c r="DD4" s="1" t="s">
        <v>148</v>
      </c>
      <c r="DE4" s="1" t="s">
        <v>148</v>
      </c>
      <c r="DF4" s="1" t="s">
        <v>148</v>
      </c>
      <c r="DG4" s="1" t="s">
        <v>150</v>
      </c>
      <c r="DH4" s="1" t="s">
        <v>148</v>
      </c>
      <c r="DI4" s="1" t="s">
        <v>148</v>
      </c>
      <c r="DJ4" s="1" t="s">
        <v>148</v>
      </c>
      <c r="DK4" s="1" t="s">
        <v>148</v>
      </c>
      <c r="DL4" s="1" t="s">
        <v>148</v>
      </c>
      <c r="DM4" s="1" t="s">
        <v>148</v>
      </c>
      <c r="DN4" s="1" t="s">
        <v>151</v>
      </c>
      <c r="DO4" s="1" t="s">
        <v>160</v>
      </c>
      <c r="DP4" s="1" t="s">
        <v>148</v>
      </c>
      <c r="DQ4" s="1" t="s">
        <v>157</v>
      </c>
      <c r="DR4" s="1" t="s">
        <v>148</v>
      </c>
      <c r="DS4" s="1" t="s">
        <v>166</v>
      </c>
      <c r="DT4" s="1" t="s">
        <v>148</v>
      </c>
      <c r="DU4" s="1" t="s">
        <v>151</v>
      </c>
      <c r="DV4" s="1" t="s">
        <v>152</v>
      </c>
      <c r="DW4" s="1" t="s">
        <v>148</v>
      </c>
      <c r="DX4" s="1" t="s">
        <v>157</v>
      </c>
      <c r="DY4" s="1" t="s">
        <v>148</v>
      </c>
      <c r="DZ4" s="1" t="s">
        <v>166</v>
      </c>
      <c r="EA4" s="1" t="s">
        <v>148</v>
      </c>
      <c r="EB4" s="1" t="s">
        <v>151</v>
      </c>
      <c r="EC4" s="1" t="s">
        <v>167</v>
      </c>
      <c r="ED4" s="1" t="s">
        <v>148</v>
      </c>
      <c r="EE4" s="1" t="s">
        <v>157</v>
      </c>
      <c r="EF4" s="1" t="s">
        <v>148</v>
      </c>
      <c r="EG4" s="1" t="s">
        <v>166</v>
      </c>
      <c r="EH4" s="1" t="s">
        <v>148</v>
      </c>
      <c r="EI4" s="1" t="s">
        <v>151</v>
      </c>
      <c r="EJ4" s="1" t="s">
        <v>160</v>
      </c>
      <c r="EK4" s="1" t="s">
        <v>148</v>
      </c>
      <c r="EL4" s="1" t="s">
        <v>157</v>
      </c>
      <c r="EM4" s="1" t="s">
        <v>148</v>
      </c>
      <c r="EN4" s="1" t="s">
        <v>161</v>
      </c>
      <c r="EO4" s="1" t="s">
        <v>148</v>
      </c>
      <c r="EP4" s="1" t="s">
        <v>151</v>
      </c>
      <c r="EQ4" s="1" t="s">
        <v>152</v>
      </c>
      <c r="ER4" s="1" t="s">
        <v>148</v>
      </c>
      <c r="ES4" s="1" t="s">
        <v>157</v>
      </c>
      <c r="ET4" s="1" t="s">
        <v>148</v>
      </c>
      <c r="EU4" s="1" t="s">
        <v>166</v>
      </c>
      <c r="EV4" s="1" t="s">
        <v>148</v>
      </c>
      <c r="EW4" s="1" t="s">
        <v>151</v>
      </c>
      <c r="EX4" s="1" t="s">
        <v>152</v>
      </c>
      <c r="EY4" s="1" t="s">
        <v>148</v>
      </c>
      <c r="EZ4" s="1" t="s">
        <v>168</v>
      </c>
      <c r="FA4" s="1" t="s">
        <v>148</v>
      </c>
      <c r="FB4" s="1" t="s">
        <v>169</v>
      </c>
      <c r="FC4" s="1" t="s">
        <v>148</v>
      </c>
      <c r="FD4" s="1" t="s">
        <v>151</v>
      </c>
      <c r="FE4" s="1" t="s">
        <v>152</v>
      </c>
      <c r="FF4" s="1" t="s">
        <v>148</v>
      </c>
      <c r="FG4" s="1" t="s">
        <v>157</v>
      </c>
      <c r="FH4" s="1" t="s">
        <v>148</v>
      </c>
      <c r="FI4" s="1" t="s">
        <v>199</v>
      </c>
      <c r="FJ4" s="1" t="s">
        <v>148</v>
      </c>
      <c r="FK4" s="1" t="s">
        <v>151</v>
      </c>
      <c r="FL4" s="1" t="s">
        <v>152</v>
      </c>
      <c r="FM4" s="1" t="s">
        <v>148</v>
      </c>
      <c r="FN4" s="1" t="s">
        <v>157</v>
      </c>
      <c r="FO4" s="1" t="s">
        <v>148</v>
      </c>
      <c r="FP4" s="1" t="s">
        <v>172</v>
      </c>
      <c r="FQ4" s="1" t="s">
        <v>148</v>
      </c>
      <c r="FR4" s="1" t="s">
        <v>151</v>
      </c>
      <c r="FS4" s="1" t="s">
        <v>152</v>
      </c>
      <c r="FT4" s="1" t="s">
        <v>148</v>
      </c>
      <c r="FU4" s="1" t="s">
        <v>157</v>
      </c>
      <c r="FV4" s="1" t="s">
        <v>173</v>
      </c>
      <c r="FW4" s="1" t="s">
        <v>148</v>
      </c>
      <c r="FX4" s="1" t="s">
        <v>151</v>
      </c>
      <c r="FY4" s="1" t="s">
        <v>160</v>
      </c>
      <c r="FZ4" s="1" t="s">
        <v>148</v>
      </c>
      <c r="GA4" s="1" t="s">
        <v>157</v>
      </c>
      <c r="GB4" s="1" t="s">
        <v>148</v>
      </c>
      <c r="GC4" s="1" t="s">
        <v>166</v>
      </c>
      <c r="GD4" s="1" t="s">
        <v>148</v>
      </c>
      <c r="GE4" s="1" t="s">
        <v>174</v>
      </c>
      <c r="GF4" s="1" t="s">
        <v>148</v>
      </c>
      <c r="GG4" s="1" t="s">
        <v>148</v>
      </c>
      <c r="GH4"/>
      <c r="GI4" s="1" t="s">
        <v>200</v>
      </c>
      <c r="GJ4" s="1" t="s">
        <v>174</v>
      </c>
      <c r="GK4" s="1" t="s">
        <v>148</v>
      </c>
      <c r="GL4" s="1" t="s">
        <v>148</v>
      </c>
      <c r="GM4"/>
      <c r="GN4" s="1" t="s">
        <v>148</v>
      </c>
      <c r="GO4" s="1" t="s">
        <v>147</v>
      </c>
      <c r="GP4" s="1" t="s">
        <v>148</v>
      </c>
      <c r="GQ4" s="1" t="s">
        <v>148</v>
      </c>
      <c r="GR4" t="str">
        <f>HYPERLINK("https://api.typeform.com/responses/files/8c5baa165723b27a6ebcb34da9c472a99c5e6b06ff3a852f939b5965c0e3fa48/73.1.2_normals_seem_normal.png","https://api.typeform.com/responses/files/8c5baa165723b27a6ebcb34da9c472a99c5e6b06ff3a852f939b5965c0e3fa48/73.1.2_normals_seem_normal.png")</f>
        <v>https://api.typeform.com/responses/files/8c5baa165723b27a6ebcb34da9c472a99c5e6b06ff3a852f939b5965c0e3fa48/73.1.2_normals_seem_normal.png</v>
      </c>
      <c r="GS4" s="1" t="s">
        <v>148</v>
      </c>
      <c r="GT4" s="1" t="s">
        <v>192</v>
      </c>
      <c r="GU4" s="1" t="s">
        <v>148</v>
      </c>
      <c r="GV4" s="1" t="s">
        <v>148</v>
      </c>
      <c r="GW4"/>
      <c r="GX4" s="1" t="s">
        <v>127</v>
      </c>
      <c r="GY4" s="1" t="s">
        <v>148</v>
      </c>
      <c r="GZ4" s="1" t="s">
        <v>129</v>
      </c>
      <c r="HA4" s="1" t="s">
        <v>130</v>
      </c>
      <c r="HB4" s="1" t="s">
        <v>148</v>
      </c>
      <c r="HC4" s="1" t="s">
        <v>148</v>
      </c>
      <c r="HD4" s="1" t="s">
        <v>148</v>
      </c>
      <c r="HE4" s="1" t="s">
        <v>148</v>
      </c>
      <c r="HF4"/>
      <c r="HG4" s="1" t="s">
        <v>151</v>
      </c>
      <c r="HH4" s="1" t="s">
        <v>151</v>
      </c>
      <c r="HI4" s="1" t="s">
        <v>151</v>
      </c>
      <c r="HJ4" s="1" t="s">
        <v>151</v>
      </c>
      <c r="HK4" s="1" t="s">
        <v>151</v>
      </c>
      <c r="HL4" s="1" t="s">
        <v>201</v>
      </c>
      <c r="HM4" s="1" t="s">
        <v>202</v>
      </c>
      <c r="HN4" s="1" t="s">
        <v>178</v>
      </c>
      <c r="HO4" s="1" t="s">
        <v>203</v>
      </c>
      <c r="HP4" s="1" t="s">
        <v>204</v>
      </c>
      <c r="HQ4" s="1" t="s">
        <v>181</v>
      </c>
    </row>
    <row r="5" spans="1:225" x14ac:dyDescent="0.15">
      <c r="A5" s="1" t="s">
        <v>205</v>
      </c>
      <c r="B5" s="1" t="s">
        <v>147</v>
      </c>
      <c r="C5" s="1" t="s">
        <v>148</v>
      </c>
      <c r="D5" s="1" t="s">
        <v>148</v>
      </c>
      <c r="E5"/>
      <c r="F5" s="1" t="s">
        <v>148</v>
      </c>
      <c r="G5" s="1" t="s">
        <v>183</v>
      </c>
      <c r="H5" s="1" t="s">
        <v>148</v>
      </c>
      <c r="I5" s="1" t="s">
        <v>148</v>
      </c>
      <c r="J5" s="1" t="s">
        <v>148</v>
      </c>
      <c r="K5" s="1" t="s">
        <v>148</v>
      </c>
      <c r="L5" s="1" t="s">
        <v>148</v>
      </c>
      <c r="M5" s="1" t="s">
        <v>148</v>
      </c>
      <c r="N5" s="1" t="s">
        <v>148</v>
      </c>
      <c r="O5" s="1" t="s">
        <v>148</v>
      </c>
      <c r="P5" s="1" t="s">
        <v>148</v>
      </c>
      <c r="Q5" s="1" t="s">
        <v>148</v>
      </c>
      <c r="R5" s="1" t="s">
        <v>148</v>
      </c>
      <c r="S5" s="1" t="s">
        <v>148</v>
      </c>
      <c r="T5" s="1" t="s">
        <v>148</v>
      </c>
      <c r="U5" s="1" t="s">
        <v>148</v>
      </c>
      <c r="V5" s="1" t="s">
        <v>148</v>
      </c>
      <c r="W5" s="1" t="s">
        <v>148</v>
      </c>
      <c r="X5" s="1" t="s">
        <v>148</v>
      </c>
      <c r="Y5" s="1" t="s">
        <v>148</v>
      </c>
      <c r="Z5" s="1" t="s">
        <v>148</v>
      </c>
      <c r="AA5" s="1" t="s">
        <v>148</v>
      </c>
      <c r="AB5" s="1" t="s">
        <v>148</v>
      </c>
      <c r="AC5" s="1" t="s">
        <v>148</v>
      </c>
      <c r="AD5" s="1" t="s">
        <v>148</v>
      </c>
      <c r="AE5" s="1" t="s">
        <v>148</v>
      </c>
      <c r="AF5" s="1" t="s">
        <v>148</v>
      </c>
      <c r="AG5" s="1" t="s">
        <v>148</v>
      </c>
      <c r="AH5" s="1" t="s">
        <v>148</v>
      </c>
      <c r="AI5" s="1" t="s">
        <v>148</v>
      </c>
      <c r="AJ5" s="1" t="s">
        <v>148</v>
      </c>
      <c r="AK5" s="1" t="s">
        <v>148</v>
      </c>
      <c r="AL5" s="1" t="s">
        <v>148</v>
      </c>
      <c r="AM5" s="1" t="s">
        <v>148</v>
      </c>
      <c r="AN5" s="1" t="s">
        <v>148</v>
      </c>
      <c r="AO5" s="1" t="s">
        <v>148</v>
      </c>
      <c r="AP5" s="1" t="s">
        <v>148</v>
      </c>
      <c r="AQ5" s="1" t="s">
        <v>148</v>
      </c>
      <c r="AR5" s="1" t="s">
        <v>148</v>
      </c>
      <c r="AS5" s="1" t="s">
        <v>148</v>
      </c>
      <c r="AT5" s="1" t="s">
        <v>148</v>
      </c>
      <c r="AU5" s="1" t="s">
        <v>148</v>
      </c>
      <c r="AV5" s="1" t="s">
        <v>148</v>
      </c>
      <c r="AW5" s="1" t="s">
        <v>148</v>
      </c>
      <c r="AX5" s="1" t="s">
        <v>148</v>
      </c>
      <c r="AY5" s="1" t="s">
        <v>148</v>
      </c>
      <c r="AZ5" s="1" t="s">
        <v>148</v>
      </c>
      <c r="BA5" s="1" t="s">
        <v>148</v>
      </c>
      <c r="BB5" s="1" t="s">
        <v>148</v>
      </c>
      <c r="BC5" s="1" t="s">
        <v>148</v>
      </c>
      <c r="BD5" s="1" t="s">
        <v>148</v>
      </c>
      <c r="BE5" s="1" t="s">
        <v>148</v>
      </c>
      <c r="BF5" s="1" t="s">
        <v>148</v>
      </c>
      <c r="BG5" s="1" t="s">
        <v>148</v>
      </c>
      <c r="BH5" s="1" t="s">
        <v>148</v>
      </c>
      <c r="BI5" s="1" t="s">
        <v>148</v>
      </c>
      <c r="BJ5" s="1" t="s">
        <v>148</v>
      </c>
      <c r="BK5" s="1" t="s">
        <v>148</v>
      </c>
      <c r="BL5" s="1" t="s">
        <v>148</v>
      </c>
      <c r="BM5" s="1" t="s">
        <v>148</v>
      </c>
      <c r="BN5" s="1" t="s">
        <v>148</v>
      </c>
      <c r="BO5" s="1" t="s">
        <v>148</v>
      </c>
      <c r="BP5" s="1" t="s">
        <v>148</v>
      </c>
      <c r="BQ5" s="1" t="s">
        <v>148</v>
      </c>
      <c r="BR5" s="1" t="s">
        <v>148</v>
      </c>
      <c r="BS5" s="1" t="s">
        <v>148</v>
      </c>
      <c r="BT5" s="1" t="s">
        <v>148</v>
      </c>
      <c r="BU5" s="1" t="s">
        <v>148</v>
      </c>
      <c r="BV5" s="1" t="s">
        <v>148</v>
      </c>
      <c r="BW5" s="1" t="s">
        <v>148</v>
      </c>
      <c r="BX5" s="1" t="s">
        <v>148</v>
      </c>
      <c r="BY5" s="1" t="s">
        <v>148</v>
      </c>
      <c r="BZ5" s="1" t="s">
        <v>148</v>
      </c>
      <c r="CA5" s="1" t="s">
        <v>148</v>
      </c>
      <c r="CB5" s="1" t="s">
        <v>148</v>
      </c>
      <c r="CC5" s="1" t="s">
        <v>148</v>
      </c>
      <c r="CD5" s="1" t="s">
        <v>148</v>
      </c>
      <c r="CE5" s="1" t="s">
        <v>148</v>
      </c>
      <c r="CF5" s="1" t="s">
        <v>148</v>
      </c>
      <c r="CG5" s="1" t="s">
        <v>148</v>
      </c>
      <c r="CH5" s="1" t="s">
        <v>148</v>
      </c>
      <c r="CI5" s="1" t="s">
        <v>148</v>
      </c>
      <c r="CJ5" s="1" t="s">
        <v>148</v>
      </c>
      <c r="CK5" s="1" t="s">
        <v>148</v>
      </c>
      <c r="CL5" s="1" t="s">
        <v>148</v>
      </c>
      <c r="CM5" s="1" t="s">
        <v>148</v>
      </c>
      <c r="CN5" s="1" t="s">
        <v>148</v>
      </c>
      <c r="CO5" s="1" t="s">
        <v>148</v>
      </c>
      <c r="CP5" s="1" t="s">
        <v>148</v>
      </c>
      <c r="CQ5" s="1" t="s">
        <v>148</v>
      </c>
      <c r="CR5" s="1" t="s">
        <v>148</v>
      </c>
      <c r="CS5" s="1" t="s">
        <v>148</v>
      </c>
      <c r="CT5" s="1" t="s">
        <v>148</v>
      </c>
      <c r="CU5" s="1" t="s">
        <v>148</v>
      </c>
      <c r="CV5" s="1" t="s">
        <v>148</v>
      </c>
      <c r="CW5" s="1" t="s">
        <v>148</v>
      </c>
      <c r="CX5" s="1" t="s">
        <v>148</v>
      </c>
      <c r="CY5" s="1" t="s">
        <v>148</v>
      </c>
      <c r="CZ5" s="1" t="s">
        <v>148</v>
      </c>
      <c r="DA5" s="1" t="s">
        <v>148</v>
      </c>
      <c r="DB5" s="1" t="s">
        <v>148</v>
      </c>
      <c r="DC5" s="1" t="s">
        <v>148</v>
      </c>
      <c r="DD5" s="1" t="s">
        <v>148</v>
      </c>
      <c r="DE5" s="1" t="s">
        <v>148</v>
      </c>
      <c r="DF5" s="1" t="s">
        <v>148</v>
      </c>
      <c r="DG5" s="1" t="s">
        <v>148</v>
      </c>
      <c r="DH5" s="1" t="s">
        <v>148</v>
      </c>
      <c r="DI5" s="1" t="s">
        <v>148</v>
      </c>
      <c r="DJ5" s="1" t="s">
        <v>148</v>
      </c>
      <c r="DK5" s="1" t="s">
        <v>148</v>
      </c>
      <c r="DL5" s="1" t="s">
        <v>148</v>
      </c>
      <c r="DM5" s="1" t="s">
        <v>148</v>
      </c>
      <c r="DN5" s="1" t="s">
        <v>148</v>
      </c>
      <c r="DO5" s="1" t="s">
        <v>148</v>
      </c>
      <c r="DP5" s="1" t="s">
        <v>148</v>
      </c>
      <c r="DQ5" s="1" t="s">
        <v>148</v>
      </c>
      <c r="DR5" s="1" t="s">
        <v>148</v>
      </c>
      <c r="DS5" s="1" t="s">
        <v>148</v>
      </c>
      <c r="DT5" s="1" t="s">
        <v>148</v>
      </c>
      <c r="DU5" s="1" t="s">
        <v>148</v>
      </c>
      <c r="DV5" s="1" t="s">
        <v>148</v>
      </c>
      <c r="DW5" s="1" t="s">
        <v>148</v>
      </c>
      <c r="DX5" s="1" t="s">
        <v>148</v>
      </c>
      <c r="DY5" s="1" t="s">
        <v>148</v>
      </c>
      <c r="DZ5" s="1" t="s">
        <v>148</v>
      </c>
      <c r="EA5" s="1" t="s">
        <v>148</v>
      </c>
      <c r="EB5" s="1" t="s">
        <v>148</v>
      </c>
      <c r="EC5" s="1" t="s">
        <v>148</v>
      </c>
      <c r="ED5" s="1" t="s">
        <v>148</v>
      </c>
      <c r="EE5" s="1" t="s">
        <v>148</v>
      </c>
      <c r="EF5" s="1" t="s">
        <v>148</v>
      </c>
      <c r="EG5" s="1" t="s">
        <v>148</v>
      </c>
      <c r="EH5" s="1" t="s">
        <v>148</v>
      </c>
      <c r="EI5" s="1" t="s">
        <v>148</v>
      </c>
      <c r="EJ5" s="1" t="s">
        <v>148</v>
      </c>
      <c r="EK5" s="1" t="s">
        <v>148</v>
      </c>
      <c r="EL5" s="1" t="s">
        <v>148</v>
      </c>
      <c r="EM5" s="1" t="s">
        <v>148</v>
      </c>
      <c r="EN5" s="1" t="s">
        <v>148</v>
      </c>
      <c r="EO5" s="1" t="s">
        <v>148</v>
      </c>
      <c r="EP5" s="1" t="s">
        <v>148</v>
      </c>
      <c r="EQ5" s="1" t="s">
        <v>148</v>
      </c>
      <c r="ER5" s="1" t="s">
        <v>148</v>
      </c>
      <c r="ES5" s="1" t="s">
        <v>148</v>
      </c>
      <c r="ET5" s="1" t="s">
        <v>148</v>
      </c>
      <c r="EU5" s="1" t="s">
        <v>148</v>
      </c>
      <c r="EV5" s="1" t="s">
        <v>148</v>
      </c>
      <c r="EW5" s="1" t="s">
        <v>148</v>
      </c>
      <c r="EX5" s="1" t="s">
        <v>148</v>
      </c>
      <c r="EY5" s="1" t="s">
        <v>148</v>
      </c>
      <c r="EZ5" s="1" t="s">
        <v>148</v>
      </c>
      <c r="FA5" s="1" t="s">
        <v>148</v>
      </c>
      <c r="FB5" s="1" t="s">
        <v>148</v>
      </c>
      <c r="FC5" s="1" t="s">
        <v>148</v>
      </c>
      <c r="FD5" s="1" t="s">
        <v>148</v>
      </c>
      <c r="FE5" s="1" t="s">
        <v>148</v>
      </c>
      <c r="FF5" s="1" t="s">
        <v>148</v>
      </c>
      <c r="FG5" s="1" t="s">
        <v>148</v>
      </c>
      <c r="FH5" s="1" t="s">
        <v>148</v>
      </c>
      <c r="FI5" s="1" t="s">
        <v>148</v>
      </c>
      <c r="FJ5" s="1" t="s">
        <v>148</v>
      </c>
      <c r="FK5" s="1" t="s">
        <v>148</v>
      </c>
      <c r="FL5" s="1" t="s">
        <v>148</v>
      </c>
      <c r="FM5" s="1" t="s">
        <v>148</v>
      </c>
      <c r="FN5" s="1" t="s">
        <v>148</v>
      </c>
      <c r="FO5" s="1" t="s">
        <v>148</v>
      </c>
      <c r="FP5" s="1" t="s">
        <v>148</v>
      </c>
      <c r="FQ5" s="1" t="s">
        <v>148</v>
      </c>
      <c r="FR5" s="1" t="s">
        <v>148</v>
      </c>
      <c r="FS5" s="1" t="s">
        <v>148</v>
      </c>
      <c r="FT5" s="1" t="s">
        <v>148</v>
      </c>
      <c r="FU5" s="1" t="s">
        <v>148</v>
      </c>
      <c r="FV5" s="1" t="s">
        <v>148</v>
      </c>
      <c r="FW5" s="1" t="s">
        <v>148</v>
      </c>
      <c r="FX5" s="1" t="s">
        <v>148</v>
      </c>
      <c r="FY5" s="1" t="s">
        <v>148</v>
      </c>
      <c r="FZ5" s="1" t="s">
        <v>148</v>
      </c>
      <c r="GA5" s="1" t="s">
        <v>148</v>
      </c>
      <c r="GB5" s="1" t="s">
        <v>148</v>
      </c>
      <c r="GC5" s="1" t="s">
        <v>148</v>
      </c>
      <c r="GD5" s="1" t="s">
        <v>148</v>
      </c>
      <c r="GE5" s="1" t="s">
        <v>148</v>
      </c>
      <c r="GF5" s="1" t="s">
        <v>148</v>
      </c>
      <c r="GG5" s="1" t="s">
        <v>148</v>
      </c>
      <c r="GH5"/>
      <c r="GI5" s="1" t="s">
        <v>148</v>
      </c>
      <c r="GJ5" s="1" t="s">
        <v>148</v>
      </c>
      <c r="GK5" s="1" t="s">
        <v>148</v>
      </c>
      <c r="GL5" s="1" t="s">
        <v>148</v>
      </c>
      <c r="GM5"/>
      <c r="GN5" s="1" t="s">
        <v>148</v>
      </c>
      <c r="GO5" s="1" t="s">
        <v>148</v>
      </c>
      <c r="GP5" s="1" t="s">
        <v>148</v>
      </c>
      <c r="GQ5" s="1" t="s">
        <v>148</v>
      </c>
      <c r="GR5"/>
      <c r="GS5" s="1" t="s">
        <v>206</v>
      </c>
      <c r="GT5" s="1" t="s">
        <v>175</v>
      </c>
      <c r="GU5" s="1" t="s">
        <v>149</v>
      </c>
      <c r="GV5" s="1" t="s">
        <v>148</v>
      </c>
      <c r="GW5"/>
      <c r="GX5" s="1" t="s">
        <v>127</v>
      </c>
      <c r="GY5" s="1" t="s">
        <v>128</v>
      </c>
      <c r="GZ5" s="1" t="s">
        <v>129</v>
      </c>
      <c r="HA5" s="1" t="s">
        <v>130</v>
      </c>
      <c r="HB5" s="1" t="s">
        <v>131</v>
      </c>
      <c r="HC5" s="1" t="s">
        <v>148</v>
      </c>
      <c r="HD5" s="1" t="s">
        <v>148</v>
      </c>
      <c r="HE5" s="1" t="s">
        <v>148</v>
      </c>
      <c r="HF5"/>
      <c r="HG5" s="1" t="s">
        <v>151</v>
      </c>
      <c r="HH5" s="1" t="s">
        <v>151</v>
      </c>
      <c r="HI5" s="1" t="s">
        <v>151</v>
      </c>
      <c r="HJ5" s="1" t="s">
        <v>151</v>
      </c>
      <c r="HK5" s="1" t="s">
        <v>151</v>
      </c>
      <c r="HL5" s="1" t="s">
        <v>207</v>
      </c>
      <c r="HM5" s="1" t="s">
        <v>208</v>
      </c>
      <c r="HN5" s="1" t="s">
        <v>178</v>
      </c>
      <c r="HO5" s="1" t="s">
        <v>209</v>
      </c>
      <c r="HP5" s="1" t="s">
        <v>210</v>
      </c>
      <c r="HQ5" s="1" t="s">
        <v>181</v>
      </c>
    </row>
    <row r="6" spans="1:225" x14ac:dyDescent="0.15">
      <c r="A6" s="1" t="s">
        <v>211</v>
      </c>
      <c r="B6" s="1" t="s">
        <v>147</v>
      </c>
      <c r="C6" s="1" t="s">
        <v>148</v>
      </c>
      <c r="D6" s="1" t="s">
        <v>148</v>
      </c>
      <c r="E6"/>
      <c r="F6" s="1" t="s">
        <v>148</v>
      </c>
      <c r="G6" s="1" t="s">
        <v>183</v>
      </c>
      <c r="H6" s="1" t="s">
        <v>148</v>
      </c>
      <c r="I6" s="1" t="s">
        <v>149</v>
      </c>
      <c r="J6" s="1" t="s">
        <v>149</v>
      </c>
      <c r="K6" s="1" t="s">
        <v>149</v>
      </c>
      <c r="L6" s="1" t="s">
        <v>149</v>
      </c>
      <c r="M6" s="1" t="s">
        <v>151</v>
      </c>
      <c r="N6" s="1" t="s">
        <v>152</v>
      </c>
      <c r="O6" s="1" t="s">
        <v>148</v>
      </c>
      <c r="P6" s="1" t="s">
        <v>153</v>
      </c>
      <c r="Q6" s="1" t="s">
        <v>148</v>
      </c>
      <c r="R6" s="1" t="s">
        <v>184</v>
      </c>
      <c r="S6" s="1" t="s">
        <v>148</v>
      </c>
      <c r="T6" s="1" t="s">
        <v>151</v>
      </c>
      <c r="U6" s="1" t="s">
        <v>152</v>
      </c>
      <c r="V6" s="1" t="s">
        <v>148</v>
      </c>
      <c r="W6" s="1" t="s">
        <v>212</v>
      </c>
      <c r="X6" s="1" t="s">
        <v>148</v>
      </c>
      <c r="Y6" s="1" t="s">
        <v>185</v>
      </c>
      <c r="Z6" s="1" t="s">
        <v>148</v>
      </c>
      <c r="AA6" s="1" t="s">
        <v>151</v>
      </c>
      <c r="AB6" s="1" t="s">
        <v>152</v>
      </c>
      <c r="AC6" s="1" t="s">
        <v>148</v>
      </c>
      <c r="AD6" s="1" t="s">
        <v>153</v>
      </c>
      <c r="AE6" s="1" t="s">
        <v>148</v>
      </c>
      <c r="AF6" s="1" t="s">
        <v>213</v>
      </c>
      <c r="AG6" s="1" t="s">
        <v>148</v>
      </c>
      <c r="AH6" s="1" t="s">
        <v>151</v>
      </c>
      <c r="AI6" s="1" t="s">
        <v>152</v>
      </c>
      <c r="AJ6" s="1" t="s">
        <v>148</v>
      </c>
      <c r="AK6" s="1" t="s">
        <v>212</v>
      </c>
      <c r="AL6" s="1" t="s">
        <v>148</v>
      </c>
      <c r="AM6" s="1" t="s">
        <v>154</v>
      </c>
      <c r="AN6" s="1" t="s">
        <v>148</v>
      </c>
      <c r="AO6" s="1" t="s">
        <v>151</v>
      </c>
      <c r="AP6" s="1" t="s">
        <v>152</v>
      </c>
      <c r="AQ6" s="1" t="s">
        <v>148</v>
      </c>
      <c r="AR6" s="1" t="s">
        <v>212</v>
      </c>
      <c r="AS6" s="1" t="s">
        <v>148</v>
      </c>
      <c r="AT6" s="1" t="s">
        <v>155</v>
      </c>
      <c r="AU6" s="1" t="s">
        <v>148</v>
      </c>
      <c r="AV6" s="1" t="s">
        <v>151</v>
      </c>
      <c r="AW6" s="1" t="s">
        <v>152</v>
      </c>
      <c r="AX6" s="1" t="s">
        <v>148</v>
      </c>
      <c r="AY6" s="1" t="s">
        <v>212</v>
      </c>
      <c r="AZ6" s="1" t="s">
        <v>148</v>
      </c>
      <c r="BA6" s="1" t="s">
        <v>156</v>
      </c>
      <c r="BB6" s="1" t="s">
        <v>148</v>
      </c>
      <c r="BC6" s="1" t="s">
        <v>151</v>
      </c>
      <c r="BD6" s="1" t="s">
        <v>152</v>
      </c>
      <c r="BE6" s="1" t="s">
        <v>148</v>
      </c>
      <c r="BF6" s="1" t="s">
        <v>153</v>
      </c>
      <c r="BG6" s="1" t="s">
        <v>148</v>
      </c>
      <c r="BH6" s="1" t="s">
        <v>214</v>
      </c>
      <c r="BI6" s="1" t="s">
        <v>148</v>
      </c>
      <c r="BJ6" s="1" t="s">
        <v>151</v>
      </c>
      <c r="BK6" s="1" t="s">
        <v>152</v>
      </c>
      <c r="BL6" s="1" t="s">
        <v>148</v>
      </c>
      <c r="BM6" s="1" t="s">
        <v>153</v>
      </c>
      <c r="BN6" s="1" t="s">
        <v>148</v>
      </c>
      <c r="BO6" s="1" t="s">
        <v>215</v>
      </c>
      <c r="BP6" s="1" t="s">
        <v>148</v>
      </c>
      <c r="BQ6" s="1" t="s">
        <v>151</v>
      </c>
      <c r="BR6" s="1" t="s">
        <v>160</v>
      </c>
      <c r="BS6" s="1" t="s">
        <v>148</v>
      </c>
      <c r="BT6" s="1" t="s">
        <v>153</v>
      </c>
      <c r="BU6" s="1" t="s">
        <v>148</v>
      </c>
      <c r="BV6" s="1" t="s">
        <v>148</v>
      </c>
      <c r="BW6" s="1" t="s">
        <v>216</v>
      </c>
      <c r="BX6" s="1" t="s">
        <v>151</v>
      </c>
      <c r="BY6" s="1" t="s">
        <v>152</v>
      </c>
      <c r="BZ6" s="1" t="s">
        <v>148</v>
      </c>
      <c r="CA6" s="1" t="s">
        <v>153</v>
      </c>
      <c r="CB6" s="1" t="s">
        <v>148</v>
      </c>
      <c r="CC6" s="1" t="s">
        <v>217</v>
      </c>
      <c r="CD6" s="1" t="s">
        <v>148</v>
      </c>
      <c r="CE6" s="1" t="s">
        <v>151</v>
      </c>
      <c r="CF6" s="1" t="s">
        <v>160</v>
      </c>
      <c r="CG6" s="1" t="s">
        <v>148</v>
      </c>
      <c r="CH6" s="1" t="s">
        <v>157</v>
      </c>
      <c r="CI6" s="1" t="s">
        <v>148</v>
      </c>
      <c r="CJ6" s="1" t="s">
        <v>161</v>
      </c>
      <c r="CK6" s="1" t="s">
        <v>148</v>
      </c>
      <c r="CL6" s="1" t="s">
        <v>151</v>
      </c>
      <c r="CM6" s="1" t="s">
        <v>152</v>
      </c>
      <c r="CN6" s="1" t="s">
        <v>148</v>
      </c>
      <c r="CO6" s="1" t="s">
        <v>157</v>
      </c>
      <c r="CP6" s="1" t="s">
        <v>148</v>
      </c>
      <c r="CQ6" s="1" t="s">
        <v>148</v>
      </c>
      <c r="CR6" s="1" t="s">
        <v>218</v>
      </c>
      <c r="CS6" s="1" t="s">
        <v>151</v>
      </c>
      <c r="CT6" s="1" t="s">
        <v>152</v>
      </c>
      <c r="CU6" s="1" t="s">
        <v>148</v>
      </c>
      <c r="CV6" s="1" t="s">
        <v>212</v>
      </c>
      <c r="CW6" s="1" t="s">
        <v>148</v>
      </c>
      <c r="CX6" s="1" t="s">
        <v>164</v>
      </c>
      <c r="CY6" s="1" t="s">
        <v>148</v>
      </c>
      <c r="CZ6" s="1" t="s">
        <v>151</v>
      </c>
      <c r="DA6" s="1" t="s">
        <v>152</v>
      </c>
      <c r="DB6" s="1" t="s">
        <v>148</v>
      </c>
      <c r="DC6" s="1" t="s">
        <v>212</v>
      </c>
      <c r="DD6" s="1" t="s">
        <v>148</v>
      </c>
      <c r="DE6" s="1" t="s">
        <v>165</v>
      </c>
      <c r="DF6" s="1" t="s">
        <v>148</v>
      </c>
      <c r="DG6" s="1" t="s">
        <v>151</v>
      </c>
      <c r="DH6" s="1" t="s">
        <v>160</v>
      </c>
      <c r="DI6" s="1" t="s">
        <v>148</v>
      </c>
      <c r="DJ6" s="1" t="s">
        <v>212</v>
      </c>
      <c r="DK6" s="1" t="s">
        <v>148</v>
      </c>
      <c r="DL6" s="1" t="s">
        <v>148</v>
      </c>
      <c r="DM6" s="1" t="s">
        <v>188</v>
      </c>
      <c r="DN6" s="1" t="s">
        <v>151</v>
      </c>
      <c r="DO6" s="1" t="s">
        <v>160</v>
      </c>
      <c r="DP6" s="1" t="s">
        <v>148</v>
      </c>
      <c r="DQ6" s="1" t="s">
        <v>157</v>
      </c>
      <c r="DR6" s="1" t="s">
        <v>148</v>
      </c>
      <c r="DS6" s="1" t="s">
        <v>166</v>
      </c>
      <c r="DT6" s="1" t="s">
        <v>148</v>
      </c>
      <c r="DU6" s="1" t="s">
        <v>151</v>
      </c>
      <c r="DV6" s="1" t="s">
        <v>152</v>
      </c>
      <c r="DW6" s="1" t="s">
        <v>148</v>
      </c>
      <c r="DX6" s="1" t="s">
        <v>157</v>
      </c>
      <c r="DY6" s="1" t="s">
        <v>148</v>
      </c>
      <c r="DZ6" s="1" t="s">
        <v>166</v>
      </c>
      <c r="EA6" s="1" t="s">
        <v>148</v>
      </c>
      <c r="EB6" s="1" t="s">
        <v>151</v>
      </c>
      <c r="EC6" s="1" t="s">
        <v>167</v>
      </c>
      <c r="ED6" s="1" t="s">
        <v>148</v>
      </c>
      <c r="EE6" s="1" t="s">
        <v>157</v>
      </c>
      <c r="EF6" s="1" t="s">
        <v>148</v>
      </c>
      <c r="EG6" s="1" t="s">
        <v>166</v>
      </c>
      <c r="EH6" s="1" t="s">
        <v>148</v>
      </c>
      <c r="EI6" s="1" t="s">
        <v>151</v>
      </c>
      <c r="EJ6" s="1" t="s">
        <v>160</v>
      </c>
      <c r="EK6" s="1" t="s">
        <v>148</v>
      </c>
      <c r="EL6" s="1" t="s">
        <v>157</v>
      </c>
      <c r="EM6" s="1" t="s">
        <v>148</v>
      </c>
      <c r="EN6" s="1" t="s">
        <v>161</v>
      </c>
      <c r="EO6" s="1" t="s">
        <v>148</v>
      </c>
      <c r="EP6" s="1" t="s">
        <v>151</v>
      </c>
      <c r="EQ6" s="1" t="s">
        <v>152</v>
      </c>
      <c r="ER6" s="1" t="s">
        <v>148</v>
      </c>
      <c r="ES6" s="1" t="s">
        <v>157</v>
      </c>
      <c r="ET6" s="1" t="s">
        <v>148</v>
      </c>
      <c r="EU6" s="1" t="s">
        <v>166</v>
      </c>
      <c r="EV6" s="1" t="s">
        <v>148</v>
      </c>
      <c r="EW6" s="1" t="s">
        <v>151</v>
      </c>
      <c r="EX6" s="1" t="s">
        <v>152</v>
      </c>
      <c r="EY6" s="1" t="s">
        <v>148</v>
      </c>
      <c r="EZ6" s="1" t="s">
        <v>168</v>
      </c>
      <c r="FA6" s="1" t="s">
        <v>148</v>
      </c>
      <c r="FB6" s="1" t="s">
        <v>169</v>
      </c>
      <c r="FC6" s="1" t="s">
        <v>148</v>
      </c>
      <c r="FD6" s="1" t="s">
        <v>151</v>
      </c>
      <c r="FE6" s="1" t="s">
        <v>170</v>
      </c>
      <c r="FF6" s="1" t="s">
        <v>148</v>
      </c>
      <c r="FG6" s="1" t="s">
        <v>157</v>
      </c>
      <c r="FH6" s="1" t="s">
        <v>148</v>
      </c>
      <c r="FI6" s="1" t="s">
        <v>171</v>
      </c>
      <c r="FJ6" s="1" t="s">
        <v>148</v>
      </c>
      <c r="FK6" s="1" t="s">
        <v>151</v>
      </c>
      <c r="FL6" s="1" t="s">
        <v>152</v>
      </c>
      <c r="FM6" s="1" t="s">
        <v>148</v>
      </c>
      <c r="FN6" s="1" t="s">
        <v>157</v>
      </c>
      <c r="FO6" s="1" t="s">
        <v>148</v>
      </c>
      <c r="FP6" s="1" t="s">
        <v>172</v>
      </c>
      <c r="FQ6" s="1" t="s">
        <v>148</v>
      </c>
      <c r="FR6" s="1" t="s">
        <v>151</v>
      </c>
      <c r="FS6" s="1" t="s">
        <v>152</v>
      </c>
      <c r="FT6" s="1" t="s">
        <v>148</v>
      </c>
      <c r="FU6" s="1" t="s">
        <v>157</v>
      </c>
      <c r="FV6" s="1" t="s">
        <v>173</v>
      </c>
      <c r="FW6" s="1" t="s">
        <v>148</v>
      </c>
      <c r="FX6" s="1" t="s">
        <v>151</v>
      </c>
      <c r="FY6" s="1" t="s">
        <v>160</v>
      </c>
      <c r="FZ6" s="1" t="s">
        <v>148</v>
      </c>
      <c r="GA6" s="1" t="s">
        <v>157</v>
      </c>
      <c r="GB6" s="1" t="s">
        <v>148</v>
      </c>
      <c r="GC6" s="1" t="s">
        <v>166</v>
      </c>
      <c r="GD6" s="1" t="s">
        <v>148</v>
      </c>
      <c r="GE6" s="1" t="s">
        <v>174</v>
      </c>
      <c r="GF6" s="1" t="s">
        <v>148</v>
      </c>
      <c r="GG6" s="1" t="s">
        <v>148</v>
      </c>
      <c r="GH6"/>
      <c r="GI6" s="1" t="s">
        <v>219</v>
      </c>
      <c r="GJ6" s="1" t="s">
        <v>174</v>
      </c>
      <c r="GK6" s="1" t="s">
        <v>148</v>
      </c>
      <c r="GL6" s="1" t="s">
        <v>148</v>
      </c>
      <c r="GM6"/>
      <c r="GN6" s="1" t="s">
        <v>148</v>
      </c>
      <c r="GO6" s="1" t="s">
        <v>147</v>
      </c>
      <c r="GP6" s="1" t="s">
        <v>148</v>
      </c>
      <c r="GQ6" s="1" t="s">
        <v>148</v>
      </c>
      <c r="GR6" t="str">
        <f>HYPERLINK("https://api.typeform.com/responses/files/8d19e5c34a49955b134f61da4af2cf3a57aaade7616ddb44c90275bd80d68600/73.1.2_PriMus_IFCgeometries_IFC4_screenshot.png","https://api.typeform.com/responses/files/8d19e5c34a49955b134f61da4af2cf3a57aaade7616ddb44c90275bd80d68600/73.1.2_PriMus_IFCgeometries_IFC4_screenshot.png")</f>
        <v>https://api.typeform.com/responses/files/8d19e5c34a49955b134f61da4af2cf3a57aaade7616ddb44c90275bd80d68600/73.1.2_PriMus_IFCgeometries_IFC4_screenshot.png</v>
      </c>
      <c r="GS6" s="1" t="s">
        <v>148</v>
      </c>
      <c r="GT6" s="1" t="s">
        <v>175</v>
      </c>
      <c r="GU6" s="1" t="s">
        <v>149</v>
      </c>
      <c r="GV6" s="1" t="s">
        <v>148</v>
      </c>
      <c r="GW6"/>
      <c r="GX6" s="1" t="s">
        <v>127</v>
      </c>
      <c r="GY6" s="1" t="s">
        <v>128</v>
      </c>
      <c r="GZ6" s="1" t="s">
        <v>129</v>
      </c>
      <c r="HA6" s="1" t="s">
        <v>130</v>
      </c>
      <c r="HB6" s="1" t="s">
        <v>148</v>
      </c>
      <c r="HC6" s="1" t="s">
        <v>132</v>
      </c>
      <c r="HD6" s="1" t="s">
        <v>148</v>
      </c>
      <c r="HE6" s="1" t="s">
        <v>220</v>
      </c>
      <c r="HF6"/>
      <c r="HG6" s="1" t="s">
        <v>151</v>
      </c>
      <c r="HH6" s="1" t="s">
        <v>151</v>
      </c>
      <c r="HI6" s="1" t="s">
        <v>151</v>
      </c>
      <c r="HJ6" s="1" t="s">
        <v>151</v>
      </c>
      <c r="HK6" s="1" t="s">
        <v>151</v>
      </c>
      <c r="HL6" s="1" t="s">
        <v>221</v>
      </c>
      <c r="HM6" s="1" t="s">
        <v>222</v>
      </c>
      <c r="HN6" s="1" t="s">
        <v>178</v>
      </c>
      <c r="HO6" s="1" t="s">
        <v>223</v>
      </c>
      <c r="HP6" s="1" t="s">
        <v>224</v>
      </c>
      <c r="HQ6" s="1" t="s">
        <v>181</v>
      </c>
    </row>
    <row r="7" spans="1:225" x14ac:dyDescent="0.15">
      <c r="A7" s="1" t="s">
        <v>225</v>
      </c>
      <c r="B7" s="1" t="s">
        <v>147</v>
      </c>
      <c r="C7" s="1" t="s">
        <v>148</v>
      </c>
      <c r="D7" s="1" t="s">
        <v>148</v>
      </c>
      <c r="E7"/>
      <c r="F7" s="1" t="s">
        <v>148</v>
      </c>
      <c r="G7" s="1" t="s">
        <v>149</v>
      </c>
      <c r="H7" s="1" t="s">
        <v>148</v>
      </c>
      <c r="I7" s="1" t="s">
        <v>149</v>
      </c>
      <c r="J7" s="1" t="s">
        <v>149</v>
      </c>
      <c r="K7" s="1" t="s">
        <v>149</v>
      </c>
      <c r="L7" s="1" t="s">
        <v>149</v>
      </c>
      <c r="M7" s="1" t="s">
        <v>151</v>
      </c>
      <c r="N7" s="1" t="s">
        <v>152</v>
      </c>
      <c r="O7" s="1" t="s">
        <v>148</v>
      </c>
      <c r="P7" s="1" t="s">
        <v>153</v>
      </c>
      <c r="Q7" s="1" t="s">
        <v>148</v>
      </c>
      <c r="R7" s="1" t="s">
        <v>184</v>
      </c>
      <c r="S7" s="1" t="s">
        <v>148</v>
      </c>
      <c r="T7" s="1" t="s">
        <v>151</v>
      </c>
      <c r="U7" s="1" t="s">
        <v>152</v>
      </c>
      <c r="V7" s="1" t="s">
        <v>148</v>
      </c>
      <c r="W7" s="1" t="s">
        <v>153</v>
      </c>
      <c r="X7" s="1" t="s">
        <v>148</v>
      </c>
      <c r="Y7" s="1" t="s">
        <v>185</v>
      </c>
      <c r="Z7" s="1" t="s">
        <v>148</v>
      </c>
      <c r="AA7" s="1" t="s">
        <v>151</v>
      </c>
      <c r="AB7" s="1" t="s">
        <v>152</v>
      </c>
      <c r="AC7" s="1" t="s">
        <v>148</v>
      </c>
      <c r="AD7" s="1" t="s">
        <v>153</v>
      </c>
      <c r="AE7" s="1" t="s">
        <v>148</v>
      </c>
      <c r="AF7" s="1" t="s">
        <v>213</v>
      </c>
      <c r="AG7" s="1" t="s">
        <v>148</v>
      </c>
      <c r="AH7" s="1" t="s">
        <v>151</v>
      </c>
      <c r="AI7" s="1" t="s">
        <v>152</v>
      </c>
      <c r="AJ7" s="1" t="s">
        <v>148</v>
      </c>
      <c r="AK7" s="1" t="s">
        <v>153</v>
      </c>
      <c r="AL7" s="1" t="s">
        <v>148</v>
      </c>
      <c r="AM7" s="1" t="s">
        <v>154</v>
      </c>
      <c r="AN7" s="1" t="s">
        <v>148</v>
      </c>
      <c r="AO7" s="1" t="s">
        <v>151</v>
      </c>
      <c r="AP7" s="1" t="s">
        <v>152</v>
      </c>
      <c r="AQ7" s="1" t="s">
        <v>148</v>
      </c>
      <c r="AR7" s="1" t="s">
        <v>153</v>
      </c>
      <c r="AS7" s="1" t="s">
        <v>148</v>
      </c>
      <c r="AT7" s="1" t="s">
        <v>155</v>
      </c>
      <c r="AU7" s="1" t="s">
        <v>148</v>
      </c>
      <c r="AV7" s="1" t="s">
        <v>151</v>
      </c>
      <c r="AW7" s="1" t="s">
        <v>152</v>
      </c>
      <c r="AX7" s="1" t="s">
        <v>148</v>
      </c>
      <c r="AY7" s="1" t="s">
        <v>153</v>
      </c>
      <c r="AZ7" s="1" t="s">
        <v>148</v>
      </c>
      <c r="BA7" s="1" t="s">
        <v>156</v>
      </c>
      <c r="BB7" s="1" t="s">
        <v>148</v>
      </c>
      <c r="BC7" s="1" t="s">
        <v>151</v>
      </c>
      <c r="BD7" s="1" t="s">
        <v>152</v>
      </c>
      <c r="BE7" s="1" t="s">
        <v>148</v>
      </c>
      <c r="BF7" s="1" t="s">
        <v>153</v>
      </c>
      <c r="BG7" s="1" t="s">
        <v>148</v>
      </c>
      <c r="BH7" s="1" t="s">
        <v>214</v>
      </c>
      <c r="BI7" s="1" t="s">
        <v>148</v>
      </c>
      <c r="BJ7" s="1" t="s">
        <v>151</v>
      </c>
      <c r="BK7" s="1" t="s">
        <v>152</v>
      </c>
      <c r="BL7" s="1" t="s">
        <v>148</v>
      </c>
      <c r="BM7" s="1" t="s">
        <v>153</v>
      </c>
      <c r="BN7" s="1" t="s">
        <v>148</v>
      </c>
      <c r="BO7" s="1" t="s">
        <v>215</v>
      </c>
      <c r="BP7" s="1" t="s">
        <v>148</v>
      </c>
      <c r="BQ7" s="1" t="s">
        <v>151</v>
      </c>
      <c r="BR7" s="1" t="s">
        <v>160</v>
      </c>
      <c r="BS7" s="1" t="s">
        <v>148</v>
      </c>
      <c r="BT7" s="1" t="s">
        <v>153</v>
      </c>
      <c r="BU7" s="1" t="s">
        <v>148</v>
      </c>
      <c r="BV7" s="1" t="s">
        <v>148</v>
      </c>
      <c r="BW7" s="1" t="s">
        <v>226</v>
      </c>
      <c r="BX7" s="1" t="s">
        <v>151</v>
      </c>
      <c r="BY7" s="1" t="s">
        <v>152</v>
      </c>
      <c r="BZ7" s="1" t="s">
        <v>148</v>
      </c>
      <c r="CA7" s="1" t="s">
        <v>153</v>
      </c>
      <c r="CB7" s="1" t="s">
        <v>148</v>
      </c>
      <c r="CC7" s="1" t="s">
        <v>217</v>
      </c>
      <c r="CD7" s="1" t="s">
        <v>148</v>
      </c>
      <c r="CE7" s="1" t="s">
        <v>151</v>
      </c>
      <c r="CF7" s="1" t="s">
        <v>160</v>
      </c>
      <c r="CG7" s="1" t="s">
        <v>148</v>
      </c>
      <c r="CH7" s="1" t="s">
        <v>157</v>
      </c>
      <c r="CI7" s="1" t="s">
        <v>148</v>
      </c>
      <c r="CJ7" s="1" t="s">
        <v>161</v>
      </c>
      <c r="CK7" s="1" t="s">
        <v>148</v>
      </c>
      <c r="CL7" s="1" t="s">
        <v>151</v>
      </c>
      <c r="CM7" s="1" t="s">
        <v>152</v>
      </c>
      <c r="CN7" s="1" t="s">
        <v>148</v>
      </c>
      <c r="CO7" s="1" t="s">
        <v>157</v>
      </c>
      <c r="CP7" s="1" t="s">
        <v>148</v>
      </c>
      <c r="CQ7" s="1" t="s">
        <v>148</v>
      </c>
      <c r="CR7" s="1" t="s">
        <v>227</v>
      </c>
      <c r="CS7" s="1" t="s">
        <v>151</v>
      </c>
      <c r="CT7" s="1" t="s">
        <v>152</v>
      </c>
      <c r="CU7" s="1" t="s">
        <v>148</v>
      </c>
      <c r="CV7" s="1" t="s">
        <v>153</v>
      </c>
      <c r="CW7" s="1" t="s">
        <v>148</v>
      </c>
      <c r="CX7" s="1" t="s">
        <v>164</v>
      </c>
      <c r="CY7" s="1" t="s">
        <v>148</v>
      </c>
      <c r="CZ7" s="1" t="s">
        <v>151</v>
      </c>
      <c r="DA7" s="1" t="s">
        <v>152</v>
      </c>
      <c r="DB7" s="1" t="s">
        <v>148</v>
      </c>
      <c r="DC7" s="1" t="s">
        <v>153</v>
      </c>
      <c r="DD7" s="1" t="s">
        <v>148</v>
      </c>
      <c r="DE7" s="1" t="s">
        <v>165</v>
      </c>
      <c r="DF7" s="1" t="s">
        <v>148</v>
      </c>
      <c r="DG7" s="1" t="s">
        <v>151</v>
      </c>
      <c r="DH7" s="1" t="s">
        <v>160</v>
      </c>
      <c r="DI7" s="1" t="s">
        <v>148</v>
      </c>
      <c r="DJ7" s="1" t="s">
        <v>153</v>
      </c>
      <c r="DK7" s="1" t="s">
        <v>148</v>
      </c>
      <c r="DL7" s="1" t="s">
        <v>148</v>
      </c>
      <c r="DM7" s="1" t="s">
        <v>188</v>
      </c>
      <c r="DN7" s="1" t="s">
        <v>151</v>
      </c>
      <c r="DO7" s="1" t="s">
        <v>160</v>
      </c>
      <c r="DP7" s="1" t="s">
        <v>148</v>
      </c>
      <c r="DQ7" s="1" t="s">
        <v>157</v>
      </c>
      <c r="DR7" s="1" t="s">
        <v>148</v>
      </c>
      <c r="DS7" s="1" t="s">
        <v>166</v>
      </c>
      <c r="DT7" s="1" t="s">
        <v>148</v>
      </c>
      <c r="DU7" s="1" t="s">
        <v>151</v>
      </c>
      <c r="DV7" s="1" t="s">
        <v>152</v>
      </c>
      <c r="DW7" s="1" t="s">
        <v>148</v>
      </c>
      <c r="DX7" s="1" t="s">
        <v>157</v>
      </c>
      <c r="DY7" s="1" t="s">
        <v>148</v>
      </c>
      <c r="DZ7" s="1" t="s">
        <v>166</v>
      </c>
      <c r="EA7" s="1" t="s">
        <v>148</v>
      </c>
      <c r="EB7" s="1" t="s">
        <v>151</v>
      </c>
      <c r="EC7" s="1" t="s">
        <v>167</v>
      </c>
      <c r="ED7" s="1" t="s">
        <v>148</v>
      </c>
      <c r="EE7" s="1" t="s">
        <v>157</v>
      </c>
      <c r="EF7" s="1" t="s">
        <v>148</v>
      </c>
      <c r="EG7" s="1" t="s">
        <v>166</v>
      </c>
      <c r="EH7" s="1" t="s">
        <v>148</v>
      </c>
      <c r="EI7" s="1" t="s">
        <v>151</v>
      </c>
      <c r="EJ7" s="1" t="s">
        <v>160</v>
      </c>
      <c r="EK7" s="1" t="s">
        <v>148</v>
      </c>
      <c r="EL7" s="1" t="s">
        <v>157</v>
      </c>
      <c r="EM7" s="1" t="s">
        <v>148</v>
      </c>
      <c r="EN7" s="1" t="s">
        <v>161</v>
      </c>
      <c r="EO7" s="1" t="s">
        <v>148</v>
      </c>
      <c r="EP7" s="1" t="s">
        <v>151</v>
      </c>
      <c r="EQ7" s="1" t="s">
        <v>152</v>
      </c>
      <c r="ER7" s="1" t="s">
        <v>148</v>
      </c>
      <c r="ES7" s="1" t="s">
        <v>157</v>
      </c>
      <c r="ET7" s="1" t="s">
        <v>148</v>
      </c>
      <c r="EU7" s="1" t="s">
        <v>166</v>
      </c>
      <c r="EV7" s="1" t="s">
        <v>148</v>
      </c>
      <c r="EW7" s="1" t="s">
        <v>151</v>
      </c>
      <c r="EX7" s="1" t="s">
        <v>152</v>
      </c>
      <c r="EY7" s="1" t="s">
        <v>148</v>
      </c>
      <c r="EZ7" s="1" t="s">
        <v>168</v>
      </c>
      <c r="FA7" s="1" t="s">
        <v>148</v>
      </c>
      <c r="FB7" s="1" t="s">
        <v>169</v>
      </c>
      <c r="FC7" s="1" t="s">
        <v>148</v>
      </c>
      <c r="FD7" s="1" t="s">
        <v>151</v>
      </c>
      <c r="FE7" s="1" t="s">
        <v>170</v>
      </c>
      <c r="FF7" s="1" t="s">
        <v>148</v>
      </c>
      <c r="FG7" s="1" t="s">
        <v>157</v>
      </c>
      <c r="FH7" s="1" t="s">
        <v>148</v>
      </c>
      <c r="FI7" s="1" t="s">
        <v>171</v>
      </c>
      <c r="FJ7" s="1" t="s">
        <v>148</v>
      </c>
      <c r="FK7" s="1" t="s">
        <v>151</v>
      </c>
      <c r="FL7" s="1" t="s">
        <v>152</v>
      </c>
      <c r="FM7" s="1" t="s">
        <v>148</v>
      </c>
      <c r="FN7" s="1" t="s">
        <v>157</v>
      </c>
      <c r="FO7" s="1" t="s">
        <v>148</v>
      </c>
      <c r="FP7" s="1" t="s">
        <v>172</v>
      </c>
      <c r="FQ7" s="1" t="s">
        <v>148</v>
      </c>
      <c r="FR7" s="1" t="s">
        <v>151</v>
      </c>
      <c r="FS7" s="1" t="s">
        <v>152</v>
      </c>
      <c r="FT7" s="1" t="s">
        <v>148</v>
      </c>
      <c r="FU7" s="1" t="s">
        <v>157</v>
      </c>
      <c r="FV7" s="1" t="s">
        <v>173</v>
      </c>
      <c r="FW7" s="1" t="s">
        <v>148</v>
      </c>
      <c r="FX7" s="1" t="s">
        <v>151</v>
      </c>
      <c r="FY7" s="1" t="s">
        <v>160</v>
      </c>
      <c r="FZ7" s="1" t="s">
        <v>148</v>
      </c>
      <c r="GA7" s="1" t="s">
        <v>157</v>
      </c>
      <c r="GB7" s="1" t="s">
        <v>148</v>
      </c>
      <c r="GC7" s="1" t="s">
        <v>166</v>
      </c>
      <c r="GD7" s="1" t="s">
        <v>148</v>
      </c>
      <c r="GE7" s="1" t="s">
        <v>174</v>
      </c>
      <c r="GF7" s="1" t="s">
        <v>148</v>
      </c>
      <c r="GG7" s="1" t="s">
        <v>148</v>
      </c>
      <c r="GH7"/>
      <c r="GI7" s="1" t="s">
        <v>148</v>
      </c>
      <c r="GJ7" s="1" t="s">
        <v>174</v>
      </c>
      <c r="GK7" s="1" t="s">
        <v>148</v>
      </c>
      <c r="GL7" s="1" t="s">
        <v>148</v>
      </c>
      <c r="GM7"/>
      <c r="GN7" s="1" t="s">
        <v>148</v>
      </c>
      <c r="GO7" s="1" t="s">
        <v>174</v>
      </c>
      <c r="GP7" s="1" t="s">
        <v>148</v>
      </c>
      <c r="GQ7" s="1" t="s">
        <v>148</v>
      </c>
      <c r="GR7"/>
      <c r="GS7" s="1" t="s">
        <v>228</v>
      </c>
      <c r="GT7" s="1" t="s">
        <v>175</v>
      </c>
      <c r="GU7" s="1" t="s">
        <v>149</v>
      </c>
      <c r="GV7" s="1" t="s">
        <v>148</v>
      </c>
      <c r="GW7"/>
      <c r="GX7" s="1" t="s">
        <v>127</v>
      </c>
      <c r="GY7" s="1" t="s">
        <v>128</v>
      </c>
      <c r="GZ7" s="1" t="s">
        <v>129</v>
      </c>
      <c r="HA7" s="1" t="s">
        <v>148</v>
      </c>
      <c r="HB7" s="1" t="s">
        <v>131</v>
      </c>
      <c r="HC7" s="1" t="s">
        <v>148</v>
      </c>
      <c r="HD7" s="1" t="s">
        <v>148</v>
      </c>
      <c r="HE7" s="1" t="s">
        <v>148</v>
      </c>
      <c r="HF7"/>
      <c r="HG7" s="1" t="s">
        <v>151</v>
      </c>
      <c r="HH7" s="1" t="s">
        <v>151</v>
      </c>
      <c r="HI7" s="1" t="s">
        <v>151</v>
      </c>
      <c r="HJ7" s="1" t="s">
        <v>151</v>
      </c>
      <c r="HK7" s="1" t="s">
        <v>151</v>
      </c>
      <c r="HL7" s="1" t="s">
        <v>229</v>
      </c>
      <c r="HM7" s="1" t="s">
        <v>230</v>
      </c>
      <c r="HN7" s="1" t="s">
        <v>178</v>
      </c>
      <c r="HO7" s="1" t="s">
        <v>231</v>
      </c>
      <c r="HP7" s="1" t="s">
        <v>232</v>
      </c>
      <c r="HQ7" s="1" t="s">
        <v>181</v>
      </c>
    </row>
    <row r="8" spans="1:225" x14ac:dyDescent="0.15">
      <c r="A8" s="1" t="s">
        <v>233</v>
      </c>
      <c r="B8" s="1" t="s">
        <v>174</v>
      </c>
      <c r="C8" s="1" t="s">
        <v>148</v>
      </c>
      <c r="D8" s="1" t="s">
        <v>234</v>
      </c>
      <c r="E8" t="str">
        <f>HYPERLINK("https://api.typeform.com/responses/files/e3f406f9aba2844dfeced045ef1d5144914a8f4af342c08328685bf09e98d071/IFC_Geomtery4_visualisation.jpg","https://api.typeform.com/responses/files/e3f406f9aba2844dfeced045ef1d5144914a8f4af342c08328685bf09e98d071/IFC_Geomtery4_visualisation.jpg")</f>
        <v>https://api.typeform.com/responses/files/e3f406f9aba2844dfeced045ef1d5144914a8f4af342c08328685bf09e98d071/IFC_Geomtery4_visualisation.jpg</v>
      </c>
      <c r="F8" s="1" t="s">
        <v>148</v>
      </c>
      <c r="G8" s="1" t="s">
        <v>183</v>
      </c>
      <c r="H8" s="1" t="s">
        <v>148</v>
      </c>
      <c r="I8" s="1" t="s">
        <v>183</v>
      </c>
      <c r="J8" s="1" t="s">
        <v>149</v>
      </c>
      <c r="K8" s="1" t="s">
        <v>149</v>
      </c>
      <c r="L8" s="1" t="s">
        <v>149</v>
      </c>
      <c r="M8" s="1" t="s">
        <v>151</v>
      </c>
      <c r="N8" s="1" t="s">
        <v>152</v>
      </c>
      <c r="O8" s="1" t="s">
        <v>148</v>
      </c>
      <c r="P8" s="1" t="s">
        <v>153</v>
      </c>
      <c r="Q8" s="1" t="s">
        <v>148</v>
      </c>
      <c r="R8" s="1" t="s">
        <v>184</v>
      </c>
      <c r="S8" s="1" t="s">
        <v>148</v>
      </c>
      <c r="T8" s="1" t="s">
        <v>151</v>
      </c>
      <c r="U8" s="1" t="s">
        <v>152</v>
      </c>
      <c r="V8" s="1" t="s">
        <v>148</v>
      </c>
      <c r="W8" s="1" t="s">
        <v>153</v>
      </c>
      <c r="X8" s="1" t="s">
        <v>148</v>
      </c>
      <c r="Y8" s="1" t="s">
        <v>185</v>
      </c>
      <c r="Z8" s="1" t="s">
        <v>148</v>
      </c>
      <c r="AA8" s="1" t="s">
        <v>151</v>
      </c>
      <c r="AB8" s="1" t="s">
        <v>152</v>
      </c>
      <c r="AC8" s="1" t="s">
        <v>148</v>
      </c>
      <c r="AD8" s="1" t="s">
        <v>153</v>
      </c>
      <c r="AE8" s="1" t="s">
        <v>148</v>
      </c>
      <c r="AF8" s="1" t="s">
        <v>213</v>
      </c>
      <c r="AG8" s="1" t="s">
        <v>148</v>
      </c>
      <c r="AH8" s="1" t="s">
        <v>151</v>
      </c>
      <c r="AI8" s="1" t="s">
        <v>152</v>
      </c>
      <c r="AJ8" s="1" t="s">
        <v>148</v>
      </c>
      <c r="AK8" s="1" t="s">
        <v>153</v>
      </c>
      <c r="AL8" s="1" t="s">
        <v>148</v>
      </c>
      <c r="AM8" s="1" t="s">
        <v>154</v>
      </c>
      <c r="AN8" s="1" t="s">
        <v>148</v>
      </c>
      <c r="AO8" s="1" t="s">
        <v>151</v>
      </c>
      <c r="AP8" s="1" t="s">
        <v>152</v>
      </c>
      <c r="AQ8" s="1" t="s">
        <v>148</v>
      </c>
      <c r="AR8" s="1" t="s">
        <v>153</v>
      </c>
      <c r="AS8" s="1" t="s">
        <v>148</v>
      </c>
      <c r="AT8" s="1" t="s">
        <v>155</v>
      </c>
      <c r="AU8" s="1" t="s">
        <v>148</v>
      </c>
      <c r="AV8" s="1" t="s">
        <v>151</v>
      </c>
      <c r="AW8" s="1" t="s">
        <v>152</v>
      </c>
      <c r="AX8" s="1" t="s">
        <v>148</v>
      </c>
      <c r="AY8" s="1" t="s">
        <v>153</v>
      </c>
      <c r="AZ8" s="1" t="s">
        <v>148</v>
      </c>
      <c r="BA8" s="1" t="s">
        <v>156</v>
      </c>
      <c r="BB8" s="1" t="s">
        <v>148</v>
      </c>
      <c r="BC8" s="1" t="s">
        <v>151</v>
      </c>
      <c r="BD8" s="1" t="s">
        <v>152</v>
      </c>
      <c r="BE8" s="1" t="s">
        <v>148</v>
      </c>
      <c r="BF8" s="1" t="s">
        <v>153</v>
      </c>
      <c r="BG8" s="1" t="s">
        <v>148</v>
      </c>
      <c r="BH8" s="1" t="s">
        <v>214</v>
      </c>
      <c r="BI8" s="1" t="s">
        <v>148</v>
      </c>
      <c r="BJ8" s="1" t="s">
        <v>151</v>
      </c>
      <c r="BK8" s="1" t="s">
        <v>152</v>
      </c>
      <c r="BL8" s="1" t="s">
        <v>148</v>
      </c>
      <c r="BM8" s="1" t="s">
        <v>153</v>
      </c>
      <c r="BN8" s="1" t="s">
        <v>148</v>
      </c>
      <c r="BO8" s="1" t="s">
        <v>159</v>
      </c>
      <c r="BP8" s="1" t="s">
        <v>148</v>
      </c>
      <c r="BQ8" s="1" t="s">
        <v>151</v>
      </c>
      <c r="BR8" s="1" t="s">
        <v>152</v>
      </c>
      <c r="BS8" s="1" t="s">
        <v>148</v>
      </c>
      <c r="BT8" s="1" t="s">
        <v>157</v>
      </c>
      <c r="BU8" s="1" t="s">
        <v>148</v>
      </c>
      <c r="BV8" s="1" t="s">
        <v>161</v>
      </c>
      <c r="BW8" s="1" t="s">
        <v>148</v>
      </c>
      <c r="BX8" s="1" t="s">
        <v>151</v>
      </c>
      <c r="BY8" s="1" t="s">
        <v>152</v>
      </c>
      <c r="BZ8" s="1" t="s">
        <v>148</v>
      </c>
      <c r="CA8" s="1" t="s">
        <v>153</v>
      </c>
      <c r="CB8" s="1" t="s">
        <v>148</v>
      </c>
      <c r="CC8" s="1" t="s">
        <v>217</v>
      </c>
      <c r="CD8" s="1" t="s">
        <v>148</v>
      </c>
      <c r="CE8" s="1" t="s">
        <v>151</v>
      </c>
      <c r="CF8" s="1" t="s">
        <v>152</v>
      </c>
      <c r="CG8" s="1" t="s">
        <v>148</v>
      </c>
      <c r="CH8" s="1" t="s">
        <v>157</v>
      </c>
      <c r="CI8" s="1" t="s">
        <v>148</v>
      </c>
      <c r="CJ8" s="1" t="s">
        <v>161</v>
      </c>
      <c r="CK8" s="1" t="s">
        <v>148</v>
      </c>
      <c r="CL8" s="1" t="s">
        <v>151</v>
      </c>
      <c r="CM8" s="1" t="s">
        <v>152</v>
      </c>
      <c r="CN8" s="1" t="s">
        <v>148</v>
      </c>
      <c r="CO8" s="1" t="s">
        <v>157</v>
      </c>
      <c r="CP8" s="1" t="s">
        <v>148</v>
      </c>
      <c r="CQ8" s="1" t="s">
        <v>235</v>
      </c>
      <c r="CR8" s="1" t="s">
        <v>148</v>
      </c>
      <c r="CS8" s="1" t="s">
        <v>151</v>
      </c>
      <c r="CT8" s="1" t="s">
        <v>152</v>
      </c>
      <c r="CU8" s="1" t="s">
        <v>148</v>
      </c>
      <c r="CV8" s="1" t="s">
        <v>153</v>
      </c>
      <c r="CW8" s="1" t="s">
        <v>148</v>
      </c>
      <c r="CX8" s="1" t="s">
        <v>164</v>
      </c>
      <c r="CY8" s="1" t="s">
        <v>148</v>
      </c>
      <c r="CZ8" s="1" t="s">
        <v>151</v>
      </c>
      <c r="DA8" s="1" t="s">
        <v>152</v>
      </c>
      <c r="DB8" s="1" t="s">
        <v>148</v>
      </c>
      <c r="DC8" s="1" t="s">
        <v>153</v>
      </c>
      <c r="DD8" s="1" t="s">
        <v>148</v>
      </c>
      <c r="DE8" s="1" t="s">
        <v>165</v>
      </c>
      <c r="DF8" s="1" t="s">
        <v>148</v>
      </c>
      <c r="DG8" s="1" t="s">
        <v>151</v>
      </c>
      <c r="DH8" s="1" t="s">
        <v>152</v>
      </c>
      <c r="DI8" s="1" t="s">
        <v>148</v>
      </c>
      <c r="DJ8" s="1" t="s">
        <v>157</v>
      </c>
      <c r="DK8" s="1" t="s">
        <v>148</v>
      </c>
      <c r="DL8" s="1" t="s">
        <v>161</v>
      </c>
      <c r="DM8" s="1" t="s">
        <v>148</v>
      </c>
      <c r="DN8" s="1" t="s">
        <v>151</v>
      </c>
      <c r="DO8" s="1" t="s">
        <v>160</v>
      </c>
      <c r="DP8" s="1" t="s">
        <v>148</v>
      </c>
      <c r="DQ8" s="1" t="s">
        <v>157</v>
      </c>
      <c r="DR8" s="1" t="s">
        <v>148</v>
      </c>
      <c r="DS8" s="1" t="s">
        <v>166</v>
      </c>
      <c r="DT8" s="1" t="s">
        <v>148</v>
      </c>
      <c r="DU8" s="1" t="s">
        <v>151</v>
      </c>
      <c r="DV8" s="1" t="s">
        <v>152</v>
      </c>
      <c r="DW8" s="1" t="s">
        <v>148</v>
      </c>
      <c r="DX8" s="1" t="s">
        <v>157</v>
      </c>
      <c r="DY8" s="1" t="s">
        <v>148</v>
      </c>
      <c r="DZ8" s="1" t="s">
        <v>166</v>
      </c>
      <c r="EA8" s="1" t="s">
        <v>148</v>
      </c>
      <c r="EB8" s="1" t="s">
        <v>150</v>
      </c>
      <c r="EC8" s="1" t="s">
        <v>148</v>
      </c>
      <c r="ED8" s="1" t="s">
        <v>148</v>
      </c>
      <c r="EE8" s="1" t="s">
        <v>148</v>
      </c>
      <c r="EF8" s="1" t="s">
        <v>148</v>
      </c>
      <c r="EG8" s="1" t="s">
        <v>148</v>
      </c>
      <c r="EH8" s="1" t="s">
        <v>148</v>
      </c>
      <c r="EI8" s="1" t="s">
        <v>150</v>
      </c>
      <c r="EJ8" s="1" t="s">
        <v>148</v>
      </c>
      <c r="EK8" s="1" t="s">
        <v>148</v>
      </c>
      <c r="EL8" s="1" t="s">
        <v>148</v>
      </c>
      <c r="EM8" s="1" t="s">
        <v>148</v>
      </c>
      <c r="EN8" s="1" t="s">
        <v>148</v>
      </c>
      <c r="EO8" s="1" t="s">
        <v>148</v>
      </c>
      <c r="EP8" s="1" t="s">
        <v>151</v>
      </c>
      <c r="EQ8" s="1" t="s">
        <v>152</v>
      </c>
      <c r="ER8" s="1" t="s">
        <v>148</v>
      </c>
      <c r="ES8" s="1" t="s">
        <v>157</v>
      </c>
      <c r="ET8" s="1" t="s">
        <v>148</v>
      </c>
      <c r="EU8" s="1" t="s">
        <v>166</v>
      </c>
      <c r="EV8" s="1" t="s">
        <v>148</v>
      </c>
      <c r="EW8" s="1" t="s">
        <v>151</v>
      </c>
      <c r="EX8" s="1" t="s">
        <v>152</v>
      </c>
      <c r="EY8" s="1" t="s">
        <v>148</v>
      </c>
      <c r="EZ8" s="1" t="s">
        <v>168</v>
      </c>
      <c r="FA8" s="1" t="s">
        <v>148</v>
      </c>
      <c r="FB8" s="1" t="s">
        <v>169</v>
      </c>
      <c r="FC8" s="1" t="s">
        <v>148</v>
      </c>
      <c r="FD8" s="1" t="s">
        <v>151</v>
      </c>
      <c r="FE8" s="1" t="s">
        <v>152</v>
      </c>
      <c r="FF8" s="1" t="s">
        <v>148</v>
      </c>
      <c r="FG8" s="1" t="s">
        <v>157</v>
      </c>
      <c r="FH8" s="1" t="s">
        <v>148</v>
      </c>
      <c r="FI8" s="1" t="s">
        <v>148</v>
      </c>
      <c r="FJ8" s="1" t="s">
        <v>148</v>
      </c>
      <c r="FK8" s="1" t="s">
        <v>151</v>
      </c>
      <c r="FL8" s="1" t="s">
        <v>152</v>
      </c>
      <c r="FM8" s="1" t="s">
        <v>148</v>
      </c>
      <c r="FN8" s="1" t="s">
        <v>153</v>
      </c>
      <c r="FO8" s="1" t="s">
        <v>148</v>
      </c>
      <c r="FP8" s="1" t="s">
        <v>148</v>
      </c>
      <c r="FQ8" s="1" t="s">
        <v>148</v>
      </c>
      <c r="FR8" s="1" t="s">
        <v>151</v>
      </c>
      <c r="FS8" s="1" t="s">
        <v>152</v>
      </c>
      <c r="FT8" s="1" t="s">
        <v>148</v>
      </c>
      <c r="FU8" s="1" t="s">
        <v>157</v>
      </c>
      <c r="FV8" s="1" t="s">
        <v>173</v>
      </c>
      <c r="FW8" s="1" t="s">
        <v>148</v>
      </c>
      <c r="FX8" s="1" t="s">
        <v>151</v>
      </c>
      <c r="FY8" s="1" t="s">
        <v>160</v>
      </c>
      <c r="FZ8" s="1" t="s">
        <v>148</v>
      </c>
      <c r="GA8" s="1" t="s">
        <v>157</v>
      </c>
      <c r="GB8" s="1" t="s">
        <v>148</v>
      </c>
      <c r="GC8" s="1" t="s">
        <v>166</v>
      </c>
      <c r="GD8" s="1" t="s">
        <v>148</v>
      </c>
      <c r="GE8" s="1" t="s">
        <v>148</v>
      </c>
      <c r="GF8" s="1" t="s">
        <v>236</v>
      </c>
      <c r="GG8" s="1" t="s">
        <v>148</v>
      </c>
      <c r="GH8"/>
      <c r="GI8" s="1" t="s">
        <v>237</v>
      </c>
      <c r="GJ8" s="1" t="s">
        <v>174</v>
      </c>
      <c r="GK8" s="1" t="s">
        <v>148</v>
      </c>
      <c r="GL8" s="1" t="s">
        <v>148</v>
      </c>
      <c r="GM8"/>
      <c r="GN8" s="1" t="s">
        <v>148</v>
      </c>
      <c r="GO8" s="1" t="s">
        <v>147</v>
      </c>
      <c r="GP8" s="1" t="s">
        <v>148</v>
      </c>
      <c r="GQ8" s="1" t="s">
        <v>238</v>
      </c>
      <c r="GR8" t="str">
        <f>HYPERLINK("https://api.typeform.com/responses/files/cd10e39c7bff59d9e8fb62725d05bbce4fe1c5a1dc2251880b01d6a66e715f9c/IFC_Geomtery4_visualisation.jpg","https://api.typeform.com/responses/files/cd10e39c7bff59d9e8fb62725d05bbce4fe1c5a1dc2251880b01d6a66e715f9c/IFC_Geomtery4_visualisation.jpg")</f>
        <v>https://api.typeform.com/responses/files/cd10e39c7bff59d9e8fb62725d05bbce4fe1c5a1dc2251880b01d6a66e715f9c/IFC_Geomtery4_visualisation.jpg</v>
      </c>
      <c r="GS8" s="1" t="s">
        <v>148</v>
      </c>
      <c r="GT8" s="1" t="s">
        <v>175</v>
      </c>
      <c r="GU8" s="1" t="s">
        <v>183</v>
      </c>
      <c r="GV8" s="1" t="s">
        <v>148</v>
      </c>
      <c r="GW8" t="str">
        <f>HYPERLINK("https://api.typeform.com/responses/files/75094cfb859c1c152a0d8194e07587578565b8440234171cfdb3bab5357d74a3/exported_results.jpg","https://api.typeform.com/responses/files/75094cfb859c1c152a0d8194e07587578565b8440234171cfdb3bab5357d74a3/exported_results.jpg")</f>
        <v>https://api.typeform.com/responses/files/75094cfb859c1c152a0d8194e07587578565b8440234171cfdb3bab5357d74a3/exported_results.jpg</v>
      </c>
      <c r="GX8" s="1" t="s">
        <v>127</v>
      </c>
      <c r="GY8" s="1" t="s">
        <v>128</v>
      </c>
      <c r="GZ8" s="1" t="s">
        <v>129</v>
      </c>
      <c r="HA8" s="1" t="s">
        <v>148</v>
      </c>
      <c r="HB8" s="1" t="s">
        <v>131</v>
      </c>
      <c r="HC8" s="1" t="s">
        <v>148</v>
      </c>
      <c r="HD8" s="1" t="s">
        <v>148</v>
      </c>
      <c r="HE8" s="1" t="s">
        <v>148</v>
      </c>
      <c r="HF8"/>
      <c r="HG8" s="1" t="s">
        <v>151</v>
      </c>
      <c r="HH8" s="1" t="s">
        <v>151</v>
      </c>
      <c r="HI8" s="1" t="s">
        <v>151</v>
      </c>
      <c r="HJ8" s="1" t="s">
        <v>151</v>
      </c>
      <c r="HK8" s="1" t="s">
        <v>151</v>
      </c>
      <c r="HL8" s="1" t="s">
        <v>239</v>
      </c>
      <c r="HM8" s="1" t="s">
        <v>240</v>
      </c>
      <c r="HN8" s="1" t="s">
        <v>241</v>
      </c>
      <c r="HO8" s="1" t="s">
        <v>242</v>
      </c>
      <c r="HP8" s="1" t="s">
        <v>243</v>
      </c>
      <c r="HQ8" s="1" t="s">
        <v>244</v>
      </c>
    </row>
    <row r="9" spans="1:225" x14ac:dyDescent="0.15">
      <c r="A9" s="1" t="s">
        <v>245</v>
      </c>
      <c r="B9" s="1" t="s">
        <v>174</v>
      </c>
      <c r="C9" s="1" t="s">
        <v>148</v>
      </c>
      <c r="D9" s="1" t="s">
        <v>246</v>
      </c>
      <c r="E9" t="str">
        <f>HYPERLINK("https://api.typeform.com/responses/files/d12a66bdd36911e909d8a476fd78ef49dc8811eba461febab75900ea5e762f51/56.1.2_import_error_objects_ignored.png","https://api.typeform.com/responses/files/d12a66bdd36911e909d8a476fd78ef49dc8811eba461febab75900ea5e762f51/56.1.2_import_error_objects_ignored.png")</f>
        <v>https://api.typeform.com/responses/files/d12a66bdd36911e909d8a476fd78ef49dc8811eba461febab75900ea5e762f51/56.1.2_import_error_objects_ignored.png</v>
      </c>
      <c r="F9" s="1" t="s">
        <v>148</v>
      </c>
      <c r="G9" s="1" t="s">
        <v>149</v>
      </c>
      <c r="H9" s="1" t="s">
        <v>148</v>
      </c>
      <c r="I9" s="1" t="s">
        <v>149</v>
      </c>
      <c r="J9" s="1" t="s">
        <v>149</v>
      </c>
      <c r="K9" s="1" t="s">
        <v>149</v>
      </c>
      <c r="L9" s="1" t="s">
        <v>149</v>
      </c>
      <c r="M9" s="1" t="s">
        <v>151</v>
      </c>
      <c r="N9" s="1" t="s">
        <v>152</v>
      </c>
      <c r="O9" s="1" t="s">
        <v>148</v>
      </c>
      <c r="P9" s="1" t="s">
        <v>153</v>
      </c>
      <c r="Q9" s="1" t="s">
        <v>148</v>
      </c>
      <c r="R9" s="1" t="s">
        <v>184</v>
      </c>
      <c r="S9" s="1" t="s">
        <v>148</v>
      </c>
      <c r="T9" s="1" t="s">
        <v>151</v>
      </c>
      <c r="U9" s="1" t="s">
        <v>152</v>
      </c>
      <c r="V9" s="1" t="s">
        <v>148</v>
      </c>
      <c r="W9" s="1" t="s">
        <v>153</v>
      </c>
      <c r="X9" s="1" t="s">
        <v>148</v>
      </c>
      <c r="Y9" s="1" t="s">
        <v>185</v>
      </c>
      <c r="Z9" s="1" t="s">
        <v>148</v>
      </c>
      <c r="AA9" s="1" t="s">
        <v>151</v>
      </c>
      <c r="AB9" s="1" t="s">
        <v>152</v>
      </c>
      <c r="AC9" s="1" t="s">
        <v>148</v>
      </c>
      <c r="AD9" s="1" t="s">
        <v>153</v>
      </c>
      <c r="AE9" s="1" t="s">
        <v>148</v>
      </c>
      <c r="AF9" s="1" t="s">
        <v>213</v>
      </c>
      <c r="AG9" s="1" t="s">
        <v>148</v>
      </c>
      <c r="AH9" s="1" t="s">
        <v>151</v>
      </c>
      <c r="AI9" s="1" t="s">
        <v>152</v>
      </c>
      <c r="AJ9" s="1" t="s">
        <v>148</v>
      </c>
      <c r="AK9" s="1" t="s">
        <v>153</v>
      </c>
      <c r="AL9" s="1" t="s">
        <v>148</v>
      </c>
      <c r="AM9" s="1" t="s">
        <v>154</v>
      </c>
      <c r="AN9" s="1" t="s">
        <v>148</v>
      </c>
      <c r="AO9" s="1" t="s">
        <v>151</v>
      </c>
      <c r="AP9" s="1" t="s">
        <v>152</v>
      </c>
      <c r="AQ9" s="1" t="s">
        <v>148</v>
      </c>
      <c r="AR9" s="1" t="s">
        <v>153</v>
      </c>
      <c r="AS9" s="1" t="s">
        <v>148</v>
      </c>
      <c r="AT9" s="1" t="s">
        <v>155</v>
      </c>
      <c r="AU9" s="1" t="s">
        <v>148</v>
      </c>
      <c r="AV9" s="1" t="s">
        <v>151</v>
      </c>
      <c r="AW9" s="1" t="s">
        <v>152</v>
      </c>
      <c r="AX9" s="1" t="s">
        <v>148</v>
      </c>
      <c r="AY9" s="1" t="s">
        <v>153</v>
      </c>
      <c r="AZ9" s="1" t="s">
        <v>148</v>
      </c>
      <c r="BA9" s="1" t="s">
        <v>156</v>
      </c>
      <c r="BB9" s="1" t="s">
        <v>148</v>
      </c>
      <c r="BC9" s="1" t="s">
        <v>151</v>
      </c>
      <c r="BD9" s="1" t="s">
        <v>152</v>
      </c>
      <c r="BE9" s="1" t="s">
        <v>148</v>
      </c>
      <c r="BF9" s="1" t="s">
        <v>153</v>
      </c>
      <c r="BG9" s="1" t="s">
        <v>148</v>
      </c>
      <c r="BH9" s="1" t="s">
        <v>214</v>
      </c>
      <c r="BI9" s="1" t="s">
        <v>148</v>
      </c>
      <c r="BJ9" s="1" t="s">
        <v>151</v>
      </c>
      <c r="BK9" s="1" t="s">
        <v>152</v>
      </c>
      <c r="BL9" s="1" t="s">
        <v>148</v>
      </c>
      <c r="BM9" s="1" t="s">
        <v>153</v>
      </c>
      <c r="BN9" s="1" t="s">
        <v>148</v>
      </c>
      <c r="BO9" s="1" t="s">
        <v>215</v>
      </c>
      <c r="BP9" s="1" t="s">
        <v>148</v>
      </c>
      <c r="BQ9" s="1" t="s">
        <v>150</v>
      </c>
      <c r="BR9" s="1" t="s">
        <v>148</v>
      </c>
      <c r="BS9" s="1" t="s">
        <v>148</v>
      </c>
      <c r="BT9" s="1" t="s">
        <v>148</v>
      </c>
      <c r="BU9" s="1" t="s">
        <v>148</v>
      </c>
      <c r="BV9" s="1" t="s">
        <v>148</v>
      </c>
      <c r="BW9" s="1" t="s">
        <v>148</v>
      </c>
      <c r="BX9" s="1" t="s">
        <v>151</v>
      </c>
      <c r="BY9" s="1" t="s">
        <v>152</v>
      </c>
      <c r="BZ9" s="1" t="s">
        <v>148</v>
      </c>
      <c r="CA9" s="1" t="s">
        <v>153</v>
      </c>
      <c r="CB9" s="1" t="s">
        <v>148</v>
      </c>
      <c r="CC9" s="1" t="s">
        <v>217</v>
      </c>
      <c r="CD9" s="1" t="s">
        <v>148</v>
      </c>
      <c r="CE9" s="1" t="s">
        <v>150</v>
      </c>
      <c r="CF9" s="1" t="s">
        <v>148</v>
      </c>
      <c r="CG9" s="1" t="s">
        <v>148</v>
      </c>
      <c r="CH9" s="1" t="s">
        <v>148</v>
      </c>
      <c r="CI9" s="1" t="s">
        <v>148</v>
      </c>
      <c r="CJ9" s="1" t="s">
        <v>148</v>
      </c>
      <c r="CK9" s="1" t="s">
        <v>148</v>
      </c>
      <c r="CL9" s="1" t="s">
        <v>151</v>
      </c>
      <c r="CM9" s="1" t="s">
        <v>152</v>
      </c>
      <c r="CN9" s="1" t="s">
        <v>148</v>
      </c>
      <c r="CO9" s="1" t="s">
        <v>157</v>
      </c>
      <c r="CP9" s="1" t="s">
        <v>148</v>
      </c>
      <c r="CQ9" s="1" t="s">
        <v>148</v>
      </c>
      <c r="CR9" s="1" t="s">
        <v>163</v>
      </c>
      <c r="CS9" s="1" t="s">
        <v>151</v>
      </c>
      <c r="CT9" s="1" t="s">
        <v>152</v>
      </c>
      <c r="CU9" s="1" t="s">
        <v>148</v>
      </c>
      <c r="CV9" s="1" t="s">
        <v>153</v>
      </c>
      <c r="CW9" s="1" t="s">
        <v>148</v>
      </c>
      <c r="CX9" s="1" t="s">
        <v>164</v>
      </c>
      <c r="CY9" s="1" t="s">
        <v>148</v>
      </c>
      <c r="CZ9" s="1" t="s">
        <v>151</v>
      </c>
      <c r="DA9" s="1" t="s">
        <v>152</v>
      </c>
      <c r="DB9" s="1" t="s">
        <v>148</v>
      </c>
      <c r="DC9" s="1" t="s">
        <v>153</v>
      </c>
      <c r="DD9" s="1" t="s">
        <v>148</v>
      </c>
      <c r="DE9" s="1" t="s">
        <v>165</v>
      </c>
      <c r="DF9" s="1" t="s">
        <v>148</v>
      </c>
      <c r="DG9" s="1" t="s">
        <v>150</v>
      </c>
      <c r="DH9" s="1" t="s">
        <v>148</v>
      </c>
      <c r="DI9" s="1" t="s">
        <v>148</v>
      </c>
      <c r="DJ9" s="1" t="s">
        <v>148</v>
      </c>
      <c r="DK9" s="1" t="s">
        <v>148</v>
      </c>
      <c r="DL9" s="1" t="s">
        <v>148</v>
      </c>
      <c r="DM9" s="1" t="s">
        <v>148</v>
      </c>
      <c r="DN9" s="1" t="s">
        <v>151</v>
      </c>
      <c r="DO9" s="1" t="s">
        <v>160</v>
      </c>
      <c r="DP9" s="1" t="s">
        <v>148</v>
      </c>
      <c r="DQ9" s="1" t="s">
        <v>157</v>
      </c>
      <c r="DR9" s="1" t="s">
        <v>148</v>
      </c>
      <c r="DS9" s="1" t="s">
        <v>166</v>
      </c>
      <c r="DT9" s="1" t="s">
        <v>148</v>
      </c>
      <c r="DU9" s="1" t="s">
        <v>151</v>
      </c>
      <c r="DV9" s="1" t="s">
        <v>152</v>
      </c>
      <c r="DW9" s="1" t="s">
        <v>148</v>
      </c>
      <c r="DX9" s="1" t="s">
        <v>157</v>
      </c>
      <c r="DY9" s="1" t="s">
        <v>148</v>
      </c>
      <c r="DZ9" s="1" t="s">
        <v>166</v>
      </c>
      <c r="EA9" s="1" t="s">
        <v>148</v>
      </c>
      <c r="EB9" s="1" t="s">
        <v>151</v>
      </c>
      <c r="EC9" s="1" t="s">
        <v>167</v>
      </c>
      <c r="ED9" s="1" t="s">
        <v>148</v>
      </c>
      <c r="EE9" s="1" t="s">
        <v>157</v>
      </c>
      <c r="EF9" s="1" t="s">
        <v>148</v>
      </c>
      <c r="EG9" s="1" t="s">
        <v>166</v>
      </c>
      <c r="EH9" s="1" t="s">
        <v>148</v>
      </c>
      <c r="EI9" s="1" t="s">
        <v>150</v>
      </c>
      <c r="EJ9" s="1" t="s">
        <v>148</v>
      </c>
      <c r="EK9" s="1" t="s">
        <v>148</v>
      </c>
      <c r="EL9" s="1" t="s">
        <v>148</v>
      </c>
      <c r="EM9" s="1" t="s">
        <v>148</v>
      </c>
      <c r="EN9" s="1" t="s">
        <v>148</v>
      </c>
      <c r="EO9" s="1" t="s">
        <v>148</v>
      </c>
      <c r="EP9" s="1" t="s">
        <v>151</v>
      </c>
      <c r="EQ9" s="1" t="s">
        <v>152</v>
      </c>
      <c r="ER9" s="1" t="s">
        <v>148</v>
      </c>
      <c r="ES9" s="1" t="s">
        <v>157</v>
      </c>
      <c r="ET9" s="1" t="s">
        <v>148</v>
      </c>
      <c r="EU9" s="1" t="s">
        <v>166</v>
      </c>
      <c r="EV9" s="1" t="s">
        <v>148</v>
      </c>
      <c r="EW9" s="1" t="s">
        <v>151</v>
      </c>
      <c r="EX9" s="1" t="s">
        <v>152</v>
      </c>
      <c r="EY9" s="1" t="s">
        <v>148</v>
      </c>
      <c r="EZ9" s="1" t="s">
        <v>168</v>
      </c>
      <c r="FA9" s="1" t="s">
        <v>148</v>
      </c>
      <c r="FB9" s="1" t="s">
        <v>169</v>
      </c>
      <c r="FC9" s="1" t="s">
        <v>148</v>
      </c>
      <c r="FD9" s="1" t="s">
        <v>151</v>
      </c>
      <c r="FE9" s="1" t="s">
        <v>170</v>
      </c>
      <c r="FF9" s="1" t="s">
        <v>148</v>
      </c>
      <c r="FG9" s="1" t="s">
        <v>157</v>
      </c>
      <c r="FH9" s="1" t="s">
        <v>148</v>
      </c>
      <c r="FI9" s="1" t="s">
        <v>171</v>
      </c>
      <c r="FJ9" s="1" t="s">
        <v>148</v>
      </c>
      <c r="FK9" s="1" t="s">
        <v>151</v>
      </c>
      <c r="FL9" s="1" t="s">
        <v>152</v>
      </c>
      <c r="FM9" s="1" t="s">
        <v>148</v>
      </c>
      <c r="FN9" s="1" t="s">
        <v>157</v>
      </c>
      <c r="FO9" s="1" t="s">
        <v>148</v>
      </c>
      <c r="FP9" s="1" t="s">
        <v>172</v>
      </c>
      <c r="FQ9" s="1" t="s">
        <v>148</v>
      </c>
      <c r="FR9" s="1" t="s">
        <v>151</v>
      </c>
      <c r="FS9" s="1" t="s">
        <v>152</v>
      </c>
      <c r="FT9" s="1" t="s">
        <v>148</v>
      </c>
      <c r="FU9" s="1" t="s">
        <v>157</v>
      </c>
      <c r="FV9" s="1" t="s">
        <v>173</v>
      </c>
      <c r="FW9" s="1" t="s">
        <v>148</v>
      </c>
      <c r="FX9" s="1" t="s">
        <v>151</v>
      </c>
      <c r="FY9" s="1" t="s">
        <v>160</v>
      </c>
      <c r="FZ9" s="1" t="s">
        <v>148</v>
      </c>
      <c r="GA9" s="1" t="s">
        <v>157</v>
      </c>
      <c r="GB9" s="1" t="s">
        <v>148</v>
      </c>
      <c r="GC9" s="1" t="s">
        <v>166</v>
      </c>
      <c r="GD9" s="1" t="s">
        <v>148</v>
      </c>
      <c r="GE9" s="1" t="s">
        <v>148</v>
      </c>
      <c r="GF9" s="1" t="s">
        <v>247</v>
      </c>
      <c r="GG9" s="1" t="s">
        <v>148</v>
      </c>
      <c r="GH9"/>
      <c r="GI9" s="1" t="s">
        <v>148</v>
      </c>
      <c r="GJ9" s="1" t="s">
        <v>174</v>
      </c>
      <c r="GK9" s="1" t="s">
        <v>148</v>
      </c>
      <c r="GL9" s="1" t="s">
        <v>148</v>
      </c>
      <c r="GM9"/>
      <c r="GN9" s="1" t="s">
        <v>148</v>
      </c>
      <c r="GO9" s="1" t="s">
        <v>248</v>
      </c>
      <c r="GP9" s="1" t="s">
        <v>148</v>
      </c>
      <c r="GQ9" s="1" t="s">
        <v>148</v>
      </c>
      <c r="GR9"/>
      <c r="GS9" s="1" t="s">
        <v>148</v>
      </c>
      <c r="GT9" s="1" t="s">
        <v>175</v>
      </c>
      <c r="GU9" s="1" t="s">
        <v>149</v>
      </c>
      <c r="GV9" s="1" t="s">
        <v>249</v>
      </c>
      <c r="GW9" t="str">
        <f>HYPERLINK("https://api.typeform.com/responses/files/f3cecc79f873da939f090f7c1774684f26d34d7d954ad508f7f735f32cfc189d/76_ifc4_export_error.png","https://api.typeform.com/responses/files/f3cecc79f873da939f090f7c1774684f26d34d7d954ad508f7f735f32cfc189d/76_ifc4_export_error.png")</f>
        <v>https://api.typeform.com/responses/files/f3cecc79f873da939f090f7c1774684f26d34d7d954ad508f7f735f32cfc189d/76_ifc4_export_error.png</v>
      </c>
      <c r="GX9" s="1" t="s">
        <v>127</v>
      </c>
      <c r="GY9" s="1" t="s">
        <v>128</v>
      </c>
      <c r="GZ9" s="1" t="s">
        <v>129</v>
      </c>
      <c r="HA9" s="1" t="s">
        <v>130</v>
      </c>
      <c r="HB9" s="1" t="s">
        <v>131</v>
      </c>
      <c r="HC9" s="1" t="s">
        <v>132</v>
      </c>
      <c r="HD9" s="1" t="s">
        <v>148</v>
      </c>
      <c r="HE9" s="1" t="s">
        <v>148</v>
      </c>
      <c r="HF9"/>
      <c r="HG9" s="1" t="s">
        <v>151</v>
      </c>
      <c r="HH9" s="1" t="s">
        <v>151</v>
      </c>
      <c r="HI9" s="1" t="s">
        <v>151</v>
      </c>
      <c r="HJ9" s="1" t="s">
        <v>151</v>
      </c>
      <c r="HK9" s="1" t="s">
        <v>151</v>
      </c>
      <c r="HL9" s="1" t="s">
        <v>250</v>
      </c>
      <c r="HM9" s="1" t="s">
        <v>251</v>
      </c>
      <c r="HN9" s="1" t="s">
        <v>178</v>
      </c>
      <c r="HO9" s="1" t="s">
        <v>252</v>
      </c>
      <c r="HP9" s="1" t="s">
        <v>253</v>
      </c>
      <c r="HQ9" s="1" t="s">
        <v>181</v>
      </c>
    </row>
    <row r="10" spans="1:225" x14ac:dyDescent="0.15">
      <c r="A10" s="1" t="s">
        <v>254</v>
      </c>
      <c r="B10" s="1" t="s">
        <v>147</v>
      </c>
      <c r="C10" s="1" t="s">
        <v>148</v>
      </c>
      <c r="D10" s="1" t="s">
        <v>148</v>
      </c>
      <c r="E10"/>
      <c r="F10" s="1" t="s">
        <v>148</v>
      </c>
      <c r="G10" s="1" t="s">
        <v>183</v>
      </c>
      <c r="H10" s="1" t="s">
        <v>148</v>
      </c>
      <c r="I10" s="1" t="s">
        <v>149</v>
      </c>
      <c r="J10" s="1" t="s">
        <v>149</v>
      </c>
      <c r="K10" s="1" t="s">
        <v>149</v>
      </c>
      <c r="L10" s="1" t="s">
        <v>183</v>
      </c>
      <c r="M10" s="1" t="s">
        <v>151</v>
      </c>
      <c r="N10" s="1" t="s">
        <v>152</v>
      </c>
      <c r="O10" s="1" t="s">
        <v>148</v>
      </c>
      <c r="P10" s="1" t="s">
        <v>153</v>
      </c>
      <c r="Q10" s="1" t="s">
        <v>148</v>
      </c>
      <c r="R10" s="1" t="s">
        <v>184</v>
      </c>
      <c r="S10" s="1" t="s">
        <v>148</v>
      </c>
      <c r="T10" s="1" t="s">
        <v>151</v>
      </c>
      <c r="U10" s="1" t="s">
        <v>152</v>
      </c>
      <c r="V10" s="1" t="s">
        <v>148</v>
      </c>
      <c r="W10" s="1" t="s">
        <v>153</v>
      </c>
      <c r="X10" s="1" t="s">
        <v>148</v>
      </c>
      <c r="Y10" s="1" t="s">
        <v>148</v>
      </c>
      <c r="Z10" s="1" t="s">
        <v>255</v>
      </c>
      <c r="AA10" s="1" t="s">
        <v>151</v>
      </c>
      <c r="AB10" s="1" t="s">
        <v>152</v>
      </c>
      <c r="AC10" s="1" t="s">
        <v>148</v>
      </c>
      <c r="AD10" s="1" t="s">
        <v>153</v>
      </c>
      <c r="AE10" s="1" t="s">
        <v>148</v>
      </c>
      <c r="AF10" s="1" t="s">
        <v>148</v>
      </c>
      <c r="AG10" s="1" t="s">
        <v>256</v>
      </c>
      <c r="AH10" s="1" t="s">
        <v>151</v>
      </c>
      <c r="AI10" s="1" t="s">
        <v>160</v>
      </c>
      <c r="AJ10" s="1" t="s">
        <v>148</v>
      </c>
      <c r="AK10" s="1" t="s">
        <v>157</v>
      </c>
      <c r="AL10" s="1" t="s">
        <v>148</v>
      </c>
      <c r="AM10" s="1" t="s">
        <v>161</v>
      </c>
      <c r="AN10" s="1" t="s">
        <v>148</v>
      </c>
      <c r="AO10" s="1" t="s">
        <v>151</v>
      </c>
      <c r="AP10" s="1" t="s">
        <v>160</v>
      </c>
      <c r="AQ10" s="1" t="s">
        <v>148</v>
      </c>
      <c r="AR10" s="1" t="s">
        <v>157</v>
      </c>
      <c r="AS10" s="1" t="s">
        <v>148</v>
      </c>
      <c r="AT10" s="1" t="s">
        <v>161</v>
      </c>
      <c r="AU10" s="1" t="s">
        <v>148</v>
      </c>
      <c r="AV10" s="1" t="s">
        <v>151</v>
      </c>
      <c r="AW10" s="1" t="s">
        <v>152</v>
      </c>
      <c r="AX10" s="1" t="s">
        <v>148</v>
      </c>
      <c r="AY10" s="1" t="s">
        <v>153</v>
      </c>
      <c r="AZ10" s="1" t="s">
        <v>148</v>
      </c>
      <c r="BA10" s="1" t="s">
        <v>148</v>
      </c>
      <c r="BB10" s="1" t="s">
        <v>257</v>
      </c>
      <c r="BC10" s="1" t="s">
        <v>151</v>
      </c>
      <c r="BD10" s="1" t="s">
        <v>152</v>
      </c>
      <c r="BE10" s="1" t="s">
        <v>148</v>
      </c>
      <c r="BF10" s="1" t="s">
        <v>212</v>
      </c>
      <c r="BG10" s="1" t="s">
        <v>148</v>
      </c>
      <c r="BH10" s="1" t="s">
        <v>148</v>
      </c>
      <c r="BI10" s="1" t="s">
        <v>258</v>
      </c>
      <c r="BJ10" s="1" t="s">
        <v>151</v>
      </c>
      <c r="BK10" s="1" t="s">
        <v>152</v>
      </c>
      <c r="BL10" s="1" t="s">
        <v>148</v>
      </c>
      <c r="BM10" s="1" t="s">
        <v>212</v>
      </c>
      <c r="BN10" s="1" t="s">
        <v>148</v>
      </c>
      <c r="BO10" s="1" t="s">
        <v>148</v>
      </c>
      <c r="BP10" s="1" t="s">
        <v>259</v>
      </c>
      <c r="BQ10" s="1" t="s">
        <v>151</v>
      </c>
      <c r="BR10" s="1" t="s">
        <v>160</v>
      </c>
      <c r="BS10" s="1" t="s">
        <v>148</v>
      </c>
      <c r="BT10" s="1" t="s">
        <v>157</v>
      </c>
      <c r="BU10" s="1" t="s">
        <v>148</v>
      </c>
      <c r="BV10" s="1" t="s">
        <v>161</v>
      </c>
      <c r="BW10" s="1" t="s">
        <v>148</v>
      </c>
      <c r="BX10" s="1" t="s">
        <v>151</v>
      </c>
      <c r="BY10" s="1" t="s">
        <v>152</v>
      </c>
      <c r="BZ10" s="1" t="s">
        <v>148</v>
      </c>
      <c r="CA10" s="1" t="s">
        <v>212</v>
      </c>
      <c r="CB10" s="1" t="s">
        <v>148</v>
      </c>
      <c r="CC10" s="1" t="s">
        <v>148</v>
      </c>
      <c r="CD10" s="1" t="s">
        <v>259</v>
      </c>
      <c r="CE10" s="1" t="s">
        <v>151</v>
      </c>
      <c r="CF10" s="1" t="s">
        <v>160</v>
      </c>
      <c r="CG10" s="1" t="s">
        <v>148</v>
      </c>
      <c r="CH10" s="1" t="s">
        <v>157</v>
      </c>
      <c r="CI10" s="1" t="s">
        <v>148</v>
      </c>
      <c r="CJ10" s="1" t="s">
        <v>161</v>
      </c>
      <c r="CK10" s="1" t="s">
        <v>148</v>
      </c>
      <c r="CL10" s="1" t="s">
        <v>151</v>
      </c>
      <c r="CM10" s="1" t="s">
        <v>152</v>
      </c>
      <c r="CN10" s="1" t="s">
        <v>148</v>
      </c>
      <c r="CO10" s="1" t="s">
        <v>157</v>
      </c>
      <c r="CP10" s="1" t="s">
        <v>148</v>
      </c>
      <c r="CQ10" s="1" t="s">
        <v>148</v>
      </c>
      <c r="CR10" s="1" t="s">
        <v>260</v>
      </c>
      <c r="CS10" s="1" t="s">
        <v>151</v>
      </c>
      <c r="CT10" s="1" t="s">
        <v>152</v>
      </c>
      <c r="CU10" s="1" t="s">
        <v>148</v>
      </c>
      <c r="CV10" s="1" t="s">
        <v>153</v>
      </c>
      <c r="CW10" s="1" t="s">
        <v>148</v>
      </c>
      <c r="CX10" s="1" t="s">
        <v>261</v>
      </c>
      <c r="CY10" s="1" t="s">
        <v>148</v>
      </c>
      <c r="CZ10" s="1" t="s">
        <v>151</v>
      </c>
      <c r="DA10" s="1" t="s">
        <v>152</v>
      </c>
      <c r="DB10" s="1" t="s">
        <v>148</v>
      </c>
      <c r="DC10" s="1" t="s">
        <v>153</v>
      </c>
      <c r="DD10" s="1" t="s">
        <v>148</v>
      </c>
      <c r="DE10" s="1" t="s">
        <v>262</v>
      </c>
      <c r="DF10" s="1" t="s">
        <v>148</v>
      </c>
      <c r="DG10" s="1" t="s">
        <v>151</v>
      </c>
      <c r="DH10" s="1" t="s">
        <v>160</v>
      </c>
      <c r="DI10" s="1" t="s">
        <v>148</v>
      </c>
      <c r="DJ10" s="1" t="s">
        <v>157</v>
      </c>
      <c r="DK10" s="1" t="s">
        <v>148</v>
      </c>
      <c r="DL10" s="1" t="s">
        <v>161</v>
      </c>
      <c r="DM10" s="1" t="s">
        <v>148</v>
      </c>
      <c r="DN10" s="1" t="s">
        <v>151</v>
      </c>
      <c r="DO10" s="1" t="s">
        <v>160</v>
      </c>
      <c r="DP10" s="1" t="s">
        <v>148</v>
      </c>
      <c r="DQ10" s="1" t="s">
        <v>157</v>
      </c>
      <c r="DR10" s="1" t="s">
        <v>148</v>
      </c>
      <c r="DS10" s="1" t="s">
        <v>166</v>
      </c>
      <c r="DT10" s="1" t="s">
        <v>148</v>
      </c>
      <c r="DU10" s="1" t="s">
        <v>151</v>
      </c>
      <c r="DV10" s="1" t="s">
        <v>152</v>
      </c>
      <c r="DW10" s="1" t="s">
        <v>148</v>
      </c>
      <c r="DX10" s="1" t="s">
        <v>157</v>
      </c>
      <c r="DY10" s="1" t="s">
        <v>148</v>
      </c>
      <c r="DZ10" s="1" t="s">
        <v>166</v>
      </c>
      <c r="EA10" s="1" t="s">
        <v>148</v>
      </c>
      <c r="EB10" s="1" t="s">
        <v>151</v>
      </c>
      <c r="EC10" s="1" t="s">
        <v>167</v>
      </c>
      <c r="ED10" s="1" t="s">
        <v>148</v>
      </c>
      <c r="EE10" s="1" t="s">
        <v>157</v>
      </c>
      <c r="EF10" s="1" t="s">
        <v>148</v>
      </c>
      <c r="EG10" s="1" t="s">
        <v>166</v>
      </c>
      <c r="EH10" s="1" t="s">
        <v>148</v>
      </c>
      <c r="EI10" s="1" t="s">
        <v>151</v>
      </c>
      <c r="EJ10" s="1" t="s">
        <v>160</v>
      </c>
      <c r="EK10" s="1" t="s">
        <v>148</v>
      </c>
      <c r="EL10" s="1" t="s">
        <v>157</v>
      </c>
      <c r="EM10" s="1" t="s">
        <v>148</v>
      </c>
      <c r="EN10" s="1" t="s">
        <v>161</v>
      </c>
      <c r="EO10" s="1" t="s">
        <v>148</v>
      </c>
      <c r="EP10" s="1" t="s">
        <v>151</v>
      </c>
      <c r="EQ10" s="1" t="s">
        <v>160</v>
      </c>
      <c r="ER10" s="1" t="s">
        <v>148</v>
      </c>
      <c r="ES10" s="1" t="s">
        <v>157</v>
      </c>
      <c r="ET10" s="1" t="s">
        <v>148</v>
      </c>
      <c r="EU10" s="1" t="s">
        <v>161</v>
      </c>
      <c r="EV10" s="1" t="s">
        <v>148</v>
      </c>
      <c r="EW10" s="1" t="s">
        <v>151</v>
      </c>
      <c r="EX10" s="1" t="s">
        <v>152</v>
      </c>
      <c r="EY10" s="1" t="s">
        <v>148</v>
      </c>
      <c r="EZ10" s="1" t="s">
        <v>168</v>
      </c>
      <c r="FA10" s="1" t="s">
        <v>148</v>
      </c>
      <c r="FB10" s="1" t="s">
        <v>169</v>
      </c>
      <c r="FC10" s="1" t="s">
        <v>148</v>
      </c>
      <c r="FD10" s="1" t="s">
        <v>151</v>
      </c>
      <c r="FE10" s="1" t="s">
        <v>170</v>
      </c>
      <c r="FF10" s="1" t="s">
        <v>148</v>
      </c>
      <c r="FG10" s="1" t="s">
        <v>157</v>
      </c>
      <c r="FH10" s="1" t="s">
        <v>148</v>
      </c>
      <c r="FI10" s="1" t="s">
        <v>171</v>
      </c>
      <c r="FJ10" s="1" t="s">
        <v>148</v>
      </c>
      <c r="FK10" s="1" t="s">
        <v>151</v>
      </c>
      <c r="FL10" s="1" t="s">
        <v>152</v>
      </c>
      <c r="FM10" s="1" t="s">
        <v>148</v>
      </c>
      <c r="FN10" s="1" t="s">
        <v>157</v>
      </c>
      <c r="FO10" s="1" t="s">
        <v>148</v>
      </c>
      <c r="FP10" s="1" t="s">
        <v>172</v>
      </c>
      <c r="FQ10" s="1" t="s">
        <v>148</v>
      </c>
      <c r="FR10" s="1" t="s">
        <v>151</v>
      </c>
      <c r="FS10" s="1" t="s">
        <v>152</v>
      </c>
      <c r="FT10" s="1" t="s">
        <v>148</v>
      </c>
      <c r="FU10" s="1" t="s">
        <v>157</v>
      </c>
      <c r="FV10" s="1" t="s">
        <v>173</v>
      </c>
      <c r="FW10" s="1" t="s">
        <v>148</v>
      </c>
      <c r="FX10" s="1" t="s">
        <v>151</v>
      </c>
      <c r="FY10" s="1" t="s">
        <v>160</v>
      </c>
      <c r="FZ10" s="1" t="s">
        <v>148</v>
      </c>
      <c r="GA10" s="1" t="s">
        <v>157</v>
      </c>
      <c r="GB10" s="1" t="s">
        <v>148</v>
      </c>
      <c r="GC10" s="1" t="s">
        <v>166</v>
      </c>
      <c r="GD10" s="1" t="s">
        <v>148</v>
      </c>
      <c r="GE10" s="1" t="s">
        <v>174</v>
      </c>
      <c r="GF10" s="1" t="s">
        <v>148</v>
      </c>
      <c r="GG10" s="1" t="s">
        <v>148</v>
      </c>
      <c r="GH10"/>
      <c r="GI10" s="1" t="s">
        <v>263</v>
      </c>
      <c r="GJ10" s="1" t="s">
        <v>174</v>
      </c>
      <c r="GK10" s="1" t="s">
        <v>148</v>
      </c>
      <c r="GL10" s="1" t="s">
        <v>148</v>
      </c>
      <c r="GM10"/>
      <c r="GN10" s="1" t="s">
        <v>148</v>
      </c>
      <c r="GO10" s="1" t="s">
        <v>148</v>
      </c>
      <c r="GP10" s="1" t="s">
        <v>264</v>
      </c>
      <c r="GQ10" s="1" t="s">
        <v>148</v>
      </c>
      <c r="GR10"/>
      <c r="GS10" s="1" t="s">
        <v>148</v>
      </c>
      <c r="GT10" s="1" t="s">
        <v>175</v>
      </c>
      <c r="GU10" s="1" t="s">
        <v>183</v>
      </c>
      <c r="GV10" s="1" t="s">
        <v>148</v>
      </c>
      <c r="GW10"/>
      <c r="GX10" s="1" t="s">
        <v>127</v>
      </c>
      <c r="GY10" s="1" t="s">
        <v>128</v>
      </c>
      <c r="GZ10" s="1" t="s">
        <v>129</v>
      </c>
      <c r="HA10" s="1" t="s">
        <v>130</v>
      </c>
      <c r="HB10" s="1" t="s">
        <v>131</v>
      </c>
      <c r="HC10" s="1" t="s">
        <v>148</v>
      </c>
      <c r="HD10" s="1" t="s">
        <v>148</v>
      </c>
      <c r="HE10" s="1" t="s">
        <v>148</v>
      </c>
      <c r="HF10"/>
      <c r="HG10" s="1" t="s">
        <v>151</v>
      </c>
      <c r="HH10" s="1" t="s">
        <v>151</v>
      </c>
      <c r="HI10" s="1" t="s">
        <v>151</v>
      </c>
      <c r="HJ10" s="1" t="s">
        <v>151</v>
      </c>
      <c r="HK10" s="1" t="s">
        <v>151</v>
      </c>
      <c r="HL10" s="1" t="s">
        <v>265</v>
      </c>
      <c r="HM10" s="1" t="s">
        <v>251</v>
      </c>
      <c r="HN10" s="1" t="s">
        <v>178</v>
      </c>
      <c r="HO10" s="1" t="s">
        <v>266</v>
      </c>
      <c r="HP10" s="1" t="s">
        <v>267</v>
      </c>
      <c r="HQ10" s="1" t="s">
        <v>181</v>
      </c>
    </row>
    <row r="11" spans="1:225" x14ac:dyDescent="0.15">
      <c r="A11" s="1" t="s">
        <v>268</v>
      </c>
      <c r="B11" s="1" t="s">
        <v>147</v>
      </c>
      <c r="C11" s="1" t="s">
        <v>148</v>
      </c>
      <c r="D11" s="1" t="s">
        <v>148</v>
      </c>
      <c r="E11"/>
      <c r="F11" s="1" t="s">
        <v>148</v>
      </c>
      <c r="G11" s="1" t="s">
        <v>149</v>
      </c>
      <c r="H11" s="1" t="s">
        <v>148</v>
      </c>
      <c r="I11" s="1" t="s">
        <v>149</v>
      </c>
      <c r="J11" s="1" t="s">
        <v>149</v>
      </c>
      <c r="K11" s="1" t="s">
        <v>149</v>
      </c>
      <c r="L11" s="1" t="s">
        <v>149</v>
      </c>
      <c r="M11" s="1" t="s">
        <v>151</v>
      </c>
      <c r="N11" s="1" t="s">
        <v>152</v>
      </c>
      <c r="O11" s="1" t="s">
        <v>148</v>
      </c>
      <c r="P11" s="1" t="s">
        <v>153</v>
      </c>
      <c r="Q11" s="1" t="s">
        <v>148</v>
      </c>
      <c r="R11" s="1" t="s">
        <v>184</v>
      </c>
      <c r="S11" s="1" t="s">
        <v>148</v>
      </c>
      <c r="T11" s="1" t="s">
        <v>151</v>
      </c>
      <c r="U11" s="1" t="s">
        <v>152</v>
      </c>
      <c r="V11" s="1" t="s">
        <v>148</v>
      </c>
      <c r="W11" s="1" t="s">
        <v>153</v>
      </c>
      <c r="X11" s="1" t="s">
        <v>148</v>
      </c>
      <c r="Y11" s="1" t="s">
        <v>185</v>
      </c>
      <c r="Z11" s="1" t="s">
        <v>148</v>
      </c>
      <c r="AA11" s="1" t="s">
        <v>151</v>
      </c>
      <c r="AB11" s="1" t="s">
        <v>152</v>
      </c>
      <c r="AC11" s="1" t="s">
        <v>148</v>
      </c>
      <c r="AD11" s="1" t="s">
        <v>153</v>
      </c>
      <c r="AE11" s="1" t="s">
        <v>148</v>
      </c>
      <c r="AF11" s="1" t="s">
        <v>213</v>
      </c>
      <c r="AG11" s="1" t="s">
        <v>148</v>
      </c>
      <c r="AH11" s="1" t="s">
        <v>151</v>
      </c>
      <c r="AI11" s="1" t="s">
        <v>152</v>
      </c>
      <c r="AJ11" s="1" t="s">
        <v>148</v>
      </c>
      <c r="AK11" s="1" t="s">
        <v>153</v>
      </c>
      <c r="AL11" s="1" t="s">
        <v>148</v>
      </c>
      <c r="AM11" s="1" t="s">
        <v>154</v>
      </c>
      <c r="AN11" s="1" t="s">
        <v>148</v>
      </c>
      <c r="AO11" s="1" t="s">
        <v>151</v>
      </c>
      <c r="AP11" s="1" t="s">
        <v>152</v>
      </c>
      <c r="AQ11" s="1" t="s">
        <v>148</v>
      </c>
      <c r="AR11" s="1" t="s">
        <v>153</v>
      </c>
      <c r="AS11" s="1" t="s">
        <v>148</v>
      </c>
      <c r="AT11" s="1" t="s">
        <v>155</v>
      </c>
      <c r="AU11" s="1" t="s">
        <v>148</v>
      </c>
      <c r="AV11" s="1" t="s">
        <v>151</v>
      </c>
      <c r="AW11" s="1" t="s">
        <v>152</v>
      </c>
      <c r="AX11" s="1" t="s">
        <v>148</v>
      </c>
      <c r="AY11" s="1" t="s">
        <v>153</v>
      </c>
      <c r="AZ11" s="1" t="s">
        <v>148</v>
      </c>
      <c r="BA11" s="1" t="s">
        <v>156</v>
      </c>
      <c r="BB11" s="1" t="s">
        <v>148</v>
      </c>
      <c r="BC11" s="1" t="s">
        <v>151</v>
      </c>
      <c r="BD11" s="1" t="s">
        <v>152</v>
      </c>
      <c r="BE11" s="1" t="s">
        <v>148</v>
      </c>
      <c r="BF11" s="1" t="s">
        <v>153</v>
      </c>
      <c r="BG11" s="1" t="s">
        <v>148</v>
      </c>
      <c r="BH11" s="1" t="s">
        <v>214</v>
      </c>
      <c r="BI11" s="1" t="s">
        <v>148</v>
      </c>
      <c r="BJ11" s="1" t="s">
        <v>151</v>
      </c>
      <c r="BK11" s="1" t="s">
        <v>152</v>
      </c>
      <c r="BL11" s="1" t="s">
        <v>148</v>
      </c>
      <c r="BM11" s="1" t="s">
        <v>153</v>
      </c>
      <c r="BN11" s="1" t="s">
        <v>148</v>
      </c>
      <c r="BO11" s="1" t="s">
        <v>215</v>
      </c>
      <c r="BP11" s="1" t="s">
        <v>148</v>
      </c>
      <c r="BQ11" s="1" t="s">
        <v>151</v>
      </c>
      <c r="BR11" s="1" t="s">
        <v>160</v>
      </c>
      <c r="BS11" s="1" t="s">
        <v>148</v>
      </c>
      <c r="BT11" s="1" t="s">
        <v>153</v>
      </c>
      <c r="BU11" s="1" t="s">
        <v>148</v>
      </c>
      <c r="BV11" s="1" t="s">
        <v>161</v>
      </c>
      <c r="BW11" s="1" t="s">
        <v>148</v>
      </c>
      <c r="BX11" s="1" t="s">
        <v>151</v>
      </c>
      <c r="BY11" s="1" t="s">
        <v>152</v>
      </c>
      <c r="BZ11" s="1" t="s">
        <v>148</v>
      </c>
      <c r="CA11" s="1" t="s">
        <v>153</v>
      </c>
      <c r="CB11" s="1" t="s">
        <v>148</v>
      </c>
      <c r="CC11" s="1" t="s">
        <v>217</v>
      </c>
      <c r="CD11" s="1" t="s">
        <v>148</v>
      </c>
      <c r="CE11" s="1" t="s">
        <v>151</v>
      </c>
      <c r="CF11" s="1" t="s">
        <v>152</v>
      </c>
      <c r="CG11" s="1" t="s">
        <v>148</v>
      </c>
      <c r="CH11" s="1" t="s">
        <v>157</v>
      </c>
      <c r="CI11" s="1" t="s">
        <v>148</v>
      </c>
      <c r="CJ11" s="1" t="s">
        <v>161</v>
      </c>
      <c r="CK11" s="1" t="s">
        <v>148</v>
      </c>
      <c r="CL11" s="1" t="s">
        <v>151</v>
      </c>
      <c r="CM11" s="1" t="s">
        <v>152</v>
      </c>
      <c r="CN11" s="1" t="s">
        <v>148</v>
      </c>
      <c r="CO11" s="1" t="s">
        <v>157</v>
      </c>
      <c r="CP11" s="1" t="s">
        <v>148</v>
      </c>
      <c r="CQ11" s="1" t="s">
        <v>148</v>
      </c>
      <c r="CR11" s="1" t="s">
        <v>260</v>
      </c>
      <c r="CS11" s="1" t="s">
        <v>151</v>
      </c>
      <c r="CT11" s="1" t="s">
        <v>152</v>
      </c>
      <c r="CU11" s="1" t="s">
        <v>148</v>
      </c>
      <c r="CV11" s="1" t="s">
        <v>153</v>
      </c>
      <c r="CW11" s="1" t="s">
        <v>148</v>
      </c>
      <c r="CX11" s="1" t="s">
        <v>164</v>
      </c>
      <c r="CY11" s="1" t="s">
        <v>148</v>
      </c>
      <c r="CZ11" s="1" t="s">
        <v>151</v>
      </c>
      <c r="DA11" s="1" t="s">
        <v>152</v>
      </c>
      <c r="DB11" s="1" t="s">
        <v>148</v>
      </c>
      <c r="DC11" s="1" t="s">
        <v>153</v>
      </c>
      <c r="DD11" s="1" t="s">
        <v>148</v>
      </c>
      <c r="DE11" s="1" t="s">
        <v>165</v>
      </c>
      <c r="DF11" s="1" t="s">
        <v>148</v>
      </c>
      <c r="DG11" s="1" t="s">
        <v>151</v>
      </c>
      <c r="DH11" s="1" t="s">
        <v>160</v>
      </c>
      <c r="DI11" s="1" t="s">
        <v>148</v>
      </c>
      <c r="DJ11" s="1" t="s">
        <v>153</v>
      </c>
      <c r="DK11" s="1" t="s">
        <v>148</v>
      </c>
      <c r="DL11" s="1" t="s">
        <v>161</v>
      </c>
      <c r="DM11" s="1" t="s">
        <v>148</v>
      </c>
      <c r="DN11" s="1" t="s">
        <v>151</v>
      </c>
      <c r="DO11" s="1" t="s">
        <v>160</v>
      </c>
      <c r="DP11" s="1" t="s">
        <v>148</v>
      </c>
      <c r="DQ11" s="1" t="s">
        <v>157</v>
      </c>
      <c r="DR11" s="1" t="s">
        <v>148</v>
      </c>
      <c r="DS11" s="1" t="s">
        <v>166</v>
      </c>
      <c r="DT11" s="1" t="s">
        <v>148</v>
      </c>
      <c r="DU11" s="1" t="s">
        <v>151</v>
      </c>
      <c r="DV11" s="1" t="s">
        <v>152</v>
      </c>
      <c r="DW11" s="1" t="s">
        <v>148</v>
      </c>
      <c r="DX11" s="1" t="s">
        <v>157</v>
      </c>
      <c r="DY11" s="1" t="s">
        <v>148</v>
      </c>
      <c r="DZ11" s="1" t="s">
        <v>166</v>
      </c>
      <c r="EA11" s="1" t="s">
        <v>148</v>
      </c>
      <c r="EB11" s="1" t="s">
        <v>151</v>
      </c>
      <c r="EC11" s="1" t="s">
        <v>167</v>
      </c>
      <c r="ED11" s="1" t="s">
        <v>148</v>
      </c>
      <c r="EE11" s="1" t="s">
        <v>157</v>
      </c>
      <c r="EF11" s="1" t="s">
        <v>148</v>
      </c>
      <c r="EG11" s="1" t="s">
        <v>161</v>
      </c>
      <c r="EH11" s="1" t="s">
        <v>148</v>
      </c>
      <c r="EI11" s="1" t="s">
        <v>151</v>
      </c>
      <c r="EJ11" s="1" t="s">
        <v>160</v>
      </c>
      <c r="EK11" s="1" t="s">
        <v>148</v>
      </c>
      <c r="EL11" s="1" t="s">
        <v>157</v>
      </c>
      <c r="EM11" s="1" t="s">
        <v>148</v>
      </c>
      <c r="EN11" s="1" t="s">
        <v>161</v>
      </c>
      <c r="EO11" s="1" t="s">
        <v>148</v>
      </c>
      <c r="EP11" s="1" t="s">
        <v>151</v>
      </c>
      <c r="EQ11" s="1" t="s">
        <v>152</v>
      </c>
      <c r="ER11" s="1" t="s">
        <v>148</v>
      </c>
      <c r="ES11" s="1" t="s">
        <v>157</v>
      </c>
      <c r="ET11" s="1" t="s">
        <v>148</v>
      </c>
      <c r="EU11" s="1" t="s">
        <v>166</v>
      </c>
      <c r="EV11" s="1" t="s">
        <v>148</v>
      </c>
      <c r="EW11" s="1" t="s">
        <v>151</v>
      </c>
      <c r="EX11" s="1" t="s">
        <v>152</v>
      </c>
      <c r="EY11" s="1" t="s">
        <v>148</v>
      </c>
      <c r="EZ11" s="1" t="s">
        <v>168</v>
      </c>
      <c r="FA11" s="1" t="s">
        <v>148</v>
      </c>
      <c r="FB11" s="1" t="s">
        <v>169</v>
      </c>
      <c r="FC11" s="1" t="s">
        <v>148</v>
      </c>
      <c r="FD11" s="1" t="s">
        <v>151</v>
      </c>
      <c r="FE11" s="1" t="s">
        <v>170</v>
      </c>
      <c r="FF11" s="1" t="s">
        <v>148</v>
      </c>
      <c r="FG11" s="1" t="s">
        <v>157</v>
      </c>
      <c r="FH11" s="1" t="s">
        <v>148</v>
      </c>
      <c r="FI11" s="1" t="s">
        <v>171</v>
      </c>
      <c r="FJ11" s="1" t="s">
        <v>148</v>
      </c>
      <c r="FK11" s="1" t="s">
        <v>151</v>
      </c>
      <c r="FL11" s="1" t="s">
        <v>152</v>
      </c>
      <c r="FM11" s="1" t="s">
        <v>148</v>
      </c>
      <c r="FN11" s="1" t="s">
        <v>157</v>
      </c>
      <c r="FO11" s="1" t="s">
        <v>148</v>
      </c>
      <c r="FP11" s="1" t="s">
        <v>172</v>
      </c>
      <c r="FQ11" s="1" t="s">
        <v>148</v>
      </c>
      <c r="FR11" s="1" t="s">
        <v>151</v>
      </c>
      <c r="FS11" s="1" t="s">
        <v>152</v>
      </c>
      <c r="FT11" s="1" t="s">
        <v>148</v>
      </c>
      <c r="FU11" s="1" t="s">
        <v>157</v>
      </c>
      <c r="FV11" s="1" t="s">
        <v>173</v>
      </c>
      <c r="FW11" s="1" t="s">
        <v>148</v>
      </c>
      <c r="FX11" s="1" t="s">
        <v>151</v>
      </c>
      <c r="FY11" s="1" t="s">
        <v>160</v>
      </c>
      <c r="FZ11" s="1" t="s">
        <v>148</v>
      </c>
      <c r="GA11" s="1" t="s">
        <v>157</v>
      </c>
      <c r="GB11" s="1" t="s">
        <v>148</v>
      </c>
      <c r="GC11" s="1" t="s">
        <v>166</v>
      </c>
      <c r="GD11" s="1" t="s">
        <v>148</v>
      </c>
      <c r="GE11" s="1" t="s">
        <v>269</v>
      </c>
      <c r="GF11" s="1" t="s">
        <v>148</v>
      </c>
      <c r="GG11" s="1" t="s">
        <v>148</v>
      </c>
      <c r="GH11"/>
      <c r="GI11" s="1" t="s">
        <v>148</v>
      </c>
      <c r="GJ11" s="1" t="s">
        <v>269</v>
      </c>
      <c r="GK11" s="1" t="s">
        <v>148</v>
      </c>
      <c r="GL11" s="1" t="s">
        <v>148</v>
      </c>
      <c r="GM11"/>
      <c r="GN11" s="1" t="s">
        <v>148</v>
      </c>
      <c r="GO11" s="1" t="s">
        <v>248</v>
      </c>
      <c r="GP11" s="1" t="s">
        <v>148</v>
      </c>
      <c r="GQ11" s="1" t="s">
        <v>148</v>
      </c>
      <c r="GR11"/>
      <c r="GS11" s="1" t="s">
        <v>148</v>
      </c>
      <c r="GT11" s="1" t="s">
        <v>175</v>
      </c>
      <c r="GU11" s="1" t="s">
        <v>149</v>
      </c>
      <c r="GV11" s="1" t="s">
        <v>148</v>
      </c>
      <c r="GW11"/>
      <c r="GX11" s="1" t="s">
        <v>127</v>
      </c>
      <c r="GY11" s="1" t="s">
        <v>128</v>
      </c>
      <c r="GZ11" s="1" t="s">
        <v>129</v>
      </c>
      <c r="HA11" s="1" t="s">
        <v>130</v>
      </c>
      <c r="HB11" s="1" t="s">
        <v>131</v>
      </c>
      <c r="HC11" s="1" t="s">
        <v>148</v>
      </c>
      <c r="HD11" s="1" t="s">
        <v>148</v>
      </c>
      <c r="HE11" s="1" t="s">
        <v>270</v>
      </c>
      <c r="HF11"/>
      <c r="HG11" s="1" t="s">
        <v>151</v>
      </c>
      <c r="HH11" s="1" t="s">
        <v>151</v>
      </c>
      <c r="HI11" s="1" t="s">
        <v>151</v>
      </c>
      <c r="HJ11" s="1" t="s">
        <v>151</v>
      </c>
      <c r="HK11" s="1" t="s">
        <v>151</v>
      </c>
      <c r="HL11" s="1" t="s">
        <v>271</v>
      </c>
      <c r="HM11" s="1" t="s">
        <v>272</v>
      </c>
      <c r="HN11" s="1" t="s">
        <v>178</v>
      </c>
      <c r="HO11" s="1" t="s">
        <v>273</v>
      </c>
      <c r="HP11" s="1" t="s">
        <v>274</v>
      </c>
      <c r="HQ11" s="1" t="s">
        <v>181</v>
      </c>
    </row>
    <row r="12" spans="1:225" x14ac:dyDescent="0.15">
      <c r="A12" s="1" t="s">
        <v>275</v>
      </c>
      <c r="B12" s="1" t="s">
        <v>276</v>
      </c>
      <c r="C12" s="1" t="s">
        <v>148</v>
      </c>
      <c r="D12" s="1" t="s">
        <v>148</v>
      </c>
      <c r="E12"/>
      <c r="F12" s="1" t="s">
        <v>148</v>
      </c>
      <c r="G12" s="1" t="s">
        <v>148</v>
      </c>
      <c r="H12" s="1" t="s">
        <v>148</v>
      </c>
      <c r="I12" s="1" t="s">
        <v>148</v>
      </c>
      <c r="J12" s="1" t="s">
        <v>148</v>
      </c>
      <c r="K12" s="1" t="s">
        <v>148</v>
      </c>
      <c r="L12" s="1" t="s">
        <v>148</v>
      </c>
      <c r="M12" s="1" t="s">
        <v>148</v>
      </c>
      <c r="N12" s="1" t="s">
        <v>148</v>
      </c>
      <c r="O12" s="1" t="s">
        <v>148</v>
      </c>
      <c r="P12" s="1" t="s">
        <v>148</v>
      </c>
      <c r="Q12" s="1" t="s">
        <v>148</v>
      </c>
      <c r="R12" s="1" t="s">
        <v>148</v>
      </c>
      <c r="S12" s="1" t="s">
        <v>148</v>
      </c>
      <c r="T12" s="1" t="s">
        <v>148</v>
      </c>
      <c r="U12" s="1" t="s">
        <v>148</v>
      </c>
      <c r="V12" s="1" t="s">
        <v>148</v>
      </c>
      <c r="W12" s="1" t="s">
        <v>148</v>
      </c>
      <c r="X12" s="1" t="s">
        <v>148</v>
      </c>
      <c r="Y12" s="1" t="s">
        <v>148</v>
      </c>
      <c r="Z12" s="1" t="s">
        <v>148</v>
      </c>
      <c r="AA12" s="1" t="s">
        <v>148</v>
      </c>
      <c r="AB12" s="1" t="s">
        <v>148</v>
      </c>
      <c r="AC12" s="1" t="s">
        <v>148</v>
      </c>
      <c r="AD12" s="1" t="s">
        <v>148</v>
      </c>
      <c r="AE12" s="1" t="s">
        <v>148</v>
      </c>
      <c r="AF12" s="1" t="s">
        <v>148</v>
      </c>
      <c r="AG12" s="1" t="s">
        <v>148</v>
      </c>
      <c r="AH12" s="1" t="s">
        <v>148</v>
      </c>
      <c r="AI12" s="1" t="s">
        <v>148</v>
      </c>
      <c r="AJ12" s="1" t="s">
        <v>148</v>
      </c>
      <c r="AK12" s="1" t="s">
        <v>148</v>
      </c>
      <c r="AL12" s="1" t="s">
        <v>148</v>
      </c>
      <c r="AM12" s="1" t="s">
        <v>148</v>
      </c>
      <c r="AN12" s="1" t="s">
        <v>148</v>
      </c>
      <c r="AO12" s="1" t="s">
        <v>148</v>
      </c>
      <c r="AP12" s="1" t="s">
        <v>148</v>
      </c>
      <c r="AQ12" s="1" t="s">
        <v>148</v>
      </c>
      <c r="AR12" s="1" t="s">
        <v>148</v>
      </c>
      <c r="AS12" s="1" t="s">
        <v>148</v>
      </c>
      <c r="AT12" s="1" t="s">
        <v>148</v>
      </c>
      <c r="AU12" s="1" t="s">
        <v>148</v>
      </c>
      <c r="AV12" s="1" t="s">
        <v>148</v>
      </c>
      <c r="AW12" s="1" t="s">
        <v>148</v>
      </c>
      <c r="AX12" s="1" t="s">
        <v>148</v>
      </c>
      <c r="AY12" s="1" t="s">
        <v>148</v>
      </c>
      <c r="AZ12" s="1" t="s">
        <v>148</v>
      </c>
      <c r="BA12" s="1" t="s">
        <v>148</v>
      </c>
      <c r="BB12" s="1" t="s">
        <v>148</v>
      </c>
      <c r="BC12" s="1" t="s">
        <v>148</v>
      </c>
      <c r="BD12" s="1" t="s">
        <v>148</v>
      </c>
      <c r="BE12" s="1" t="s">
        <v>148</v>
      </c>
      <c r="BF12" s="1" t="s">
        <v>148</v>
      </c>
      <c r="BG12" s="1" t="s">
        <v>148</v>
      </c>
      <c r="BH12" s="1" t="s">
        <v>148</v>
      </c>
      <c r="BI12" s="1" t="s">
        <v>148</v>
      </c>
      <c r="BJ12" s="1" t="s">
        <v>148</v>
      </c>
      <c r="BK12" s="1" t="s">
        <v>148</v>
      </c>
      <c r="BL12" s="1" t="s">
        <v>148</v>
      </c>
      <c r="BM12" s="1" t="s">
        <v>148</v>
      </c>
      <c r="BN12" s="1" t="s">
        <v>148</v>
      </c>
      <c r="BO12" s="1" t="s">
        <v>148</v>
      </c>
      <c r="BP12" s="1" t="s">
        <v>148</v>
      </c>
      <c r="BQ12" s="1" t="s">
        <v>148</v>
      </c>
      <c r="BR12" s="1" t="s">
        <v>148</v>
      </c>
      <c r="BS12" s="1" t="s">
        <v>148</v>
      </c>
      <c r="BT12" s="1" t="s">
        <v>148</v>
      </c>
      <c r="BU12" s="1" t="s">
        <v>148</v>
      </c>
      <c r="BV12" s="1" t="s">
        <v>148</v>
      </c>
      <c r="BW12" s="1" t="s">
        <v>148</v>
      </c>
      <c r="BX12" s="1" t="s">
        <v>148</v>
      </c>
      <c r="BY12" s="1" t="s">
        <v>148</v>
      </c>
      <c r="BZ12" s="1" t="s">
        <v>148</v>
      </c>
      <c r="CA12" s="1" t="s">
        <v>148</v>
      </c>
      <c r="CB12" s="1" t="s">
        <v>148</v>
      </c>
      <c r="CC12" s="1" t="s">
        <v>148</v>
      </c>
      <c r="CD12" s="1" t="s">
        <v>148</v>
      </c>
      <c r="CE12" s="1" t="s">
        <v>148</v>
      </c>
      <c r="CF12" s="1" t="s">
        <v>148</v>
      </c>
      <c r="CG12" s="1" t="s">
        <v>148</v>
      </c>
      <c r="CH12" s="1" t="s">
        <v>148</v>
      </c>
      <c r="CI12" s="1" t="s">
        <v>148</v>
      </c>
      <c r="CJ12" s="1" t="s">
        <v>148</v>
      </c>
      <c r="CK12" s="1" t="s">
        <v>148</v>
      </c>
      <c r="CL12" s="1" t="s">
        <v>148</v>
      </c>
      <c r="CM12" s="1" t="s">
        <v>148</v>
      </c>
      <c r="CN12" s="1" t="s">
        <v>148</v>
      </c>
      <c r="CO12" s="1" t="s">
        <v>148</v>
      </c>
      <c r="CP12" s="1" t="s">
        <v>148</v>
      </c>
      <c r="CQ12" s="1" t="s">
        <v>148</v>
      </c>
      <c r="CR12" s="1" t="s">
        <v>148</v>
      </c>
      <c r="CS12" s="1" t="s">
        <v>148</v>
      </c>
      <c r="CT12" s="1" t="s">
        <v>148</v>
      </c>
      <c r="CU12" s="1" t="s">
        <v>148</v>
      </c>
      <c r="CV12" s="1" t="s">
        <v>148</v>
      </c>
      <c r="CW12" s="1" t="s">
        <v>148</v>
      </c>
      <c r="CX12" s="1" t="s">
        <v>148</v>
      </c>
      <c r="CY12" s="1" t="s">
        <v>148</v>
      </c>
      <c r="CZ12" s="1" t="s">
        <v>148</v>
      </c>
      <c r="DA12" s="1" t="s">
        <v>148</v>
      </c>
      <c r="DB12" s="1" t="s">
        <v>148</v>
      </c>
      <c r="DC12" s="1" t="s">
        <v>148</v>
      </c>
      <c r="DD12" s="1" t="s">
        <v>148</v>
      </c>
      <c r="DE12" s="1" t="s">
        <v>148</v>
      </c>
      <c r="DF12" s="1" t="s">
        <v>148</v>
      </c>
      <c r="DG12" s="1" t="s">
        <v>148</v>
      </c>
      <c r="DH12" s="1" t="s">
        <v>148</v>
      </c>
      <c r="DI12" s="1" t="s">
        <v>148</v>
      </c>
      <c r="DJ12" s="1" t="s">
        <v>148</v>
      </c>
      <c r="DK12" s="1" t="s">
        <v>148</v>
      </c>
      <c r="DL12" s="1" t="s">
        <v>148</v>
      </c>
      <c r="DM12" s="1" t="s">
        <v>148</v>
      </c>
      <c r="DN12" s="1" t="s">
        <v>148</v>
      </c>
      <c r="DO12" s="1" t="s">
        <v>148</v>
      </c>
      <c r="DP12" s="1" t="s">
        <v>148</v>
      </c>
      <c r="DQ12" s="1" t="s">
        <v>148</v>
      </c>
      <c r="DR12" s="1" t="s">
        <v>148</v>
      </c>
      <c r="DS12" s="1" t="s">
        <v>148</v>
      </c>
      <c r="DT12" s="1" t="s">
        <v>148</v>
      </c>
      <c r="DU12" s="1" t="s">
        <v>148</v>
      </c>
      <c r="DV12" s="1" t="s">
        <v>148</v>
      </c>
      <c r="DW12" s="1" t="s">
        <v>148</v>
      </c>
      <c r="DX12" s="1" t="s">
        <v>148</v>
      </c>
      <c r="DY12" s="1" t="s">
        <v>148</v>
      </c>
      <c r="DZ12" s="1" t="s">
        <v>148</v>
      </c>
      <c r="EA12" s="1" t="s">
        <v>148</v>
      </c>
      <c r="EB12" s="1" t="s">
        <v>148</v>
      </c>
      <c r="EC12" s="1" t="s">
        <v>148</v>
      </c>
      <c r="ED12" s="1" t="s">
        <v>148</v>
      </c>
      <c r="EE12" s="1" t="s">
        <v>148</v>
      </c>
      <c r="EF12" s="1" t="s">
        <v>148</v>
      </c>
      <c r="EG12" s="1" t="s">
        <v>148</v>
      </c>
      <c r="EH12" s="1" t="s">
        <v>148</v>
      </c>
      <c r="EI12" s="1" t="s">
        <v>148</v>
      </c>
      <c r="EJ12" s="1" t="s">
        <v>148</v>
      </c>
      <c r="EK12" s="1" t="s">
        <v>148</v>
      </c>
      <c r="EL12" s="1" t="s">
        <v>148</v>
      </c>
      <c r="EM12" s="1" t="s">
        <v>148</v>
      </c>
      <c r="EN12" s="1" t="s">
        <v>148</v>
      </c>
      <c r="EO12" s="1" t="s">
        <v>148</v>
      </c>
      <c r="EP12" s="1" t="s">
        <v>148</v>
      </c>
      <c r="EQ12" s="1" t="s">
        <v>148</v>
      </c>
      <c r="ER12" s="1" t="s">
        <v>148</v>
      </c>
      <c r="ES12" s="1" t="s">
        <v>148</v>
      </c>
      <c r="ET12" s="1" t="s">
        <v>148</v>
      </c>
      <c r="EU12" s="1" t="s">
        <v>148</v>
      </c>
      <c r="EV12" s="1" t="s">
        <v>148</v>
      </c>
      <c r="EW12" s="1" t="s">
        <v>148</v>
      </c>
      <c r="EX12" s="1" t="s">
        <v>148</v>
      </c>
      <c r="EY12" s="1" t="s">
        <v>148</v>
      </c>
      <c r="EZ12" s="1" t="s">
        <v>148</v>
      </c>
      <c r="FA12" s="1" t="s">
        <v>148</v>
      </c>
      <c r="FB12" s="1" t="s">
        <v>148</v>
      </c>
      <c r="FC12" s="1" t="s">
        <v>148</v>
      </c>
      <c r="FD12" s="1" t="s">
        <v>148</v>
      </c>
      <c r="FE12" s="1" t="s">
        <v>148</v>
      </c>
      <c r="FF12" s="1" t="s">
        <v>148</v>
      </c>
      <c r="FG12" s="1" t="s">
        <v>148</v>
      </c>
      <c r="FH12" s="1" t="s">
        <v>148</v>
      </c>
      <c r="FI12" s="1" t="s">
        <v>148</v>
      </c>
      <c r="FJ12" s="1" t="s">
        <v>148</v>
      </c>
      <c r="FK12" s="1" t="s">
        <v>148</v>
      </c>
      <c r="FL12" s="1" t="s">
        <v>148</v>
      </c>
      <c r="FM12" s="1" t="s">
        <v>148</v>
      </c>
      <c r="FN12" s="1" t="s">
        <v>148</v>
      </c>
      <c r="FO12" s="1" t="s">
        <v>148</v>
      </c>
      <c r="FP12" s="1" t="s">
        <v>148</v>
      </c>
      <c r="FQ12" s="1" t="s">
        <v>148</v>
      </c>
      <c r="FR12" s="1" t="s">
        <v>148</v>
      </c>
      <c r="FS12" s="1" t="s">
        <v>148</v>
      </c>
      <c r="FT12" s="1" t="s">
        <v>148</v>
      </c>
      <c r="FU12" s="1" t="s">
        <v>148</v>
      </c>
      <c r="FV12" s="1" t="s">
        <v>148</v>
      </c>
      <c r="FW12" s="1" t="s">
        <v>148</v>
      </c>
      <c r="FX12" s="1" t="s">
        <v>148</v>
      </c>
      <c r="FY12" s="1" t="s">
        <v>148</v>
      </c>
      <c r="FZ12" s="1" t="s">
        <v>148</v>
      </c>
      <c r="GA12" s="1" t="s">
        <v>148</v>
      </c>
      <c r="GB12" s="1" t="s">
        <v>148</v>
      </c>
      <c r="GC12" s="1" t="s">
        <v>148</v>
      </c>
      <c r="GD12" s="1" t="s">
        <v>148</v>
      </c>
      <c r="GE12" s="1" t="s">
        <v>148</v>
      </c>
      <c r="GF12" s="1" t="s">
        <v>148</v>
      </c>
      <c r="GG12" s="1" t="s">
        <v>148</v>
      </c>
      <c r="GH12"/>
      <c r="GI12" s="1" t="s">
        <v>148</v>
      </c>
      <c r="GJ12" s="1" t="s">
        <v>148</v>
      </c>
      <c r="GK12" s="1" t="s">
        <v>148</v>
      </c>
      <c r="GL12" s="1" t="s">
        <v>148</v>
      </c>
      <c r="GM12"/>
      <c r="GN12" s="1" t="s">
        <v>148</v>
      </c>
      <c r="GO12" s="1" t="s">
        <v>148</v>
      </c>
      <c r="GP12" s="1" t="s">
        <v>148</v>
      </c>
      <c r="GQ12" s="1" t="s">
        <v>148</v>
      </c>
      <c r="GR12"/>
      <c r="GS12" s="1" t="s">
        <v>148</v>
      </c>
      <c r="GT12" s="1" t="s">
        <v>148</v>
      </c>
      <c r="GU12" s="1" t="s">
        <v>148</v>
      </c>
      <c r="GV12" s="1" t="s">
        <v>148</v>
      </c>
      <c r="GW12"/>
      <c r="GX12" s="1" t="s">
        <v>127</v>
      </c>
      <c r="GY12" s="1" t="s">
        <v>128</v>
      </c>
      <c r="GZ12" s="1" t="s">
        <v>129</v>
      </c>
      <c r="HA12" s="1" t="s">
        <v>130</v>
      </c>
      <c r="HB12" s="1" t="s">
        <v>131</v>
      </c>
      <c r="HC12" s="1" t="s">
        <v>132</v>
      </c>
      <c r="HD12" s="1" t="s">
        <v>148</v>
      </c>
      <c r="HE12" s="1" t="s">
        <v>148</v>
      </c>
      <c r="HF12"/>
      <c r="HG12" s="1" t="s">
        <v>151</v>
      </c>
      <c r="HH12" s="1" t="s">
        <v>148</v>
      </c>
      <c r="HI12" s="1" t="s">
        <v>148</v>
      </c>
      <c r="HJ12" s="1" t="s">
        <v>151</v>
      </c>
      <c r="HK12" s="1" t="s">
        <v>151</v>
      </c>
      <c r="HL12" s="1" t="s">
        <v>277</v>
      </c>
      <c r="HM12" s="1" t="s">
        <v>278</v>
      </c>
      <c r="HN12" s="1" t="s">
        <v>279</v>
      </c>
      <c r="HO12" s="1" t="s">
        <v>280</v>
      </c>
      <c r="HP12" s="1" t="s">
        <v>281</v>
      </c>
      <c r="HQ12" s="1" t="s">
        <v>282</v>
      </c>
    </row>
    <row r="13" spans="1:225" x14ac:dyDescent="0.15">
      <c r="A13" s="1" t="s">
        <v>283</v>
      </c>
      <c r="B13" s="1" t="s">
        <v>174</v>
      </c>
      <c r="C13" s="1" t="s">
        <v>148</v>
      </c>
      <c r="D13" s="1" t="s">
        <v>284</v>
      </c>
      <c r="E13" t="str">
        <f>HYPERLINK("https://api.typeform.com/responses/files/7ce6781b9f5b7579a0d4ceffc2965215a36940ca52e9c40ead6bf4e1e472c2b2/GeoBIM__Errors_Specific_IFC_4.pdf","https://api.typeform.com/responses/files/7ce6781b9f5b7579a0d4ceffc2965215a36940ca52e9c40ead6bf4e1e472c2b2/GeoBIM__Errors_Specific_IFC_4.pdf")</f>
        <v>https://api.typeform.com/responses/files/7ce6781b9f5b7579a0d4ceffc2965215a36940ca52e9c40ead6bf4e1e472c2b2/GeoBIM__Errors_Specific_IFC_4.pdf</v>
      </c>
      <c r="F13" s="1" t="s">
        <v>285</v>
      </c>
      <c r="G13" s="1" t="s">
        <v>149</v>
      </c>
      <c r="H13" s="1" t="s">
        <v>148</v>
      </c>
      <c r="I13" s="1" t="s">
        <v>149</v>
      </c>
      <c r="J13" s="1" t="s">
        <v>149</v>
      </c>
      <c r="K13" s="1" t="s">
        <v>149</v>
      </c>
      <c r="L13" s="1" t="s">
        <v>149</v>
      </c>
      <c r="M13" s="1" t="s">
        <v>150</v>
      </c>
      <c r="N13" s="1" t="s">
        <v>148</v>
      </c>
      <c r="O13" s="1" t="s">
        <v>148</v>
      </c>
      <c r="P13" s="1" t="s">
        <v>148</v>
      </c>
      <c r="Q13" s="1" t="s">
        <v>148</v>
      </c>
      <c r="R13" s="1" t="s">
        <v>148</v>
      </c>
      <c r="S13" s="1" t="s">
        <v>148</v>
      </c>
      <c r="T13" s="1" t="s">
        <v>150</v>
      </c>
      <c r="U13" s="1" t="s">
        <v>148</v>
      </c>
      <c r="V13" s="1" t="s">
        <v>148</v>
      </c>
      <c r="W13" s="1" t="s">
        <v>148</v>
      </c>
      <c r="X13" s="1" t="s">
        <v>148</v>
      </c>
      <c r="Y13" s="1" t="s">
        <v>148</v>
      </c>
      <c r="Z13" s="1" t="s">
        <v>148</v>
      </c>
      <c r="AA13" s="1" t="s">
        <v>150</v>
      </c>
      <c r="AB13" s="1" t="s">
        <v>148</v>
      </c>
      <c r="AC13" s="1" t="s">
        <v>148</v>
      </c>
      <c r="AD13" s="1" t="s">
        <v>148</v>
      </c>
      <c r="AE13" s="1" t="s">
        <v>148</v>
      </c>
      <c r="AF13" s="1" t="s">
        <v>148</v>
      </c>
      <c r="AG13" s="1" t="s">
        <v>148</v>
      </c>
      <c r="AH13" s="1" t="s">
        <v>151</v>
      </c>
      <c r="AI13" s="1" t="s">
        <v>152</v>
      </c>
      <c r="AJ13" s="1" t="s">
        <v>148</v>
      </c>
      <c r="AK13" s="1" t="s">
        <v>212</v>
      </c>
      <c r="AL13" s="1" t="s">
        <v>148</v>
      </c>
      <c r="AM13" s="1" t="s">
        <v>148</v>
      </c>
      <c r="AN13" s="1" t="s">
        <v>286</v>
      </c>
      <c r="AO13" s="1" t="s">
        <v>151</v>
      </c>
      <c r="AP13" s="1" t="s">
        <v>152</v>
      </c>
      <c r="AQ13" s="1" t="s">
        <v>148</v>
      </c>
      <c r="AR13" s="1" t="s">
        <v>212</v>
      </c>
      <c r="AS13" s="1" t="s">
        <v>148</v>
      </c>
      <c r="AT13" s="1" t="s">
        <v>148</v>
      </c>
      <c r="AU13" s="1" t="s">
        <v>286</v>
      </c>
      <c r="AV13" s="1" t="s">
        <v>151</v>
      </c>
      <c r="AW13" s="1" t="s">
        <v>152</v>
      </c>
      <c r="AX13" s="1" t="s">
        <v>148</v>
      </c>
      <c r="AY13" s="1" t="s">
        <v>153</v>
      </c>
      <c r="AZ13" s="1" t="s">
        <v>148</v>
      </c>
      <c r="BA13" s="1" t="s">
        <v>156</v>
      </c>
      <c r="BB13" s="1" t="s">
        <v>148</v>
      </c>
      <c r="BC13" s="1" t="s">
        <v>151</v>
      </c>
      <c r="BD13" s="1" t="s">
        <v>152</v>
      </c>
      <c r="BE13" s="1" t="s">
        <v>148</v>
      </c>
      <c r="BF13" s="1" t="s">
        <v>157</v>
      </c>
      <c r="BG13" s="1" t="s">
        <v>148</v>
      </c>
      <c r="BH13" s="1" t="s">
        <v>158</v>
      </c>
      <c r="BI13" s="1" t="s">
        <v>148</v>
      </c>
      <c r="BJ13" s="1" t="s">
        <v>151</v>
      </c>
      <c r="BK13" s="1" t="s">
        <v>152</v>
      </c>
      <c r="BL13" s="1" t="s">
        <v>148</v>
      </c>
      <c r="BM13" s="1" t="s">
        <v>157</v>
      </c>
      <c r="BN13" s="1" t="s">
        <v>148</v>
      </c>
      <c r="BO13" s="1" t="s">
        <v>159</v>
      </c>
      <c r="BP13" s="1" t="s">
        <v>148</v>
      </c>
      <c r="BQ13" s="1" t="s">
        <v>151</v>
      </c>
      <c r="BR13" s="1" t="s">
        <v>160</v>
      </c>
      <c r="BS13" s="1" t="s">
        <v>148</v>
      </c>
      <c r="BT13" s="1" t="s">
        <v>157</v>
      </c>
      <c r="BU13" s="1" t="s">
        <v>148</v>
      </c>
      <c r="BV13" s="1" t="s">
        <v>161</v>
      </c>
      <c r="BW13" s="1" t="s">
        <v>148</v>
      </c>
      <c r="BX13" s="1" t="s">
        <v>151</v>
      </c>
      <c r="BY13" s="1" t="s">
        <v>152</v>
      </c>
      <c r="BZ13" s="1" t="s">
        <v>148</v>
      </c>
      <c r="CA13" s="1" t="s">
        <v>157</v>
      </c>
      <c r="CB13" s="1" t="s">
        <v>148</v>
      </c>
      <c r="CC13" s="1" t="s">
        <v>162</v>
      </c>
      <c r="CD13" s="1" t="s">
        <v>148</v>
      </c>
      <c r="CE13" s="1" t="s">
        <v>151</v>
      </c>
      <c r="CF13" s="1" t="s">
        <v>160</v>
      </c>
      <c r="CG13" s="1" t="s">
        <v>148</v>
      </c>
      <c r="CH13" s="1" t="s">
        <v>157</v>
      </c>
      <c r="CI13" s="1" t="s">
        <v>148</v>
      </c>
      <c r="CJ13" s="1" t="s">
        <v>161</v>
      </c>
      <c r="CK13" s="1" t="s">
        <v>148</v>
      </c>
      <c r="CL13" s="1" t="s">
        <v>151</v>
      </c>
      <c r="CM13" s="1" t="s">
        <v>152</v>
      </c>
      <c r="CN13" s="1" t="s">
        <v>148</v>
      </c>
      <c r="CO13" s="1" t="s">
        <v>157</v>
      </c>
      <c r="CP13" s="1" t="s">
        <v>148</v>
      </c>
      <c r="CQ13" s="1" t="s">
        <v>235</v>
      </c>
      <c r="CR13" s="1" t="s">
        <v>148</v>
      </c>
      <c r="CS13" s="1" t="s">
        <v>151</v>
      </c>
      <c r="CT13" s="1" t="s">
        <v>152</v>
      </c>
      <c r="CU13" s="1" t="s">
        <v>148</v>
      </c>
      <c r="CV13" s="1" t="s">
        <v>153</v>
      </c>
      <c r="CW13" s="1" t="s">
        <v>148</v>
      </c>
      <c r="CX13" s="1" t="s">
        <v>164</v>
      </c>
      <c r="CY13" s="1" t="s">
        <v>148</v>
      </c>
      <c r="CZ13" s="1" t="s">
        <v>151</v>
      </c>
      <c r="DA13" s="1" t="s">
        <v>152</v>
      </c>
      <c r="DB13" s="1" t="s">
        <v>148</v>
      </c>
      <c r="DC13" s="1" t="s">
        <v>153</v>
      </c>
      <c r="DD13" s="1" t="s">
        <v>148</v>
      </c>
      <c r="DE13" s="1" t="s">
        <v>165</v>
      </c>
      <c r="DF13" s="1" t="s">
        <v>148</v>
      </c>
      <c r="DG13" s="1" t="s">
        <v>151</v>
      </c>
      <c r="DH13" s="1" t="s">
        <v>160</v>
      </c>
      <c r="DI13" s="1" t="s">
        <v>148</v>
      </c>
      <c r="DJ13" s="1" t="s">
        <v>153</v>
      </c>
      <c r="DK13" s="1" t="s">
        <v>148</v>
      </c>
      <c r="DL13" s="1" t="s">
        <v>161</v>
      </c>
      <c r="DM13" s="1" t="s">
        <v>148</v>
      </c>
      <c r="DN13" s="1" t="s">
        <v>151</v>
      </c>
      <c r="DO13" s="1" t="s">
        <v>160</v>
      </c>
      <c r="DP13" s="1" t="s">
        <v>148</v>
      </c>
      <c r="DQ13" s="1" t="s">
        <v>157</v>
      </c>
      <c r="DR13" s="1" t="s">
        <v>148</v>
      </c>
      <c r="DS13" s="1" t="s">
        <v>166</v>
      </c>
      <c r="DT13" s="1" t="s">
        <v>148</v>
      </c>
      <c r="DU13" s="1" t="s">
        <v>151</v>
      </c>
      <c r="DV13" s="1" t="s">
        <v>152</v>
      </c>
      <c r="DW13" s="1" t="s">
        <v>148</v>
      </c>
      <c r="DX13" s="1" t="s">
        <v>157</v>
      </c>
      <c r="DY13" s="1" t="s">
        <v>148</v>
      </c>
      <c r="DZ13" s="1" t="s">
        <v>166</v>
      </c>
      <c r="EA13" s="1" t="s">
        <v>148</v>
      </c>
      <c r="EB13" s="1" t="s">
        <v>151</v>
      </c>
      <c r="EC13" s="1" t="s">
        <v>167</v>
      </c>
      <c r="ED13" s="1" t="s">
        <v>148</v>
      </c>
      <c r="EE13" s="1" t="s">
        <v>157</v>
      </c>
      <c r="EF13" s="1" t="s">
        <v>148</v>
      </c>
      <c r="EG13" s="1" t="s">
        <v>166</v>
      </c>
      <c r="EH13" s="1" t="s">
        <v>148</v>
      </c>
      <c r="EI13" s="1" t="s">
        <v>151</v>
      </c>
      <c r="EJ13" s="1" t="s">
        <v>160</v>
      </c>
      <c r="EK13" s="1" t="s">
        <v>148</v>
      </c>
      <c r="EL13" s="1" t="s">
        <v>157</v>
      </c>
      <c r="EM13" s="1" t="s">
        <v>148</v>
      </c>
      <c r="EN13" s="1" t="s">
        <v>161</v>
      </c>
      <c r="EO13" s="1" t="s">
        <v>148</v>
      </c>
      <c r="EP13" s="1" t="s">
        <v>151</v>
      </c>
      <c r="EQ13" s="1" t="s">
        <v>152</v>
      </c>
      <c r="ER13" s="1" t="s">
        <v>148</v>
      </c>
      <c r="ES13" s="1" t="s">
        <v>157</v>
      </c>
      <c r="ET13" s="1" t="s">
        <v>148</v>
      </c>
      <c r="EU13" s="1" t="s">
        <v>166</v>
      </c>
      <c r="EV13" s="1" t="s">
        <v>148</v>
      </c>
      <c r="EW13" s="1" t="s">
        <v>151</v>
      </c>
      <c r="EX13" s="1" t="s">
        <v>152</v>
      </c>
      <c r="EY13" s="1" t="s">
        <v>148</v>
      </c>
      <c r="EZ13" s="1" t="s">
        <v>168</v>
      </c>
      <c r="FA13" s="1" t="s">
        <v>148</v>
      </c>
      <c r="FB13" s="1" t="s">
        <v>169</v>
      </c>
      <c r="FC13" s="1" t="s">
        <v>148</v>
      </c>
      <c r="FD13" s="1" t="s">
        <v>151</v>
      </c>
      <c r="FE13" s="1" t="s">
        <v>170</v>
      </c>
      <c r="FF13" s="1" t="s">
        <v>148</v>
      </c>
      <c r="FG13" s="1" t="s">
        <v>157</v>
      </c>
      <c r="FH13" s="1" t="s">
        <v>148</v>
      </c>
      <c r="FI13" s="1" t="s">
        <v>171</v>
      </c>
      <c r="FJ13" s="1" t="s">
        <v>148</v>
      </c>
      <c r="FK13" s="1" t="s">
        <v>151</v>
      </c>
      <c r="FL13" s="1" t="s">
        <v>152</v>
      </c>
      <c r="FM13" s="1" t="s">
        <v>148</v>
      </c>
      <c r="FN13" s="1" t="s">
        <v>157</v>
      </c>
      <c r="FO13" s="1" t="s">
        <v>148</v>
      </c>
      <c r="FP13" s="1" t="s">
        <v>172</v>
      </c>
      <c r="FQ13" s="1" t="s">
        <v>148</v>
      </c>
      <c r="FR13" s="1" t="s">
        <v>151</v>
      </c>
      <c r="FS13" s="1" t="s">
        <v>152</v>
      </c>
      <c r="FT13" s="1" t="s">
        <v>148</v>
      </c>
      <c r="FU13" s="1" t="s">
        <v>157</v>
      </c>
      <c r="FV13" s="1" t="s">
        <v>173</v>
      </c>
      <c r="FW13" s="1" t="s">
        <v>148</v>
      </c>
      <c r="FX13" s="1" t="s">
        <v>151</v>
      </c>
      <c r="FY13" s="1" t="s">
        <v>160</v>
      </c>
      <c r="FZ13" s="1" t="s">
        <v>148</v>
      </c>
      <c r="GA13" s="1" t="s">
        <v>157</v>
      </c>
      <c r="GB13" s="1" t="s">
        <v>148</v>
      </c>
      <c r="GC13" s="1" t="s">
        <v>166</v>
      </c>
      <c r="GD13" s="1" t="s">
        <v>148</v>
      </c>
      <c r="GE13" s="1" t="s">
        <v>174</v>
      </c>
      <c r="GF13" s="1" t="s">
        <v>148</v>
      </c>
      <c r="GG13" s="1" t="s">
        <v>148</v>
      </c>
      <c r="GH13"/>
      <c r="GI13" s="1" t="s">
        <v>287</v>
      </c>
      <c r="GJ13" s="1" t="s">
        <v>174</v>
      </c>
      <c r="GK13" s="1" t="s">
        <v>148</v>
      </c>
      <c r="GL13" s="1" t="s">
        <v>148</v>
      </c>
      <c r="GM13"/>
      <c r="GN13" s="1" t="s">
        <v>287</v>
      </c>
      <c r="GO13" s="1" t="s">
        <v>174</v>
      </c>
      <c r="GP13" s="1" t="s">
        <v>148</v>
      </c>
      <c r="GQ13" s="1" t="s">
        <v>148</v>
      </c>
      <c r="GR13"/>
      <c r="GS13" s="1" t="s">
        <v>288</v>
      </c>
      <c r="GT13" s="1" t="s">
        <v>192</v>
      </c>
      <c r="GU13" s="1" t="s">
        <v>148</v>
      </c>
      <c r="GV13" s="1" t="s">
        <v>148</v>
      </c>
      <c r="GW13"/>
      <c r="GX13" s="1" t="s">
        <v>127</v>
      </c>
      <c r="GY13" s="1" t="s">
        <v>148</v>
      </c>
      <c r="GZ13" s="1" t="s">
        <v>129</v>
      </c>
      <c r="HA13" s="1" t="s">
        <v>130</v>
      </c>
      <c r="HB13" s="1" t="s">
        <v>131</v>
      </c>
      <c r="HC13" s="1" t="s">
        <v>132</v>
      </c>
      <c r="HD13" s="1" t="s">
        <v>148</v>
      </c>
      <c r="HE13" s="1" t="s">
        <v>289</v>
      </c>
      <c r="HF13"/>
      <c r="HG13" s="1" t="s">
        <v>151</v>
      </c>
      <c r="HH13" s="1" t="s">
        <v>151</v>
      </c>
      <c r="HI13" s="1" t="s">
        <v>151</v>
      </c>
      <c r="HJ13" s="1" t="s">
        <v>151</v>
      </c>
      <c r="HK13" s="1" t="s">
        <v>151</v>
      </c>
      <c r="HL13" s="1" t="s">
        <v>290</v>
      </c>
      <c r="HM13" s="1" t="s">
        <v>291</v>
      </c>
      <c r="HN13" s="1" t="s">
        <v>292</v>
      </c>
      <c r="HO13" s="1" t="s">
        <v>293</v>
      </c>
      <c r="HP13" s="1" t="s">
        <v>294</v>
      </c>
      <c r="HQ13" s="1" t="s">
        <v>295</v>
      </c>
    </row>
    <row r="14" spans="1:225" x14ac:dyDescent="0.15">
      <c r="A14" s="1" t="s">
        <v>296</v>
      </c>
      <c r="B14" s="1" t="s">
        <v>174</v>
      </c>
      <c r="C14" s="1" t="s">
        <v>148</v>
      </c>
      <c r="D14" s="1" t="s">
        <v>297</v>
      </c>
      <c r="E14"/>
      <c r="F14" s="1" t="s">
        <v>148</v>
      </c>
      <c r="G14" s="1" t="s">
        <v>183</v>
      </c>
      <c r="H14" s="1" t="s">
        <v>148</v>
      </c>
      <c r="I14" s="1" t="s">
        <v>149</v>
      </c>
      <c r="J14" s="1" t="s">
        <v>149</v>
      </c>
      <c r="K14" s="1" t="s">
        <v>149</v>
      </c>
      <c r="L14" s="1" t="s">
        <v>298</v>
      </c>
      <c r="M14" s="1" t="s">
        <v>151</v>
      </c>
      <c r="N14" s="1" t="s">
        <v>152</v>
      </c>
      <c r="O14" s="1" t="s">
        <v>148</v>
      </c>
      <c r="P14" s="1" t="s">
        <v>153</v>
      </c>
      <c r="Q14" s="1" t="s">
        <v>148</v>
      </c>
      <c r="R14" s="1" t="s">
        <v>184</v>
      </c>
      <c r="S14" s="1" t="s">
        <v>148</v>
      </c>
      <c r="T14" s="1" t="s">
        <v>151</v>
      </c>
      <c r="U14" s="1" t="s">
        <v>152</v>
      </c>
      <c r="V14" s="1" t="s">
        <v>148</v>
      </c>
      <c r="W14" s="1" t="s">
        <v>153</v>
      </c>
      <c r="X14" s="1" t="s">
        <v>148</v>
      </c>
      <c r="Y14" s="1" t="s">
        <v>185</v>
      </c>
      <c r="Z14" s="1" t="s">
        <v>148</v>
      </c>
      <c r="AA14" s="1" t="s">
        <v>151</v>
      </c>
      <c r="AB14" s="1" t="s">
        <v>152</v>
      </c>
      <c r="AC14" s="1" t="s">
        <v>148</v>
      </c>
      <c r="AD14" s="1" t="s">
        <v>153</v>
      </c>
      <c r="AE14" s="1" t="s">
        <v>148</v>
      </c>
      <c r="AF14" s="1" t="s">
        <v>213</v>
      </c>
      <c r="AG14" s="1" t="s">
        <v>148</v>
      </c>
      <c r="AH14" s="1" t="s">
        <v>151</v>
      </c>
      <c r="AI14" s="1" t="s">
        <v>152</v>
      </c>
      <c r="AJ14" s="1" t="s">
        <v>148</v>
      </c>
      <c r="AK14" s="1" t="s">
        <v>153</v>
      </c>
      <c r="AL14" s="1" t="s">
        <v>148</v>
      </c>
      <c r="AM14" s="1" t="s">
        <v>154</v>
      </c>
      <c r="AN14" s="1" t="s">
        <v>148</v>
      </c>
      <c r="AO14" s="1" t="s">
        <v>151</v>
      </c>
      <c r="AP14" s="1" t="s">
        <v>152</v>
      </c>
      <c r="AQ14" s="1" t="s">
        <v>148</v>
      </c>
      <c r="AR14" s="1" t="s">
        <v>153</v>
      </c>
      <c r="AS14" s="1" t="s">
        <v>148</v>
      </c>
      <c r="AT14" s="1" t="s">
        <v>155</v>
      </c>
      <c r="AU14" s="1" t="s">
        <v>148</v>
      </c>
      <c r="AV14" s="1" t="s">
        <v>151</v>
      </c>
      <c r="AW14" s="1" t="s">
        <v>152</v>
      </c>
      <c r="AX14" s="1" t="s">
        <v>148</v>
      </c>
      <c r="AY14" s="1" t="s">
        <v>153</v>
      </c>
      <c r="AZ14" s="1" t="s">
        <v>148</v>
      </c>
      <c r="BA14" s="1" t="s">
        <v>156</v>
      </c>
      <c r="BB14" s="1" t="s">
        <v>148</v>
      </c>
      <c r="BC14" s="1" t="s">
        <v>151</v>
      </c>
      <c r="BD14" s="1" t="s">
        <v>152</v>
      </c>
      <c r="BE14" s="1" t="s">
        <v>148</v>
      </c>
      <c r="BF14" s="1" t="s">
        <v>153</v>
      </c>
      <c r="BG14" s="1" t="s">
        <v>148</v>
      </c>
      <c r="BH14" s="1" t="s">
        <v>214</v>
      </c>
      <c r="BI14" s="1" t="s">
        <v>148</v>
      </c>
      <c r="BJ14" s="1" t="s">
        <v>151</v>
      </c>
      <c r="BK14" s="1" t="s">
        <v>152</v>
      </c>
      <c r="BL14" s="1" t="s">
        <v>148</v>
      </c>
      <c r="BM14" s="1" t="s">
        <v>153</v>
      </c>
      <c r="BN14" s="1" t="s">
        <v>148</v>
      </c>
      <c r="BO14" s="1" t="s">
        <v>215</v>
      </c>
      <c r="BP14" s="1" t="s">
        <v>148</v>
      </c>
      <c r="BQ14" s="1" t="s">
        <v>150</v>
      </c>
      <c r="BR14" s="1" t="s">
        <v>148</v>
      </c>
      <c r="BS14" s="1" t="s">
        <v>148</v>
      </c>
      <c r="BT14" s="1" t="s">
        <v>148</v>
      </c>
      <c r="BU14" s="1" t="s">
        <v>148</v>
      </c>
      <c r="BV14" s="1" t="s">
        <v>148</v>
      </c>
      <c r="BW14" s="1" t="s">
        <v>148</v>
      </c>
      <c r="BX14" s="1" t="s">
        <v>151</v>
      </c>
      <c r="BY14" s="1" t="s">
        <v>152</v>
      </c>
      <c r="BZ14" s="1" t="s">
        <v>148</v>
      </c>
      <c r="CA14" s="1" t="s">
        <v>153</v>
      </c>
      <c r="CB14" s="1" t="s">
        <v>148</v>
      </c>
      <c r="CC14" s="1" t="s">
        <v>217</v>
      </c>
      <c r="CD14" s="1" t="s">
        <v>148</v>
      </c>
      <c r="CE14" s="1" t="s">
        <v>150</v>
      </c>
      <c r="CF14" s="1" t="s">
        <v>148</v>
      </c>
      <c r="CG14" s="1" t="s">
        <v>148</v>
      </c>
      <c r="CH14" s="1" t="s">
        <v>148</v>
      </c>
      <c r="CI14" s="1" t="s">
        <v>148</v>
      </c>
      <c r="CJ14" s="1" t="s">
        <v>148</v>
      </c>
      <c r="CK14" s="1" t="s">
        <v>148</v>
      </c>
      <c r="CL14" s="1" t="s">
        <v>151</v>
      </c>
      <c r="CM14" s="1" t="s">
        <v>152</v>
      </c>
      <c r="CN14" s="1" t="s">
        <v>148</v>
      </c>
      <c r="CO14" s="1" t="s">
        <v>157</v>
      </c>
      <c r="CP14" s="1" t="s">
        <v>148</v>
      </c>
      <c r="CQ14" s="1" t="s">
        <v>235</v>
      </c>
      <c r="CR14" s="1" t="s">
        <v>148</v>
      </c>
      <c r="CS14" s="1" t="s">
        <v>151</v>
      </c>
      <c r="CT14" s="1" t="s">
        <v>152</v>
      </c>
      <c r="CU14" s="1" t="s">
        <v>148</v>
      </c>
      <c r="CV14" s="1" t="s">
        <v>153</v>
      </c>
      <c r="CW14" s="1" t="s">
        <v>148</v>
      </c>
      <c r="CX14" s="1" t="s">
        <v>164</v>
      </c>
      <c r="CY14" s="1" t="s">
        <v>148</v>
      </c>
      <c r="CZ14" s="1" t="s">
        <v>151</v>
      </c>
      <c r="DA14" s="1" t="s">
        <v>152</v>
      </c>
      <c r="DB14" s="1" t="s">
        <v>148</v>
      </c>
      <c r="DC14" s="1" t="s">
        <v>153</v>
      </c>
      <c r="DD14" s="1" t="s">
        <v>148</v>
      </c>
      <c r="DE14" s="1" t="s">
        <v>165</v>
      </c>
      <c r="DF14" s="1" t="s">
        <v>148</v>
      </c>
      <c r="DG14" s="1" t="s">
        <v>150</v>
      </c>
      <c r="DH14" s="1" t="s">
        <v>148</v>
      </c>
      <c r="DI14" s="1" t="s">
        <v>148</v>
      </c>
      <c r="DJ14" s="1" t="s">
        <v>148</v>
      </c>
      <c r="DK14" s="1" t="s">
        <v>148</v>
      </c>
      <c r="DL14" s="1" t="s">
        <v>148</v>
      </c>
      <c r="DM14" s="1" t="s">
        <v>148</v>
      </c>
      <c r="DN14" s="1" t="s">
        <v>151</v>
      </c>
      <c r="DO14" s="1" t="s">
        <v>160</v>
      </c>
      <c r="DP14" s="1" t="s">
        <v>148</v>
      </c>
      <c r="DQ14" s="1" t="s">
        <v>157</v>
      </c>
      <c r="DR14" s="1" t="s">
        <v>148</v>
      </c>
      <c r="DS14" s="1" t="s">
        <v>166</v>
      </c>
      <c r="DT14" s="1" t="s">
        <v>148</v>
      </c>
      <c r="DU14" s="1" t="s">
        <v>151</v>
      </c>
      <c r="DV14" s="1" t="s">
        <v>152</v>
      </c>
      <c r="DW14" s="1" t="s">
        <v>148</v>
      </c>
      <c r="DX14" s="1" t="s">
        <v>157</v>
      </c>
      <c r="DY14" s="1" t="s">
        <v>148</v>
      </c>
      <c r="DZ14" s="1" t="s">
        <v>166</v>
      </c>
      <c r="EA14" s="1" t="s">
        <v>148</v>
      </c>
      <c r="EB14" s="1" t="s">
        <v>150</v>
      </c>
      <c r="EC14" s="1" t="s">
        <v>148</v>
      </c>
      <c r="ED14" s="1" t="s">
        <v>148</v>
      </c>
      <c r="EE14" s="1" t="s">
        <v>148</v>
      </c>
      <c r="EF14" s="1" t="s">
        <v>148</v>
      </c>
      <c r="EG14" s="1" t="s">
        <v>148</v>
      </c>
      <c r="EH14" s="1" t="s">
        <v>148</v>
      </c>
      <c r="EI14" s="1" t="s">
        <v>150</v>
      </c>
      <c r="EJ14" s="1" t="s">
        <v>148</v>
      </c>
      <c r="EK14" s="1" t="s">
        <v>148</v>
      </c>
      <c r="EL14" s="1" t="s">
        <v>148</v>
      </c>
      <c r="EM14" s="1" t="s">
        <v>148</v>
      </c>
      <c r="EN14" s="1" t="s">
        <v>148</v>
      </c>
      <c r="EO14" s="1" t="s">
        <v>148</v>
      </c>
      <c r="EP14" s="1" t="s">
        <v>151</v>
      </c>
      <c r="EQ14" s="1" t="s">
        <v>152</v>
      </c>
      <c r="ER14" s="1" t="s">
        <v>148</v>
      </c>
      <c r="ES14" s="1" t="s">
        <v>157</v>
      </c>
      <c r="ET14" s="1" t="s">
        <v>148</v>
      </c>
      <c r="EU14" s="1" t="s">
        <v>299</v>
      </c>
      <c r="EV14" s="1" t="s">
        <v>148</v>
      </c>
      <c r="EW14" s="1" t="s">
        <v>151</v>
      </c>
      <c r="EX14" s="1" t="s">
        <v>152</v>
      </c>
      <c r="EY14" s="1" t="s">
        <v>148</v>
      </c>
      <c r="EZ14" s="1" t="s">
        <v>168</v>
      </c>
      <c r="FA14" s="1" t="s">
        <v>148</v>
      </c>
      <c r="FB14" s="1" t="s">
        <v>169</v>
      </c>
      <c r="FC14" s="1" t="s">
        <v>148</v>
      </c>
      <c r="FD14" s="1" t="s">
        <v>151</v>
      </c>
      <c r="FE14" s="1" t="s">
        <v>152</v>
      </c>
      <c r="FF14" s="1" t="s">
        <v>148</v>
      </c>
      <c r="FG14" s="1" t="s">
        <v>157</v>
      </c>
      <c r="FH14" s="1" t="s">
        <v>148</v>
      </c>
      <c r="FI14" s="1" t="s">
        <v>148</v>
      </c>
      <c r="FJ14" s="1" t="s">
        <v>300</v>
      </c>
      <c r="FK14" s="1" t="s">
        <v>151</v>
      </c>
      <c r="FL14" s="1" t="s">
        <v>152</v>
      </c>
      <c r="FM14" s="1" t="s">
        <v>148</v>
      </c>
      <c r="FN14" s="1" t="s">
        <v>157</v>
      </c>
      <c r="FO14" s="1" t="s">
        <v>148</v>
      </c>
      <c r="FP14" s="1" t="s">
        <v>148</v>
      </c>
      <c r="FQ14" s="1" t="s">
        <v>300</v>
      </c>
      <c r="FR14" s="1" t="s">
        <v>151</v>
      </c>
      <c r="FS14" s="1" t="s">
        <v>152</v>
      </c>
      <c r="FT14" s="1" t="s">
        <v>148</v>
      </c>
      <c r="FU14" s="1" t="s">
        <v>157</v>
      </c>
      <c r="FV14" s="1" t="s">
        <v>173</v>
      </c>
      <c r="FW14" s="1" t="s">
        <v>148</v>
      </c>
      <c r="FX14" s="1" t="s">
        <v>151</v>
      </c>
      <c r="FY14" s="1" t="s">
        <v>160</v>
      </c>
      <c r="FZ14" s="1" t="s">
        <v>148</v>
      </c>
      <c r="GA14" s="1" t="s">
        <v>157</v>
      </c>
      <c r="GB14" s="1" t="s">
        <v>148</v>
      </c>
      <c r="GC14" s="1" t="s">
        <v>166</v>
      </c>
      <c r="GD14" s="1" t="s">
        <v>148</v>
      </c>
      <c r="GE14" s="1" t="s">
        <v>148</v>
      </c>
      <c r="GF14" s="1" t="s">
        <v>301</v>
      </c>
      <c r="GG14" s="1" t="s">
        <v>148</v>
      </c>
      <c r="GH14"/>
      <c r="GI14" s="1" t="s">
        <v>148</v>
      </c>
      <c r="GJ14" s="1" t="s">
        <v>147</v>
      </c>
      <c r="GK14" s="1" t="s">
        <v>148</v>
      </c>
      <c r="GL14" s="1" t="s">
        <v>302</v>
      </c>
      <c r="GM14"/>
      <c r="GN14" s="1" t="s">
        <v>148</v>
      </c>
      <c r="GO14" s="1" t="s">
        <v>174</v>
      </c>
      <c r="GP14" s="1" t="s">
        <v>148</v>
      </c>
      <c r="GQ14" s="1" t="s">
        <v>148</v>
      </c>
      <c r="GR14"/>
      <c r="GS14" s="1" t="s">
        <v>148</v>
      </c>
      <c r="GT14" s="1" t="s">
        <v>175</v>
      </c>
      <c r="GU14" s="1" t="s">
        <v>303</v>
      </c>
      <c r="GV14" s="1" t="s">
        <v>148</v>
      </c>
      <c r="GW14"/>
      <c r="GX14" s="1" t="s">
        <v>127</v>
      </c>
      <c r="GY14" s="1" t="s">
        <v>128</v>
      </c>
      <c r="GZ14" s="1" t="s">
        <v>129</v>
      </c>
      <c r="HA14" s="1" t="s">
        <v>130</v>
      </c>
      <c r="HB14" s="1" t="s">
        <v>131</v>
      </c>
      <c r="HC14" s="1" t="s">
        <v>132</v>
      </c>
      <c r="HD14" s="1" t="s">
        <v>148</v>
      </c>
      <c r="HE14" s="1" t="s">
        <v>148</v>
      </c>
      <c r="HF14"/>
      <c r="HG14" s="1" t="s">
        <v>151</v>
      </c>
      <c r="HH14" s="1" t="s">
        <v>151</v>
      </c>
      <c r="HI14" s="1" t="s">
        <v>151</v>
      </c>
      <c r="HJ14" s="1" t="s">
        <v>151</v>
      </c>
      <c r="HK14" s="1" t="s">
        <v>150</v>
      </c>
      <c r="HL14" s="1" t="s">
        <v>304</v>
      </c>
      <c r="HM14" s="1" t="s">
        <v>305</v>
      </c>
      <c r="HN14" s="1" t="s">
        <v>306</v>
      </c>
      <c r="HO14" s="1" t="s">
        <v>307</v>
      </c>
      <c r="HP14" s="1" t="s">
        <v>308</v>
      </c>
      <c r="HQ14" s="1" t="s">
        <v>282</v>
      </c>
    </row>
    <row r="15" spans="1:225" x14ac:dyDescent="0.15">
      <c r="A15" s="1" t="s">
        <v>309</v>
      </c>
      <c r="B15" s="1" t="s">
        <v>174</v>
      </c>
      <c r="C15" s="1" t="s">
        <v>148</v>
      </c>
      <c r="D15" s="1" t="s">
        <v>310</v>
      </c>
      <c r="E15"/>
      <c r="F15" s="1" t="s">
        <v>148</v>
      </c>
      <c r="G15" s="1" t="s">
        <v>183</v>
      </c>
      <c r="H15" s="1" t="s">
        <v>148</v>
      </c>
      <c r="I15" s="1" t="s">
        <v>149</v>
      </c>
      <c r="J15" s="1" t="s">
        <v>149</v>
      </c>
      <c r="K15" s="1" t="s">
        <v>149</v>
      </c>
      <c r="L15" s="1" t="s">
        <v>298</v>
      </c>
      <c r="M15" s="1" t="s">
        <v>151</v>
      </c>
      <c r="N15" s="1" t="s">
        <v>152</v>
      </c>
      <c r="O15" s="1" t="s">
        <v>148</v>
      </c>
      <c r="P15" s="1" t="s">
        <v>153</v>
      </c>
      <c r="Q15" s="1" t="s">
        <v>148</v>
      </c>
      <c r="R15" s="1" t="s">
        <v>184</v>
      </c>
      <c r="S15" s="1" t="s">
        <v>148</v>
      </c>
      <c r="T15" s="1" t="s">
        <v>151</v>
      </c>
      <c r="U15" s="1" t="s">
        <v>152</v>
      </c>
      <c r="V15" s="1" t="s">
        <v>148</v>
      </c>
      <c r="W15" s="1" t="s">
        <v>153</v>
      </c>
      <c r="X15" s="1" t="s">
        <v>148</v>
      </c>
      <c r="Y15" s="1" t="s">
        <v>185</v>
      </c>
      <c r="Z15" s="1" t="s">
        <v>148</v>
      </c>
      <c r="AA15" s="1" t="s">
        <v>151</v>
      </c>
      <c r="AB15" s="1" t="s">
        <v>152</v>
      </c>
      <c r="AC15" s="1" t="s">
        <v>148</v>
      </c>
      <c r="AD15" s="1" t="s">
        <v>153</v>
      </c>
      <c r="AE15" s="1" t="s">
        <v>148</v>
      </c>
      <c r="AF15" s="1" t="s">
        <v>213</v>
      </c>
      <c r="AG15" s="1" t="s">
        <v>148</v>
      </c>
      <c r="AH15" s="1" t="s">
        <v>151</v>
      </c>
      <c r="AI15" s="1" t="s">
        <v>152</v>
      </c>
      <c r="AJ15" s="1" t="s">
        <v>148</v>
      </c>
      <c r="AK15" s="1" t="s">
        <v>153</v>
      </c>
      <c r="AL15" s="1" t="s">
        <v>148</v>
      </c>
      <c r="AM15" s="1" t="s">
        <v>154</v>
      </c>
      <c r="AN15" s="1" t="s">
        <v>148</v>
      </c>
      <c r="AO15" s="1" t="s">
        <v>151</v>
      </c>
      <c r="AP15" s="1" t="s">
        <v>152</v>
      </c>
      <c r="AQ15" s="1" t="s">
        <v>148</v>
      </c>
      <c r="AR15" s="1" t="s">
        <v>153</v>
      </c>
      <c r="AS15" s="1" t="s">
        <v>148</v>
      </c>
      <c r="AT15" s="1" t="s">
        <v>155</v>
      </c>
      <c r="AU15" s="1" t="s">
        <v>148</v>
      </c>
      <c r="AV15" s="1" t="s">
        <v>151</v>
      </c>
      <c r="AW15" s="1" t="s">
        <v>152</v>
      </c>
      <c r="AX15" s="1" t="s">
        <v>148</v>
      </c>
      <c r="AY15" s="1" t="s">
        <v>153</v>
      </c>
      <c r="AZ15" s="1" t="s">
        <v>148</v>
      </c>
      <c r="BA15" s="1" t="s">
        <v>156</v>
      </c>
      <c r="BB15" s="1" t="s">
        <v>148</v>
      </c>
      <c r="BC15" s="1" t="s">
        <v>151</v>
      </c>
      <c r="BD15" s="1" t="s">
        <v>152</v>
      </c>
      <c r="BE15" s="1" t="s">
        <v>148</v>
      </c>
      <c r="BF15" s="1" t="s">
        <v>153</v>
      </c>
      <c r="BG15" s="1" t="s">
        <v>148</v>
      </c>
      <c r="BH15" s="1" t="s">
        <v>214</v>
      </c>
      <c r="BI15" s="1" t="s">
        <v>148</v>
      </c>
      <c r="BJ15" s="1" t="s">
        <v>151</v>
      </c>
      <c r="BK15" s="1" t="s">
        <v>152</v>
      </c>
      <c r="BL15" s="1" t="s">
        <v>148</v>
      </c>
      <c r="BM15" s="1" t="s">
        <v>153</v>
      </c>
      <c r="BN15" s="1" t="s">
        <v>148</v>
      </c>
      <c r="BO15" s="1" t="s">
        <v>215</v>
      </c>
      <c r="BP15" s="1" t="s">
        <v>148</v>
      </c>
      <c r="BQ15" s="1" t="s">
        <v>150</v>
      </c>
      <c r="BR15" s="1" t="s">
        <v>148</v>
      </c>
      <c r="BS15" s="1" t="s">
        <v>148</v>
      </c>
      <c r="BT15" s="1" t="s">
        <v>148</v>
      </c>
      <c r="BU15" s="1" t="s">
        <v>148</v>
      </c>
      <c r="BV15" s="1" t="s">
        <v>148</v>
      </c>
      <c r="BW15" s="1" t="s">
        <v>148</v>
      </c>
      <c r="BX15" s="1" t="s">
        <v>151</v>
      </c>
      <c r="BY15" s="1" t="s">
        <v>152</v>
      </c>
      <c r="BZ15" s="1" t="s">
        <v>148</v>
      </c>
      <c r="CA15" s="1" t="s">
        <v>153</v>
      </c>
      <c r="CB15" s="1" t="s">
        <v>148</v>
      </c>
      <c r="CC15" s="1" t="s">
        <v>217</v>
      </c>
      <c r="CD15" s="1" t="s">
        <v>148</v>
      </c>
      <c r="CE15" s="1" t="s">
        <v>150</v>
      </c>
      <c r="CF15" s="1" t="s">
        <v>148</v>
      </c>
      <c r="CG15" s="1" t="s">
        <v>148</v>
      </c>
      <c r="CH15" s="1" t="s">
        <v>148</v>
      </c>
      <c r="CI15" s="1" t="s">
        <v>148</v>
      </c>
      <c r="CJ15" s="1" t="s">
        <v>148</v>
      </c>
      <c r="CK15" s="1" t="s">
        <v>148</v>
      </c>
      <c r="CL15" s="1" t="s">
        <v>151</v>
      </c>
      <c r="CM15" s="1" t="s">
        <v>152</v>
      </c>
      <c r="CN15" s="1" t="s">
        <v>148</v>
      </c>
      <c r="CO15" s="1" t="s">
        <v>157</v>
      </c>
      <c r="CP15" s="1" t="s">
        <v>148</v>
      </c>
      <c r="CQ15" s="1" t="s">
        <v>235</v>
      </c>
      <c r="CR15" s="1" t="s">
        <v>148</v>
      </c>
      <c r="CS15" s="1" t="s">
        <v>151</v>
      </c>
      <c r="CT15" s="1" t="s">
        <v>152</v>
      </c>
      <c r="CU15" s="1" t="s">
        <v>148</v>
      </c>
      <c r="CV15" s="1" t="s">
        <v>153</v>
      </c>
      <c r="CW15" s="1" t="s">
        <v>148</v>
      </c>
      <c r="CX15" s="1" t="s">
        <v>164</v>
      </c>
      <c r="CY15" s="1" t="s">
        <v>148</v>
      </c>
      <c r="CZ15" s="1" t="s">
        <v>151</v>
      </c>
      <c r="DA15" s="1" t="s">
        <v>152</v>
      </c>
      <c r="DB15" s="1" t="s">
        <v>148</v>
      </c>
      <c r="DC15" s="1" t="s">
        <v>153</v>
      </c>
      <c r="DD15" s="1" t="s">
        <v>148</v>
      </c>
      <c r="DE15" s="1" t="s">
        <v>165</v>
      </c>
      <c r="DF15" s="1" t="s">
        <v>148</v>
      </c>
      <c r="DG15" s="1" t="s">
        <v>150</v>
      </c>
      <c r="DH15" s="1" t="s">
        <v>148</v>
      </c>
      <c r="DI15" s="1" t="s">
        <v>148</v>
      </c>
      <c r="DJ15" s="1" t="s">
        <v>148</v>
      </c>
      <c r="DK15" s="1" t="s">
        <v>148</v>
      </c>
      <c r="DL15" s="1" t="s">
        <v>148</v>
      </c>
      <c r="DM15" s="1" t="s">
        <v>148</v>
      </c>
      <c r="DN15" s="1" t="s">
        <v>151</v>
      </c>
      <c r="DO15" s="1" t="s">
        <v>160</v>
      </c>
      <c r="DP15" s="1" t="s">
        <v>148</v>
      </c>
      <c r="DQ15" s="1" t="s">
        <v>157</v>
      </c>
      <c r="DR15" s="1" t="s">
        <v>148</v>
      </c>
      <c r="DS15" s="1" t="s">
        <v>166</v>
      </c>
      <c r="DT15" s="1" t="s">
        <v>148</v>
      </c>
      <c r="DU15" s="1" t="s">
        <v>151</v>
      </c>
      <c r="DV15" s="1" t="s">
        <v>152</v>
      </c>
      <c r="DW15" s="1" t="s">
        <v>148</v>
      </c>
      <c r="DX15" s="1" t="s">
        <v>157</v>
      </c>
      <c r="DY15" s="1" t="s">
        <v>148</v>
      </c>
      <c r="DZ15" s="1" t="s">
        <v>166</v>
      </c>
      <c r="EA15" s="1" t="s">
        <v>148</v>
      </c>
      <c r="EB15" s="1" t="s">
        <v>150</v>
      </c>
      <c r="EC15" s="1" t="s">
        <v>148</v>
      </c>
      <c r="ED15" s="1" t="s">
        <v>148</v>
      </c>
      <c r="EE15" s="1" t="s">
        <v>148</v>
      </c>
      <c r="EF15" s="1" t="s">
        <v>148</v>
      </c>
      <c r="EG15" s="1" t="s">
        <v>148</v>
      </c>
      <c r="EH15" s="1" t="s">
        <v>148</v>
      </c>
      <c r="EI15" s="1" t="s">
        <v>150</v>
      </c>
      <c r="EJ15" s="1" t="s">
        <v>148</v>
      </c>
      <c r="EK15" s="1" t="s">
        <v>148</v>
      </c>
      <c r="EL15" s="1" t="s">
        <v>148</v>
      </c>
      <c r="EM15" s="1" t="s">
        <v>148</v>
      </c>
      <c r="EN15" s="1" t="s">
        <v>148</v>
      </c>
      <c r="EO15" s="1" t="s">
        <v>148</v>
      </c>
      <c r="EP15" s="1" t="s">
        <v>151</v>
      </c>
      <c r="EQ15" s="1" t="s">
        <v>152</v>
      </c>
      <c r="ER15" s="1" t="s">
        <v>148</v>
      </c>
      <c r="ES15" s="1" t="s">
        <v>157</v>
      </c>
      <c r="ET15" s="1" t="s">
        <v>148</v>
      </c>
      <c r="EU15" s="1" t="s">
        <v>299</v>
      </c>
      <c r="EV15" s="1" t="s">
        <v>148</v>
      </c>
      <c r="EW15" s="1" t="s">
        <v>151</v>
      </c>
      <c r="EX15" s="1" t="s">
        <v>152</v>
      </c>
      <c r="EY15" s="1" t="s">
        <v>148</v>
      </c>
      <c r="EZ15" s="1" t="s">
        <v>168</v>
      </c>
      <c r="FA15" s="1" t="s">
        <v>148</v>
      </c>
      <c r="FB15" s="1" t="s">
        <v>169</v>
      </c>
      <c r="FC15" s="1" t="s">
        <v>148</v>
      </c>
      <c r="FD15" s="1" t="s">
        <v>151</v>
      </c>
      <c r="FE15" s="1" t="s">
        <v>170</v>
      </c>
      <c r="FF15" s="1" t="s">
        <v>148</v>
      </c>
      <c r="FG15" s="1" t="s">
        <v>157</v>
      </c>
      <c r="FH15" s="1" t="s">
        <v>148</v>
      </c>
      <c r="FI15" s="1" t="s">
        <v>171</v>
      </c>
      <c r="FJ15" s="1" t="s">
        <v>148</v>
      </c>
      <c r="FK15" s="1" t="s">
        <v>151</v>
      </c>
      <c r="FL15" s="1" t="s">
        <v>152</v>
      </c>
      <c r="FM15" s="1" t="s">
        <v>148</v>
      </c>
      <c r="FN15" s="1" t="s">
        <v>157</v>
      </c>
      <c r="FO15" s="1" t="s">
        <v>148</v>
      </c>
      <c r="FP15" s="1" t="s">
        <v>172</v>
      </c>
      <c r="FQ15" s="1" t="s">
        <v>148</v>
      </c>
      <c r="FR15" s="1" t="s">
        <v>151</v>
      </c>
      <c r="FS15" s="1" t="s">
        <v>152</v>
      </c>
      <c r="FT15" s="1" t="s">
        <v>148</v>
      </c>
      <c r="FU15" s="1" t="s">
        <v>157</v>
      </c>
      <c r="FV15" s="1" t="s">
        <v>173</v>
      </c>
      <c r="FW15" s="1" t="s">
        <v>148</v>
      </c>
      <c r="FX15" s="1" t="s">
        <v>151</v>
      </c>
      <c r="FY15" s="1" t="s">
        <v>160</v>
      </c>
      <c r="FZ15" s="1" t="s">
        <v>148</v>
      </c>
      <c r="GA15" s="1" t="s">
        <v>157</v>
      </c>
      <c r="GB15" s="1" t="s">
        <v>148</v>
      </c>
      <c r="GC15" s="1" t="s">
        <v>166</v>
      </c>
      <c r="GD15" s="1" t="s">
        <v>148</v>
      </c>
      <c r="GE15" s="1" t="s">
        <v>148</v>
      </c>
      <c r="GF15" s="1" t="s">
        <v>311</v>
      </c>
      <c r="GG15" s="1" t="s">
        <v>148</v>
      </c>
      <c r="GH15"/>
      <c r="GI15" s="1" t="s">
        <v>148</v>
      </c>
      <c r="GJ15" s="1" t="s">
        <v>147</v>
      </c>
      <c r="GK15" s="1" t="s">
        <v>148</v>
      </c>
      <c r="GL15" s="1" t="s">
        <v>312</v>
      </c>
      <c r="GM15"/>
      <c r="GN15" s="1" t="s">
        <v>148</v>
      </c>
      <c r="GO15" s="1" t="s">
        <v>174</v>
      </c>
      <c r="GP15" s="1" t="s">
        <v>148</v>
      </c>
      <c r="GQ15" s="1" t="s">
        <v>148</v>
      </c>
      <c r="GR15"/>
      <c r="GS15" s="1" t="s">
        <v>148</v>
      </c>
      <c r="GT15" s="1" t="s">
        <v>175</v>
      </c>
      <c r="GU15" s="1" t="s">
        <v>149</v>
      </c>
      <c r="GV15" s="1" t="s">
        <v>148</v>
      </c>
      <c r="GW15"/>
      <c r="GX15" s="1" t="s">
        <v>127</v>
      </c>
      <c r="GY15" s="1" t="s">
        <v>128</v>
      </c>
      <c r="GZ15" s="1" t="s">
        <v>129</v>
      </c>
      <c r="HA15" s="1" t="s">
        <v>130</v>
      </c>
      <c r="HB15" s="1" t="s">
        <v>131</v>
      </c>
      <c r="HC15" s="1" t="s">
        <v>132</v>
      </c>
      <c r="HD15" s="1" t="s">
        <v>148</v>
      </c>
      <c r="HE15" s="1" t="s">
        <v>148</v>
      </c>
      <c r="HF15"/>
      <c r="HG15" s="1" t="s">
        <v>151</v>
      </c>
      <c r="HH15" s="1" t="s">
        <v>151</v>
      </c>
      <c r="HI15" s="1" t="s">
        <v>151</v>
      </c>
      <c r="HJ15" s="1" t="s">
        <v>151</v>
      </c>
      <c r="HK15" s="1" t="s">
        <v>151</v>
      </c>
      <c r="HL15" s="1" t="s">
        <v>313</v>
      </c>
      <c r="HM15" s="1" t="s">
        <v>314</v>
      </c>
      <c r="HN15" s="1" t="s">
        <v>315</v>
      </c>
      <c r="HO15" s="1" t="s">
        <v>316</v>
      </c>
      <c r="HP15" s="1" t="s">
        <v>317</v>
      </c>
      <c r="HQ15" s="1" t="s">
        <v>282</v>
      </c>
    </row>
    <row r="16" spans="1:225" x14ac:dyDescent="0.15">
      <c r="A16" s="1" t="s">
        <v>318</v>
      </c>
      <c r="B16" s="1" t="s">
        <v>148</v>
      </c>
      <c r="C16" s="1" t="s">
        <v>319</v>
      </c>
      <c r="D16" s="1" t="s">
        <v>148</v>
      </c>
      <c r="E16"/>
      <c r="F16" s="1" t="s">
        <v>320</v>
      </c>
      <c r="G16" s="1" t="s">
        <v>149</v>
      </c>
      <c r="H16" s="1" t="s">
        <v>148</v>
      </c>
      <c r="I16" s="1" t="s">
        <v>149</v>
      </c>
      <c r="J16" s="1" t="s">
        <v>149</v>
      </c>
      <c r="K16" s="1" t="s">
        <v>149</v>
      </c>
      <c r="L16" s="1" t="s">
        <v>149</v>
      </c>
      <c r="M16" s="1" t="s">
        <v>151</v>
      </c>
      <c r="N16" s="1" t="s">
        <v>152</v>
      </c>
      <c r="O16" s="1" t="s">
        <v>148</v>
      </c>
      <c r="P16" s="1" t="s">
        <v>153</v>
      </c>
      <c r="Q16" s="1" t="s">
        <v>148</v>
      </c>
      <c r="R16" s="1" t="s">
        <v>184</v>
      </c>
      <c r="S16" s="1" t="s">
        <v>148</v>
      </c>
      <c r="T16" s="1" t="s">
        <v>151</v>
      </c>
      <c r="U16" s="1" t="s">
        <v>152</v>
      </c>
      <c r="V16" s="1" t="s">
        <v>148</v>
      </c>
      <c r="W16" s="1" t="s">
        <v>153</v>
      </c>
      <c r="X16" s="1" t="s">
        <v>148</v>
      </c>
      <c r="Y16" s="1" t="s">
        <v>185</v>
      </c>
      <c r="Z16" s="1" t="s">
        <v>148</v>
      </c>
      <c r="AA16" s="1" t="s">
        <v>151</v>
      </c>
      <c r="AB16" s="1" t="s">
        <v>152</v>
      </c>
      <c r="AC16" s="1" t="s">
        <v>148</v>
      </c>
      <c r="AD16" s="1" t="s">
        <v>153</v>
      </c>
      <c r="AE16" s="1" t="s">
        <v>148</v>
      </c>
      <c r="AF16" s="1" t="s">
        <v>213</v>
      </c>
      <c r="AG16" s="1" t="s">
        <v>148</v>
      </c>
      <c r="AH16" s="1" t="s">
        <v>150</v>
      </c>
      <c r="AI16" s="1" t="s">
        <v>148</v>
      </c>
      <c r="AJ16" s="1" t="s">
        <v>148</v>
      </c>
      <c r="AK16" s="1" t="s">
        <v>148</v>
      </c>
      <c r="AL16" s="1" t="s">
        <v>148</v>
      </c>
      <c r="AM16" s="1" t="s">
        <v>148</v>
      </c>
      <c r="AN16" s="1" t="s">
        <v>148</v>
      </c>
      <c r="AO16" s="1" t="s">
        <v>151</v>
      </c>
      <c r="AP16" s="1" t="s">
        <v>152</v>
      </c>
      <c r="AQ16" s="1" t="s">
        <v>148</v>
      </c>
      <c r="AR16" s="1" t="s">
        <v>153</v>
      </c>
      <c r="AS16" s="1" t="s">
        <v>148</v>
      </c>
      <c r="AT16" s="1" t="s">
        <v>155</v>
      </c>
      <c r="AU16" s="1" t="s">
        <v>148</v>
      </c>
      <c r="AV16" s="1" t="s">
        <v>151</v>
      </c>
      <c r="AW16" s="1" t="s">
        <v>152</v>
      </c>
      <c r="AX16" s="1" t="s">
        <v>148</v>
      </c>
      <c r="AY16" s="1" t="s">
        <v>153</v>
      </c>
      <c r="AZ16" s="1" t="s">
        <v>148</v>
      </c>
      <c r="BA16" s="1" t="s">
        <v>321</v>
      </c>
      <c r="BB16" s="1" t="s">
        <v>148</v>
      </c>
      <c r="BC16" s="1" t="s">
        <v>151</v>
      </c>
      <c r="BD16" s="1" t="s">
        <v>152</v>
      </c>
      <c r="BE16" s="1" t="s">
        <v>148</v>
      </c>
      <c r="BF16" s="1" t="s">
        <v>153</v>
      </c>
      <c r="BG16" s="1" t="s">
        <v>148</v>
      </c>
      <c r="BH16" s="1" t="s">
        <v>214</v>
      </c>
      <c r="BI16" s="1" t="s">
        <v>148</v>
      </c>
      <c r="BJ16" s="1" t="s">
        <v>151</v>
      </c>
      <c r="BK16" s="1" t="s">
        <v>152</v>
      </c>
      <c r="BL16" s="1" t="s">
        <v>148</v>
      </c>
      <c r="BM16" s="1" t="s">
        <v>153</v>
      </c>
      <c r="BN16" s="1" t="s">
        <v>148</v>
      </c>
      <c r="BO16" s="1" t="s">
        <v>215</v>
      </c>
      <c r="BP16" s="1" t="s">
        <v>148</v>
      </c>
      <c r="BQ16" s="1" t="s">
        <v>151</v>
      </c>
      <c r="BR16" s="1" t="s">
        <v>152</v>
      </c>
      <c r="BS16" s="1" t="s">
        <v>148</v>
      </c>
      <c r="BT16" s="1" t="s">
        <v>212</v>
      </c>
      <c r="BU16" s="1" t="s">
        <v>148</v>
      </c>
      <c r="BV16" s="1" t="s">
        <v>161</v>
      </c>
      <c r="BW16" s="1" t="s">
        <v>148</v>
      </c>
      <c r="BX16" s="1" t="s">
        <v>151</v>
      </c>
      <c r="BY16" s="1" t="s">
        <v>152</v>
      </c>
      <c r="BZ16" s="1" t="s">
        <v>148</v>
      </c>
      <c r="CA16" s="1" t="s">
        <v>153</v>
      </c>
      <c r="CB16" s="1" t="s">
        <v>148</v>
      </c>
      <c r="CC16" s="1" t="s">
        <v>217</v>
      </c>
      <c r="CD16" s="1" t="s">
        <v>148</v>
      </c>
      <c r="CE16" s="1" t="s">
        <v>151</v>
      </c>
      <c r="CF16" s="1" t="s">
        <v>152</v>
      </c>
      <c r="CG16" s="1" t="s">
        <v>148</v>
      </c>
      <c r="CH16" s="1" t="s">
        <v>157</v>
      </c>
      <c r="CI16" s="1" t="s">
        <v>148</v>
      </c>
      <c r="CJ16" s="1" t="s">
        <v>161</v>
      </c>
      <c r="CK16" s="1" t="s">
        <v>148</v>
      </c>
      <c r="CL16" s="1" t="s">
        <v>151</v>
      </c>
      <c r="CM16" s="1" t="s">
        <v>152</v>
      </c>
      <c r="CN16" s="1" t="s">
        <v>148</v>
      </c>
      <c r="CO16" s="1" t="s">
        <v>157</v>
      </c>
      <c r="CP16" s="1" t="s">
        <v>148</v>
      </c>
      <c r="CQ16" s="1" t="s">
        <v>235</v>
      </c>
      <c r="CR16" s="1" t="s">
        <v>148</v>
      </c>
      <c r="CS16" s="1" t="s">
        <v>151</v>
      </c>
      <c r="CT16" s="1" t="s">
        <v>152</v>
      </c>
      <c r="CU16" s="1" t="s">
        <v>148</v>
      </c>
      <c r="CV16" s="1" t="s">
        <v>153</v>
      </c>
      <c r="CW16" s="1" t="s">
        <v>148</v>
      </c>
      <c r="CX16" s="1" t="s">
        <v>164</v>
      </c>
      <c r="CY16" s="1" t="s">
        <v>148</v>
      </c>
      <c r="CZ16" s="1" t="s">
        <v>151</v>
      </c>
      <c r="DA16" s="1" t="s">
        <v>152</v>
      </c>
      <c r="DB16" s="1" t="s">
        <v>148</v>
      </c>
      <c r="DC16" s="1" t="s">
        <v>153</v>
      </c>
      <c r="DD16" s="1" t="s">
        <v>148</v>
      </c>
      <c r="DE16" s="1" t="s">
        <v>165</v>
      </c>
      <c r="DF16" s="1" t="s">
        <v>148</v>
      </c>
      <c r="DG16" s="1" t="s">
        <v>151</v>
      </c>
      <c r="DH16" s="1" t="s">
        <v>152</v>
      </c>
      <c r="DI16" s="1" t="s">
        <v>148</v>
      </c>
      <c r="DJ16" s="1" t="s">
        <v>212</v>
      </c>
      <c r="DK16" s="1" t="s">
        <v>148</v>
      </c>
      <c r="DL16" s="1" t="s">
        <v>161</v>
      </c>
      <c r="DM16" s="1" t="s">
        <v>148</v>
      </c>
      <c r="DN16" s="1" t="s">
        <v>151</v>
      </c>
      <c r="DO16" s="1" t="s">
        <v>160</v>
      </c>
      <c r="DP16" s="1" t="s">
        <v>148</v>
      </c>
      <c r="DQ16" s="1" t="s">
        <v>157</v>
      </c>
      <c r="DR16" s="1" t="s">
        <v>148</v>
      </c>
      <c r="DS16" s="1" t="s">
        <v>166</v>
      </c>
      <c r="DT16" s="1" t="s">
        <v>148</v>
      </c>
      <c r="DU16" s="1" t="s">
        <v>151</v>
      </c>
      <c r="DV16" s="1" t="s">
        <v>152</v>
      </c>
      <c r="DW16" s="1" t="s">
        <v>148</v>
      </c>
      <c r="DX16" s="1" t="s">
        <v>157</v>
      </c>
      <c r="DY16" s="1" t="s">
        <v>148</v>
      </c>
      <c r="DZ16" s="1" t="s">
        <v>166</v>
      </c>
      <c r="EA16" s="1" t="s">
        <v>148</v>
      </c>
      <c r="EB16" s="1" t="s">
        <v>151</v>
      </c>
      <c r="EC16" s="1" t="s">
        <v>167</v>
      </c>
      <c r="ED16" s="1" t="s">
        <v>148</v>
      </c>
      <c r="EE16" s="1" t="s">
        <v>157</v>
      </c>
      <c r="EF16" s="1" t="s">
        <v>148</v>
      </c>
      <c r="EG16" s="1" t="s">
        <v>166</v>
      </c>
      <c r="EH16" s="1" t="s">
        <v>148</v>
      </c>
      <c r="EI16" s="1" t="s">
        <v>150</v>
      </c>
      <c r="EJ16" s="1" t="s">
        <v>148</v>
      </c>
      <c r="EK16" s="1" t="s">
        <v>148</v>
      </c>
      <c r="EL16" s="1" t="s">
        <v>148</v>
      </c>
      <c r="EM16" s="1" t="s">
        <v>148</v>
      </c>
      <c r="EN16" s="1" t="s">
        <v>148</v>
      </c>
      <c r="EO16" s="1" t="s">
        <v>148</v>
      </c>
      <c r="EP16" s="1" t="s">
        <v>151</v>
      </c>
      <c r="EQ16" s="1" t="s">
        <v>152</v>
      </c>
      <c r="ER16" s="1" t="s">
        <v>148</v>
      </c>
      <c r="ES16" s="1" t="s">
        <v>157</v>
      </c>
      <c r="ET16" s="1" t="s">
        <v>148</v>
      </c>
      <c r="EU16" s="1" t="s">
        <v>166</v>
      </c>
      <c r="EV16" s="1" t="s">
        <v>148</v>
      </c>
      <c r="EW16" s="1" t="s">
        <v>151</v>
      </c>
      <c r="EX16" s="1" t="s">
        <v>152</v>
      </c>
      <c r="EY16" s="1" t="s">
        <v>148</v>
      </c>
      <c r="EZ16" s="1" t="s">
        <v>168</v>
      </c>
      <c r="FA16" s="1" t="s">
        <v>148</v>
      </c>
      <c r="FB16" s="1" t="s">
        <v>169</v>
      </c>
      <c r="FC16" s="1" t="s">
        <v>148</v>
      </c>
      <c r="FD16" s="1" t="s">
        <v>151</v>
      </c>
      <c r="FE16" s="1" t="s">
        <v>170</v>
      </c>
      <c r="FF16" s="1" t="s">
        <v>148</v>
      </c>
      <c r="FG16" s="1" t="s">
        <v>157</v>
      </c>
      <c r="FH16" s="1" t="s">
        <v>148</v>
      </c>
      <c r="FI16" s="1" t="s">
        <v>171</v>
      </c>
      <c r="FJ16" s="1" t="s">
        <v>148</v>
      </c>
      <c r="FK16" s="1" t="s">
        <v>151</v>
      </c>
      <c r="FL16" s="1" t="s">
        <v>152</v>
      </c>
      <c r="FM16" s="1" t="s">
        <v>148</v>
      </c>
      <c r="FN16" s="1" t="s">
        <v>157</v>
      </c>
      <c r="FO16" s="1" t="s">
        <v>148</v>
      </c>
      <c r="FP16" s="1" t="s">
        <v>172</v>
      </c>
      <c r="FQ16" s="1" t="s">
        <v>148</v>
      </c>
      <c r="FR16" s="1" t="s">
        <v>151</v>
      </c>
      <c r="FS16" s="1" t="s">
        <v>152</v>
      </c>
      <c r="FT16" s="1" t="s">
        <v>148</v>
      </c>
      <c r="FU16" s="1" t="s">
        <v>157</v>
      </c>
      <c r="FV16" s="1" t="s">
        <v>173</v>
      </c>
      <c r="FW16" s="1" t="s">
        <v>148</v>
      </c>
      <c r="FX16" s="1" t="s">
        <v>151</v>
      </c>
      <c r="FY16" s="1" t="s">
        <v>160</v>
      </c>
      <c r="FZ16" s="1" t="s">
        <v>148</v>
      </c>
      <c r="GA16" s="1" t="s">
        <v>157</v>
      </c>
      <c r="GB16" s="1" t="s">
        <v>148</v>
      </c>
      <c r="GC16" s="1" t="s">
        <v>166</v>
      </c>
      <c r="GD16" s="1" t="s">
        <v>148</v>
      </c>
      <c r="GE16" s="1" t="s">
        <v>148</v>
      </c>
      <c r="GF16" s="1" t="s">
        <v>322</v>
      </c>
      <c r="GG16" s="1" t="s">
        <v>148</v>
      </c>
      <c r="GH16"/>
      <c r="GI16" s="1" t="s">
        <v>320</v>
      </c>
      <c r="GJ16" s="1" t="s">
        <v>174</v>
      </c>
      <c r="GK16" s="1" t="s">
        <v>148</v>
      </c>
      <c r="GL16" s="1" t="s">
        <v>148</v>
      </c>
      <c r="GM16"/>
      <c r="GN16" s="1" t="s">
        <v>320</v>
      </c>
      <c r="GO16" s="1" t="s">
        <v>147</v>
      </c>
      <c r="GP16" s="1" t="s">
        <v>148</v>
      </c>
      <c r="GQ16" s="1" t="s">
        <v>323</v>
      </c>
      <c r="GR16" t="str">
        <f>HYPERLINK("https://api.typeform.com/responses/files/54baa3070412640d02c9f29456b403865b90b29fd164f6e89d13057ba15b14fe/ifcgeometriesIFC4_shapechanges_CLeoni.pdf","https://api.typeform.com/responses/files/54baa3070412640d02c9f29456b403865b90b29fd164f6e89d13057ba15b14fe/ifcgeometriesIFC4_shapechanges_CLeoni.pdf")</f>
        <v>https://api.typeform.com/responses/files/54baa3070412640d02c9f29456b403865b90b29fd164f6e89d13057ba15b14fe/ifcgeometriesIFC4_shapechanges_CLeoni.pdf</v>
      </c>
      <c r="GS16" s="1" t="s">
        <v>324</v>
      </c>
      <c r="GT16" s="1" t="s">
        <v>175</v>
      </c>
      <c r="GU16" s="1" t="s">
        <v>149</v>
      </c>
      <c r="GV16" s="1" t="s">
        <v>320</v>
      </c>
      <c r="GW16" t="str">
        <f>HYPERLINK("https://api.typeform.com/responses/files/bf7ffca65fc62d517ea687dbc7a6fa40d59c6e35c942c6d8fa24a09ff29ad350/IFC4GEOMETRIES_buildingsIFC4IFC_Export_Cristina_Leoni.pdf","https://api.typeform.com/responses/files/bf7ffca65fc62d517ea687dbc7a6fa40d59c6e35c942c6d8fa24a09ff29ad350/IFC4GEOMETRIES_buildingsIFC4IFC_Export_Cristina_Leoni.pdf")</f>
        <v>https://api.typeform.com/responses/files/bf7ffca65fc62d517ea687dbc7a6fa40d59c6e35c942c6d8fa24a09ff29ad350/IFC4GEOMETRIES_buildingsIFC4IFC_Export_Cristina_Leoni.pdf</v>
      </c>
      <c r="GX16" s="1" t="s">
        <v>127</v>
      </c>
      <c r="GY16" s="1" t="s">
        <v>128</v>
      </c>
      <c r="GZ16" s="1" t="s">
        <v>129</v>
      </c>
      <c r="HA16" s="1" t="s">
        <v>148</v>
      </c>
      <c r="HB16" s="1" t="s">
        <v>148</v>
      </c>
      <c r="HC16" s="1" t="s">
        <v>148</v>
      </c>
      <c r="HD16" s="1" t="s">
        <v>148</v>
      </c>
      <c r="HE16" s="1" t="s">
        <v>320</v>
      </c>
      <c r="HF16"/>
      <c r="HG16" s="1" t="s">
        <v>151</v>
      </c>
      <c r="HH16" s="1" t="s">
        <v>151</v>
      </c>
      <c r="HI16" s="1" t="s">
        <v>151</v>
      </c>
      <c r="HJ16" s="1" t="s">
        <v>151</v>
      </c>
      <c r="HK16" s="1" t="s">
        <v>151</v>
      </c>
      <c r="HL16" s="1" t="s">
        <v>325</v>
      </c>
      <c r="HM16" s="1" t="s">
        <v>326</v>
      </c>
      <c r="HN16" s="1" t="s">
        <v>327</v>
      </c>
      <c r="HO16" s="1" t="s">
        <v>328</v>
      </c>
      <c r="HP16" s="1" t="s">
        <v>329</v>
      </c>
      <c r="HQ16" s="1" t="s">
        <v>330</v>
      </c>
    </row>
    <row r="17" spans="1:225" x14ac:dyDescent="0.15">
      <c r="A17" s="1" t="s">
        <v>331</v>
      </c>
      <c r="B17" s="1" t="s">
        <v>332</v>
      </c>
      <c r="C17" s="1" t="s">
        <v>148</v>
      </c>
      <c r="D17" s="1" t="s">
        <v>148</v>
      </c>
      <c r="E17"/>
      <c r="F17" s="1" t="s">
        <v>148</v>
      </c>
      <c r="G17" s="1" t="s">
        <v>149</v>
      </c>
      <c r="H17" s="1" t="s">
        <v>148</v>
      </c>
      <c r="I17" s="1" t="s">
        <v>149</v>
      </c>
      <c r="J17" s="1" t="s">
        <v>149</v>
      </c>
      <c r="K17" s="1" t="s">
        <v>149</v>
      </c>
      <c r="L17" s="1" t="s">
        <v>149</v>
      </c>
      <c r="M17" s="1" t="s">
        <v>151</v>
      </c>
      <c r="N17" s="1" t="s">
        <v>152</v>
      </c>
      <c r="O17" s="1" t="s">
        <v>148</v>
      </c>
      <c r="P17" s="1" t="s">
        <v>212</v>
      </c>
      <c r="Q17" s="1" t="s">
        <v>148</v>
      </c>
      <c r="R17" s="1" t="s">
        <v>184</v>
      </c>
      <c r="S17" s="1" t="s">
        <v>148</v>
      </c>
      <c r="T17" s="1" t="s">
        <v>151</v>
      </c>
      <c r="U17" s="1" t="s">
        <v>152</v>
      </c>
      <c r="V17" s="1" t="s">
        <v>148</v>
      </c>
      <c r="W17" s="1" t="s">
        <v>212</v>
      </c>
      <c r="X17" s="1" t="s">
        <v>148</v>
      </c>
      <c r="Y17" s="1" t="s">
        <v>185</v>
      </c>
      <c r="Z17" s="1" t="s">
        <v>148</v>
      </c>
      <c r="AA17" s="1" t="s">
        <v>151</v>
      </c>
      <c r="AB17" s="1" t="s">
        <v>152</v>
      </c>
      <c r="AC17" s="1" t="s">
        <v>148</v>
      </c>
      <c r="AD17" s="1" t="s">
        <v>212</v>
      </c>
      <c r="AE17" s="1" t="s">
        <v>148</v>
      </c>
      <c r="AF17" s="1" t="s">
        <v>213</v>
      </c>
      <c r="AG17" s="1" t="s">
        <v>148</v>
      </c>
      <c r="AH17" s="1" t="s">
        <v>151</v>
      </c>
      <c r="AI17" s="1" t="s">
        <v>152</v>
      </c>
      <c r="AJ17" s="1" t="s">
        <v>148</v>
      </c>
      <c r="AK17" s="1" t="s">
        <v>153</v>
      </c>
      <c r="AL17" s="1" t="s">
        <v>148</v>
      </c>
      <c r="AM17" s="1" t="s">
        <v>154</v>
      </c>
      <c r="AN17" s="1" t="s">
        <v>148</v>
      </c>
      <c r="AO17" s="1" t="s">
        <v>151</v>
      </c>
      <c r="AP17" s="1" t="s">
        <v>152</v>
      </c>
      <c r="AQ17" s="1" t="s">
        <v>148</v>
      </c>
      <c r="AR17" s="1" t="s">
        <v>153</v>
      </c>
      <c r="AS17" s="1" t="s">
        <v>148</v>
      </c>
      <c r="AT17" s="1" t="s">
        <v>155</v>
      </c>
      <c r="AU17" s="1" t="s">
        <v>148</v>
      </c>
      <c r="AV17" s="1" t="s">
        <v>151</v>
      </c>
      <c r="AW17" s="1" t="s">
        <v>152</v>
      </c>
      <c r="AX17" s="1" t="s">
        <v>148</v>
      </c>
      <c r="AY17" s="1" t="s">
        <v>153</v>
      </c>
      <c r="AZ17" s="1" t="s">
        <v>148</v>
      </c>
      <c r="BA17" s="1" t="s">
        <v>156</v>
      </c>
      <c r="BB17" s="1" t="s">
        <v>148</v>
      </c>
      <c r="BC17" s="1" t="s">
        <v>151</v>
      </c>
      <c r="BD17" s="1" t="s">
        <v>152</v>
      </c>
      <c r="BE17" s="1" t="s">
        <v>148</v>
      </c>
      <c r="BF17" s="1" t="s">
        <v>153</v>
      </c>
      <c r="BG17" s="1" t="s">
        <v>148</v>
      </c>
      <c r="BH17" s="1" t="s">
        <v>214</v>
      </c>
      <c r="BI17" s="1" t="s">
        <v>148</v>
      </c>
      <c r="BJ17" s="1" t="s">
        <v>151</v>
      </c>
      <c r="BK17" s="1" t="s">
        <v>152</v>
      </c>
      <c r="BL17" s="1" t="s">
        <v>148</v>
      </c>
      <c r="BM17" s="1" t="s">
        <v>153</v>
      </c>
      <c r="BN17" s="1" t="s">
        <v>148</v>
      </c>
      <c r="BO17" s="1" t="s">
        <v>215</v>
      </c>
      <c r="BP17" s="1" t="s">
        <v>148</v>
      </c>
      <c r="BQ17" s="1" t="s">
        <v>151</v>
      </c>
      <c r="BR17" s="1" t="s">
        <v>152</v>
      </c>
      <c r="BS17" s="1" t="s">
        <v>148</v>
      </c>
      <c r="BT17" s="1" t="s">
        <v>153</v>
      </c>
      <c r="BU17" s="1" t="s">
        <v>148</v>
      </c>
      <c r="BV17" s="1" t="s">
        <v>161</v>
      </c>
      <c r="BW17" s="1" t="s">
        <v>148</v>
      </c>
      <c r="BX17" s="1" t="s">
        <v>151</v>
      </c>
      <c r="BY17" s="1" t="s">
        <v>152</v>
      </c>
      <c r="BZ17" s="1" t="s">
        <v>148</v>
      </c>
      <c r="CA17" s="1" t="s">
        <v>153</v>
      </c>
      <c r="CB17" s="1" t="s">
        <v>148</v>
      </c>
      <c r="CC17" s="1" t="s">
        <v>217</v>
      </c>
      <c r="CD17" s="1" t="s">
        <v>148</v>
      </c>
      <c r="CE17" s="1" t="s">
        <v>151</v>
      </c>
      <c r="CF17" s="1" t="s">
        <v>152</v>
      </c>
      <c r="CG17" s="1" t="s">
        <v>148</v>
      </c>
      <c r="CH17" s="1" t="s">
        <v>157</v>
      </c>
      <c r="CI17" s="1" t="s">
        <v>148</v>
      </c>
      <c r="CJ17" s="1" t="s">
        <v>161</v>
      </c>
      <c r="CK17" s="1" t="s">
        <v>148</v>
      </c>
      <c r="CL17" s="1" t="s">
        <v>151</v>
      </c>
      <c r="CM17" s="1" t="s">
        <v>152</v>
      </c>
      <c r="CN17" s="1" t="s">
        <v>148</v>
      </c>
      <c r="CO17" s="1" t="s">
        <v>157</v>
      </c>
      <c r="CP17" s="1" t="s">
        <v>148</v>
      </c>
      <c r="CQ17" s="1" t="s">
        <v>235</v>
      </c>
      <c r="CR17" s="1" t="s">
        <v>148</v>
      </c>
      <c r="CS17" s="1" t="s">
        <v>151</v>
      </c>
      <c r="CT17" s="1" t="s">
        <v>152</v>
      </c>
      <c r="CU17" s="1" t="s">
        <v>148</v>
      </c>
      <c r="CV17" s="1" t="s">
        <v>153</v>
      </c>
      <c r="CW17" s="1" t="s">
        <v>148</v>
      </c>
      <c r="CX17" s="1" t="s">
        <v>164</v>
      </c>
      <c r="CY17" s="1" t="s">
        <v>148</v>
      </c>
      <c r="CZ17" s="1" t="s">
        <v>151</v>
      </c>
      <c r="DA17" s="1" t="s">
        <v>152</v>
      </c>
      <c r="DB17" s="1" t="s">
        <v>148</v>
      </c>
      <c r="DC17" s="1" t="s">
        <v>153</v>
      </c>
      <c r="DD17" s="1" t="s">
        <v>148</v>
      </c>
      <c r="DE17" s="1" t="s">
        <v>165</v>
      </c>
      <c r="DF17" s="1" t="s">
        <v>148</v>
      </c>
      <c r="DG17" s="1" t="s">
        <v>151</v>
      </c>
      <c r="DH17" s="1" t="s">
        <v>152</v>
      </c>
      <c r="DI17" s="1" t="s">
        <v>148</v>
      </c>
      <c r="DJ17" s="1" t="s">
        <v>153</v>
      </c>
      <c r="DK17" s="1" t="s">
        <v>148</v>
      </c>
      <c r="DL17" s="1" t="s">
        <v>161</v>
      </c>
      <c r="DM17" s="1" t="s">
        <v>148</v>
      </c>
      <c r="DN17" s="1" t="s">
        <v>151</v>
      </c>
      <c r="DO17" s="1" t="s">
        <v>160</v>
      </c>
      <c r="DP17" s="1" t="s">
        <v>148</v>
      </c>
      <c r="DQ17" s="1" t="s">
        <v>157</v>
      </c>
      <c r="DR17" s="1" t="s">
        <v>148</v>
      </c>
      <c r="DS17" s="1" t="s">
        <v>166</v>
      </c>
      <c r="DT17" s="1" t="s">
        <v>148</v>
      </c>
      <c r="DU17" s="1" t="s">
        <v>151</v>
      </c>
      <c r="DV17" s="1" t="s">
        <v>152</v>
      </c>
      <c r="DW17" s="1" t="s">
        <v>148</v>
      </c>
      <c r="DX17" s="1" t="s">
        <v>157</v>
      </c>
      <c r="DY17" s="1" t="s">
        <v>148</v>
      </c>
      <c r="DZ17" s="1" t="s">
        <v>166</v>
      </c>
      <c r="EA17" s="1" t="s">
        <v>148</v>
      </c>
      <c r="EB17" s="1" t="s">
        <v>151</v>
      </c>
      <c r="EC17" s="1" t="s">
        <v>167</v>
      </c>
      <c r="ED17" s="1" t="s">
        <v>148</v>
      </c>
      <c r="EE17" s="1" t="s">
        <v>157</v>
      </c>
      <c r="EF17" s="1" t="s">
        <v>148</v>
      </c>
      <c r="EG17" s="1" t="s">
        <v>166</v>
      </c>
      <c r="EH17" s="1" t="s">
        <v>148</v>
      </c>
      <c r="EI17" s="1" t="s">
        <v>151</v>
      </c>
      <c r="EJ17" s="1" t="s">
        <v>152</v>
      </c>
      <c r="EK17" s="1" t="s">
        <v>148</v>
      </c>
      <c r="EL17" s="1" t="s">
        <v>157</v>
      </c>
      <c r="EM17" s="1" t="s">
        <v>148</v>
      </c>
      <c r="EN17" s="1" t="s">
        <v>161</v>
      </c>
      <c r="EO17" s="1" t="s">
        <v>148</v>
      </c>
      <c r="EP17" s="1" t="s">
        <v>151</v>
      </c>
      <c r="EQ17" s="1" t="s">
        <v>152</v>
      </c>
      <c r="ER17" s="1" t="s">
        <v>148</v>
      </c>
      <c r="ES17" s="1" t="s">
        <v>157</v>
      </c>
      <c r="ET17" s="1" t="s">
        <v>148</v>
      </c>
      <c r="EU17" s="1" t="s">
        <v>166</v>
      </c>
      <c r="EV17" s="1" t="s">
        <v>148</v>
      </c>
      <c r="EW17" s="1" t="s">
        <v>151</v>
      </c>
      <c r="EX17" s="1" t="s">
        <v>152</v>
      </c>
      <c r="EY17" s="1" t="s">
        <v>148</v>
      </c>
      <c r="EZ17" s="1" t="s">
        <v>168</v>
      </c>
      <c r="FA17" s="1" t="s">
        <v>148</v>
      </c>
      <c r="FB17" s="1" t="s">
        <v>169</v>
      </c>
      <c r="FC17" s="1" t="s">
        <v>148</v>
      </c>
      <c r="FD17" s="1" t="s">
        <v>151</v>
      </c>
      <c r="FE17" s="1" t="s">
        <v>170</v>
      </c>
      <c r="FF17" s="1" t="s">
        <v>148</v>
      </c>
      <c r="FG17" s="1" t="s">
        <v>157</v>
      </c>
      <c r="FH17" s="1" t="s">
        <v>148</v>
      </c>
      <c r="FI17" s="1" t="s">
        <v>171</v>
      </c>
      <c r="FJ17" s="1" t="s">
        <v>148</v>
      </c>
      <c r="FK17" s="1" t="s">
        <v>151</v>
      </c>
      <c r="FL17" s="1" t="s">
        <v>152</v>
      </c>
      <c r="FM17" s="1" t="s">
        <v>148</v>
      </c>
      <c r="FN17" s="1" t="s">
        <v>157</v>
      </c>
      <c r="FO17" s="1" t="s">
        <v>148</v>
      </c>
      <c r="FP17" s="1" t="s">
        <v>172</v>
      </c>
      <c r="FQ17" s="1" t="s">
        <v>148</v>
      </c>
      <c r="FR17" s="1" t="s">
        <v>151</v>
      </c>
      <c r="FS17" s="1" t="s">
        <v>152</v>
      </c>
      <c r="FT17" s="1" t="s">
        <v>148</v>
      </c>
      <c r="FU17" s="1" t="s">
        <v>157</v>
      </c>
      <c r="FV17" s="1" t="s">
        <v>173</v>
      </c>
      <c r="FW17" s="1" t="s">
        <v>148</v>
      </c>
      <c r="FX17" s="1" t="s">
        <v>151</v>
      </c>
      <c r="FY17" s="1" t="s">
        <v>160</v>
      </c>
      <c r="FZ17" s="1" t="s">
        <v>148</v>
      </c>
      <c r="GA17" s="1" t="s">
        <v>157</v>
      </c>
      <c r="GB17" s="1" t="s">
        <v>148</v>
      </c>
      <c r="GC17" s="1" t="s">
        <v>166</v>
      </c>
      <c r="GD17" s="1" t="s">
        <v>148</v>
      </c>
      <c r="GE17" s="1" t="s">
        <v>174</v>
      </c>
      <c r="GF17" s="1" t="s">
        <v>148</v>
      </c>
      <c r="GG17" s="1" t="s">
        <v>148</v>
      </c>
      <c r="GH17"/>
      <c r="GI17" s="1" t="s">
        <v>148</v>
      </c>
      <c r="GJ17" s="1" t="s">
        <v>174</v>
      </c>
      <c r="GK17" s="1" t="s">
        <v>148</v>
      </c>
      <c r="GL17" s="1" t="s">
        <v>148</v>
      </c>
      <c r="GM17"/>
      <c r="GN17" s="1" t="s">
        <v>148</v>
      </c>
      <c r="GO17" s="1" t="s">
        <v>174</v>
      </c>
      <c r="GP17" s="1" t="s">
        <v>148</v>
      </c>
      <c r="GQ17" s="1" t="s">
        <v>148</v>
      </c>
      <c r="GR17"/>
      <c r="GS17" s="1" t="s">
        <v>148</v>
      </c>
      <c r="GT17" s="1" t="s">
        <v>333</v>
      </c>
      <c r="GU17" s="1" t="s">
        <v>148</v>
      </c>
      <c r="GV17" s="1" t="s">
        <v>148</v>
      </c>
      <c r="GW17"/>
      <c r="GX17" s="1" t="s">
        <v>127</v>
      </c>
      <c r="GY17" s="1" t="s">
        <v>148</v>
      </c>
      <c r="GZ17" s="1" t="s">
        <v>129</v>
      </c>
      <c r="HA17" s="1" t="s">
        <v>130</v>
      </c>
      <c r="HB17" s="1" t="s">
        <v>148</v>
      </c>
      <c r="HC17" s="1" t="s">
        <v>132</v>
      </c>
      <c r="HD17" s="1" t="s">
        <v>148</v>
      </c>
      <c r="HE17" s="1" t="s">
        <v>148</v>
      </c>
      <c r="HF17" t="str">
        <f>HYPERLINK("https://api.typeform.com/responses/files/1cf38ef11b209bfaff0dc9256f302ca116ec5958d264f91ac9bbf5eacf9862bd/Task_1_–_Support_for_IFC_BIM_Vision_HEriksson.docx","https://api.typeform.com/responses/files/1cf38ef11b209bfaff0dc9256f302ca116ec5958d264f91ac9bbf5eacf9862bd/Task_1_–_Support_for_IFC_BIM_Vision_HEriksson.docx")</f>
        <v>https://api.typeform.com/responses/files/1cf38ef11b209bfaff0dc9256f302ca116ec5958d264f91ac9bbf5eacf9862bd/Task_1_–_Support_for_IFC_BIM_Vision_HEriksson.docx</v>
      </c>
      <c r="HG17" s="1" t="s">
        <v>151</v>
      </c>
      <c r="HH17" s="1" t="s">
        <v>151</v>
      </c>
      <c r="HI17" s="1" t="s">
        <v>151</v>
      </c>
      <c r="HJ17" s="1" t="s">
        <v>151</v>
      </c>
      <c r="HK17" s="1" t="s">
        <v>150</v>
      </c>
      <c r="HL17" s="1" t="s">
        <v>334</v>
      </c>
      <c r="HM17" s="1" t="s">
        <v>335</v>
      </c>
      <c r="HN17" s="1" t="s">
        <v>336</v>
      </c>
      <c r="HO17" s="1" t="s">
        <v>337</v>
      </c>
      <c r="HP17" s="1" t="s">
        <v>338</v>
      </c>
      <c r="HQ17" s="1" t="s">
        <v>339</v>
      </c>
    </row>
    <row r="18" spans="1:225" x14ac:dyDescent="0.15">
      <c r="A18" s="1" t="s">
        <v>340</v>
      </c>
      <c r="B18" s="1" t="s">
        <v>174</v>
      </c>
      <c r="C18" s="1" t="s">
        <v>148</v>
      </c>
      <c r="D18" s="1" t="s">
        <v>341</v>
      </c>
      <c r="E18" t="str">
        <f>HYPERLINK("https://api.typeform.com/responses/files/a6ebed3ba59911107611d561d224353c6970322d6a465221ef70c1015c11dc49/Import_IfcGeometries_IFC4_with_fixed_IFCOWNERHISTORY.jpg","https://api.typeform.com/responses/files/a6ebed3ba59911107611d561d224353c6970322d6a465221ef70c1015c11dc49/Import_IfcGeometries_IFC4_with_fixed_IFCOWNERHISTORY.jpg")</f>
        <v>https://api.typeform.com/responses/files/a6ebed3ba59911107611d561d224353c6970322d6a465221ef70c1015c11dc49/Import_IfcGeometries_IFC4_with_fixed_IFCOWNERHISTORY.jpg</v>
      </c>
      <c r="F18" s="1" t="s">
        <v>148</v>
      </c>
      <c r="G18" s="1" t="s">
        <v>183</v>
      </c>
      <c r="H18" s="1" t="s">
        <v>148</v>
      </c>
      <c r="I18" s="1" t="s">
        <v>149</v>
      </c>
      <c r="J18" s="1" t="s">
        <v>149</v>
      </c>
      <c r="K18" s="1" t="s">
        <v>149</v>
      </c>
      <c r="L18" s="1" t="s">
        <v>149</v>
      </c>
      <c r="M18" s="1" t="s">
        <v>151</v>
      </c>
      <c r="N18" s="1" t="s">
        <v>170</v>
      </c>
      <c r="O18" s="1" t="s">
        <v>148</v>
      </c>
      <c r="P18" s="1" t="s">
        <v>153</v>
      </c>
      <c r="Q18" s="1" t="s">
        <v>148</v>
      </c>
      <c r="R18" s="1" t="s">
        <v>184</v>
      </c>
      <c r="S18" s="1" t="s">
        <v>148</v>
      </c>
      <c r="T18" s="1" t="s">
        <v>151</v>
      </c>
      <c r="U18" s="1" t="s">
        <v>170</v>
      </c>
      <c r="V18" s="1" t="s">
        <v>148</v>
      </c>
      <c r="W18" s="1" t="s">
        <v>153</v>
      </c>
      <c r="X18" s="1" t="s">
        <v>148</v>
      </c>
      <c r="Y18" s="1" t="s">
        <v>185</v>
      </c>
      <c r="Z18" s="1" t="s">
        <v>148</v>
      </c>
      <c r="AA18" s="1" t="s">
        <v>151</v>
      </c>
      <c r="AB18" s="1" t="s">
        <v>170</v>
      </c>
      <c r="AC18" s="1" t="s">
        <v>148</v>
      </c>
      <c r="AD18" s="1" t="s">
        <v>153</v>
      </c>
      <c r="AE18" s="1" t="s">
        <v>148</v>
      </c>
      <c r="AF18" s="1" t="s">
        <v>213</v>
      </c>
      <c r="AG18" s="1" t="s">
        <v>148</v>
      </c>
      <c r="AH18" s="1" t="s">
        <v>151</v>
      </c>
      <c r="AI18" s="1" t="s">
        <v>170</v>
      </c>
      <c r="AJ18" s="1" t="s">
        <v>148</v>
      </c>
      <c r="AK18" s="1" t="s">
        <v>153</v>
      </c>
      <c r="AL18" s="1" t="s">
        <v>148</v>
      </c>
      <c r="AM18" s="1" t="s">
        <v>154</v>
      </c>
      <c r="AN18" s="1" t="s">
        <v>148</v>
      </c>
      <c r="AO18" s="1" t="s">
        <v>151</v>
      </c>
      <c r="AP18" s="1" t="s">
        <v>170</v>
      </c>
      <c r="AQ18" s="1" t="s">
        <v>148</v>
      </c>
      <c r="AR18" s="1" t="s">
        <v>153</v>
      </c>
      <c r="AS18" s="1" t="s">
        <v>148</v>
      </c>
      <c r="AT18" s="1" t="s">
        <v>155</v>
      </c>
      <c r="AU18" s="1" t="s">
        <v>148</v>
      </c>
      <c r="AV18" s="1" t="s">
        <v>151</v>
      </c>
      <c r="AW18" s="1" t="s">
        <v>170</v>
      </c>
      <c r="AX18" s="1" t="s">
        <v>148</v>
      </c>
      <c r="AY18" s="1" t="s">
        <v>153</v>
      </c>
      <c r="AZ18" s="1" t="s">
        <v>148</v>
      </c>
      <c r="BA18" s="1" t="s">
        <v>156</v>
      </c>
      <c r="BB18" s="1" t="s">
        <v>148</v>
      </c>
      <c r="BC18" s="1" t="s">
        <v>151</v>
      </c>
      <c r="BD18" s="1" t="s">
        <v>170</v>
      </c>
      <c r="BE18" s="1" t="s">
        <v>148</v>
      </c>
      <c r="BF18" s="1" t="s">
        <v>153</v>
      </c>
      <c r="BG18" s="1" t="s">
        <v>148</v>
      </c>
      <c r="BH18" s="1" t="s">
        <v>214</v>
      </c>
      <c r="BI18" s="1" t="s">
        <v>148</v>
      </c>
      <c r="BJ18" s="1" t="s">
        <v>151</v>
      </c>
      <c r="BK18" s="1" t="s">
        <v>170</v>
      </c>
      <c r="BL18" s="1" t="s">
        <v>148</v>
      </c>
      <c r="BM18" s="1" t="s">
        <v>153</v>
      </c>
      <c r="BN18" s="1" t="s">
        <v>148</v>
      </c>
      <c r="BO18" s="1" t="s">
        <v>215</v>
      </c>
      <c r="BP18" s="1" t="s">
        <v>148</v>
      </c>
      <c r="BQ18" s="1" t="s">
        <v>151</v>
      </c>
      <c r="BR18" s="1" t="s">
        <v>170</v>
      </c>
      <c r="BS18" s="1" t="s">
        <v>148</v>
      </c>
      <c r="BT18" s="1" t="s">
        <v>212</v>
      </c>
      <c r="BU18" s="1" t="s">
        <v>148</v>
      </c>
      <c r="BV18" s="1" t="s">
        <v>161</v>
      </c>
      <c r="BW18" s="1" t="s">
        <v>148</v>
      </c>
      <c r="BX18" s="1" t="s">
        <v>151</v>
      </c>
      <c r="BY18" s="1" t="s">
        <v>170</v>
      </c>
      <c r="BZ18" s="1" t="s">
        <v>148</v>
      </c>
      <c r="CA18" s="1" t="s">
        <v>153</v>
      </c>
      <c r="CB18" s="1" t="s">
        <v>148</v>
      </c>
      <c r="CC18" s="1" t="s">
        <v>217</v>
      </c>
      <c r="CD18" s="1" t="s">
        <v>148</v>
      </c>
      <c r="CE18" s="1" t="s">
        <v>151</v>
      </c>
      <c r="CF18" s="1" t="s">
        <v>170</v>
      </c>
      <c r="CG18" s="1" t="s">
        <v>148</v>
      </c>
      <c r="CH18" s="1" t="s">
        <v>212</v>
      </c>
      <c r="CI18" s="1" t="s">
        <v>148</v>
      </c>
      <c r="CJ18" s="1" t="s">
        <v>161</v>
      </c>
      <c r="CK18" s="1" t="s">
        <v>148</v>
      </c>
      <c r="CL18" s="1" t="s">
        <v>151</v>
      </c>
      <c r="CM18" s="1" t="s">
        <v>170</v>
      </c>
      <c r="CN18" s="1" t="s">
        <v>148</v>
      </c>
      <c r="CO18" s="1" t="s">
        <v>157</v>
      </c>
      <c r="CP18" s="1" t="s">
        <v>148</v>
      </c>
      <c r="CQ18" s="1" t="s">
        <v>235</v>
      </c>
      <c r="CR18" s="1" t="s">
        <v>148</v>
      </c>
      <c r="CS18" s="1" t="s">
        <v>151</v>
      </c>
      <c r="CT18" s="1" t="s">
        <v>170</v>
      </c>
      <c r="CU18" s="1" t="s">
        <v>148</v>
      </c>
      <c r="CV18" s="1" t="s">
        <v>153</v>
      </c>
      <c r="CW18" s="1" t="s">
        <v>148</v>
      </c>
      <c r="CX18" s="1" t="s">
        <v>164</v>
      </c>
      <c r="CY18" s="1" t="s">
        <v>148</v>
      </c>
      <c r="CZ18" s="1" t="s">
        <v>151</v>
      </c>
      <c r="DA18" s="1" t="s">
        <v>170</v>
      </c>
      <c r="DB18" s="1" t="s">
        <v>148</v>
      </c>
      <c r="DC18" s="1" t="s">
        <v>153</v>
      </c>
      <c r="DD18" s="1" t="s">
        <v>148</v>
      </c>
      <c r="DE18" s="1" t="s">
        <v>165</v>
      </c>
      <c r="DF18" s="1" t="s">
        <v>148</v>
      </c>
      <c r="DG18" s="1" t="s">
        <v>151</v>
      </c>
      <c r="DH18" s="1" t="s">
        <v>170</v>
      </c>
      <c r="DI18" s="1" t="s">
        <v>148</v>
      </c>
      <c r="DJ18" s="1" t="s">
        <v>157</v>
      </c>
      <c r="DK18" s="1" t="s">
        <v>148</v>
      </c>
      <c r="DL18" s="1" t="s">
        <v>161</v>
      </c>
      <c r="DM18" s="1" t="s">
        <v>148</v>
      </c>
      <c r="DN18" s="1" t="s">
        <v>151</v>
      </c>
      <c r="DO18" s="1" t="s">
        <v>160</v>
      </c>
      <c r="DP18" s="1" t="s">
        <v>148</v>
      </c>
      <c r="DQ18" s="1" t="s">
        <v>157</v>
      </c>
      <c r="DR18" s="1" t="s">
        <v>148</v>
      </c>
      <c r="DS18" s="1" t="s">
        <v>166</v>
      </c>
      <c r="DT18" s="1" t="s">
        <v>148</v>
      </c>
      <c r="DU18" s="1" t="s">
        <v>151</v>
      </c>
      <c r="DV18" s="1" t="s">
        <v>170</v>
      </c>
      <c r="DW18" s="1" t="s">
        <v>148</v>
      </c>
      <c r="DX18" s="1" t="s">
        <v>157</v>
      </c>
      <c r="DY18" s="1" t="s">
        <v>148</v>
      </c>
      <c r="DZ18" s="1" t="s">
        <v>166</v>
      </c>
      <c r="EA18" s="1" t="s">
        <v>148</v>
      </c>
      <c r="EB18" s="1" t="s">
        <v>150</v>
      </c>
      <c r="EC18" s="1" t="s">
        <v>148</v>
      </c>
      <c r="ED18" s="1" t="s">
        <v>148</v>
      </c>
      <c r="EE18" s="1" t="s">
        <v>148</v>
      </c>
      <c r="EF18" s="1" t="s">
        <v>148</v>
      </c>
      <c r="EG18" s="1" t="s">
        <v>148</v>
      </c>
      <c r="EH18" s="1" t="s">
        <v>148</v>
      </c>
      <c r="EI18" s="1" t="s">
        <v>150</v>
      </c>
      <c r="EJ18" s="1" t="s">
        <v>148</v>
      </c>
      <c r="EK18" s="1" t="s">
        <v>148</v>
      </c>
      <c r="EL18" s="1" t="s">
        <v>148</v>
      </c>
      <c r="EM18" s="1" t="s">
        <v>148</v>
      </c>
      <c r="EN18" s="1" t="s">
        <v>148</v>
      </c>
      <c r="EO18" s="1" t="s">
        <v>148</v>
      </c>
      <c r="EP18" s="1" t="s">
        <v>151</v>
      </c>
      <c r="EQ18" s="1" t="s">
        <v>170</v>
      </c>
      <c r="ER18" s="1" t="s">
        <v>148</v>
      </c>
      <c r="ES18" s="1" t="s">
        <v>157</v>
      </c>
      <c r="ET18" s="1" t="s">
        <v>148</v>
      </c>
      <c r="EU18" s="1" t="s">
        <v>166</v>
      </c>
      <c r="EV18" s="1" t="s">
        <v>148</v>
      </c>
      <c r="EW18" s="1" t="s">
        <v>151</v>
      </c>
      <c r="EX18" s="1" t="s">
        <v>170</v>
      </c>
      <c r="EY18" s="1" t="s">
        <v>148</v>
      </c>
      <c r="EZ18" s="1" t="s">
        <v>168</v>
      </c>
      <c r="FA18" s="1" t="s">
        <v>148</v>
      </c>
      <c r="FB18" s="1" t="s">
        <v>169</v>
      </c>
      <c r="FC18" s="1" t="s">
        <v>148</v>
      </c>
      <c r="FD18" s="1" t="s">
        <v>151</v>
      </c>
      <c r="FE18" s="1" t="s">
        <v>170</v>
      </c>
      <c r="FF18" s="1" t="s">
        <v>148</v>
      </c>
      <c r="FG18" s="1" t="s">
        <v>157</v>
      </c>
      <c r="FH18" s="1" t="s">
        <v>148</v>
      </c>
      <c r="FI18" s="1" t="s">
        <v>171</v>
      </c>
      <c r="FJ18" s="1" t="s">
        <v>148</v>
      </c>
      <c r="FK18" s="1" t="s">
        <v>151</v>
      </c>
      <c r="FL18" s="1" t="s">
        <v>170</v>
      </c>
      <c r="FM18" s="1" t="s">
        <v>148</v>
      </c>
      <c r="FN18" s="1" t="s">
        <v>157</v>
      </c>
      <c r="FO18" s="1" t="s">
        <v>148</v>
      </c>
      <c r="FP18" s="1" t="s">
        <v>172</v>
      </c>
      <c r="FQ18" s="1" t="s">
        <v>148</v>
      </c>
      <c r="FR18" s="1" t="s">
        <v>151</v>
      </c>
      <c r="FS18" s="1" t="s">
        <v>170</v>
      </c>
      <c r="FT18" s="1" t="s">
        <v>148</v>
      </c>
      <c r="FU18" s="1" t="s">
        <v>157</v>
      </c>
      <c r="FV18" s="1" t="s">
        <v>173</v>
      </c>
      <c r="FW18" s="1" t="s">
        <v>148</v>
      </c>
      <c r="FX18" s="1" t="s">
        <v>151</v>
      </c>
      <c r="FY18" s="1" t="s">
        <v>160</v>
      </c>
      <c r="FZ18" s="1" t="s">
        <v>148</v>
      </c>
      <c r="GA18" s="1" t="s">
        <v>157</v>
      </c>
      <c r="GB18" s="1" t="s">
        <v>148</v>
      </c>
      <c r="GC18" s="1" t="s">
        <v>166</v>
      </c>
      <c r="GD18" s="1" t="s">
        <v>148</v>
      </c>
      <c r="GE18" s="1" t="s">
        <v>174</v>
      </c>
      <c r="GF18" s="1" t="s">
        <v>148</v>
      </c>
      <c r="GG18" s="1" t="s">
        <v>148</v>
      </c>
      <c r="GH18"/>
      <c r="GI18" s="1" t="s">
        <v>342</v>
      </c>
      <c r="GJ18" s="1" t="s">
        <v>174</v>
      </c>
      <c r="GK18" s="1" t="s">
        <v>148</v>
      </c>
      <c r="GL18" s="1" t="s">
        <v>148</v>
      </c>
      <c r="GM18"/>
      <c r="GN18" s="1" t="s">
        <v>148</v>
      </c>
      <c r="GO18" s="1" t="s">
        <v>174</v>
      </c>
      <c r="GP18" s="1" t="s">
        <v>148</v>
      </c>
      <c r="GQ18" s="1" t="s">
        <v>148</v>
      </c>
      <c r="GR18"/>
      <c r="GS18" s="1" t="s">
        <v>148</v>
      </c>
      <c r="GT18" s="1" t="s">
        <v>343</v>
      </c>
      <c r="GU18" s="1" t="s">
        <v>149</v>
      </c>
      <c r="GV18" s="1" t="s">
        <v>148</v>
      </c>
      <c r="GW18"/>
      <c r="GX18" s="1" t="s">
        <v>127</v>
      </c>
      <c r="GY18" s="1" t="s">
        <v>128</v>
      </c>
      <c r="GZ18" s="1" t="s">
        <v>129</v>
      </c>
      <c r="HA18" s="1" t="s">
        <v>130</v>
      </c>
      <c r="HB18" s="1" t="s">
        <v>148</v>
      </c>
      <c r="HC18" s="1" t="s">
        <v>148</v>
      </c>
      <c r="HD18" s="1" t="s">
        <v>148</v>
      </c>
      <c r="HE18" s="1" t="s">
        <v>344</v>
      </c>
      <c r="HF18" t="str">
        <f>HYPERLINK("https://api.typeform.com/responses/files/08c5d96568e721a799b42f2c427042b83749c08c8451de7820a8185502b66a47/space_between_grid_and_above_objects.jpg","https://api.typeform.com/responses/files/08c5d96568e721a799b42f2c427042b83749c08c8451de7820a8185502b66a47/space_between_grid_and_above_objects.jpg")</f>
        <v>https://api.typeform.com/responses/files/08c5d96568e721a799b42f2c427042b83749c08c8451de7820a8185502b66a47/space_between_grid_and_above_objects.jpg</v>
      </c>
      <c r="HG18" s="1" t="s">
        <v>151</v>
      </c>
      <c r="HH18" s="1" t="s">
        <v>151</v>
      </c>
      <c r="HI18" s="1" t="s">
        <v>151</v>
      </c>
      <c r="HJ18" s="1" t="s">
        <v>151</v>
      </c>
      <c r="HK18" s="1" t="s">
        <v>151</v>
      </c>
      <c r="HL18" s="1" t="s">
        <v>345</v>
      </c>
      <c r="HM18" s="1" t="s">
        <v>346</v>
      </c>
      <c r="HN18" s="1" t="s">
        <v>347</v>
      </c>
      <c r="HO18" s="1" t="s">
        <v>348</v>
      </c>
      <c r="HP18" s="1" t="s">
        <v>349</v>
      </c>
      <c r="HQ18" s="1" t="s">
        <v>350</v>
      </c>
    </row>
    <row r="19" spans="1:225" x14ac:dyDescent="0.15">
      <c r="A19" s="1" t="s">
        <v>351</v>
      </c>
      <c r="B19" s="1" t="s">
        <v>174</v>
      </c>
      <c r="C19" s="1" t="s">
        <v>148</v>
      </c>
      <c r="D19" s="1" t="s">
        <v>352</v>
      </c>
      <c r="E19" t="str">
        <f>HYPERLINK("https://api.typeform.com/responses/files/6d4b81ee6a0eda9d4f3bf7af915279875cc02fd6bb55ff273a1bf8b438fe7060/IFCgeometries_Import_IFC4_FKZViewer_HEriksson.jpg","https://api.typeform.com/responses/files/6d4b81ee6a0eda9d4f3bf7af915279875cc02fd6bb55ff273a1bf8b438fe7060/IFCgeometries_Import_IFC4_FKZViewer_HEriksson.jpg")</f>
        <v>https://api.typeform.com/responses/files/6d4b81ee6a0eda9d4f3bf7af915279875cc02fd6bb55ff273a1bf8b438fe7060/IFCgeometries_Import_IFC4_FKZViewer_HEriksson.jpg</v>
      </c>
      <c r="F19" s="1" t="s">
        <v>148</v>
      </c>
      <c r="G19" s="1" t="s">
        <v>149</v>
      </c>
      <c r="H19" s="1" t="s">
        <v>148</v>
      </c>
      <c r="I19" s="1" t="s">
        <v>149</v>
      </c>
      <c r="J19" s="1" t="s">
        <v>149</v>
      </c>
      <c r="K19" s="1" t="s">
        <v>149</v>
      </c>
      <c r="L19" s="1" t="s">
        <v>149</v>
      </c>
      <c r="M19" s="1" t="s">
        <v>151</v>
      </c>
      <c r="N19" s="1" t="s">
        <v>152</v>
      </c>
      <c r="O19" s="1" t="s">
        <v>148</v>
      </c>
      <c r="P19" s="1" t="s">
        <v>212</v>
      </c>
      <c r="Q19" s="1" t="s">
        <v>148</v>
      </c>
      <c r="R19" s="1" t="s">
        <v>184</v>
      </c>
      <c r="S19" s="1" t="s">
        <v>148</v>
      </c>
      <c r="T19" s="1" t="s">
        <v>151</v>
      </c>
      <c r="U19" s="1" t="s">
        <v>152</v>
      </c>
      <c r="V19" s="1" t="s">
        <v>148</v>
      </c>
      <c r="W19" s="1" t="s">
        <v>212</v>
      </c>
      <c r="X19" s="1" t="s">
        <v>148</v>
      </c>
      <c r="Y19" s="1" t="s">
        <v>185</v>
      </c>
      <c r="Z19" s="1" t="s">
        <v>148</v>
      </c>
      <c r="AA19" s="1" t="s">
        <v>151</v>
      </c>
      <c r="AB19" s="1" t="s">
        <v>152</v>
      </c>
      <c r="AC19" s="1" t="s">
        <v>148</v>
      </c>
      <c r="AD19" s="1" t="s">
        <v>212</v>
      </c>
      <c r="AE19" s="1" t="s">
        <v>148</v>
      </c>
      <c r="AF19" s="1" t="s">
        <v>186</v>
      </c>
      <c r="AG19" s="1" t="s">
        <v>148</v>
      </c>
      <c r="AH19" s="1" t="s">
        <v>151</v>
      </c>
      <c r="AI19" s="1" t="s">
        <v>152</v>
      </c>
      <c r="AJ19" s="1" t="s">
        <v>148</v>
      </c>
      <c r="AK19" s="1" t="s">
        <v>153</v>
      </c>
      <c r="AL19" s="1" t="s">
        <v>148</v>
      </c>
      <c r="AM19" s="1" t="s">
        <v>154</v>
      </c>
      <c r="AN19" s="1" t="s">
        <v>148</v>
      </c>
      <c r="AO19" s="1" t="s">
        <v>151</v>
      </c>
      <c r="AP19" s="1" t="s">
        <v>152</v>
      </c>
      <c r="AQ19" s="1" t="s">
        <v>148</v>
      </c>
      <c r="AR19" s="1" t="s">
        <v>153</v>
      </c>
      <c r="AS19" s="1" t="s">
        <v>148</v>
      </c>
      <c r="AT19" s="1" t="s">
        <v>155</v>
      </c>
      <c r="AU19" s="1" t="s">
        <v>148</v>
      </c>
      <c r="AV19" s="1" t="s">
        <v>151</v>
      </c>
      <c r="AW19" s="1" t="s">
        <v>152</v>
      </c>
      <c r="AX19" s="1" t="s">
        <v>148</v>
      </c>
      <c r="AY19" s="1" t="s">
        <v>212</v>
      </c>
      <c r="AZ19" s="1" t="s">
        <v>148</v>
      </c>
      <c r="BA19" s="1" t="s">
        <v>156</v>
      </c>
      <c r="BB19" s="1" t="s">
        <v>148</v>
      </c>
      <c r="BC19" s="1" t="s">
        <v>151</v>
      </c>
      <c r="BD19" s="1" t="s">
        <v>152</v>
      </c>
      <c r="BE19" s="1" t="s">
        <v>148</v>
      </c>
      <c r="BF19" s="1" t="s">
        <v>157</v>
      </c>
      <c r="BG19" s="1" t="s">
        <v>148</v>
      </c>
      <c r="BH19" s="1" t="s">
        <v>158</v>
      </c>
      <c r="BI19" s="1" t="s">
        <v>148</v>
      </c>
      <c r="BJ19" s="1" t="s">
        <v>151</v>
      </c>
      <c r="BK19" s="1" t="s">
        <v>152</v>
      </c>
      <c r="BL19" s="1" t="s">
        <v>148</v>
      </c>
      <c r="BM19" s="1" t="s">
        <v>157</v>
      </c>
      <c r="BN19" s="1" t="s">
        <v>148</v>
      </c>
      <c r="BO19" s="1" t="s">
        <v>159</v>
      </c>
      <c r="BP19" s="1" t="s">
        <v>148</v>
      </c>
      <c r="BQ19" s="1" t="s">
        <v>151</v>
      </c>
      <c r="BR19" s="1" t="s">
        <v>152</v>
      </c>
      <c r="BS19" s="1" t="s">
        <v>148</v>
      </c>
      <c r="BT19" s="1" t="s">
        <v>157</v>
      </c>
      <c r="BU19" s="1" t="s">
        <v>148</v>
      </c>
      <c r="BV19" s="1" t="s">
        <v>161</v>
      </c>
      <c r="BW19" s="1" t="s">
        <v>148</v>
      </c>
      <c r="BX19" s="1" t="s">
        <v>151</v>
      </c>
      <c r="BY19" s="1" t="s">
        <v>152</v>
      </c>
      <c r="BZ19" s="1" t="s">
        <v>148</v>
      </c>
      <c r="CA19" s="1" t="s">
        <v>157</v>
      </c>
      <c r="CB19" s="1" t="s">
        <v>148</v>
      </c>
      <c r="CC19" s="1" t="s">
        <v>162</v>
      </c>
      <c r="CD19" s="1" t="s">
        <v>148</v>
      </c>
      <c r="CE19" s="1" t="s">
        <v>151</v>
      </c>
      <c r="CF19" s="1" t="s">
        <v>152</v>
      </c>
      <c r="CG19" s="1" t="s">
        <v>148</v>
      </c>
      <c r="CH19" s="1" t="s">
        <v>157</v>
      </c>
      <c r="CI19" s="1" t="s">
        <v>148</v>
      </c>
      <c r="CJ19" s="1" t="s">
        <v>161</v>
      </c>
      <c r="CK19" s="1" t="s">
        <v>148</v>
      </c>
      <c r="CL19" s="1" t="s">
        <v>151</v>
      </c>
      <c r="CM19" s="1" t="s">
        <v>152</v>
      </c>
      <c r="CN19" s="1" t="s">
        <v>148</v>
      </c>
      <c r="CO19" s="1" t="s">
        <v>157</v>
      </c>
      <c r="CP19" s="1" t="s">
        <v>148</v>
      </c>
      <c r="CQ19" s="1" t="s">
        <v>353</v>
      </c>
      <c r="CR19" s="1" t="s">
        <v>148</v>
      </c>
      <c r="CS19" s="1" t="s">
        <v>151</v>
      </c>
      <c r="CT19" s="1" t="s">
        <v>152</v>
      </c>
      <c r="CU19" s="1" t="s">
        <v>148</v>
      </c>
      <c r="CV19" s="1" t="s">
        <v>212</v>
      </c>
      <c r="CW19" s="1" t="s">
        <v>148</v>
      </c>
      <c r="CX19" s="1" t="s">
        <v>164</v>
      </c>
      <c r="CY19" s="1" t="s">
        <v>148</v>
      </c>
      <c r="CZ19" s="1" t="s">
        <v>151</v>
      </c>
      <c r="DA19" s="1" t="s">
        <v>152</v>
      </c>
      <c r="DB19" s="1" t="s">
        <v>148</v>
      </c>
      <c r="DC19" s="1" t="s">
        <v>212</v>
      </c>
      <c r="DD19" s="1" t="s">
        <v>148</v>
      </c>
      <c r="DE19" s="1" t="s">
        <v>165</v>
      </c>
      <c r="DF19" s="1" t="s">
        <v>148</v>
      </c>
      <c r="DG19" s="1" t="s">
        <v>151</v>
      </c>
      <c r="DH19" s="1" t="s">
        <v>152</v>
      </c>
      <c r="DI19" s="1" t="s">
        <v>148</v>
      </c>
      <c r="DJ19" s="1" t="s">
        <v>153</v>
      </c>
      <c r="DK19" s="1" t="s">
        <v>148</v>
      </c>
      <c r="DL19" s="1" t="s">
        <v>161</v>
      </c>
      <c r="DM19" s="1" t="s">
        <v>148</v>
      </c>
      <c r="DN19" s="1" t="s">
        <v>151</v>
      </c>
      <c r="DO19" s="1" t="s">
        <v>160</v>
      </c>
      <c r="DP19" s="1" t="s">
        <v>148</v>
      </c>
      <c r="DQ19" s="1" t="s">
        <v>157</v>
      </c>
      <c r="DR19" s="1" t="s">
        <v>148</v>
      </c>
      <c r="DS19" s="1" t="s">
        <v>354</v>
      </c>
      <c r="DT19" s="1" t="s">
        <v>148</v>
      </c>
      <c r="DU19" s="1" t="s">
        <v>151</v>
      </c>
      <c r="DV19" s="1" t="s">
        <v>152</v>
      </c>
      <c r="DW19" s="1" t="s">
        <v>148</v>
      </c>
      <c r="DX19" s="1" t="s">
        <v>157</v>
      </c>
      <c r="DY19" s="1" t="s">
        <v>148</v>
      </c>
      <c r="DZ19" s="1" t="s">
        <v>166</v>
      </c>
      <c r="EA19" s="1" t="s">
        <v>148</v>
      </c>
      <c r="EB19" s="1" t="s">
        <v>151</v>
      </c>
      <c r="EC19" s="1" t="s">
        <v>167</v>
      </c>
      <c r="ED19" s="1" t="s">
        <v>148</v>
      </c>
      <c r="EE19" s="1" t="s">
        <v>157</v>
      </c>
      <c r="EF19" s="1" t="s">
        <v>148</v>
      </c>
      <c r="EG19" s="1" t="s">
        <v>148</v>
      </c>
      <c r="EH19" s="1" t="s">
        <v>354</v>
      </c>
      <c r="EI19" s="1" t="s">
        <v>150</v>
      </c>
      <c r="EJ19" s="1" t="s">
        <v>148</v>
      </c>
      <c r="EK19" s="1" t="s">
        <v>148</v>
      </c>
      <c r="EL19" s="1" t="s">
        <v>148</v>
      </c>
      <c r="EM19" s="1" t="s">
        <v>148</v>
      </c>
      <c r="EN19" s="1" t="s">
        <v>148</v>
      </c>
      <c r="EO19" s="1" t="s">
        <v>148</v>
      </c>
      <c r="EP19" s="1" t="s">
        <v>151</v>
      </c>
      <c r="EQ19" s="1" t="s">
        <v>152</v>
      </c>
      <c r="ER19" s="1" t="s">
        <v>148</v>
      </c>
      <c r="ES19" s="1" t="s">
        <v>157</v>
      </c>
      <c r="ET19" s="1" t="s">
        <v>148</v>
      </c>
      <c r="EU19" s="1" t="s">
        <v>166</v>
      </c>
      <c r="EV19" s="1" t="s">
        <v>148</v>
      </c>
      <c r="EW19" s="1" t="s">
        <v>151</v>
      </c>
      <c r="EX19" s="1" t="s">
        <v>152</v>
      </c>
      <c r="EY19" s="1" t="s">
        <v>148</v>
      </c>
      <c r="EZ19" s="1" t="s">
        <v>168</v>
      </c>
      <c r="FA19" s="1" t="s">
        <v>148</v>
      </c>
      <c r="FB19" s="1" t="s">
        <v>169</v>
      </c>
      <c r="FC19" s="1" t="s">
        <v>148</v>
      </c>
      <c r="FD19" s="1" t="s">
        <v>151</v>
      </c>
      <c r="FE19" s="1" t="s">
        <v>170</v>
      </c>
      <c r="FF19" s="1" t="s">
        <v>148</v>
      </c>
      <c r="FG19" s="1" t="s">
        <v>157</v>
      </c>
      <c r="FH19" s="1" t="s">
        <v>148</v>
      </c>
      <c r="FI19" s="1" t="s">
        <v>171</v>
      </c>
      <c r="FJ19" s="1" t="s">
        <v>148</v>
      </c>
      <c r="FK19" s="1" t="s">
        <v>151</v>
      </c>
      <c r="FL19" s="1" t="s">
        <v>152</v>
      </c>
      <c r="FM19" s="1" t="s">
        <v>148</v>
      </c>
      <c r="FN19" s="1" t="s">
        <v>157</v>
      </c>
      <c r="FO19" s="1" t="s">
        <v>148</v>
      </c>
      <c r="FP19" s="1" t="s">
        <v>172</v>
      </c>
      <c r="FQ19" s="1" t="s">
        <v>148</v>
      </c>
      <c r="FR19" s="1" t="s">
        <v>151</v>
      </c>
      <c r="FS19" s="1" t="s">
        <v>152</v>
      </c>
      <c r="FT19" s="1" t="s">
        <v>148</v>
      </c>
      <c r="FU19" s="1" t="s">
        <v>157</v>
      </c>
      <c r="FV19" s="1" t="s">
        <v>173</v>
      </c>
      <c r="FW19" s="1" t="s">
        <v>148</v>
      </c>
      <c r="FX19" s="1" t="s">
        <v>151</v>
      </c>
      <c r="FY19" s="1" t="s">
        <v>160</v>
      </c>
      <c r="FZ19" s="1" t="s">
        <v>148</v>
      </c>
      <c r="GA19" s="1" t="s">
        <v>157</v>
      </c>
      <c r="GB19" s="1" t="s">
        <v>148</v>
      </c>
      <c r="GC19" s="1" t="s">
        <v>166</v>
      </c>
      <c r="GD19" s="1" t="s">
        <v>148</v>
      </c>
      <c r="GE19" s="1" t="s">
        <v>174</v>
      </c>
      <c r="GF19" s="1" t="s">
        <v>148</v>
      </c>
      <c r="GG19" s="1" t="s">
        <v>148</v>
      </c>
      <c r="GH19"/>
      <c r="GI19" s="1" t="s">
        <v>148</v>
      </c>
      <c r="GJ19" s="1" t="s">
        <v>174</v>
      </c>
      <c r="GK19" s="1" t="s">
        <v>148</v>
      </c>
      <c r="GL19" s="1" t="s">
        <v>148</v>
      </c>
      <c r="GM19"/>
      <c r="GN19" s="1" t="s">
        <v>148</v>
      </c>
      <c r="GO19" s="1" t="s">
        <v>174</v>
      </c>
      <c r="GP19" s="1" t="s">
        <v>148</v>
      </c>
      <c r="GQ19" s="1" t="s">
        <v>148</v>
      </c>
      <c r="GR19"/>
      <c r="GS19" s="1" t="s">
        <v>148</v>
      </c>
      <c r="GT19" s="1" t="s">
        <v>343</v>
      </c>
      <c r="GU19" s="1" t="s">
        <v>149</v>
      </c>
      <c r="GV19" s="1" t="s">
        <v>148</v>
      </c>
      <c r="GW19" t="str">
        <f>HYPERLINK("https://api.typeform.com/responses/files/5fed5f52cb28c5d20115f0874249a040e355f81062b163ba35c768b96279c671/IfcGeometriesIFC4_Export_FKZViewer_HEriksson.jpg","https://api.typeform.com/responses/files/5fed5f52cb28c5d20115f0874249a040e355f81062b163ba35c768b96279c671/IfcGeometriesIFC4_Export_FKZViewer_HEriksson.jpg")</f>
        <v>https://api.typeform.com/responses/files/5fed5f52cb28c5d20115f0874249a040e355f81062b163ba35c768b96279c671/IfcGeometriesIFC4_Export_FKZViewer_HEriksson.jpg</v>
      </c>
      <c r="GX19" s="1" t="s">
        <v>127</v>
      </c>
      <c r="GY19" s="1" t="s">
        <v>128</v>
      </c>
      <c r="GZ19" s="1" t="s">
        <v>129</v>
      </c>
      <c r="HA19" s="1" t="s">
        <v>130</v>
      </c>
      <c r="HB19" s="1" t="s">
        <v>131</v>
      </c>
      <c r="HC19" s="1" t="s">
        <v>132</v>
      </c>
      <c r="HD19" s="1" t="s">
        <v>148</v>
      </c>
      <c r="HE19" s="1" t="s">
        <v>148</v>
      </c>
      <c r="HF19"/>
      <c r="HG19" s="1" t="s">
        <v>151</v>
      </c>
      <c r="HH19" s="1" t="s">
        <v>151</v>
      </c>
      <c r="HI19" s="1" t="s">
        <v>151</v>
      </c>
      <c r="HJ19" s="1" t="s">
        <v>151</v>
      </c>
      <c r="HK19" s="1" t="s">
        <v>150</v>
      </c>
      <c r="HL19" s="1" t="s">
        <v>345</v>
      </c>
      <c r="HM19" s="1" t="s">
        <v>355</v>
      </c>
      <c r="HN19" s="1" t="s">
        <v>336</v>
      </c>
      <c r="HO19" s="1" t="s">
        <v>356</v>
      </c>
      <c r="HP19" s="1" t="s">
        <v>357</v>
      </c>
      <c r="HQ19" s="1" t="s">
        <v>339</v>
      </c>
    </row>
    <row r="20" spans="1:225" x14ac:dyDescent="0.15">
      <c r="A20" s="1" t="s">
        <v>358</v>
      </c>
      <c r="B20" s="1" t="s">
        <v>147</v>
      </c>
      <c r="C20" s="1" t="s">
        <v>148</v>
      </c>
      <c r="D20" s="1" t="s">
        <v>148</v>
      </c>
      <c r="E20"/>
      <c r="F20" s="1" t="s">
        <v>359</v>
      </c>
      <c r="G20" s="1" t="s">
        <v>149</v>
      </c>
      <c r="H20" s="1" t="s">
        <v>148</v>
      </c>
      <c r="I20" s="1" t="s">
        <v>298</v>
      </c>
      <c r="J20" s="1" t="s">
        <v>298</v>
      </c>
      <c r="K20" s="1" t="s">
        <v>298</v>
      </c>
      <c r="L20" s="1" t="s">
        <v>298</v>
      </c>
      <c r="M20" s="1" t="s">
        <v>150</v>
      </c>
      <c r="N20" s="1" t="s">
        <v>148</v>
      </c>
      <c r="O20" s="1" t="s">
        <v>148</v>
      </c>
      <c r="P20" s="1" t="s">
        <v>148</v>
      </c>
      <c r="Q20" s="1" t="s">
        <v>148</v>
      </c>
      <c r="R20" s="1" t="s">
        <v>148</v>
      </c>
      <c r="S20" s="1" t="s">
        <v>148</v>
      </c>
      <c r="T20" s="1" t="s">
        <v>150</v>
      </c>
      <c r="U20" s="1" t="s">
        <v>148</v>
      </c>
      <c r="V20" s="1" t="s">
        <v>148</v>
      </c>
      <c r="W20" s="1" t="s">
        <v>148</v>
      </c>
      <c r="X20" s="1" t="s">
        <v>148</v>
      </c>
      <c r="Y20" s="1" t="s">
        <v>148</v>
      </c>
      <c r="Z20" s="1" t="s">
        <v>148</v>
      </c>
      <c r="AA20" s="1" t="s">
        <v>150</v>
      </c>
      <c r="AB20" s="1" t="s">
        <v>148</v>
      </c>
      <c r="AC20" s="1" t="s">
        <v>148</v>
      </c>
      <c r="AD20" s="1" t="s">
        <v>148</v>
      </c>
      <c r="AE20" s="1" t="s">
        <v>148</v>
      </c>
      <c r="AF20" s="1" t="s">
        <v>148</v>
      </c>
      <c r="AG20" s="1" t="s">
        <v>148</v>
      </c>
      <c r="AH20" s="1" t="s">
        <v>150</v>
      </c>
      <c r="AI20" s="1" t="s">
        <v>148</v>
      </c>
      <c r="AJ20" s="1" t="s">
        <v>148</v>
      </c>
      <c r="AK20" s="1" t="s">
        <v>148</v>
      </c>
      <c r="AL20" s="1" t="s">
        <v>148</v>
      </c>
      <c r="AM20" s="1" t="s">
        <v>148</v>
      </c>
      <c r="AN20" s="1" t="s">
        <v>148</v>
      </c>
      <c r="AO20" s="1" t="s">
        <v>150</v>
      </c>
      <c r="AP20" s="1" t="s">
        <v>148</v>
      </c>
      <c r="AQ20" s="1" t="s">
        <v>148</v>
      </c>
      <c r="AR20" s="1" t="s">
        <v>148</v>
      </c>
      <c r="AS20" s="1" t="s">
        <v>148</v>
      </c>
      <c r="AT20" s="1" t="s">
        <v>148</v>
      </c>
      <c r="AU20" s="1" t="s">
        <v>148</v>
      </c>
      <c r="AV20" s="1" t="s">
        <v>150</v>
      </c>
      <c r="AW20" s="1" t="s">
        <v>148</v>
      </c>
      <c r="AX20" s="1" t="s">
        <v>148</v>
      </c>
      <c r="AY20" s="1" t="s">
        <v>148</v>
      </c>
      <c r="AZ20" s="1" t="s">
        <v>148</v>
      </c>
      <c r="BA20" s="1" t="s">
        <v>148</v>
      </c>
      <c r="BB20" s="1" t="s">
        <v>148</v>
      </c>
      <c r="BC20" s="1" t="s">
        <v>150</v>
      </c>
      <c r="BD20" s="1" t="s">
        <v>148</v>
      </c>
      <c r="BE20" s="1" t="s">
        <v>148</v>
      </c>
      <c r="BF20" s="1" t="s">
        <v>148</v>
      </c>
      <c r="BG20" s="1" t="s">
        <v>148</v>
      </c>
      <c r="BH20" s="1" t="s">
        <v>148</v>
      </c>
      <c r="BI20" s="1" t="s">
        <v>148</v>
      </c>
      <c r="BJ20" s="1" t="s">
        <v>150</v>
      </c>
      <c r="BK20" s="1" t="s">
        <v>148</v>
      </c>
      <c r="BL20" s="1" t="s">
        <v>148</v>
      </c>
      <c r="BM20" s="1" t="s">
        <v>148</v>
      </c>
      <c r="BN20" s="1" t="s">
        <v>148</v>
      </c>
      <c r="BO20" s="1" t="s">
        <v>148</v>
      </c>
      <c r="BP20" s="1" t="s">
        <v>148</v>
      </c>
      <c r="BQ20" s="1" t="s">
        <v>150</v>
      </c>
      <c r="BR20" s="1" t="s">
        <v>148</v>
      </c>
      <c r="BS20" s="1" t="s">
        <v>148</v>
      </c>
      <c r="BT20" s="1" t="s">
        <v>148</v>
      </c>
      <c r="BU20" s="1" t="s">
        <v>148</v>
      </c>
      <c r="BV20" s="1" t="s">
        <v>148</v>
      </c>
      <c r="BW20" s="1" t="s">
        <v>148</v>
      </c>
      <c r="BX20" s="1" t="s">
        <v>150</v>
      </c>
      <c r="BY20" s="1" t="s">
        <v>148</v>
      </c>
      <c r="BZ20" s="1" t="s">
        <v>148</v>
      </c>
      <c r="CA20" s="1" t="s">
        <v>148</v>
      </c>
      <c r="CB20" s="1" t="s">
        <v>148</v>
      </c>
      <c r="CC20" s="1" t="s">
        <v>148</v>
      </c>
      <c r="CD20" s="1" t="s">
        <v>148</v>
      </c>
      <c r="CE20" s="1" t="s">
        <v>150</v>
      </c>
      <c r="CF20" s="1" t="s">
        <v>148</v>
      </c>
      <c r="CG20" s="1" t="s">
        <v>148</v>
      </c>
      <c r="CH20" s="1" t="s">
        <v>148</v>
      </c>
      <c r="CI20" s="1" t="s">
        <v>148</v>
      </c>
      <c r="CJ20" s="1" t="s">
        <v>148</v>
      </c>
      <c r="CK20" s="1" t="s">
        <v>148</v>
      </c>
      <c r="CL20" s="1" t="s">
        <v>150</v>
      </c>
      <c r="CM20" s="1" t="s">
        <v>148</v>
      </c>
      <c r="CN20" s="1" t="s">
        <v>148</v>
      </c>
      <c r="CO20" s="1" t="s">
        <v>148</v>
      </c>
      <c r="CP20" s="1" t="s">
        <v>148</v>
      </c>
      <c r="CQ20" s="1" t="s">
        <v>148</v>
      </c>
      <c r="CR20" s="1" t="s">
        <v>148</v>
      </c>
      <c r="CS20" s="1" t="s">
        <v>150</v>
      </c>
      <c r="CT20" s="1" t="s">
        <v>148</v>
      </c>
      <c r="CU20" s="1" t="s">
        <v>148</v>
      </c>
      <c r="CV20" s="1" t="s">
        <v>148</v>
      </c>
      <c r="CW20" s="1" t="s">
        <v>148</v>
      </c>
      <c r="CX20" s="1" t="s">
        <v>148</v>
      </c>
      <c r="CY20" s="1" t="s">
        <v>148</v>
      </c>
      <c r="CZ20" s="1" t="s">
        <v>150</v>
      </c>
      <c r="DA20" s="1" t="s">
        <v>148</v>
      </c>
      <c r="DB20" s="1" t="s">
        <v>148</v>
      </c>
      <c r="DC20" s="1" t="s">
        <v>148</v>
      </c>
      <c r="DD20" s="1" t="s">
        <v>148</v>
      </c>
      <c r="DE20" s="1" t="s">
        <v>148</v>
      </c>
      <c r="DF20" s="1" t="s">
        <v>148</v>
      </c>
      <c r="DG20" s="1" t="s">
        <v>150</v>
      </c>
      <c r="DH20" s="1" t="s">
        <v>148</v>
      </c>
      <c r="DI20" s="1" t="s">
        <v>148</v>
      </c>
      <c r="DJ20" s="1" t="s">
        <v>148</v>
      </c>
      <c r="DK20" s="1" t="s">
        <v>148</v>
      </c>
      <c r="DL20" s="1" t="s">
        <v>148</v>
      </c>
      <c r="DM20" s="1" t="s">
        <v>148</v>
      </c>
      <c r="DN20" s="1" t="s">
        <v>150</v>
      </c>
      <c r="DO20" s="1" t="s">
        <v>148</v>
      </c>
      <c r="DP20" s="1" t="s">
        <v>148</v>
      </c>
      <c r="DQ20" s="1" t="s">
        <v>148</v>
      </c>
      <c r="DR20" s="1" t="s">
        <v>148</v>
      </c>
      <c r="DS20" s="1" t="s">
        <v>148</v>
      </c>
      <c r="DT20" s="1" t="s">
        <v>148</v>
      </c>
      <c r="DU20" s="1" t="s">
        <v>150</v>
      </c>
      <c r="DV20" s="1" t="s">
        <v>148</v>
      </c>
      <c r="DW20" s="1" t="s">
        <v>148</v>
      </c>
      <c r="DX20" s="1" t="s">
        <v>148</v>
      </c>
      <c r="DY20" s="1" t="s">
        <v>148</v>
      </c>
      <c r="DZ20" s="1" t="s">
        <v>148</v>
      </c>
      <c r="EA20" s="1" t="s">
        <v>148</v>
      </c>
      <c r="EB20" s="1" t="s">
        <v>150</v>
      </c>
      <c r="EC20" s="1" t="s">
        <v>148</v>
      </c>
      <c r="ED20" s="1" t="s">
        <v>148</v>
      </c>
      <c r="EE20" s="1" t="s">
        <v>148</v>
      </c>
      <c r="EF20" s="1" t="s">
        <v>148</v>
      </c>
      <c r="EG20" s="1" t="s">
        <v>148</v>
      </c>
      <c r="EH20" s="1" t="s">
        <v>148</v>
      </c>
      <c r="EI20" s="1" t="s">
        <v>150</v>
      </c>
      <c r="EJ20" s="1" t="s">
        <v>148</v>
      </c>
      <c r="EK20" s="1" t="s">
        <v>148</v>
      </c>
      <c r="EL20" s="1" t="s">
        <v>148</v>
      </c>
      <c r="EM20" s="1" t="s">
        <v>148</v>
      </c>
      <c r="EN20" s="1" t="s">
        <v>148</v>
      </c>
      <c r="EO20" s="1" t="s">
        <v>148</v>
      </c>
      <c r="EP20" s="1" t="s">
        <v>150</v>
      </c>
      <c r="EQ20" s="1" t="s">
        <v>148</v>
      </c>
      <c r="ER20" s="1" t="s">
        <v>148</v>
      </c>
      <c r="ES20" s="1" t="s">
        <v>148</v>
      </c>
      <c r="ET20" s="1" t="s">
        <v>148</v>
      </c>
      <c r="EU20" s="1" t="s">
        <v>148</v>
      </c>
      <c r="EV20" s="1" t="s">
        <v>148</v>
      </c>
      <c r="EW20" s="1" t="s">
        <v>150</v>
      </c>
      <c r="EX20" s="1" t="s">
        <v>148</v>
      </c>
      <c r="EY20" s="1" t="s">
        <v>148</v>
      </c>
      <c r="EZ20" s="1" t="s">
        <v>148</v>
      </c>
      <c r="FA20" s="1" t="s">
        <v>148</v>
      </c>
      <c r="FB20" s="1" t="s">
        <v>148</v>
      </c>
      <c r="FC20" s="1" t="s">
        <v>148</v>
      </c>
      <c r="FD20" s="1" t="s">
        <v>150</v>
      </c>
      <c r="FE20" s="1" t="s">
        <v>148</v>
      </c>
      <c r="FF20" s="1" t="s">
        <v>148</v>
      </c>
      <c r="FG20" s="1" t="s">
        <v>148</v>
      </c>
      <c r="FH20" s="1" t="s">
        <v>148</v>
      </c>
      <c r="FI20" s="1" t="s">
        <v>148</v>
      </c>
      <c r="FJ20" s="1" t="s">
        <v>148</v>
      </c>
      <c r="FK20" s="1" t="s">
        <v>150</v>
      </c>
      <c r="FL20" s="1" t="s">
        <v>148</v>
      </c>
      <c r="FM20" s="1" t="s">
        <v>148</v>
      </c>
      <c r="FN20" s="1" t="s">
        <v>148</v>
      </c>
      <c r="FO20" s="1" t="s">
        <v>148</v>
      </c>
      <c r="FP20" s="1" t="s">
        <v>148</v>
      </c>
      <c r="FQ20" s="1" t="s">
        <v>148</v>
      </c>
      <c r="FR20" s="1" t="s">
        <v>150</v>
      </c>
      <c r="FS20" s="1" t="s">
        <v>148</v>
      </c>
      <c r="FT20" s="1" t="s">
        <v>148</v>
      </c>
      <c r="FU20" s="1" t="s">
        <v>148</v>
      </c>
      <c r="FV20" s="1" t="s">
        <v>148</v>
      </c>
      <c r="FW20" s="1" t="s">
        <v>148</v>
      </c>
      <c r="FX20" s="1" t="s">
        <v>150</v>
      </c>
      <c r="FY20" s="1" t="s">
        <v>148</v>
      </c>
      <c r="FZ20" s="1" t="s">
        <v>148</v>
      </c>
      <c r="GA20" s="1" t="s">
        <v>148</v>
      </c>
      <c r="GB20" s="1" t="s">
        <v>148</v>
      </c>
      <c r="GC20" s="1" t="s">
        <v>148</v>
      </c>
      <c r="GD20" s="1" t="s">
        <v>148</v>
      </c>
      <c r="GE20" s="1" t="s">
        <v>148</v>
      </c>
      <c r="GF20" s="1" t="s">
        <v>360</v>
      </c>
      <c r="GG20" s="1" t="s">
        <v>148</v>
      </c>
      <c r="GH20"/>
      <c r="GI20" s="1" t="s">
        <v>148</v>
      </c>
      <c r="GJ20" s="1" t="s">
        <v>148</v>
      </c>
      <c r="GK20" s="1" t="s">
        <v>361</v>
      </c>
      <c r="GL20" s="1" t="s">
        <v>148</v>
      </c>
      <c r="GM20"/>
      <c r="GN20" s="1" t="s">
        <v>148</v>
      </c>
      <c r="GO20" s="1" t="s">
        <v>148</v>
      </c>
      <c r="GP20" s="1" t="s">
        <v>362</v>
      </c>
      <c r="GQ20" s="1" t="s">
        <v>148</v>
      </c>
      <c r="GR20"/>
      <c r="GS20" s="1" t="s">
        <v>148</v>
      </c>
      <c r="GT20" s="1" t="s">
        <v>333</v>
      </c>
      <c r="GU20" s="1" t="s">
        <v>148</v>
      </c>
      <c r="GV20" s="1" t="s">
        <v>363</v>
      </c>
      <c r="GW20"/>
      <c r="GX20" s="1" t="s">
        <v>127</v>
      </c>
      <c r="GY20" s="1" t="s">
        <v>128</v>
      </c>
      <c r="GZ20" s="1" t="s">
        <v>129</v>
      </c>
      <c r="HA20" s="1" t="s">
        <v>130</v>
      </c>
      <c r="HB20" s="1" t="s">
        <v>131</v>
      </c>
      <c r="HC20" s="1" t="s">
        <v>132</v>
      </c>
      <c r="HD20" s="1" t="s">
        <v>148</v>
      </c>
      <c r="HE20" s="1" t="s">
        <v>364</v>
      </c>
      <c r="HF20" t="str">
        <f>HYPERLINK("https://api.typeform.com/responses/files/c8529743ed1f3cfc83fd255d1926e406af43c3a35249a2cc2b6d39214d4abb6c/freecad_IFCgeometries.ifc.png","https://api.typeform.com/responses/files/c8529743ed1f3cfc83fd255d1926e406af43c3a35249a2cc2b6d39214d4abb6c/freecad_IFCgeometries.ifc.png")</f>
        <v>https://api.typeform.com/responses/files/c8529743ed1f3cfc83fd255d1926e406af43c3a35249a2cc2b6d39214d4abb6c/freecad_IFCgeometries.ifc.png</v>
      </c>
      <c r="HG20" s="1" t="s">
        <v>151</v>
      </c>
      <c r="HH20" s="1" t="s">
        <v>151</v>
      </c>
      <c r="HI20" s="1" t="s">
        <v>150</v>
      </c>
      <c r="HJ20" s="1" t="s">
        <v>151</v>
      </c>
      <c r="HK20" s="1" t="s">
        <v>148</v>
      </c>
      <c r="HL20" s="1" t="s">
        <v>277</v>
      </c>
      <c r="HM20" s="1" t="s">
        <v>365</v>
      </c>
      <c r="HN20" s="1" t="s">
        <v>279</v>
      </c>
      <c r="HO20" s="1" t="s">
        <v>366</v>
      </c>
      <c r="HP20" s="1" t="s">
        <v>367</v>
      </c>
      <c r="HQ20" s="1" t="s">
        <v>282</v>
      </c>
    </row>
    <row r="21" spans="1:225" x14ac:dyDescent="0.15">
      <c r="A21" s="1" t="s">
        <v>368</v>
      </c>
      <c r="B21" s="1" t="s">
        <v>147</v>
      </c>
      <c r="C21" s="1" t="s">
        <v>148</v>
      </c>
      <c r="D21" s="1" t="s">
        <v>148</v>
      </c>
      <c r="E21"/>
      <c r="F21" s="1" t="s">
        <v>148</v>
      </c>
      <c r="G21" s="1" t="s">
        <v>149</v>
      </c>
      <c r="H21" s="1" t="s">
        <v>148</v>
      </c>
      <c r="I21" s="1" t="s">
        <v>149</v>
      </c>
      <c r="J21" s="1" t="s">
        <v>149</v>
      </c>
      <c r="K21" s="1" t="s">
        <v>149</v>
      </c>
      <c r="L21" s="1" t="s">
        <v>149</v>
      </c>
      <c r="M21" s="1" t="s">
        <v>151</v>
      </c>
      <c r="N21" s="1" t="s">
        <v>152</v>
      </c>
      <c r="O21" s="1" t="s">
        <v>148</v>
      </c>
      <c r="P21" s="1" t="s">
        <v>153</v>
      </c>
      <c r="Q21" s="1" t="s">
        <v>148</v>
      </c>
      <c r="R21" s="1" t="s">
        <v>184</v>
      </c>
      <c r="S21" s="1" t="s">
        <v>148</v>
      </c>
      <c r="T21" s="1" t="s">
        <v>151</v>
      </c>
      <c r="U21" s="1" t="s">
        <v>152</v>
      </c>
      <c r="V21" s="1" t="s">
        <v>148</v>
      </c>
      <c r="W21" s="1" t="s">
        <v>153</v>
      </c>
      <c r="X21" s="1" t="s">
        <v>148</v>
      </c>
      <c r="Y21" s="1" t="s">
        <v>185</v>
      </c>
      <c r="Z21" s="1" t="s">
        <v>148</v>
      </c>
      <c r="AA21" s="1" t="s">
        <v>151</v>
      </c>
      <c r="AB21" s="1" t="s">
        <v>152</v>
      </c>
      <c r="AC21" s="1" t="s">
        <v>148</v>
      </c>
      <c r="AD21" s="1" t="s">
        <v>153</v>
      </c>
      <c r="AE21" s="1" t="s">
        <v>148</v>
      </c>
      <c r="AF21" s="1" t="s">
        <v>213</v>
      </c>
      <c r="AG21" s="1" t="s">
        <v>148</v>
      </c>
      <c r="AH21" s="1" t="s">
        <v>151</v>
      </c>
      <c r="AI21" s="1" t="s">
        <v>152</v>
      </c>
      <c r="AJ21" s="1" t="s">
        <v>148</v>
      </c>
      <c r="AK21" s="1" t="s">
        <v>153</v>
      </c>
      <c r="AL21" s="1" t="s">
        <v>148</v>
      </c>
      <c r="AM21" s="1" t="s">
        <v>154</v>
      </c>
      <c r="AN21" s="1" t="s">
        <v>148</v>
      </c>
      <c r="AO21" s="1" t="s">
        <v>151</v>
      </c>
      <c r="AP21" s="1" t="s">
        <v>152</v>
      </c>
      <c r="AQ21" s="1" t="s">
        <v>148</v>
      </c>
      <c r="AR21" s="1" t="s">
        <v>153</v>
      </c>
      <c r="AS21" s="1" t="s">
        <v>148</v>
      </c>
      <c r="AT21" s="1" t="s">
        <v>155</v>
      </c>
      <c r="AU21" s="1" t="s">
        <v>148</v>
      </c>
      <c r="AV21" s="1" t="s">
        <v>151</v>
      </c>
      <c r="AW21" s="1" t="s">
        <v>152</v>
      </c>
      <c r="AX21" s="1" t="s">
        <v>148</v>
      </c>
      <c r="AY21" s="1" t="s">
        <v>153</v>
      </c>
      <c r="AZ21" s="1" t="s">
        <v>148</v>
      </c>
      <c r="BA21" s="1" t="s">
        <v>156</v>
      </c>
      <c r="BB21" s="1" t="s">
        <v>148</v>
      </c>
      <c r="BC21" s="1" t="s">
        <v>151</v>
      </c>
      <c r="BD21" s="1" t="s">
        <v>152</v>
      </c>
      <c r="BE21" s="1" t="s">
        <v>148</v>
      </c>
      <c r="BF21" s="1" t="s">
        <v>153</v>
      </c>
      <c r="BG21" s="1" t="s">
        <v>148</v>
      </c>
      <c r="BH21" s="1" t="s">
        <v>214</v>
      </c>
      <c r="BI21" s="1" t="s">
        <v>148</v>
      </c>
      <c r="BJ21" s="1" t="s">
        <v>151</v>
      </c>
      <c r="BK21" s="1" t="s">
        <v>152</v>
      </c>
      <c r="BL21" s="1" t="s">
        <v>148</v>
      </c>
      <c r="BM21" s="1" t="s">
        <v>153</v>
      </c>
      <c r="BN21" s="1" t="s">
        <v>148</v>
      </c>
      <c r="BO21" s="1" t="s">
        <v>215</v>
      </c>
      <c r="BP21" s="1" t="s">
        <v>148</v>
      </c>
      <c r="BQ21" s="1" t="s">
        <v>151</v>
      </c>
      <c r="BR21" s="1" t="s">
        <v>152</v>
      </c>
      <c r="BS21" s="1" t="s">
        <v>148</v>
      </c>
      <c r="BT21" s="1" t="s">
        <v>212</v>
      </c>
      <c r="BU21" s="1" t="s">
        <v>148</v>
      </c>
      <c r="BV21" s="1" t="s">
        <v>161</v>
      </c>
      <c r="BW21" s="1" t="s">
        <v>148</v>
      </c>
      <c r="BX21" s="1" t="s">
        <v>151</v>
      </c>
      <c r="BY21" s="1" t="s">
        <v>152</v>
      </c>
      <c r="BZ21" s="1" t="s">
        <v>148</v>
      </c>
      <c r="CA21" s="1" t="s">
        <v>153</v>
      </c>
      <c r="CB21" s="1" t="s">
        <v>148</v>
      </c>
      <c r="CC21" s="1" t="s">
        <v>217</v>
      </c>
      <c r="CD21" s="1" t="s">
        <v>148</v>
      </c>
      <c r="CE21" s="1" t="s">
        <v>151</v>
      </c>
      <c r="CF21" s="1" t="s">
        <v>152</v>
      </c>
      <c r="CG21" s="1" t="s">
        <v>148</v>
      </c>
      <c r="CH21" s="1" t="s">
        <v>157</v>
      </c>
      <c r="CI21" s="1" t="s">
        <v>148</v>
      </c>
      <c r="CJ21" s="1" t="s">
        <v>161</v>
      </c>
      <c r="CK21" s="1" t="s">
        <v>148</v>
      </c>
      <c r="CL21" s="1" t="s">
        <v>151</v>
      </c>
      <c r="CM21" s="1" t="s">
        <v>152</v>
      </c>
      <c r="CN21" s="1" t="s">
        <v>148</v>
      </c>
      <c r="CO21" s="1" t="s">
        <v>157</v>
      </c>
      <c r="CP21" s="1" t="s">
        <v>148</v>
      </c>
      <c r="CQ21" s="1" t="s">
        <v>353</v>
      </c>
      <c r="CR21" s="1" t="s">
        <v>148</v>
      </c>
      <c r="CS21" s="1" t="s">
        <v>151</v>
      </c>
      <c r="CT21" s="1" t="s">
        <v>152</v>
      </c>
      <c r="CU21" s="1" t="s">
        <v>148</v>
      </c>
      <c r="CV21" s="1" t="s">
        <v>153</v>
      </c>
      <c r="CW21" s="1" t="s">
        <v>148</v>
      </c>
      <c r="CX21" s="1" t="s">
        <v>164</v>
      </c>
      <c r="CY21" s="1" t="s">
        <v>148</v>
      </c>
      <c r="CZ21" s="1" t="s">
        <v>151</v>
      </c>
      <c r="DA21" s="1" t="s">
        <v>152</v>
      </c>
      <c r="DB21" s="1" t="s">
        <v>148</v>
      </c>
      <c r="DC21" s="1" t="s">
        <v>153</v>
      </c>
      <c r="DD21" s="1" t="s">
        <v>148</v>
      </c>
      <c r="DE21" s="1" t="s">
        <v>165</v>
      </c>
      <c r="DF21" s="1" t="s">
        <v>148</v>
      </c>
      <c r="DG21" s="1" t="s">
        <v>151</v>
      </c>
      <c r="DH21" s="1" t="s">
        <v>152</v>
      </c>
      <c r="DI21" s="1" t="s">
        <v>148</v>
      </c>
      <c r="DJ21" s="1" t="s">
        <v>212</v>
      </c>
      <c r="DK21" s="1" t="s">
        <v>148</v>
      </c>
      <c r="DL21" s="1" t="s">
        <v>161</v>
      </c>
      <c r="DM21" s="1" t="s">
        <v>148</v>
      </c>
      <c r="DN21" s="1" t="s">
        <v>151</v>
      </c>
      <c r="DO21" s="1" t="s">
        <v>160</v>
      </c>
      <c r="DP21" s="1" t="s">
        <v>148</v>
      </c>
      <c r="DQ21" s="1" t="s">
        <v>157</v>
      </c>
      <c r="DR21" s="1" t="s">
        <v>148</v>
      </c>
      <c r="DS21" s="1" t="s">
        <v>166</v>
      </c>
      <c r="DT21" s="1" t="s">
        <v>148</v>
      </c>
      <c r="DU21" s="1" t="s">
        <v>151</v>
      </c>
      <c r="DV21" s="1" t="s">
        <v>152</v>
      </c>
      <c r="DW21" s="1" t="s">
        <v>148</v>
      </c>
      <c r="DX21" s="1" t="s">
        <v>157</v>
      </c>
      <c r="DY21" s="1" t="s">
        <v>148</v>
      </c>
      <c r="DZ21" s="1" t="s">
        <v>166</v>
      </c>
      <c r="EA21" s="1" t="s">
        <v>148</v>
      </c>
      <c r="EB21" s="1" t="s">
        <v>151</v>
      </c>
      <c r="EC21" s="1" t="s">
        <v>167</v>
      </c>
      <c r="ED21" s="1" t="s">
        <v>148</v>
      </c>
      <c r="EE21" s="1" t="s">
        <v>157</v>
      </c>
      <c r="EF21" s="1" t="s">
        <v>148</v>
      </c>
      <c r="EG21" s="1" t="s">
        <v>166</v>
      </c>
      <c r="EH21" s="1" t="s">
        <v>148</v>
      </c>
      <c r="EI21" s="1" t="s">
        <v>150</v>
      </c>
      <c r="EJ21" s="1" t="s">
        <v>148</v>
      </c>
      <c r="EK21" s="1" t="s">
        <v>148</v>
      </c>
      <c r="EL21" s="1" t="s">
        <v>148</v>
      </c>
      <c r="EM21" s="1" t="s">
        <v>148</v>
      </c>
      <c r="EN21" s="1" t="s">
        <v>148</v>
      </c>
      <c r="EO21" s="1" t="s">
        <v>148</v>
      </c>
      <c r="EP21" s="1" t="s">
        <v>151</v>
      </c>
      <c r="EQ21" s="1" t="s">
        <v>152</v>
      </c>
      <c r="ER21" s="1" t="s">
        <v>148</v>
      </c>
      <c r="ES21" s="1" t="s">
        <v>157</v>
      </c>
      <c r="ET21" s="1" t="s">
        <v>148</v>
      </c>
      <c r="EU21" s="1" t="s">
        <v>166</v>
      </c>
      <c r="EV21" s="1" t="s">
        <v>148</v>
      </c>
      <c r="EW21" s="1" t="s">
        <v>151</v>
      </c>
      <c r="EX21" s="1" t="s">
        <v>152</v>
      </c>
      <c r="EY21" s="1" t="s">
        <v>148</v>
      </c>
      <c r="EZ21" s="1" t="s">
        <v>168</v>
      </c>
      <c r="FA21" s="1" t="s">
        <v>148</v>
      </c>
      <c r="FB21" s="1" t="s">
        <v>169</v>
      </c>
      <c r="FC21" s="1" t="s">
        <v>148</v>
      </c>
      <c r="FD21" s="1" t="s">
        <v>151</v>
      </c>
      <c r="FE21" s="1" t="s">
        <v>170</v>
      </c>
      <c r="FF21" s="1" t="s">
        <v>148</v>
      </c>
      <c r="FG21" s="1" t="s">
        <v>157</v>
      </c>
      <c r="FH21" s="1" t="s">
        <v>148</v>
      </c>
      <c r="FI21" s="1" t="s">
        <v>171</v>
      </c>
      <c r="FJ21" s="1" t="s">
        <v>148</v>
      </c>
      <c r="FK21" s="1" t="s">
        <v>151</v>
      </c>
      <c r="FL21" s="1" t="s">
        <v>152</v>
      </c>
      <c r="FM21" s="1" t="s">
        <v>148</v>
      </c>
      <c r="FN21" s="1" t="s">
        <v>157</v>
      </c>
      <c r="FO21" s="1" t="s">
        <v>148</v>
      </c>
      <c r="FP21" s="1" t="s">
        <v>172</v>
      </c>
      <c r="FQ21" s="1" t="s">
        <v>148</v>
      </c>
      <c r="FR21" s="1" t="s">
        <v>151</v>
      </c>
      <c r="FS21" s="1" t="s">
        <v>152</v>
      </c>
      <c r="FT21" s="1" t="s">
        <v>148</v>
      </c>
      <c r="FU21" s="1" t="s">
        <v>157</v>
      </c>
      <c r="FV21" s="1" t="s">
        <v>173</v>
      </c>
      <c r="FW21" s="1" t="s">
        <v>148</v>
      </c>
      <c r="FX21" s="1" t="s">
        <v>151</v>
      </c>
      <c r="FY21" s="1" t="s">
        <v>160</v>
      </c>
      <c r="FZ21" s="1" t="s">
        <v>148</v>
      </c>
      <c r="GA21" s="1" t="s">
        <v>157</v>
      </c>
      <c r="GB21" s="1" t="s">
        <v>148</v>
      </c>
      <c r="GC21" s="1" t="s">
        <v>166</v>
      </c>
      <c r="GD21" s="1" t="s">
        <v>148</v>
      </c>
      <c r="GE21" s="1" t="s">
        <v>174</v>
      </c>
      <c r="GF21" s="1" t="s">
        <v>148</v>
      </c>
      <c r="GG21" s="1" t="s">
        <v>148</v>
      </c>
      <c r="GH21"/>
      <c r="GI21" s="1" t="s">
        <v>369</v>
      </c>
      <c r="GJ21" s="1" t="s">
        <v>174</v>
      </c>
      <c r="GK21" s="1" t="s">
        <v>148</v>
      </c>
      <c r="GL21" s="1" t="s">
        <v>148</v>
      </c>
      <c r="GM21"/>
      <c r="GN21" s="1" t="s">
        <v>148</v>
      </c>
      <c r="GO21" s="1" t="s">
        <v>174</v>
      </c>
      <c r="GP21" s="1" t="s">
        <v>148</v>
      </c>
      <c r="GQ21" s="1" t="s">
        <v>148</v>
      </c>
      <c r="GR21"/>
      <c r="GS21" s="1" t="s">
        <v>148</v>
      </c>
      <c r="GT21" s="1" t="s">
        <v>343</v>
      </c>
      <c r="GU21" s="1" t="s">
        <v>149</v>
      </c>
      <c r="GV21" s="1" t="s">
        <v>148</v>
      </c>
      <c r="GW21"/>
      <c r="GX21" s="1" t="s">
        <v>127</v>
      </c>
      <c r="GY21" s="1" t="s">
        <v>128</v>
      </c>
      <c r="GZ21" s="1" t="s">
        <v>129</v>
      </c>
      <c r="HA21" s="1" t="s">
        <v>130</v>
      </c>
      <c r="HB21" s="1" t="s">
        <v>148</v>
      </c>
      <c r="HC21" s="1" t="s">
        <v>148</v>
      </c>
      <c r="HD21" s="1" t="s">
        <v>148</v>
      </c>
      <c r="HE21" s="1" t="s">
        <v>148</v>
      </c>
      <c r="HF21"/>
      <c r="HG21" s="1" t="s">
        <v>151</v>
      </c>
      <c r="HH21" s="1" t="s">
        <v>151</v>
      </c>
      <c r="HI21" s="1" t="s">
        <v>151</v>
      </c>
      <c r="HJ21" s="1" t="s">
        <v>151</v>
      </c>
      <c r="HK21" s="1" t="s">
        <v>151</v>
      </c>
      <c r="HL21" s="1" t="s">
        <v>370</v>
      </c>
      <c r="HM21" s="1" t="s">
        <v>371</v>
      </c>
      <c r="HN21" s="1" t="s">
        <v>371</v>
      </c>
      <c r="HO21" s="1" t="s">
        <v>372</v>
      </c>
      <c r="HP21" s="1" t="s">
        <v>373</v>
      </c>
      <c r="HQ21" s="1" t="s">
        <v>374</v>
      </c>
    </row>
    <row r="22" spans="1:225" x14ac:dyDescent="0.15">
      <c r="A22" s="1" t="s">
        <v>375</v>
      </c>
      <c r="B22" s="1" t="s">
        <v>174</v>
      </c>
      <c r="C22" s="1" t="s">
        <v>148</v>
      </c>
      <c r="D22" s="1" t="s">
        <v>376</v>
      </c>
      <c r="E22"/>
      <c r="F22" s="1" t="s">
        <v>148</v>
      </c>
      <c r="G22" s="1" t="s">
        <v>298</v>
      </c>
      <c r="H22" s="1" t="s">
        <v>148</v>
      </c>
      <c r="I22" s="1" t="s">
        <v>298</v>
      </c>
      <c r="J22" s="1" t="s">
        <v>298</v>
      </c>
      <c r="K22" s="1" t="s">
        <v>298</v>
      </c>
      <c r="L22" s="1" t="s">
        <v>298</v>
      </c>
      <c r="M22" s="1" t="s">
        <v>150</v>
      </c>
      <c r="N22" s="1" t="s">
        <v>148</v>
      </c>
      <c r="O22" s="1" t="s">
        <v>148</v>
      </c>
      <c r="P22" s="1" t="s">
        <v>148</v>
      </c>
      <c r="Q22" s="1" t="s">
        <v>148</v>
      </c>
      <c r="R22" s="1" t="s">
        <v>148</v>
      </c>
      <c r="S22" s="1" t="s">
        <v>148</v>
      </c>
      <c r="T22" s="1" t="s">
        <v>150</v>
      </c>
      <c r="U22" s="1" t="s">
        <v>148</v>
      </c>
      <c r="V22" s="1" t="s">
        <v>148</v>
      </c>
      <c r="W22" s="1" t="s">
        <v>148</v>
      </c>
      <c r="X22" s="1" t="s">
        <v>148</v>
      </c>
      <c r="Y22" s="1" t="s">
        <v>148</v>
      </c>
      <c r="Z22" s="1" t="s">
        <v>148</v>
      </c>
      <c r="AA22" s="1" t="s">
        <v>150</v>
      </c>
      <c r="AB22" s="1" t="s">
        <v>148</v>
      </c>
      <c r="AC22" s="1" t="s">
        <v>148</v>
      </c>
      <c r="AD22" s="1" t="s">
        <v>148</v>
      </c>
      <c r="AE22" s="1" t="s">
        <v>148</v>
      </c>
      <c r="AF22" s="1" t="s">
        <v>148</v>
      </c>
      <c r="AG22" s="1" t="s">
        <v>148</v>
      </c>
      <c r="AH22" s="1" t="s">
        <v>150</v>
      </c>
      <c r="AI22" s="1" t="s">
        <v>148</v>
      </c>
      <c r="AJ22" s="1" t="s">
        <v>148</v>
      </c>
      <c r="AK22" s="1" t="s">
        <v>148</v>
      </c>
      <c r="AL22" s="1" t="s">
        <v>148</v>
      </c>
      <c r="AM22" s="1" t="s">
        <v>148</v>
      </c>
      <c r="AN22" s="1" t="s">
        <v>148</v>
      </c>
      <c r="AO22" s="1" t="s">
        <v>150</v>
      </c>
      <c r="AP22" s="1" t="s">
        <v>148</v>
      </c>
      <c r="AQ22" s="1" t="s">
        <v>148</v>
      </c>
      <c r="AR22" s="1" t="s">
        <v>148</v>
      </c>
      <c r="AS22" s="1" t="s">
        <v>148</v>
      </c>
      <c r="AT22" s="1" t="s">
        <v>148</v>
      </c>
      <c r="AU22" s="1" t="s">
        <v>148</v>
      </c>
      <c r="AV22" s="1" t="s">
        <v>150</v>
      </c>
      <c r="AW22" s="1" t="s">
        <v>148</v>
      </c>
      <c r="AX22" s="1" t="s">
        <v>148</v>
      </c>
      <c r="AY22" s="1" t="s">
        <v>148</v>
      </c>
      <c r="AZ22" s="1" t="s">
        <v>148</v>
      </c>
      <c r="BA22" s="1" t="s">
        <v>148</v>
      </c>
      <c r="BB22" s="1" t="s">
        <v>148</v>
      </c>
      <c r="BC22" s="1" t="s">
        <v>150</v>
      </c>
      <c r="BD22" s="1" t="s">
        <v>148</v>
      </c>
      <c r="BE22" s="1" t="s">
        <v>148</v>
      </c>
      <c r="BF22" s="1" t="s">
        <v>148</v>
      </c>
      <c r="BG22" s="1" t="s">
        <v>148</v>
      </c>
      <c r="BH22" s="1" t="s">
        <v>148</v>
      </c>
      <c r="BI22" s="1" t="s">
        <v>148</v>
      </c>
      <c r="BJ22" s="1" t="s">
        <v>150</v>
      </c>
      <c r="BK22" s="1" t="s">
        <v>148</v>
      </c>
      <c r="BL22" s="1" t="s">
        <v>148</v>
      </c>
      <c r="BM22" s="1" t="s">
        <v>148</v>
      </c>
      <c r="BN22" s="1" t="s">
        <v>148</v>
      </c>
      <c r="BO22" s="1" t="s">
        <v>148</v>
      </c>
      <c r="BP22" s="1" t="s">
        <v>148</v>
      </c>
      <c r="BQ22" s="1" t="s">
        <v>150</v>
      </c>
      <c r="BR22" s="1" t="s">
        <v>148</v>
      </c>
      <c r="BS22" s="1" t="s">
        <v>148</v>
      </c>
      <c r="BT22" s="1" t="s">
        <v>148</v>
      </c>
      <c r="BU22" s="1" t="s">
        <v>148</v>
      </c>
      <c r="BV22" s="1" t="s">
        <v>148</v>
      </c>
      <c r="BW22" s="1" t="s">
        <v>148</v>
      </c>
      <c r="BX22" s="1" t="s">
        <v>150</v>
      </c>
      <c r="BY22" s="1" t="s">
        <v>148</v>
      </c>
      <c r="BZ22" s="1" t="s">
        <v>148</v>
      </c>
      <c r="CA22" s="1" t="s">
        <v>148</v>
      </c>
      <c r="CB22" s="1" t="s">
        <v>148</v>
      </c>
      <c r="CC22" s="1" t="s">
        <v>148</v>
      </c>
      <c r="CD22" s="1" t="s">
        <v>148</v>
      </c>
      <c r="CE22" s="1" t="s">
        <v>150</v>
      </c>
      <c r="CF22" s="1" t="s">
        <v>148</v>
      </c>
      <c r="CG22" s="1" t="s">
        <v>148</v>
      </c>
      <c r="CH22" s="1" t="s">
        <v>148</v>
      </c>
      <c r="CI22" s="1" t="s">
        <v>148</v>
      </c>
      <c r="CJ22" s="1" t="s">
        <v>148</v>
      </c>
      <c r="CK22" s="1" t="s">
        <v>148</v>
      </c>
      <c r="CL22" s="1" t="s">
        <v>150</v>
      </c>
      <c r="CM22" s="1" t="s">
        <v>148</v>
      </c>
      <c r="CN22" s="1" t="s">
        <v>148</v>
      </c>
      <c r="CO22" s="1" t="s">
        <v>148</v>
      </c>
      <c r="CP22" s="1" t="s">
        <v>148</v>
      </c>
      <c r="CQ22" s="1" t="s">
        <v>148</v>
      </c>
      <c r="CR22" s="1" t="s">
        <v>148</v>
      </c>
      <c r="CS22" s="1" t="s">
        <v>148</v>
      </c>
      <c r="CT22" s="1" t="s">
        <v>148</v>
      </c>
      <c r="CU22" s="1" t="s">
        <v>148</v>
      </c>
      <c r="CV22" s="1" t="s">
        <v>148</v>
      </c>
      <c r="CW22" s="1" t="s">
        <v>148</v>
      </c>
      <c r="CX22" s="1" t="s">
        <v>148</v>
      </c>
      <c r="CY22" s="1" t="s">
        <v>148</v>
      </c>
      <c r="CZ22" s="1" t="s">
        <v>150</v>
      </c>
      <c r="DA22" s="1" t="s">
        <v>148</v>
      </c>
      <c r="DB22" s="1" t="s">
        <v>148</v>
      </c>
      <c r="DC22" s="1" t="s">
        <v>148</v>
      </c>
      <c r="DD22" s="1" t="s">
        <v>148</v>
      </c>
      <c r="DE22" s="1" t="s">
        <v>148</v>
      </c>
      <c r="DF22" s="1" t="s">
        <v>148</v>
      </c>
      <c r="DG22" s="1" t="s">
        <v>150</v>
      </c>
      <c r="DH22" s="1" t="s">
        <v>148</v>
      </c>
      <c r="DI22" s="1" t="s">
        <v>148</v>
      </c>
      <c r="DJ22" s="1" t="s">
        <v>148</v>
      </c>
      <c r="DK22" s="1" t="s">
        <v>148</v>
      </c>
      <c r="DL22" s="1" t="s">
        <v>148</v>
      </c>
      <c r="DM22" s="1" t="s">
        <v>148</v>
      </c>
      <c r="DN22" s="1" t="s">
        <v>150</v>
      </c>
      <c r="DO22" s="1" t="s">
        <v>148</v>
      </c>
      <c r="DP22" s="1" t="s">
        <v>148</v>
      </c>
      <c r="DQ22" s="1" t="s">
        <v>148</v>
      </c>
      <c r="DR22" s="1" t="s">
        <v>148</v>
      </c>
      <c r="DS22" s="1" t="s">
        <v>148</v>
      </c>
      <c r="DT22" s="1" t="s">
        <v>148</v>
      </c>
      <c r="DU22" s="1" t="s">
        <v>150</v>
      </c>
      <c r="DV22" s="1" t="s">
        <v>148</v>
      </c>
      <c r="DW22" s="1" t="s">
        <v>148</v>
      </c>
      <c r="DX22" s="1" t="s">
        <v>148</v>
      </c>
      <c r="DY22" s="1" t="s">
        <v>148</v>
      </c>
      <c r="DZ22" s="1" t="s">
        <v>148</v>
      </c>
      <c r="EA22" s="1" t="s">
        <v>148</v>
      </c>
      <c r="EB22" s="1" t="s">
        <v>150</v>
      </c>
      <c r="EC22" s="1" t="s">
        <v>148</v>
      </c>
      <c r="ED22" s="1" t="s">
        <v>148</v>
      </c>
      <c r="EE22" s="1" t="s">
        <v>148</v>
      </c>
      <c r="EF22" s="1" t="s">
        <v>148</v>
      </c>
      <c r="EG22" s="1" t="s">
        <v>148</v>
      </c>
      <c r="EH22" s="1" t="s">
        <v>148</v>
      </c>
      <c r="EI22" s="1" t="s">
        <v>150</v>
      </c>
      <c r="EJ22" s="1" t="s">
        <v>148</v>
      </c>
      <c r="EK22" s="1" t="s">
        <v>148</v>
      </c>
      <c r="EL22" s="1" t="s">
        <v>148</v>
      </c>
      <c r="EM22" s="1" t="s">
        <v>148</v>
      </c>
      <c r="EN22" s="1" t="s">
        <v>148</v>
      </c>
      <c r="EO22" s="1" t="s">
        <v>148</v>
      </c>
      <c r="EP22" s="1" t="s">
        <v>150</v>
      </c>
      <c r="EQ22" s="1" t="s">
        <v>148</v>
      </c>
      <c r="ER22" s="1" t="s">
        <v>148</v>
      </c>
      <c r="ES22" s="1" t="s">
        <v>148</v>
      </c>
      <c r="ET22" s="1" t="s">
        <v>148</v>
      </c>
      <c r="EU22" s="1" t="s">
        <v>148</v>
      </c>
      <c r="EV22" s="1" t="s">
        <v>148</v>
      </c>
      <c r="EW22" s="1" t="s">
        <v>150</v>
      </c>
      <c r="EX22" s="1" t="s">
        <v>148</v>
      </c>
      <c r="EY22" s="1" t="s">
        <v>148</v>
      </c>
      <c r="EZ22" s="1" t="s">
        <v>148</v>
      </c>
      <c r="FA22" s="1" t="s">
        <v>148</v>
      </c>
      <c r="FB22" s="1" t="s">
        <v>148</v>
      </c>
      <c r="FC22" s="1" t="s">
        <v>148</v>
      </c>
      <c r="FD22" s="1" t="s">
        <v>150</v>
      </c>
      <c r="FE22" s="1" t="s">
        <v>148</v>
      </c>
      <c r="FF22" s="1" t="s">
        <v>148</v>
      </c>
      <c r="FG22" s="1" t="s">
        <v>148</v>
      </c>
      <c r="FH22" s="1" t="s">
        <v>148</v>
      </c>
      <c r="FI22" s="1" t="s">
        <v>148</v>
      </c>
      <c r="FJ22" s="1" t="s">
        <v>148</v>
      </c>
      <c r="FK22" s="1" t="s">
        <v>150</v>
      </c>
      <c r="FL22" s="1" t="s">
        <v>148</v>
      </c>
      <c r="FM22" s="1" t="s">
        <v>148</v>
      </c>
      <c r="FN22" s="1" t="s">
        <v>148</v>
      </c>
      <c r="FO22" s="1" t="s">
        <v>148</v>
      </c>
      <c r="FP22" s="1" t="s">
        <v>148</v>
      </c>
      <c r="FQ22" s="1" t="s">
        <v>148</v>
      </c>
      <c r="FR22" s="1" t="s">
        <v>150</v>
      </c>
      <c r="FS22" s="1" t="s">
        <v>148</v>
      </c>
      <c r="FT22" s="1" t="s">
        <v>148</v>
      </c>
      <c r="FU22" s="1" t="s">
        <v>148</v>
      </c>
      <c r="FV22" s="1" t="s">
        <v>148</v>
      </c>
      <c r="FW22" s="1" t="s">
        <v>148</v>
      </c>
      <c r="FX22" s="1" t="s">
        <v>150</v>
      </c>
      <c r="FY22" s="1" t="s">
        <v>148</v>
      </c>
      <c r="FZ22" s="1" t="s">
        <v>148</v>
      </c>
      <c r="GA22" s="1" t="s">
        <v>148</v>
      </c>
      <c r="GB22" s="1" t="s">
        <v>148</v>
      </c>
      <c r="GC22" s="1" t="s">
        <v>148</v>
      </c>
      <c r="GD22" s="1" t="s">
        <v>148</v>
      </c>
      <c r="GE22" s="1" t="s">
        <v>147</v>
      </c>
      <c r="GF22" s="1" t="s">
        <v>148</v>
      </c>
      <c r="GG22" s="1" t="s">
        <v>377</v>
      </c>
      <c r="GH22"/>
      <c r="GI22" s="1" t="s">
        <v>378</v>
      </c>
      <c r="GJ22" s="1" t="s">
        <v>147</v>
      </c>
      <c r="GK22" s="1" t="s">
        <v>148</v>
      </c>
      <c r="GL22" s="1" t="s">
        <v>379</v>
      </c>
      <c r="GM22"/>
      <c r="GN22" s="1" t="s">
        <v>148</v>
      </c>
      <c r="GO22" s="1" t="s">
        <v>147</v>
      </c>
      <c r="GP22" s="1" t="s">
        <v>148</v>
      </c>
      <c r="GQ22" s="1" t="s">
        <v>380</v>
      </c>
      <c r="GR22"/>
      <c r="GS22" s="1" t="s">
        <v>380</v>
      </c>
      <c r="GT22" s="1" t="s">
        <v>333</v>
      </c>
      <c r="GU22" s="1" t="s">
        <v>148</v>
      </c>
      <c r="GV22" s="1" t="s">
        <v>380</v>
      </c>
      <c r="GW22"/>
      <c r="GX22" s="1" t="s">
        <v>148</v>
      </c>
      <c r="GY22" s="1" t="s">
        <v>148</v>
      </c>
      <c r="GZ22" s="1" t="s">
        <v>148</v>
      </c>
      <c r="HA22" s="1" t="s">
        <v>148</v>
      </c>
      <c r="HB22" s="1" t="s">
        <v>148</v>
      </c>
      <c r="HC22" s="1" t="s">
        <v>148</v>
      </c>
      <c r="HD22" s="1" t="s">
        <v>148</v>
      </c>
      <c r="HE22" s="1" t="s">
        <v>381</v>
      </c>
      <c r="HF22"/>
      <c r="HG22" s="1" t="s">
        <v>151</v>
      </c>
      <c r="HH22" s="1" t="s">
        <v>151</v>
      </c>
      <c r="HI22" s="1" t="s">
        <v>151</v>
      </c>
      <c r="HJ22" s="1" t="s">
        <v>151</v>
      </c>
      <c r="HK22" s="1" t="s">
        <v>151</v>
      </c>
      <c r="HL22" s="1" t="s">
        <v>382</v>
      </c>
      <c r="HM22" s="1" t="s">
        <v>383</v>
      </c>
      <c r="HN22" s="1" t="s">
        <v>384</v>
      </c>
      <c r="HO22" s="1" t="s">
        <v>385</v>
      </c>
      <c r="HP22" s="1" t="s">
        <v>386</v>
      </c>
      <c r="HQ22" s="1" t="s">
        <v>387</v>
      </c>
    </row>
    <row r="23" spans="1:225" x14ac:dyDescent="0.15">
      <c r="A23" s="1" t="s">
        <v>388</v>
      </c>
      <c r="B23" s="1" t="s">
        <v>174</v>
      </c>
      <c r="C23" s="1" t="s">
        <v>148</v>
      </c>
      <c r="D23" s="1" t="s">
        <v>389</v>
      </c>
      <c r="E23" t="str">
        <f>HYPERLINK("https://api.typeform.com/responses/files/cf335eb7983009ba4fd2e195b0066ed4d129e030c0e41c1bee0e059c31408c6c/ErrorsWhenImportIFC4GeometriesFZK.jpg","https://api.typeform.com/responses/files/cf335eb7983009ba4fd2e195b0066ed4d129e030c0e41c1bee0e059c31408c6c/ErrorsWhenImportIFC4GeometriesFZK.jpg")</f>
        <v>https://api.typeform.com/responses/files/cf335eb7983009ba4fd2e195b0066ed4d129e030c0e41c1bee0e059c31408c6c/ErrorsWhenImportIFC4GeometriesFZK.jpg</v>
      </c>
      <c r="F23" s="1" t="s">
        <v>287</v>
      </c>
      <c r="G23" s="1" t="s">
        <v>149</v>
      </c>
      <c r="H23" s="1" t="s">
        <v>148</v>
      </c>
      <c r="I23" s="1" t="s">
        <v>149</v>
      </c>
      <c r="J23" s="1" t="s">
        <v>149</v>
      </c>
      <c r="K23" s="1" t="s">
        <v>149</v>
      </c>
      <c r="L23" s="1" t="s">
        <v>149</v>
      </c>
      <c r="M23" s="1" t="s">
        <v>151</v>
      </c>
      <c r="N23" s="1" t="s">
        <v>152</v>
      </c>
      <c r="O23" s="1" t="s">
        <v>148</v>
      </c>
      <c r="P23" s="1" t="s">
        <v>212</v>
      </c>
      <c r="Q23" s="1" t="s">
        <v>148</v>
      </c>
      <c r="R23" s="1" t="s">
        <v>184</v>
      </c>
      <c r="S23" s="1" t="s">
        <v>148</v>
      </c>
      <c r="T23" s="1" t="s">
        <v>151</v>
      </c>
      <c r="U23" s="1" t="s">
        <v>152</v>
      </c>
      <c r="V23" s="1" t="s">
        <v>148</v>
      </c>
      <c r="W23" s="1" t="s">
        <v>212</v>
      </c>
      <c r="X23" s="1" t="s">
        <v>148</v>
      </c>
      <c r="Y23" s="1" t="s">
        <v>185</v>
      </c>
      <c r="Z23" s="1" t="s">
        <v>148</v>
      </c>
      <c r="AA23" s="1" t="s">
        <v>151</v>
      </c>
      <c r="AB23" s="1" t="s">
        <v>152</v>
      </c>
      <c r="AC23" s="1" t="s">
        <v>148</v>
      </c>
      <c r="AD23" s="1" t="s">
        <v>212</v>
      </c>
      <c r="AE23" s="1" t="s">
        <v>148</v>
      </c>
      <c r="AF23" s="1" t="s">
        <v>186</v>
      </c>
      <c r="AG23" s="1" t="s">
        <v>148</v>
      </c>
      <c r="AH23" s="1" t="s">
        <v>151</v>
      </c>
      <c r="AI23" s="1" t="s">
        <v>152</v>
      </c>
      <c r="AJ23" s="1" t="s">
        <v>148</v>
      </c>
      <c r="AK23" s="1" t="s">
        <v>212</v>
      </c>
      <c r="AL23" s="1" t="s">
        <v>148</v>
      </c>
      <c r="AM23" s="1" t="s">
        <v>154</v>
      </c>
      <c r="AN23" s="1" t="s">
        <v>148</v>
      </c>
      <c r="AO23" s="1" t="s">
        <v>151</v>
      </c>
      <c r="AP23" s="1" t="s">
        <v>152</v>
      </c>
      <c r="AQ23" s="1" t="s">
        <v>148</v>
      </c>
      <c r="AR23" s="1" t="s">
        <v>212</v>
      </c>
      <c r="AS23" s="1" t="s">
        <v>148</v>
      </c>
      <c r="AT23" s="1" t="s">
        <v>155</v>
      </c>
      <c r="AU23" s="1" t="s">
        <v>148</v>
      </c>
      <c r="AV23" s="1" t="s">
        <v>151</v>
      </c>
      <c r="AW23" s="1" t="s">
        <v>152</v>
      </c>
      <c r="AX23" s="1" t="s">
        <v>148</v>
      </c>
      <c r="AY23" s="1" t="s">
        <v>212</v>
      </c>
      <c r="AZ23" s="1" t="s">
        <v>148</v>
      </c>
      <c r="BA23" s="1" t="s">
        <v>156</v>
      </c>
      <c r="BB23" s="1" t="s">
        <v>148</v>
      </c>
      <c r="BC23" s="1" t="s">
        <v>151</v>
      </c>
      <c r="BD23" s="1" t="s">
        <v>152</v>
      </c>
      <c r="BE23" s="1" t="s">
        <v>148</v>
      </c>
      <c r="BF23" s="1" t="s">
        <v>157</v>
      </c>
      <c r="BG23" s="1" t="s">
        <v>148</v>
      </c>
      <c r="BH23" s="1" t="s">
        <v>158</v>
      </c>
      <c r="BI23" s="1" t="s">
        <v>148</v>
      </c>
      <c r="BJ23" s="1" t="s">
        <v>151</v>
      </c>
      <c r="BK23" s="1" t="s">
        <v>152</v>
      </c>
      <c r="BL23" s="1" t="s">
        <v>148</v>
      </c>
      <c r="BM23" s="1" t="s">
        <v>157</v>
      </c>
      <c r="BN23" s="1" t="s">
        <v>148</v>
      </c>
      <c r="BO23" s="1" t="s">
        <v>159</v>
      </c>
      <c r="BP23" s="1" t="s">
        <v>148</v>
      </c>
      <c r="BQ23" s="1" t="s">
        <v>151</v>
      </c>
      <c r="BR23" s="1" t="s">
        <v>160</v>
      </c>
      <c r="BS23" s="1" t="s">
        <v>148</v>
      </c>
      <c r="BT23" s="1" t="s">
        <v>157</v>
      </c>
      <c r="BU23" s="1" t="s">
        <v>148</v>
      </c>
      <c r="BV23" s="1" t="s">
        <v>161</v>
      </c>
      <c r="BW23" s="1" t="s">
        <v>148</v>
      </c>
      <c r="BX23" s="1" t="s">
        <v>151</v>
      </c>
      <c r="BY23" s="1" t="s">
        <v>152</v>
      </c>
      <c r="BZ23" s="1" t="s">
        <v>148</v>
      </c>
      <c r="CA23" s="1" t="s">
        <v>157</v>
      </c>
      <c r="CB23" s="1" t="s">
        <v>148</v>
      </c>
      <c r="CC23" s="1" t="s">
        <v>162</v>
      </c>
      <c r="CD23" s="1" t="s">
        <v>148</v>
      </c>
      <c r="CE23" s="1" t="s">
        <v>151</v>
      </c>
      <c r="CF23" s="1" t="s">
        <v>160</v>
      </c>
      <c r="CG23" s="1" t="s">
        <v>148</v>
      </c>
      <c r="CH23" s="1" t="s">
        <v>157</v>
      </c>
      <c r="CI23" s="1" t="s">
        <v>148</v>
      </c>
      <c r="CJ23" s="1" t="s">
        <v>161</v>
      </c>
      <c r="CK23" s="1" t="s">
        <v>148</v>
      </c>
      <c r="CL23" s="1" t="s">
        <v>151</v>
      </c>
      <c r="CM23" s="1" t="s">
        <v>152</v>
      </c>
      <c r="CN23" s="1" t="s">
        <v>148</v>
      </c>
      <c r="CO23" s="1" t="s">
        <v>157</v>
      </c>
      <c r="CP23" s="1" t="s">
        <v>148</v>
      </c>
      <c r="CQ23" s="1" t="s">
        <v>353</v>
      </c>
      <c r="CR23" s="1" t="s">
        <v>148</v>
      </c>
      <c r="CS23" s="1" t="s">
        <v>151</v>
      </c>
      <c r="CT23" s="1" t="s">
        <v>152</v>
      </c>
      <c r="CU23" s="1" t="s">
        <v>148</v>
      </c>
      <c r="CV23" s="1" t="s">
        <v>212</v>
      </c>
      <c r="CW23" s="1" t="s">
        <v>148</v>
      </c>
      <c r="CX23" s="1" t="s">
        <v>164</v>
      </c>
      <c r="CY23" s="1" t="s">
        <v>148</v>
      </c>
      <c r="CZ23" s="1" t="s">
        <v>151</v>
      </c>
      <c r="DA23" s="1" t="s">
        <v>152</v>
      </c>
      <c r="DB23" s="1" t="s">
        <v>148</v>
      </c>
      <c r="DC23" s="1" t="s">
        <v>212</v>
      </c>
      <c r="DD23" s="1" t="s">
        <v>148</v>
      </c>
      <c r="DE23" s="1" t="s">
        <v>165</v>
      </c>
      <c r="DF23" s="1" t="s">
        <v>148</v>
      </c>
      <c r="DG23" s="1" t="s">
        <v>151</v>
      </c>
      <c r="DH23" s="1" t="s">
        <v>160</v>
      </c>
      <c r="DI23" s="1" t="s">
        <v>148</v>
      </c>
      <c r="DJ23" s="1" t="s">
        <v>157</v>
      </c>
      <c r="DK23" s="1" t="s">
        <v>148</v>
      </c>
      <c r="DL23" s="1" t="s">
        <v>161</v>
      </c>
      <c r="DM23" s="1" t="s">
        <v>148</v>
      </c>
      <c r="DN23" s="1" t="s">
        <v>151</v>
      </c>
      <c r="DO23" s="1" t="s">
        <v>160</v>
      </c>
      <c r="DP23" s="1" t="s">
        <v>148</v>
      </c>
      <c r="DQ23" s="1" t="s">
        <v>157</v>
      </c>
      <c r="DR23" s="1" t="s">
        <v>148</v>
      </c>
      <c r="DS23" s="1" t="s">
        <v>148</v>
      </c>
      <c r="DT23" s="1" t="s">
        <v>390</v>
      </c>
      <c r="DU23" s="1" t="s">
        <v>151</v>
      </c>
      <c r="DV23" s="1" t="s">
        <v>152</v>
      </c>
      <c r="DW23" s="1" t="s">
        <v>148</v>
      </c>
      <c r="DX23" s="1" t="s">
        <v>157</v>
      </c>
      <c r="DY23" s="1" t="s">
        <v>148</v>
      </c>
      <c r="DZ23" s="1" t="s">
        <v>166</v>
      </c>
      <c r="EA23" s="1" t="s">
        <v>148</v>
      </c>
      <c r="EB23" s="1" t="s">
        <v>151</v>
      </c>
      <c r="EC23" s="1" t="s">
        <v>167</v>
      </c>
      <c r="ED23" s="1" t="s">
        <v>148</v>
      </c>
      <c r="EE23" s="1" t="s">
        <v>157</v>
      </c>
      <c r="EF23" s="1" t="s">
        <v>148</v>
      </c>
      <c r="EG23" s="1" t="s">
        <v>148</v>
      </c>
      <c r="EH23" s="1" t="s">
        <v>391</v>
      </c>
      <c r="EI23" s="1" t="s">
        <v>150</v>
      </c>
      <c r="EJ23" s="1" t="s">
        <v>148</v>
      </c>
      <c r="EK23" s="1" t="s">
        <v>148</v>
      </c>
      <c r="EL23" s="1" t="s">
        <v>148</v>
      </c>
      <c r="EM23" s="1" t="s">
        <v>148</v>
      </c>
      <c r="EN23" s="1" t="s">
        <v>148</v>
      </c>
      <c r="EO23" s="1" t="s">
        <v>148</v>
      </c>
      <c r="EP23" s="1" t="s">
        <v>151</v>
      </c>
      <c r="EQ23" s="1" t="s">
        <v>152</v>
      </c>
      <c r="ER23" s="1" t="s">
        <v>148</v>
      </c>
      <c r="ES23" s="1" t="s">
        <v>157</v>
      </c>
      <c r="ET23" s="1" t="s">
        <v>148</v>
      </c>
      <c r="EU23" s="1" t="s">
        <v>166</v>
      </c>
      <c r="EV23" s="1" t="s">
        <v>148</v>
      </c>
      <c r="EW23" s="1" t="s">
        <v>151</v>
      </c>
      <c r="EX23" s="1" t="s">
        <v>152</v>
      </c>
      <c r="EY23" s="1" t="s">
        <v>148</v>
      </c>
      <c r="EZ23" s="1" t="s">
        <v>168</v>
      </c>
      <c r="FA23" s="1" t="s">
        <v>148</v>
      </c>
      <c r="FB23" s="1" t="s">
        <v>169</v>
      </c>
      <c r="FC23" s="1" t="s">
        <v>148</v>
      </c>
      <c r="FD23" s="1" t="s">
        <v>151</v>
      </c>
      <c r="FE23" s="1" t="s">
        <v>170</v>
      </c>
      <c r="FF23" s="1" t="s">
        <v>148</v>
      </c>
      <c r="FG23" s="1" t="s">
        <v>157</v>
      </c>
      <c r="FH23" s="1" t="s">
        <v>148</v>
      </c>
      <c r="FI23" s="1" t="s">
        <v>171</v>
      </c>
      <c r="FJ23" s="1" t="s">
        <v>148</v>
      </c>
      <c r="FK23" s="1" t="s">
        <v>151</v>
      </c>
      <c r="FL23" s="1" t="s">
        <v>152</v>
      </c>
      <c r="FM23" s="1" t="s">
        <v>148</v>
      </c>
      <c r="FN23" s="1" t="s">
        <v>157</v>
      </c>
      <c r="FO23" s="1" t="s">
        <v>148</v>
      </c>
      <c r="FP23" s="1" t="s">
        <v>172</v>
      </c>
      <c r="FQ23" s="1" t="s">
        <v>148</v>
      </c>
      <c r="FR23" s="1" t="s">
        <v>151</v>
      </c>
      <c r="FS23" s="1" t="s">
        <v>152</v>
      </c>
      <c r="FT23" s="1" t="s">
        <v>148</v>
      </c>
      <c r="FU23" s="1" t="s">
        <v>157</v>
      </c>
      <c r="FV23" s="1" t="s">
        <v>173</v>
      </c>
      <c r="FW23" s="1" t="s">
        <v>148</v>
      </c>
      <c r="FX23" s="1" t="s">
        <v>151</v>
      </c>
      <c r="FY23" s="1" t="s">
        <v>160</v>
      </c>
      <c r="FZ23" s="1" t="s">
        <v>148</v>
      </c>
      <c r="GA23" s="1" t="s">
        <v>157</v>
      </c>
      <c r="GB23" s="1" t="s">
        <v>148</v>
      </c>
      <c r="GC23" s="1" t="s">
        <v>166</v>
      </c>
      <c r="GD23" s="1" t="s">
        <v>148</v>
      </c>
      <c r="GE23" s="1" t="s">
        <v>174</v>
      </c>
      <c r="GF23" s="1" t="s">
        <v>148</v>
      </c>
      <c r="GG23" s="1" t="s">
        <v>148</v>
      </c>
      <c r="GH23"/>
      <c r="GI23" s="1" t="s">
        <v>287</v>
      </c>
      <c r="GJ23" s="1" t="s">
        <v>174</v>
      </c>
      <c r="GK23" s="1" t="s">
        <v>148</v>
      </c>
      <c r="GL23" s="1" t="s">
        <v>148</v>
      </c>
      <c r="GM23"/>
      <c r="GN23" s="1" t="s">
        <v>287</v>
      </c>
      <c r="GO23" s="1" t="s">
        <v>174</v>
      </c>
      <c r="GP23" s="1" t="s">
        <v>148</v>
      </c>
      <c r="GQ23" s="1" t="s">
        <v>148</v>
      </c>
      <c r="GR23"/>
      <c r="GS23" s="1" t="s">
        <v>392</v>
      </c>
      <c r="GT23" s="1" t="s">
        <v>343</v>
      </c>
      <c r="GU23" s="1" t="s">
        <v>149</v>
      </c>
      <c r="GV23" s="1" t="s">
        <v>287</v>
      </c>
      <c r="GW23" t="str">
        <f>HYPERLINK("https://api.typeform.com/responses/files/414dd4f2c376086f07791c3aea1770fb8d173681d460bbb12c659c9b5696a647/ViewsOfIFCGeometries4_andNormals.jpg","https://api.typeform.com/responses/files/414dd4f2c376086f07791c3aea1770fb8d173681d460bbb12c659c9b5696a647/ViewsOfIFCGeometries4_andNormals.jpg")</f>
        <v>https://api.typeform.com/responses/files/414dd4f2c376086f07791c3aea1770fb8d173681d460bbb12c659c9b5696a647/ViewsOfIFCGeometries4_andNormals.jpg</v>
      </c>
      <c r="GX23" s="1" t="s">
        <v>148</v>
      </c>
      <c r="GY23" s="1" t="s">
        <v>148</v>
      </c>
      <c r="GZ23" s="1" t="s">
        <v>148</v>
      </c>
      <c r="HA23" s="1" t="s">
        <v>148</v>
      </c>
      <c r="HB23" s="1" t="s">
        <v>148</v>
      </c>
      <c r="HC23" s="1" t="s">
        <v>148</v>
      </c>
      <c r="HD23" s="1" t="s">
        <v>148</v>
      </c>
      <c r="HE23" s="1" t="s">
        <v>287</v>
      </c>
      <c r="HF23" t="str">
        <f>HYPERLINK("https://api.typeform.com/responses/files/221c5ae34cd18cbb6e011d8d882c7c85b513f4e54cc97b7fefb4af2b6419ffcd/FZKViewer5_1_OtherAttachmentsErrorsViewsEtc.pdf","https://api.typeform.com/responses/files/221c5ae34cd18cbb6e011d8d882c7c85b513f4e54cc97b7fefb4af2b6419ffcd/FZKViewer5_1_OtherAttachmentsErrorsViewsEtc.pdf")</f>
        <v>https://api.typeform.com/responses/files/221c5ae34cd18cbb6e011d8d882c7c85b513f4e54cc97b7fefb4af2b6419ffcd/FZKViewer5_1_OtherAttachmentsErrorsViewsEtc.pdf</v>
      </c>
      <c r="HG23" s="1" t="s">
        <v>151</v>
      </c>
      <c r="HH23" s="1" t="s">
        <v>151</v>
      </c>
      <c r="HI23" s="1" t="s">
        <v>151</v>
      </c>
      <c r="HJ23" s="1" t="s">
        <v>151</v>
      </c>
      <c r="HK23" s="1" t="s">
        <v>150</v>
      </c>
      <c r="HL23" s="1" t="s">
        <v>393</v>
      </c>
      <c r="HM23" s="1" t="s">
        <v>394</v>
      </c>
      <c r="HN23" s="1" t="s">
        <v>395</v>
      </c>
      <c r="HO23" s="1" t="s">
        <v>396</v>
      </c>
      <c r="HP23" s="1" t="s">
        <v>397</v>
      </c>
      <c r="HQ23" s="1" t="s">
        <v>398</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D4390-DF81-0646-824C-CB553C78CDEE}">
  <dimension ref="A1:AC326"/>
  <sheetViews>
    <sheetView tabSelected="1" topLeftCell="P151" workbookViewId="0">
      <selection activeCell="Z172" sqref="Z172:AB174"/>
    </sheetView>
  </sheetViews>
  <sheetFormatPr baseColWidth="10" defaultRowHeight="14" x14ac:dyDescent="0.15"/>
  <cols>
    <col min="1" max="1" width="42.5" style="2" customWidth="1"/>
  </cols>
  <sheetData>
    <row r="1" spans="1:27" x14ac:dyDescent="0.15">
      <c r="A1" s="2" t="s">
        <v>0</v>
      </c>
      <c r="B1" s="1" t="s">
        <v>146</v>
      </c>
      <c r="C1" s="1" t="s">
        <v>182</v>
      </c>
      <c r="D1" s="1" t="s">
        <v>197</v>
      </c>
      <c r="E1" s="1" t="s">
        <v>205</v>
      </c>
      <c r="F1" s="1" t="s">
        <v>211</v>
      </c>
      <c r="G1" s="1" t="s">
        <v>225</v>
      </c>
      <c r="H1" s="1" t="s">
        <v>233</v>
      </c>
      <c r="I1" s="1" t="s">
        <v>245</v>
      </c>
      <c r="J1" s="1" t="s">
        <v>254</v>
      </c>
      <c r="K1" s="1" t="s">
        <v>268</v>
      </c>
      <c r="L1" s="1" t="s">
        <v>275</v>
      </c>
      <c r="M1" s="1" t="s">
        <v>283</v>
      </c>
      <c r="N1" s="1" t="s">
        <v>296</v>
      </c>
      <c r="O1" s="1" t="s">
        <v>309</v>
      </c>
      <c r="P1" s="1" t="s">
        <v>318</v>
      </c>
      <c r="Q1" s="1" t="s">
        <v>331</v>
      </c>
      <c r="R1" s="1" t="s">
        <v>340</v>
      </c>
      <c r="S1" s="1" t="s">
        <v>351</v>
      </c>
      <c r="T1" s="1" t="s">
        <v>358</v>
      </c>
      <c r="U1" s="1" t="s">
        <v>368</v>
      </c>
      <c r="V1" s="1" t="s">
        <v>375</v>
      </c>
      <c r="W1" s="1" t="s">
        <v>388</v>
      </c>
    </row>
    <row r="2" spans="1:27" x14ac:dyDescent="0.15">
      <c r="A2" s="2" t="s">
        <v>1</v>
      </c>
      <c r="B2" s="1" t="s">
        <v>147</v>
      </c>
      <c r="C2" s="1" t="s">
        <v>147</v>
      </c>
      <c r="D2" s="1" t="s">
        <v>147</v>
      </c>
      <c r="E2" s="1" t="s">
        <v>147</v>
      </c>
      <c r="F2" s="1" t="s">
        <v>147</v>
      </c>
      <c r="G2" s="1" t="s">
        <v>147</v>
      </c>
      <c r="H2" s="1" t="s">
        <v>174</v>
      </c>
      <c r="I2" s="1" t="s">
        <v>174</v>
      </c>
      <c r="J2" s="1" t="s">
        <v>147</v>
      </c>
      <c r="K2" s="1" t="s">
        <v>147</v>
      </c>
      <c r="L2" s="1" t="s">
        <v>276</v>
      </c>
      <c r="M2" s="1" t="s">
        <v>174</v>
      </c>
      <c r="N2" s="1" t="s">
        <v>174</v>
      </c>
      <c r="O2" s="1" t="s">
        <v>174</v>
      </c>
      <c r="P2" s="1" t="s">
        <v>148</v>
      </c>
      <c r="Q2" s="1" t="s">
        <v>332</v>
      </c>
      <c r="R2" s="1" t="s">
        <v>174</v>
      </c>
      <c r="S2" s="1" t="s">
        <v>174</v>
      </c>
      <c r="T2" s="1" t="s">
        <v>147</v>
      </c>
      <c r="U2" s="1" t="s">
        <v>147</v>
      </c>
      <c r="V2" s="1" t="s">
        <v>174</v>
      </c>
      <c r="W2" s="1" t="s">
        <v>174</v>
      </c>
    </row>
    <row r="3" spans="1:27" x14ac:dyDescent="0.15">
      <c r="A3" s="2" t="s">
        <v>2</v>
      </c>
      <c r="B3" s="1" t="s">
        <v>148</v>
      </c>
      <c r="C3" s="1" t="s">
        <v>148</v>
      </c>
      <c r="D3" s="1" t="s">
        <v>148</v>
      </c>
      <c r="E3" s="1" t="s">
        <v>148</v>
      </c>
      <c r="F3" s="1" t="s">
        <v>148</v>
      </c>
      <c r="G3" s="1" t="s">
        <v>148</v>
      </c>
      <c r="H3" s="1" t="s">
        <v>148</v>
      </c>
      <c r="I3" s="1" t="s">
        <v>148</v>
      </c>
      <c r="J3" s="1" t="s">
        <v>148</v>
      </c>
      <c r="K3" s="1" t="s">
        <v>148</v>
      </c>
      <c r="L3" s="1" t="s">
        <v>148</v>
      </c>
      <c r="M3" s="1" t="s">
        <v>148</v>
      </c>
      <c r="N3" s="1" t="s">
        <v>148</v>
      </c>
      <c r="O3" s="1" t="s">
        <v>148</v>
      </c>
      <c r="P3" s="1" t="s">
        <v>319</v>
      </c>
      <c r="Q3" s="1" t="s">
        <v>148</v>
      </c>
      <c r="R3" s="1" t="s">
        <v>148</v>
      </c>
      <c r="S3" s="1" t="s">
        <v>148</v>
      </c>
      <c r="T3" s="1" t="s">
        <v>148</v>
      </c>
      <c r="U3" s="1" t="s">
        <v>148</v>
      </c>
      <c r="V3" s="1" t="s">
        <v>148</v>
      </c>
      <c r="W3" s="1" t="s">
        <v>148</v>
      </c>
    </row>
    <row r="4" spans="1:27" x14ac:dyDescent="0.15">
      <c r="A4" s="2" t="s">
        <v>3</v>
      </c>
      <c r="B4" s="1" t="s">
        <v>148</v>
      </c>
      <c r="C4" s="1" t="s">
        <v>148</v>
      </c>
      <c r="D4" s="1" t="s">
        <v>148</v>
      </c>
      <c r="E4" s="1" t="s">
        <v>148</v>
      </c>
      <c r="F4" s="1" t="s">
        <v>148</v>
      </c>
      <c r="G4" s="1" t="s">
        <v>148</v>
      </c>
      <c r="H4" s="1" t="s">
        <v>234</v>
      </c>
      <c r="I4" s="1" t="s">
        <v>246</v>
      </c>
      <c r="J4" s="1" t="s">
        <v>148</v>
      </c>
      <c r="K4" s="1" t="s">
        <v>148</v>
      </c>
      <c r="L4" s="1" t="s">
        <v>148</v>
      </c>
      <c r="M4" s="1" t="s">
        <v>284</v>
      </c>
      <c r="N4" s="1" t="s">
        <v>297</v>
      </c>
      <c r="O4" s="1" t="s">
        <v>310</v>
      </c>
      <c r="P4" s="1" t="s">
        <v>148</v>
      </c>
      <c r="Q4" s="1" t="s">
        <v>148</v>
      </c>
      <c r="R4" s="1" t="s">
        <v>341</v>
      </c>
      <c r="S4" s="1" t="s">
        <v>352</v>
      </c>
      <c r="T4" s="1" t="s">
        <v>148</v>
      </c>
      <c r="U4" s="1" t="s">
        <v>148</v>
      </c>
      <c r="V4" s="1" t="s">
        <v>376</v>
      </c>
      <c r="W4" s="1" t="s">
        <v>389</v>
      </c>
    </row>
    <row r="5" spans="1:27" x14ac:dyDescent="0.15">
      <c r="A5" s="2" t="s">
        <v>4</v>
      </c>
      <c r="H5" t="str">
        <f>HYPERLINK("https://api.typeform.com/responses/files/e3f406f9aba2844dfeced045ef1d5144914a8f4af342c08328685bf09e98d071/IFC_Geomtery4_visualisation.jpg","https://api.typeform.com/responses/files/e3f406f9aba2844dfeced045ef1d5144914a8f4af342c08328685bf09e98d071/IFC_Geomtery4_visualisation.jpg")</f>
        <v>https://api.typeform.com/responses/files/e3f406f9aba2844dfeced045ef1d5144914a8f4af342c08328685bf09e98d071/IFC_Geomtery4_visualisation.jpg</v>
      </c>
      <c r="I5" t="str">
        <f>HYPERLINK("https://api.typeform.com/responses/files/d12a66bdd36911e909d8a476fd78ef49dc8811eba461febab75900ea5e762f51/56.1.2_import_error_objects_ignored.png","https://api.typeform.com/responses/files/d12a66bdd36911e909d8a476fd78ef49dc8811eba461febab75900ea5e762f51/56.1.2_import_error_objects_ignored.png")</f>
        <v>https://api.typeform.com/responses/files/d12a66bdd36911e909d8a476fd78ef49dc8811eba461febab75900ea5e762f51/56.1.2_import_error_objects_ignored.png</v>
      </c>
      <c r="M5" t="str">
        <f>HYPERLINK("https://api.typeform.com/responses/files/7ce6781b9f5b7579a0d4ceffc2965215a36940ca52e9c40ead6bf4e1e472c2b2/GeoBIM__Errors_Specific_IFC_4.pdf","https://api.typeform.com/responses/files/7ce6781b9f5b7579a0d4ceffc2965215a36940ca52e9c40ead6bf4e1e472c2b2/GeoBIM__Errors_Specific_IFC_4.pdf")</f>
        <v>https://api.typeform.com/responses/files/7ce6781b9f5b7579a0d4ceffc2965215a36940ca52e9c40ead6bf4e1e472c2b2/GeoBIM__Errors_Specific_IFC_4.pdf</v>
      </c>
      <c r="R5" t="str">
        <f>HYPERLINK("https://api.typeform.com/responses/files/a6ebed3ba59911107611d561d224353c6970322d6a465221ef70c1015c11dc49/Import_IfcGeometries_IFC4_with_fixed_IFCOWNERHISTORY.jpg","https://api.typeform.com/responses/files/a6ebed3ba59911107611d561d224353c6970322d6a465221ef70c1015c11dc49/Import_IfcGeometries_IFC4_with_fixed_IFCOWNERHISTORY.jpg")</f>
        <v>https://api.typeform.com/responses/files/a6ebed3ba59911107611d561d224353c6970322d6a465221ef70c1015c11dc49/Import_IfcGeometries_IFC4_with_fixed_IFCOWNERHISTORY.jpg</v>
      </c>
      <c r="S5" t="str">
        <f>HYPERLINK("https://api.typeform.com/responses/files/6d4b81ee6a0eda9d4f3bf7af915279875cc02fd6bb55ff273a1bf8b438fe7060/IFCgeometries_Import_IFC4_FKZViewer_HEriksson.jpg","https://api.typeform.com/responses/files/6d4b81ee6a0eda9d4f3bf7af915279875cc02fd6bb55ff273a1bf8b438fe7060/IFCgeometries_Import_IFC4_FKZViewer_HEriksson.jpg")</f>
        <v>https://api.typeform.com/responses/files/6d4b81ee6a0eda9d4f3bf7af915279875cc02fd6bb55ff273a1bf8b438fe7060/IFCgeometries_Import_IFC4_FKZViewer_HEriksson.jpg</v>
      </c>
      <c r="W5" t="str">
        <f>HYPERLINK("https://api.typeform.com/responses/files/cf335eb7983009ba4fd2e195b0066ed4d129e030c0e41c1bee0e059c31408c6c/ErrorsWhenImportIFC4GeometriesFZK.jpg","https://api.typeform.com/responses/files/cf335eb7983009ba4fd2e195b0066ed4d129e030c0e41c1bee0e059c31408c6c/ErrorsWhenImportIFC4GeometriesFZK.jpg")</f>
        <v>https://api.typeform.com/responses/files/cf335eb7983009ba4fd2e195b0066ed4d129e030c0e41c1bee0e059c31408c6c/ErrorsWhenImportIFC4GeometriesFZK.jpg</v>
      </c>
    </row>
    <row r="6" spans="1:27" x14ac:dyDescent="0.15">
      <c r="A6" s="2" t="s">
        <v>5</v>
      </c>
      <c r="B6" s="1" t="s">
        <v>148</v>
      </c>
      <c r="C6" s="1" t="s">
        <v>148</v>
      </c>
      <c r="D6" s="1" t="s">
        <v>148</v>
      </c>
      <c r="E6" s="1" t="s">
        <v>148</v>
      </c>
      <c r="F6" s="1" t="s">
        <v>148</v>
      </c>
      <c r="G6" s="1" t="s">
        <v>148</v>
      </c>
      <c r="H6" s="1" t="s">
        <v>148</v>
      </c>
      <c r="I6" s="1" t="s">
        <v>148</v>
      </c>
      <c r="J6" s="1" t="s">
        <v>148</v>
      </c>
      <c r="K6" s="1" t="s">
        <v>148</v>
      </c>
      <c r="L6" s="1" t="s">
        <v>148</v>
      </c>
      <c r="M6" s="1" t="s">
        <v>285</v>
      </c>
      <c r="N6" s="1" t="s">
        <v>148</v>
      </c>
      <c r="O6" s="1" t="s">
        <v>148</v>
      </c>
      <c r="P6" s="1" t="s">
        <v>320</v>
      </c>
      <c r="Q6" s="1" t="s">
        <v>148</v>
      </c>
      <c r="R6" s="1" t="s">
        <v>148</v>
      </c>
      <c r="S6" s="1" t="s">
        <v>148</v>
      </c>
      <c r="T6" s="1" t="s">
        <v>359</v>
      </c>
      <c r="U6" s="1" t="s">
        <v>148</v>
      </c>
      <c r="V6" s="1" t="s">
        <v>148</v>
      </c>
      <c r="W6" s="1" t="s">
        <v>287</v>
      </c>
    </row>
    <row r="7" spans="1:27" x14ac:dyDescent="0.15">
      <c r="A7" s="2" t="s">
        <v>6</v>
      </c>
      <c r="B7" s="1" t="s">
        <v>149</v>
      </c>
      <c r="C7" s="1" t="s">
        <v>183</v>
      </c>
      <c r="D7" s="1" t="s">
        <v>183</v>
      </c>
      <c r="E7" s="1" t="s">
        <v>183</v>
      </c>
      <c r="F7" s="1" t="s">
        <v>183</v>
      </c>
      <c r="G7" s="1" t="s">
        <v>149</v>
      </c>
      <c r="H7" s="1" t="s">
        <v>183</v>
      </c>
      <c r="I7" s="1" t="s">
        <v>149</v>
      </c>
      <c r="J7" s="1" t="s">
        <v>183</v>
      </c>
      <c r="K7" s="1" t="s">
        <v>149</v>
      </c>
      <c r="L7" s="1" t="s">
        <v>148</v>
      </c>
      <c r="M7" s="1" t="s">
        <v>149</v>
      </c>
      <c r="N7" s="1" t="s">
        <v>183</v>
      </c>
      <c r="O7" s="1" t="s">
        <v>183</v>
      </c>
      <c r="P7" s="1" t="s">
        <v>149</v>
      </c>
      <c r="Q7" s="1" t="s">
        <v>149</v>
      </c>
      <c r="R7" s="1" t="s">
        <v>183</v>
      </c>
      <c r="S7" s="1" t="s">
        <v>149</v>
      </c>
      <c r="T7" s="1" t="s">
        <v>149</v>
      </c>
      <c r="U7" s="1" t="s">
        <v>149</v>
      </c>
      <c r="V7" s="1" t="s">
        <v>298</v>
      </c>
      <c r="W7" s="1" t="s">
        <v>149</v>
      </c>
    </row>
    <row r="8" spans="1:27" x14ac:dyDescent="0.15">
      <c r="A8" s="2" t="s">
        <v>2</v>
      </c>
      <c r="B8" s="1" t="s">
        <v>148</v>
      </c>
      <c r="C8" s="1" t="s">
        <v>148</v>
      </c>
      <c r="D8" s="1" t="s">
        <v>148</v>
      </c>
      <c r="E8" s="1" t="s">
        <v>148</v>
      </c>
      <c r="F8" s="1" t="s">
        <v>148</v>
      </c>
      <c r="G8" s="1" t="s">
        <v>148</v>
      </c>
      <c r="H8" s="1" t="s">
        <v>148</v>
      </c>
      <c r="I8" s="1" t="s">
        <v>148</v>
      </c>
      <c r="J8" s="1" t="s">
        <v>148</v>
      </c>
      <c r="K8" s="1" t="s">
        <v>148</v>
      </c>
      <c r="L8" s="1" t="s">
        <v>148</v>
      </c>
      <c r="M8" s="1" t="s">
        <v>148</v>
      </c>
      <c r="N8" s="1" t="s">
        <v>148</v>
      </c>
      <c r="O8" s="1" t="s">
        <v>148</v>
      </c>
      <c r="P8" s="1" t="s">
        <v>148</v>
      </c>
      <c r="Q8" s="1" t="s">
        <v>148</v>
      </c>
      <c r="R8" s="1" t="s">
        <v>148</v>
      </c>
      <c r="S8" s="1" t="s">
        <v>148</v>
      </c>
      <c r="T8" s="1" t="s">
        <v>148</v>
      </c>
      <c r="U8" s="1" t="s">
        <v>148</v>
      </c>
      <c r="V8" s="1" t="s">
        <v>148</v>
      </c>
      <c r="W8" s="1" t="s">
        <v>148</v>
      </c>
    </row>
    <row r="9" spans="1:27" x14ac:dyDescent="0.15">
      <c r="A9" s="2" t="s">
        <v>7</v>
      </c>
      <c r="B9" s="1" t="s">
        <v>149</v>
      </c>
      <c r="C9" s="1" t="s">
        <v>149</v>
      </c>
      <c r="D9" s="1" t="s">
        <v>149</v>
      </c>
      <c r="E9" s="1" t="s">
        <v>148</v>
      </c>
      <c r="F9" s="1" t="s">
        <v>149</v>
      </c>
      <c r="G9" s="1" t="s">
        <v>149</v>
      </c>
      <c r="H9" s="1" t="s">
        <v>183</v>
      </c>
      <c r="I9" s="1" t="s">
        <v>149</v>
      </c>
      <c r="J9" s="1" t="s">
        <v>149</v>
      </c>
      <c r="K9" s="1" t="s">
        <v>149</v>
      </c>
      <c r="L9" s="1" t="s">
        <v>148</v>
      </c>
      <c r="M9" s="1" t="s">
        <v>149</v>
      </c>
      <c r="N9" s="1" t="s">
        <v>149</v>
      </c>
      <c r="O9" s="1" t="s">
        <v>149</v>
      </c>
      <c r="P9" s="1" t="s">
        <v>149</v>
      </c>
      <c r="Q9" s="1" t="s">
        <v>149</v>
      </c>
      <c r="R9" s="1" t="s">
        <v>149</v>
      </c>
      <c r="S9" s="1" t="s">
        <v>149</v>
      </c>
      <c r="T9" s="1" t="s">
        <v>298</v>
      </c>
      <c r="U9" s="1" t="s">
        <v>149</v>
      </c>
      <c r="V9" s="1" t="s">
        <v>298</v>
      </c>
      <c r="W9" s="1" t="s">
        <v>149</v>
      </c>
    </row>
    <row r="10" spans="1:27" x14ac:dyDescent="0.15">
      <c r="A10" s="2" t="s">
        <v>8</v>
      </c>
      <c r="B10" s="1" t="s">
        <v>149</v>
      </c>
      <c r="C10" s="1" t="s">
        <v>149</v>
      </c>
      <c r="D10" s="1" t="s">
        <v>149</v>
      </c>
      <c r="E10" s="1" t="s">
        <v>148</v>
      </c>
      <c r="F10" s="1" t="s">
        <v>149</v>
      </c>
      <c r="G10" s="1" t="s">
        <v>149</v>
      </c>
      <c r="H10" s="1" t="s">
        <v>149</v>
      </c>
      <c r="I10" s="1" t="s">
        <v>149</v>
      </c>
      <c r="J10" s="1" t="s">
        <v>149</v>
      </c>
      <c r="K10" s="1" t="s">
        <v>149</v>
      </c>
      <c r="L10" s="1" t="s">
        <v>148</v>
      </c>
      <c r="M10" s="1" t="s">
        <v>149</v>
      </c>
      <c r="N10" s="1" t="s">
        <v>149</v>
      </c>
      <c r="O10" s="1" t="s">
        <v>149</v>
      </c>
      <c r="P10" s="1" t="s">
        <v>149</v>
      </c>
      <c r="Q10" s="1" t="s">
        <v>149</v>
      </c>
      <c r="R10" s="1" t="s">
        <v>149</v>
      </c>
      <c r="S10" s="1" t="s">
        <v>149</v>
      </c>
      <c r="T10" s="1" t="s">
        <v>298</v>
      </c>
      <c r="U10" s="1" t="s">
        <v>149</v>
      </c>
      <c r="V10" s="1" t="s">
        <v>298</v>
      </c>
      <c r="W10" s="1" t="s">
        <v>149</v>
      </c>
    </row>
    <row r="11" spans="1:27" x14ac:dyDescent="0.15">
      <c r="A11" s="2" t="s">
        <v>9</v>
      </c>
      <c r="B11" s="1" t="s">
        <v>149</v>
      </c>
      <c r="C11" s="1" t="s">
        <v>149</v>
      </c>
      <c r="D11" s="1" t="s">
        <v>149</v>
      </c>
      <c r="E11" s="1" t="s">
        <v>148</v>
      </c>
      <c r="F11" s="1" t="s">
        <v>149</v>
      </c>
      <c r="G11" s="1" t="s">
        <v>149</v>
      </c>
      <c r="H11" s="1" t="s">
        <v>149</v>
      </c>
      <c r="I11" s="1" t="s">
        <v>149</v>
      </c>
      <c r="J11" s="1" t="s">
        <v>149</v>
      </c>
      <c r="K11" s="1" t="s">
        <v>149</v>
      </c>
      <c r="L11" s="1" t="s">
        <v>148</v>
      </c>
      <c r="M11" s="1" t="s">
        <v>149</v>
      </c>
      <c r="N11" s="1" t="s">
        <v>149</v>
      </c>
      <c r="O11" s="1" t="s">
        <v>149</v>
      </c>
      <c r="P11" s="1" t="s">
        <v>149</v>
      </c>
      <c r="Q11" s="1" t="s">
        <v>149</v>
      </c>
      <c r="R11" s="1" t="s">
        <v>149</v>
      </c>
      <c r="S11" s="1" t="s">
        <v>149</v>
      </c>
      <c r="T11" s="1" t="s">
        <v>298</v>
      </c>
      <c r="U11" s="1" t="s">
        <v>149</v>
      </c>
      <c r="V11" s="1" t="s">
        <v>298</v>
      </c>
      <c r="W11" s="1" t="s">
        <v>149</v>
      </c>
    </row>
    <row r="12" spans="1:27" x14ac:dyDescent="0.15">
      <c r="A12" s="2" t="s">
        <v>10</v>
      </c>
      <c r="B12" s="1" t="s">
        <v>149</v>
      </c>
      <c r="C12" s="1" t="s">
        <v>149</v>
      </c>
      <c r="D12" s="1" t="s">
        <v>149</v>
      </c>
      <c r="E12" s="1" t="s">
        <v>148</v>
      </c>
      <c r="F12" s="1" t="s">
        <v>149</v>
      </c>
      <c r="G12" s="1" t="s">
        <v>149</v>
      </c>
      <c r="H12" s="1" t="s">
        <v>149</v>
      </c>
      <c r="I12" s="1" t="s">
        <v>149</v>
      </c>
      <c r="J12" s="1" t="s">
        <v>183</v>
      </c>
      <c r="K12" s="1" t="s">
        <v>149</v>
      </c>
      <c r="L12" s="1" t="s">
        <v>148</v>
      </c>
      <c r="M12" s="1" t="s">
        <v>149</v>
      </c>
      <c r="N12" s="1" t="s">
        <v>298</v>
      </c>
      <c r="O12" s="1" t="s">
        <v>298</v>
      </c>
      <c r="P12" s="1" t="s">
        <v>149</v>
      </c>
      <c r="Q12" s="1" t="s">
        <v>149</v>
      </c>
      <c r="R12" s="1" t="s">
        <v>149</v>
      </c>
      <c r="S12" s="1" t="s">
        <v>149</v>
      </c>
      <c r="T12" s="1" t="s">
        <v>298</v>
      </c>
      <c r="U12" s="1" t="s">
        <v>149</v>
      </c>
      <c r="V12" s="1" t="s">
        <v>298</v>
      </c>
      <c r="W12" s="1" t="s">
        <v>149</v>
      </c>
    </row>
    <row r="13" spans="1:27" s="5" customFormat="1" x14ac:dyDescent="0.15">
      <c r="A13" s="3"/>
      <c r="B13" s="4"/>
      <c r="C13" s="4"/>
      <c r="D13" s="4"/>
      <c r="E13" s="4"/>
      <c r="F13" s="4"/>
      <c r="G13" s="4"/>
      <c r="H13" s="4"/>
      <c r="I13" s="4"/>
      <c r="J13" s="4"/>
      <c r="K13" s="4"/>
      <c r="L13" s="4"/>
      <c r="M13" s="4"/>
      <c r="N13" s="4"/>
      <c r="O13" s="4"/>
      <c r="P13" s="4"/>
      <c r="Q13" s="4"/>
      <c r="R13" s="4"/>
      <c r="S13" s="4"/>
      <c r="T13" s="4"/>
      <c r="U13" s="4"/>
      <c r="V13" s="4"/>
      <c r="W13" s="4"/>
      <c r="Z13" s="6" t="s">
        <v>400</v>
      </c>
      <c r="AA13" s="6" t="s">
        <v>399</v>
      </c>
    </row>
    <row r="14" spans="1:27" s="5" customFormat="1" x14ac:dyDescent="0.15">
      <c r="A14" s="3" t="s">
        <v>11</v>
      </c>
      <c r="B14" s="4" t="s">
        <v>150</v>
      </c>
      <c r="C14" s="4" t="s">
        <v>151</v>
      </c>
      <c r="D14" s="4" t="s">
        <v>151</v>
      </c>
      <c r="E14" s="4" t="s">
        <v>148</v>
      </c>
      <c r="F14" s="4" t="s">
        <v>151</v>
      </c>
      <c r="G14" s="4" t="s">
        <v>151</v>
      </c>
      <c r="H14" s="4" t="s">
        <v>151</v>
      </c>
      <c r="I14" s="4" t="s">
        <v>151</v>
      </c>
      <c r="J14" s="4" t="s">
        <v>151</v>
      </c>
      <c r="K14" s="4" t="s">
        <v>151</v>
      </c>
      <c r="L14" s="4" t="s">
        <v>148</v>
      </c>
      <c r="M14" s="4" t="s">
        <v>150</v>
      </c>
      <c r="N14" s="4" t="s">
        <v>151</v>
      </c>
      <c r="O14" s="4" t="s">
        <v>151</v>
      </c>
      <c r="P14" s="4" t="s">
        <v>151</v>
      </c>
      <c r="Q14" s="4" t="s">
        <v>151</v>
      </c>
      <c r="R14" s="4" t="s">
        <v>151</v>
      </c>
      <c r="S14" s="4" t="s">
        <v>151</v>
      </c>
      <c r="T14" s="4" t="s">
        <v>150</v>
      </c>
      <c r="U14" s="4" t="s">
        <v>151</v>
      </c>
      <c r="V14" s="4" t="s">
        <v>150</v>
      </c>
      <c r="W14" s="4" t="s">
        <v>151</v>
      </c>
      <c r="Z14" s="5">
        <f>COUNTIF(B14:W14,0)</f>
        <v>4</v>
      </c>
      <c r="AA14" s="5">
        <f>COUNTIF(B14:W14,1)</f>
        <v>16</v>
      </c>
    </row>
    <row r="15" spans="1:27" s="5" customFormat="1" x14ac:dyDescent="0.15">
      <c r="A15" s="3"/>
      <c r="B15" s="4"/>
      <c r="C15" s="4"/>
      <c r="D15" s="4"/>
      <c r="E15" s="4"/>
      <c r="F15" s="4"/>
      <c r="G15" s="4"/>
      <c r="H15" s="4"/>
      <c r="I15" s="4"/>
      <c r="J15" s="4"/>
      <c r="K15" s="4"/>
      <c r="L15" s="4"/>
      <c r="M15" s="4"/>
      <c r="N15" s="4"/>
      <c r="O15" s="4"/>
      <c r="P15" s="4"/>
      <c r="Q15" s="4"/>
      <c r="R15" s="4"/>
      <c r="S15" s="4"/>
      <c r="T15" s="4"/>
      <c r="U15" s="4"/>
      <c r="V15" s="4"/>
      <c r="W15" s="4"/>
      <c r="Z15" s="6" t="s">
        <v>152</v>
      </c>
      <c r="AA15" s="6" t="s">
        <v>170</v>
      </c>
    </row>
    <row r="16" spans="1:27" s="5" customFormat="1" x14ac:dyDescent="0.15">
      <c r="A16" s="3" t="s">
        <v>12</v>
      </c>
      <c r="B16" s="4" t="s">
        <v>148</v>
      </c>
      <c r="C16" s="4" t="s">
        <v>152</v>
      </c>
      <c r="D16" s="4" t="s">
        <v>152</v>
      </c>
      <c r="E16" s="4" t="s">
        <v>148</v>
      </c>
      <c r="F16" s="4" t="s">
        <v>152</v>
      </c>
      <c r="G16" s="4" t="s">
        <v>152</v>
      </c>
      <c r="H16" s="4" t="s">
        <v>152</v>
      </c>
      <c r="I16" s="4" t="s">
        <v>152</v>
      </c>
      <c r="J16" s="4" t="s">
        <v>152</v>
      </c>
      <c r="K16" s="4" t="s">
        <v>152</v>
      </c>
      <c r="L16" s="4" t="s">
        <v>148</v>
      </c>
      <c r="M16" s="4" t="s">
        <v>148</v>
      </c>
      <c r="N16" s="4" t="s">
        <v>152</v>
      </c>
      <c r="O16" s="4" t="s">
        <v>152</v>
      </c>
      <c r="P16" s="4" t="s">
        <v>152</v>
      </c>
      <c r="Q16" s="4" t="s">
        <v>152</v>
      </c>
      <c r="R16" s="4" t="s">
        <v>170</v>
      </c>
      <c r="S16" s="4" t="s">
        <v>152</v>
      </c>
      <c r="T16" s="4" t="s">
        <v>148</v>
      </c>
      <c r="U16" s="4" t="s">
        <v>152</v>
      </c>
      <c r="V16" s="4" t="s">
        <v>148</v>
      </c>
      <c r="W16" s="4" t="s">
        <v>152</v>
      </c>
      <c r="Z16" s="5">
        <f>COUNTIF(B16:W16,"above touching")</f>
        <v>15</v>
      </c>
      <c r="AA16" s="5">
        <f>COUNTIF(B16:W16,"above")</f>
        <v>1</v>
      </c>
    </row>
    <row r="17" spans="1:27" s="5" customFormat="1" x14ac:dyDescent="0.15">
      <c r="A17" s="3" t="s">
        <v>2</v>
      </c>
      <c r="B17" s="4" t="s">
        <v>148</v>
      </c>
      <c r="C17" s="4" t="s">
        <v>148</v>
      </c>
      <c r="D17" s="4" t="s">
        <v>148</v>
      </c>
      <c r="E17" s="4" t="s">
        <v>148</v>
      </c>
      <c r="F17" s="4" t="s">
        <v>148</v>
      </c>
      <c r="G17" s="4" t="s">
        <v>148</v>
      </c>
      <c r="H17" s="4" t="s">
        <v>148</v>
      </c>
      <c r="I17" s="4" t="s">
        <v>148</v>
      </c>
      <c r="J17" s="4" t="s">
        <v>148</v>
      </c>
      <c r="K17" s="4" t="s">
        <v>148</v>
      </c>
      <c r="L17" s="4" t="s">
        <v>148</v>
      </c>
      <c r="M17" s="4" t="s">
        <v>148</v>
      </c>
      <c r="N17" s="4" t="s">
        <v>148</v>
      </c>
      <c r="O17" s="4" t="s">
        <v>148</v>
      </c>
      <c r="P17" s="4" t="s">
        <v>148</v>
      </c>
      <c r="Q17" s="4" t="s">
        <v>148</v>
      </c>
      <c r="R17" s="4" t="s">
        <v>148</v>
      </c>
      <c r="S17" s="4" t="s">
        <v>148</v>
      </c>
      <c r="T17" s="4" t="s">
        <v>148</v>
      </c>
      <c r="U17" s="4" t="s">
        <v>148</v>
      </c>
      <c r="V17" s="4" t="s">
        <v>148</v>
      </c>
      <c r="W17" s="4" t="s">
        <v>148</v>
      </c>
    </row>
    <row r="18" spans="1:27" s="5" customFormat="1" x14ac:dyDescent="0.15">
      <c r="A18" s="3"/>
      <c r="B18" s="4"/>
      <c r="C18" s="4"/>
      <c r="D18" s="4"/>
      <c r="E18" s="4"/>
      <c r="F18" s="4"/>
      <c r="G18" s="4"/>
      <c r="H18" s="4"/>
      <c r="I18" s="4"/>
      <c r="J18" s="4"/>
      <c r="K18" s="4"/>
      <c r="L18" s="4"/>
      <c r="M18" s="4"/>
      <c r="N18" s="4"/>
      <c r="O18" s="4"/>
      <c r="P18" s="4"/>
      <c r="Q18" s="4"/>
      <c r="R18" s="4"/>
      <c r="S18" s="4"/>
      <c r="T18" s="4"/>
      <c r="U18" s="4"/>
      <c r="V18" s="4"/>
      <c r="W18" s="4"/>
      <c r="Z18" s="6" t="s">
        <v>153</v>
      </c>
      <c r="AA18" s="6" t="s">
        <v>212</v>
      </c>
    </row>
    <row r="19" spans="1:27" s="5" customFormat="1" x14ac:dyDescent="0.15">
      <c r="A19" s="3" t="s">
        <v>13</v>
      </c>
      <c r="B19" s="4" t="s">
        <v>148</v>
      </c>
      <c r="C19" s="4" t="s">
        <v>153</v>
      </c>
      <c r="D19" s="4" t="s">
        <v>153</v>
      </c>
      <c r="E19" s="4" t="s">
        <v>148</v>
      </c>
      <c r="F19" s="4" t="s">
        <v>153</v>
      </c>
      <c r="G19" s="4" t="s">
        <v>153</v>
      </c>
      <c r="H19" s="4" t="s">
        <v>153</v>
      </c>
      <c r="I19" s="4" t="s">
        <v>153</v>
      </c>
      <c r="J19" s="4" t="s">
        <v>153</v>
      </c>
      <c r="K19" s="4" t="s">
        <v>153</v>
      </c>
      <c r="L19" s="4" t="s">
        <v>148</v>
      </c>
      <c r="M19" s="4" t="s">
        <v>148</v>
      </c>
      <c r="N19" s="4" t="s">
        <v>153</v>
      </c>
      <c r="O19" s="4" t="s">
        <v>153</v>
      </c>
      <c r="P19" s="4" t="s">
        <v>153</v>
      </c>
      <c r="Q19" s="4" t="s">
        <v>212</v>
      </c>
      <c r="R19" s="4" t="s">
        <v>153</v>
      </c>
      <c r="S19" s="4" t="s">
        <v>212</v>
      </c>
      <c r="T19" s="4" t="s">
        <v>148</v>
      </c>
      <c r="U19" s="4" t="s">
        <v>153</v>
      </c>
      <c r="V19" s="4" t="s">
        <v>148</v>
      </c>
      <c r="W19" s="4" t="s">
        <v>212</v>
      </c>
      <c r="Z19" s="5">
        <f>COUNTIF(B19:W19,"smooth")</f>
        <v>13</v>
      </c>
      <c r="AA19" s="5">
        <f>COUNTIF(B19:W19,"faceted")</f>
        <v>3</v>
      </c>
    </row>
    <row r="20" spans="1:27" s="5" customFormat="1" x14ac:dyDescent="0.15">
      <c r="A20" s="3" t="s">
        <v>2</v>
      </c>
      <c r="B20" s="4" t="s">
        <v>148</v>
      </c>
      <c r="C20" s="4" t="s">
        <v>148</v>
      </c>
      <c r="D20" s="4" t="s">
        <v>148</v>
      </c>
      <c r="E20" s="4" t="s">
        <v>148</v>
      </c>
      <c r="F20" s="4" t="s">
        <v>148</v>
      </c>
      <c r="G20" s="4" t="s">
        <v>148</v>
      </c>
      <c r="H20" s="4" t="s">
        <v>148</v>
      </c>
      <c r="I20" s="4" t="s">
        <v>148</v>
      </c>
      <c r="J20" s="4" t="s">
        <v>148</v>
      </c>
      <c r="K20" s="4" t="s">
        <v>148</v>
      </c>
      <c r="L20" s="4" t="s">
        <v>148</v>
      </c>
      <c r="M20" s="4" t="s">
        <v>148</v>
      </c>
      <c r="N20" s="4" t="s">
        <v>148</v>
      </c>
      <c r="O20" s="4" t="s">
        <v>148</v>
      </c>
      <c r="P20" s="4" t="s">
        <v>148</v>
      </c>
      <c r="Q20" s="4" t="s">
        <v>148</v>
      </c>
      <c r="R20" s="4" t="s">
        <v>148</v>
      </c>
      <c r="S20" s="4" t="s">
        <v>148</v>
      </c>
      <c r="T20" s="4" t="s">
        <v>148</v>
      </c>
      <c r="U20" s="4" t="s">
        <v>148</v>
      </c>
      <c r="V20" s="4" t="s">
        <v>148</v>
      </c>
      <c r="W20" s="4" t="s">
        <v>148</v>
      </c>
    </row>
    <row r="21" spans="1:27" s="5" customFormat="1" x14ac:dyDescent="0.15">
      <c r="A21" s="3"/>
      <c r="B21" s="4"/>
      <c r="C21" s="4"/>
      <c r="D21" s="4"/>
      <c r="E21" s="4"/>
      <c r="F21" s="4"/>
      <c r="G21" s="4"/>
      <c r="H21" s="4"/>
      <c r="I21" s="4"/>
      <c r="J21" s="4"/>
      <c r="K21" s="4"/>
      <c r="L21" s="4"/>
      <c r="M21" s="4"/>
      <c r="N21" s="4"/>
      <c r="O21" s="4"/>
      <c r="P21" s="4"/>
      <c r="Q21" s="4"/>
      <c r="R21" s="4"/>
      <c r="S21" s="4"/>
      <c r="T21" s="4"/>
      <c r="U21" s="4"/>
      <c r="V21" s="4"/>
      <c r="W21" s="4"/>
      <c r="Z21" s="4" t="s">
        <v>184</v>
      </c>
      <c r="AA21" s="6"/>
    </row>
    <row r="22" spans="1:27" s="5" customFormat="1" x14ac:dyDescent="0.15">
      <c r="A22" s="3" t="s">
        <v>14</v>
      </c>
      <c r="B22" s="4" t="s">
        <v>148</v>
      </c>
      <c r="C22" s="4" t="s">
        <v>184</v>
      </c>
      <c r="D22" s="4" t="s">
        <v>184</v>
      </c>
      <c r="E22" s="4" t="s">
        <v>148</v>
      </c>
      <c r="F22" s="4" t="s">
        <v>184</v>
      </c>
      <c r="G22" s="4" t="s">
        <v>184</v>
      </c>
      <c r="H22" s="4" t="s">
        <v>184</v>
      </c>
      <c r="I22" s="4" t="s">
        <v>184</v>
      </c>
      <c r="J22" s="4" t="s">
        <v>184</v>
      </c>
      <c r="K22" s="4" t="s">
        <v>184</v>
      </c>
      <c r="L22" s="4" t="s">
        <v>148</v>
      </c>
      <c r="M22" s="4" t="s">
        <v>148</v>
      </c>
      <c r="N22" s="4" t="s">
        <v>184</v>
      </c>
      <c r="O22" s="4" t="s">
        <v>184</v>
      </c>
      <c r="P22" s="4" t="s">
        <v>184</v>
      </c>
      <c r="Q22" s="4" t="s">
        <v>184</v>
      </c>
      <c r="R22" s="4" t="s">
        <v>184</v>
      </c>
      <c r="S22" s="4" t="s">
        <v>184</v>
      </c>
      <c r="T22" s="4" t="s">
        <v>148</v>
      </c>
      <c r="U22" s="4" t="s">
        <v>184</v>
      </c>
      <c r="V22" s="4" t="s">
        <v>148</v>
      </c>
      <c r="W22" s="4" t="s">
        <v>184</v>
      </c>
      <c r="Z22" s="5">
        <f>COUNTIF(B22:W22,"a shape deriving from the extrusion of a square along a curved line")</f>
        <v>16</v>
      </c>
    </row>
    <row r="23" spans="1:27" s="5" customFormat="1" x14ac:dyDescent="0.15">
      <c r="A23" s="3" t="s">
        <v>2</v>
      </c>
      <c r="B23" s="4" t="s">
        <v>148</v>
      </c>
      <c r="C23" s="4" t="s">
        <v>148</v>
      </c>
      <c r="D23" s="4" t="s">
        <v>148</v>
      </c>
      <c r="E23" s="4" t="s">
        <v>148</v>
      </c>
      <c r="F23" s="4" t="s">
        <v>148</v>
      </c>
      <c r="G23" s="4" t="s">
        <v>148</v>
      </c>
      <c r="H23" s="4" t="s">
        <v>148</v>
      </c>
      <c r="I23" s="4" t="s">
        <v>148</v>
      </c>
      <c r="J23" s="4" t="s">
        <v>148</v>
      </c>
      <c r="K23" s="4" t="s">
        <v>148</v>
      </c>
      <c r="L23" s="4" t="s">
        <v>148</v>
      </c>
      <c r="M23" s="4" t="s">
        <v>148</v>
      </c>
      <c r="N23" s="4" t="s">
        <v>148</v>
      </c>
      <c r="O23" s="4" t="s">
        <v>148</v>
      </c>
      <c r="P23" s="4" t="s">
        <v>148</v>
      </c>
      <c r="Q23" s="4" t="s">
        <v>148</v>
      </c>
      <c r="R23" s="4" t="s">
        <v>148</v>
      </c>
      <c r="S23" s="4" t="s">
        <v>148</v>
      </c>
      <c r="T23" s="4" t="s">
        <v>148</v>
      </c>
      <c r="U23" s="4" t="s">
        <v>148</v>
      </c>
      <c r="V23" s="4" t="s">
        <v>148</v>
      </c>
      <c r="W23" s="4" t="s">
        <v>148</v>
      </c>
    </row>
    <row r="24" spans="1:27" x14ac:dyDescent="0.15">
      <c r="B24" s="1"/>
      <c r="C24" s="1"/>
      <c r="D24" s="1"/>
      <c r="E24" s="1"/>
      <c r="F24" s="1"/>
      <c r="G24" s="1"/>
      <c r="H24" s="1"/>
      <c r="I24" s="1"/>
      <c r="J24" s="1"/>
      <c r="K24" s="1"/>
      <c r="L24" s="1"/>
      <c r="M24" s="1"/>
      <c r="N24" s="1"/>
      <c r="O24" s="1"/>
      <c r="P24" s="1"/>
      <c r="Q24" s="1"/>
      <c r="R24" s="1"/>
      <c r="S24" s="1"/>
      <c r="T24" s="1"/>
      <c r="U24" s="1"/>
      <c r="V24" s="1"/>
      <c r="W24" s="1"/>
      <c r="Z24" s="6" t="s">
        <v>400</v>
      </c>
      <c r="AA24" s="6" t="s">
        <v>399</v>
      </c>
    </row>
    <row r="25" spans="1:27" x14ac:dyDescent="0.15">
      <c r="A25" s="2" t="s">
        <v>15</v>
      </c>
      <c r="B25" s="1" t="s">
        <v>150</v>
      </c>
      <c r="C25" s="1" t="s">
        <v>151</v>
      </c>
      <c r="D25" s="1" t="s">
        <v>150</v>
      </c>
      <c r="E25" s="1" t="s">
        <v>148</v>
      </c>
      <c r="F25" s="1" t="s">
        <v>151</v>
      </c>
      <c r="G25" s="1" t="s">
        <v>151</v>
      </c>
      <c r="H25" s="1" t="s">
        <v>151</v>
      </c>
      <c r="I25" s="1" t="s">
        <v>151</v>
      </c>
      <c r="J25" s="1" t="s">
        <v>151</v>
      </c>
      <c r="K25" s="1" t="s">
        <v>151</v>
      </c>
      <c r="L25" s="1" t="s">
        <v>148</v>
      </c>
      <c r="M25" s="1" t="s">
        <v>150</v>
      </c>
      <c r="N25" s="1" t="s">
        <v>151</v>
      </c>
      <c r="O25" s="1" t="s">
        <v>151</v>
      </c>
      <c r="P25" s="1" t="s">
        <v>151</v>
      </c>
      <c r="Q25" s="1" t="s">
        <v>151</v>
      </c>
      <c r="R25" s="1" t="s">
        <v>151</v>
      </c>
      <c r="S25" s="1" t="s">
        <v>151</v>
      </c>
      <c r="T25" s="1" t="s">
        <v>150</v>
      </c>
      <c r="U25" s="1" t="s">
        <v>151</v>
      </c>
      <c r="V25" s="1" t="s">
        <v>150</v>
      </c>
      <c r="W25" s="1" t="s">
        <v>151</v>
      </c>
      <c r="Z25" s="5">
        <f>COUNTIF(B25:W25,0)</f>
        <v>5</v>
      </c>
      <c r="AA25" s="5">
        <f>COUNTIF(B25:W25,1)</f>
        <v>15</v>
      </c>
    </row>
    <row r="26" spans="1:27" x14ac:dyDescent="0.15">
      <c r="A26" s="2" t="s">
        <v>2</v>
      </c>
      <c r="B26" s="1" t="s">
        <v>148</v>
      </c>
      <c r="C26" s="1" t="s">
        <v>148</v>
      </c>
      <c r="D26" s="1" t="s">
        <v>148</v>
      </c>
      <c r="E26" s="1" t="s">
        <v>148</v>
      </c>
      <c r="F26" s="1" t="s">
        <v>148</v>
      </c>
      <c r="G26" s="1" t="s">
        <v>148</v>
      </c>
      <c r="H26" s="1" t="s">
        <v>148</v>
      </c>
      <c r="I26" s="1" t="s">
        <v>148</v>
      </c>
      <c r="J26" s="1" t="s">
        <v>148</v>
      </c>
      <c r="K26" s="1" t="s">
        <v>148</v>
      </c>
      <c r="L26" s="1" t="s">
        <v>148</v>
      </c>
      <c r="M26" s="1" t="s">
        <v>148</v>
      </c>
      <c r="N26" s="1" t="s">
        <v>148</v>
      </c>
      <c r="O26" s="1" t="s">
        <v>148</v>
      </c>
      <c r="P26" s="1" t="s">
        <v>148</v>
      </c>
      <c r="Q26" s="1" t="s">
        <v>148</v>
      </c>
      <c r="R26" s="1" t="s">
        <v>148</v>
      </c>
      <c r="S26" s="1" t="s">
        <v>148</v>
      </c>
      <c r="T26" s="1" t="s">
        <v>148</v>
      </c>
      <c r="U26" s="1" t="s">
        <v>148</v>
      </c>
      <c r="V26" s="1" t="s">
        <v>148</v>
      </c>
      <c r="W26" s="1" t="s">
        <v>148</v>
      </c>
      <c r="Z26" s="6" t="s">
        <v>153</v>
      </c>
      <c r="AA26" s="6" t="s">
        <v>212</v>
      </c>
    </row>
    <row r="27" spans="1:27" x14ac:dyDescent="0.15">
      <c r="A27" s="2" t="s">
        <v>17</v>
      </c>
      <c r="B27" s="1" t="s">
        <v>148</v>
      </c>
      <c r="C27" s="1" t="s">
        <v>153</v>
      </c>
      <c r="D27" s="1" t="s">
        <v>148</v>
      </c>
      <c r="E27" s="1" t="s">
        <v>148</v>
      </c>
      <c r="F27" s="1" t="s">
        <v>212</v>
      </c>
      <c r="G27" s="1" t="s">
        <v>153</v>
      </c>
      <c r="H27" s="1" t="s">
        <v>153</v>
      </c>
      <c r="I27" s="1" t="s">
        <v>153</v>
      </c>
      <c r="J27" s="1" t="s">
        <v>153</v>
      </c>
      <c r="K27" s="1" t="s">
        <v>153</v>
      </c>
      <c r="L27" s="1" t="s">
        <v>148</v>
      </c>
      <c r="M27" s="1" t="s">
        <v>148</v>
      </c>
      <c r="N27" s="1" t="s">
        <v>153</v>
      </c>
      <c r="O27" s="1" t="s">
        <v>153</v>
      </c>
      <c r="P27" s="1" t="s">
        <v>153</v>
      </c>
      <c r="Q27" s="1" t="s">
        <v>212</v>
      </c>
      <c r="R27" s="1" t="s">
        <v>153</v>
      </c>
      <c r="S27" s="1" t="s">
        <v>212</v>
      </c>
      <c r="T27" s="1" t="s">
        <v>148</v>
      </c>
      <c r="U27" s="1" t="s">
        <v>153</v>
      </c>
      <c r="V27" s="1" t="s">
        <v>148</v>
      </c>
      <c r="W27" s="1" t="s">
        <v>212</v>
      </c>
      <c r="Z27" s="5">
        <f>COUNTIF(B27:W27,"smooth")</f>
        <v>11</v>
      </c>
      <c r="AA27" s="5">
        <f>COUNTIF(B27:W27,"faceted")</f>
        <v>4</v>
      </c>
    </row>
    <row r="28" spans="1:27" x14ac:dyDescent="0.15">
      <c r="A28" s="2" t="s">
        <v>2</v>
      </c>
      <c r="B28" s="1" t="s">
        <v>148</v>
      </c>
      <c r="C28" s="1" t="s">
        <v>148</v>
      </c>
      <c r="D28" s="1" t="s">
        <v>148</v>
      </c>
      <c r="E28" s="1" t="s">
        <v>148</v>
      </c>
      <c r="F28" s="1" t="s">
        <v>148</v>
      </c>
      <c r="G28" s="1" t="s">
        <v>148</v>
      </c>
      <c r="H28" s="1" t="s">
        <v>148</v>
      </c>
      <c r="I28" s="1" t="s">
        <v>148</v>
      </c>
      <c r="J28" s="1" t="s">
        <v>148</v>
      </c>
      <c r="K28" s="1" t="s">
        <v>148</v>
      </c>
      <c r="L28" s="1" t="s">
        <v>148</v>
      </c>
      <c r="M28" s="1" t="s">
        <v>148</v>
      </c>
      <c r="N28" s="1" t="s">
        <v>148</v>
      </c>
      <c r="O28" s="1" t="s">
        <v>148</v>
      </c>
      <c r="P28" s="1" t="s">
        <v>148</v>
      </c>
      <c r="Q28" s="1" t="s">
        <v>148</v>
      </c>
      <c r="R28" s="1" t="s">
        <v>148</v>
      </c>
      <c r="S28" s="1" t="s">
        <v>148</v>
      </c>
      <c r="T28" s="1" t="s">
        <v>148</v>
      </c>
      <c r="U28" s="1" t="s">
        <v>148</v>
      </c>
      <c r="V28" s="1" t="s">
        <v>148</v>
      </c>
      <c r="W28" s="1" t="s">
        <v>148</v>
      </c>
      <c r="Z28" s="5"/>
      <c r="AA28" s="5"/>
    </row>
    <row r="29" spans="1:27" x14ac:dyDescent="0.15">
      <c r="B29" s="1"/>
      <c r="C29" s="1"/>
      <c r="D29" s="1"/>
      <c r="E29" s="1"/>
      <c r="F29" s="1"/>
      <c r="G29" s="1"/>
      <c r="H29" s="1"/>
      <c r="I29" s="1"/>
      <c r="J29" s="1"/>
      <c r="K29" s="1"/>
      <c r="L29" s="1"/>
      <c r="M29" s="1"/>
      <c r="N29" s="1"/>
      <c r="O29" s="1"/>
      <c r="P29" s="1"/>
      <c r="Q29" s="1"/>
      <c r="R29" s="1"/>
      <c r="S29" s="1"/>
      <c r="T29" s="1"/>
      <c r="U29" s="1"/>
      <c r="V29" s="1"/>
      <c r="W29" s="1"/>
      <c r="Z29" s="8" t="s">
        <v>185</v>
      </c>
      <c r="AA29" s="11" t="s">
        <v>255</v>
      </c>
    </row>
    <row r="30" spans="1:27" x14ac:dyDescent="0.15">
      <c r="A30" s="2" t="s">
        <v>18</v>
      </c>
      <c r="B30" s="1" t="s">
        <v>148</v>
      </c>
      <c r="C30" s="1" t="s">
        <v>185</v>
      </c>
      <c r="D30" s="1" t="s">
        <v>148</v>
      </c>
      <c r="E30" s="1" t="s">
        <v>148</v>
      </c>
      <c r="F30" s="1" t="s">
        <v>185</v>
      </c>
      <c r="G30" s="1" t="s">
        <v>185</v>
      </c>
      <c r="H30" s="1" t="s">
        <v>185</v>
      </c>
      <c r="I30" s="1" t="s">
        <v>185</v>
      </c>
      <c r="J30" s="9" t="s">
        <v>255</v>
      </c>
      <c r="K30" s="1" t="s">
        <v>185</v>
      </c>
      <c r="L30" s="1" t="s">
        <v>148</v>
      </c>
      <c r="M30" s="1" t="s">
        <v>148</v>
      </c>
      <c r="N30" s="1" t="s">
        <v>185</v>
      </c>
      <c r="O30" s="1" t="s">
        <v>185</v>
      </c>
      <c r="P30" s="1" t="s">
        <v>185</v>
      </c>
      <c r="Q30" s="1" t="s">
        <v>185</v>
      </c>
      <c r="R30" s="1" t="s">
        <v>185</v>
      </c>
      <c r="S30" s="1" t="s">
        <v>185</v>
      </c>
      <c r="T30" s="1" t="s">
        <v>148</v>
      </c>
      <c r="U30" s="1" t="s">
        <v>185</v>
      </c>
      <c r="V30" s="1" t="s">
        <v>148</v>
      </c>
      <c r="W30" s="1" t="s">
        <v>185</v>
      </c>
      <c r="Z30" s="5">
        <f>COUNTIF(B30:W30,"a cylinder with elliptical base, extruded towards a curved direction")</f>
        <v>14</v>
      </c>
      <c r="AA30" s="5">
        <f>COUNTIF(B30:W30,"a cylinder with a CIRCULAR base, extruded towards a curved direction")</f>
        <v>1</v>
      </c>
    </row>
    <row r="31" spans="1:27" x14ac:dyDescent="0.15">
      <c r="A31" s="2" t="s">
        <v>2</v>
      </c>
      <c r="B31" s="1" t="s">
        <v>148</v>
      </c>
      <c r="C31" s="1" t="s">
        <v>148</v>
      </c>
      <c r="D31" s="1" t="s">
        <v>148</v>
      </c>
      <c r="E31" s="1" t="s">
        <v>148</v>
      </c>
      <c r="F31" s="1" t="s">
        <v>148</v>
      </c>
      <c r="G31" s="1" t="s">
        <v>148</v>
      </c>
      <c r="H31" s="1" t="s">
        <v>148</v>
      </c>
      <c r="I31" s="1" t="s">
        <v>148</v>
      </c>
      <c r="K31" s="1" t="s">
        <v>148</v>
      </c>
      <c r="L31" s="1" t="s">
        <v>148</v>
      </c>
      <c r="M31" s="1" t="s">
        <v>148</v>
      </c>
      <c r="N31" s="1" t="s">
        <v>148</v>
      </c>
      <c r="O31" s="1" t="s">
        <v>148</v>
      </c>
      <c r="P31" s="1" t="s">
        <v>148</v>
      </c>
      <c r="Q31" s="1" t="s">
        <v>148</v>
      </c>
      <c r="R31" s="1" t="s">
        <v>148</v>
      </c>
      <c r="S31" s="1" t="s">
        <v>148</v>
      </c>
      <c r="T31" s="1" t="s">
        <v>148</v>
      </c>
      <c r="U31" s="1" t="s">
        <v>148</v>
      </c>
      <c r="V31" s="1" t="s">
        <v>148</v>
      </c>
      <c r="W31" s="1" t="s">
        <v>148</v>
      </c>
    </row>
    <row r="32" spans="1:27" s="5" customFormat="1" x14ac:dyDescent="0.15">
      <c r="A32" s="3"/>
      <c r="B32" s="4"/>
      <c r="C32" s="4"/>
      <c r="D32" s="4"/>
      <c r="E32" s="4"/>
      <c r="F32" s="4"/>
      <c r="G32" s="4"/>
      <c r="H32" s="4"/>
      <c r="I32" s="4"/>
      <c r="J32" s="4"/>
      <c r="K32" s="4"/>
      <c r="L32" s="4"/>
      <c r="M32" s="4"/>
      <c r="N32" s="4"/>
      <c r="O32" s="4"/>
      <c r="P32" s="4"/>
      <c r="Q32" s="4"/>
      <c r="R32" s="4"/>
      <c r="S32" s="4"/>
      <c r="T32" s="4"/>
      <c r="U32" s="4"/>
      <c r="V32" s="4"/>
      <c r="W32" s="4"/>
      <c r="Z32" s="6" t="s">
        <v>400</v>
      </c>
      <c r="AA32" s="6" t="s">
        <v>399</v>
      </c>
    </row>
    <row r="33" spans="1:28" s="5" customFormat="1" x14ac:dyDescent="0.15">
      <c r="A33" s="3" t="s">
        <v>19</v>
      </c>
      <c r="B33" s="4" t="s">
        <v>150</v>
      </c>
      <c r="C33" s="4" t="s">
        <v>151</v>
      </c>
      <c r="D33" s="4" t="s">
        <v>151</v>
      </c>
      <c r="E33" s="4" t="s">
        <v>148</v>
      </c>
      <c r="F33" s="4" t="s">
        <v>151</v>
      </c>
      <c r="G33" s="4" t="s">
        <v>151</v>
      </c>
      <c r="H33" s="4" t="s">
        <v>151</v>
      </c>
      <c r="I33" s="4" t="s">
        <v>151</v>
      </c>
      <c r="J33" s="4" t="s">
        <v>151</v>
      </c>
      <c r="K33" s="4" t="s">
        <v>151</v>
      </c>
      <c r="L33" s="4" t="s">
        <v>148</v>
      </c>
      <c r="M33" s="4" t="s">
        <v>150</v>
      </c>
      <c r="N33" s="4" t="s">
        <v>151</v>
      </c>
      <c r="O33" s="4" t="s">
        <v>151</v>
      </c>
      <c r="P33" s="4" t="s">
        <v>151</v>
      </c>
      <c r="Q33" s="4" t="s">
        <v>151</v>
      </c>
      <c r="R33" s="4" t="s">
        <v>151</v>
      </c>
      <c r="S33" s="4" t="s">
        <v>151</v>
      </c>
      <c r="T33" s="4" t="s">
        <v>150</v>
      </c>
      <c r="U33" s="4" t="s">
        <v>151</v>
      </c>
      <c r="V33" s="4" t="s">
        <v>150</v>
      </c>
      <c r="W33" s="4" t="s">
        <v>151</v>
      </c>
      <c r="Z33" s="5">
        <f>COUNTIF(B33:W33,0)</f>
        <v>4</v>
      </c>
      <c r="AA33" s="5">
        <f>COUNTIF(B33:W33,1)</f>
        <v>16</v>
      </c>
    </row>
    <row r="34" spans="1:28" s="5" customFormat="1" x14ac:dyDescent="0.15">
      <c r="A34" s="3"/>
      <c r="B34" s="4"/>
      <c r="C34" s="4"/>
      <c r="D34" s="4"/>
      <c r="E34" s="4"/>
      <c r="F34" s="4"/>
      <c r="G34" s="4"/>
      <c r="H34" s="4"/>
      <c r="I34" s="4"/>
      <c r="J34" s="4"/>
      <c r="K34" s="4"/>
      <c r="L34" s="4"/>
      <c r="M34" s="4"/>
      <c r="N34" s="4"/>
      <c r="O34" s="4"/>
      <c r="P34" s="4"/>
      <c r="Q34" s="4"/>
      <c r="R34" s="4"/>
      <c r="S34" s="4"/>
      <c r="T34" s="4"/>
      <c r="U34" s="4"/>
      <c r="V34" s="4"/>
      <c r="W34" s="4"/>
      <c r="Z34" s="6" t="s">
        <v>152</v>
      </c>
      <c r="AA34" s="6" t="s">
        <v>170</v>
      </c>
    </row>
    <row r="35" spans="1:28" s="5" customFormat="1" x14ac:dyDescent="0.15">
      <c r="A35" s="3" t="s">
        <v>20</v>
      </c>
      <c r="B35" s="4" t="s">
        <v>148</v>
      </c>
      <c r="C35" s="4" t="s">
        <v>152</v>
      </c>
      <c r="D35" s="4" t="s">
        <v>152</v>
      </c>
      <c r="E35" s="4" t="s">
        <v>148</v>
      </c>
      <c r="F35" s="4" t="s">
        <v>152</v>
      </c>
      <c r="G35" s="4" t="s">
        <v>152</v>
      </c>
      <c r="H35" s="4" t="s">
        <v>152</v>
      </c>
      <c r="I35" s="4" t="s">
        <v>152</v>
      </c>
      <c r="J35" s="4" t="s">
        <v>152</v>
      </c>
      <c r="K35" s="4" t="s">
        <v>152</v>
      </c>
      <c r="L35" s="4" t="s">
        <v>148</v>
      </c>
      <c r="M35" s="4" t="s">
        <v>148</v>
      </c>
      <c r="N35" s="4" t="s">
        <v>152</v>
      </c>
      <c r="O35" s="4" t="s">
        <v>152</v>
      </c>
      <c r="P35" s="4" t="s">
        <v>152</v>
      </c>
      <c r="Q35" s="4" t="s">
        <v>152</v>
      </c>
      <c r="R35" s="4" t="s">
        <v>170</v>
      </c>
      <c r="S35" s="4" t="s">
        <v>152</v>
      </c>
      <c r="T35" s="4" t="s">
        <v>148</v>
      </c>
      <c r="U35" s="4" t="s">
        <v>152</v>
      </c>
      <c r="V35" s="4" t="s">
        <v>148</v>
      </c>
      <c r="W35" s="4" t="s">
        <v>152</v>
      </c>
      <c r="Z35" s="5">
        <f>COUNTIF(B35:W35,"above touching")</f>
        <v>15</v>
      </c>
      <c r="AA35" s="5">
        <f>COUNTIF(B35:W35,"above")</f>
        <v>1</v>
      </c>
    </row>
    <row r="36" spans="1:28" s="5" customFormat="1" x14ac:dyDescent="0.15">
      <c r="A36" s="3" t="s">
        <v>2</v>
      </c>
      <c r="B36" s="4" t="s">
        <v>148</v>
      </c>
      <c r="C36" s="4" t="s">
        <v>148</v>
      </c>
      <c r="D36" s="4" t="s">
        <v>148</v>
      </c>
      <c r="E36" s="4" t="s">
        <v>148</v>
      </c>
      <c r="F36" s="4" t="s">
        <v>148</v>
      </c>
      <c r="G36" s="4" t="s">
        <v>148</v>
      </c>
      <c r="H36" s="4" t="s">
        <v>148</v>
      </c>
      <c r="I36" s="4" t="s">
        <v>148</v>
      </c>
      <c r="J36" s="4" t="s">
        <v>148</v>
      </c>
      <c r="K36" s="4" t="s">
        <v>148</v>
      </c>
      <c r="L36" s="4" t="s">
        <v>148</v>
      </c>
      <c r="M36" s="4" t="s">
        <v>148</v>
      </c>
      <c r="N36" s="4" t="s">
        <v>148</v>
      </c>
      <c r="O36" s="4" t="s">
        <v>148</v>
      </c>
      <c r="P36" s="4" t="s">
        <v>148</v>
      </c>
      <c r="Q36" s="4" t="s">
        <v>148</v>
      </c>
      <c r="R36" s="4" t="s">
        <v>148</v>
      </c>
      <c r="S36" s="4" t="s">
        <v>148</v>
      </c>
      <c r="T36" s="4" t="s">
        <v>148</v>
      </c>
      <c r="U36" s="4" t="s">
        <v>148</v>
      </c>
      <c r="V36" s="4" t="s">
        <v>148</v>
      </c>
      <c r="W36" s="4" t="s">
        <v>148</v>
      </c>
    </row>
    <row r="37" spans="1:28" s="5" customFormat="1" x14ac:dyDescent="0.15">
      <c r="A37" s="3"/>
      <c r="B37" s="4"/>
      <c r="C37" s="4"/>
      <c r="D37" s="4"/>
      <c r="E37" s="4"/>
      <c r="F37" s="4"/>
      <c r="G37" s="4"/>
      <c r="H37" s="4"/>
      <c r="I37" s="4"/>
      <c r="J37" s="4"/>
      <c r="K37" s="4"/>
      <c r="L37" s="4"/>
      <c r="M37" s="4"/>
      <c r="N37" s="4"/>
      <c r="O37" s="4"/>
      <c r="P37" s="4"/>
      <c r="Q37" s="4"/>
      <c r="R37" s="4"/>
      <c r="S37" s="4"/>
      <c r="T37" s="4"/>
      <c r="U37" s="4"/>
      <c r="V37" s="4"/>
      <c r="W37" s="4"/>
      <c r="Z37" s="6" t="s">
        <v>153</v>
      </c>
      <c r="AA37" s="6" t="s">
        <v>212</v>
      </c>
    </row>
    <row r="38" spans="1:28" s="5" customFormat="1" x14ac:dyDescent="0.15">
      <c r="A38" s="3" t="s">
        <v>21</v>
      </c>
      <c r="B38" s="4" t="s">
        <v>148</v>
      </c>
      <c r="C38" s="4" t="s">
        <v>153</v>
      </c>
      <c r="D38" s="4" t="s">
        <v>153</v>
      </c>
      <c r="E38" s="4" t="s">
        <v>148</v>
      </c>
      <c r="F38" s="4" t="s">
        <v>153</v>
      </c>
      <c r="G38" s="4" t="s">
        <v>153</v>
      </c>
      <c r="H38" s="4" t="s">
        <v>153</v>
      </c>
      <c r="I38" s="4" t="s">
        <v>153</v>
      </c>
      <c r="J38" s="4" t="s">
        <v>153</v>
      </c>
      <c r="K38" s="4" t="s">
        <v>153</v>
      </c>
      <c r="L38" s="4" t="s">
        <v>148</v>
      </c>
      <c r="M38" s="4" t="s">
        <v>148</v>
      </c>
      <c r="N38" s="4" t="s">
        <v>153</v>
      </c>
      <c r="O38" s="4" t="s">
        <v>153</v>
      </c>
      <c r="P38" s="4" t="s">
        <v>153</v>
      </c>
      <c r="Q38" s="4" t="s">
        <v>212</v>
      </c>
      <c r="R38" s="4" t="s">
        <v>153</v>
      </c>
      <c r="S38" s="4" t="s">
        <v>212</v>
      </c>
      <c r="T38" s="4" t="s">
        <v>148</v>
      </c>
      <c r="U38" s="4" t="s">
        <v>153</v>
      </c>
      <c r="V38" s="4" t="s">
        <v>148</v>
      </c>
      <c r="W38" s="4" t="s">
        <v>212</v>
      </c>
      <c r="Z38" s="5">
        <f>COUNTIF(B38:W38,"smooth")</f>
        <v>13</v>
      </c>
      <c r="AA38" s="5">
        <f>COUNTIF(B38:W38,"faceted")</f>
        <v>3</v>
      </c>
    </row>
    <row r="39" spans="1:28" s="5" customFormat="1" x14ac:dyDescent="0.15">
      <c r="A39" s="3" t="s">
        <v>2</v>
      </c>
      <c r="B39" s="4" t="s">
        <v>148</v>
      </c>
      <c r="C39" s="4" t="s">
        <v>148</v>
      </c>
      <c r="D39" s="4" t="s">
        <v>148</v>
      </c>
      <c r="E39" s="4" t="s">
        <v>148</v>
      </c>
      <c r="F39" s="4" t="s">
        <v>148</v>
      </c>
      <c r="G39" s="4" t="s">
        <v>148</v>
      </c>
      <c r="H39" s="4" t="s">
        <v>148</v>
      </c>
      <c r="I39" s="4" t="s">
        <v>148</v>
      </c>
      <c r="J39" s="4" t="s">
        <v>148</v>
      </c>
      <c r="K39" s="4" t="s">
        <v>148</v>
      </c>
      <c r="L39" s="4" t="s">
        <v>148</v>
      </c>
      <c r="M39" s="4" t="s">
        <v>148</v>
      </c>
      <c r="N39" s="4" t="s">
        <v>148</v>
      </c>
      <c r="O39" s="4" t="s">
        <v>148</v>
      </c>
      <c r="P39" s="4" t="s">
        <v>148</v>
      </c>
      <c r="Q39" s="4" t="s">
        <v>148</v>
      </c>
      <c r="R39" s="4" t="s">
        <v>148</v>
      </c>
      <c r="S39" s="4" t="s">
        <v>148</v>
      </c>
      <c r="T39" s="4" t="s">
        <v>148</v>
      </c>
      <c r="U39" s="4" t="s">
        <v>148</v>
      </c>
      <c r="V39" s="4" t="s">
        <v>148</v>
      </c>
      <c r="W39" s="4" t="s">
        <v>148</v>
      </c>
    </row>
    <row r="40" spans="1:28" s="5" customFormat="1" x14ac:dyDescent="0.15">
      <c r="A40" s="3"/>
      <c r="B40" s="4"/>
      <c r="C40" s="4"/>
      <c r="D40" s="4"/>
      <c r="E40" s="4"/>
      <c r="F40" s="4"/>
      <c r="G40" s="4"/>
      <c r="H40" s="4"/>
      <c r="I40" s="4"/>
      <c r="J40" s="4"/>
      <c r="K40" s="4"/>
      <c r="L40" s="4"/>
      <c r="M40" s="4"/>
      <c r="N40" s="4"/>
      <c r="O40" s="4"/>
      <c r="P40" s="4"/>
      <c r="Q40" s="4"/>
      <c r="R40" s="4"/>
      <c r="S40" s="4"/>
      <c r="T40" s="4"/>
      <c r="U40" s="4"/>
      <c r="V40" s="4"/>
      <c r="W40" s="4"/>
      <c r="Z40" s="7" t="s">
        <v>213</v>
      </c>
      <c r="AA40" s="4" t="s">
        <v>186</v>
      </c>
      <c r="AB40" s="9" t="s">
        <v>256</v>
      </c>
    </row>
    <row r="41" spans="1:28" s="5" customFormat="1" x14ac:dyDescent="0.15">
      <c r="A41" s="3" t="s">
        <v>22</v>
      </c>
      <c r="B41" s="4" t="s">
        <v>148</v>
      </c>
      <c r="C41" s="4" t="s">
        <v>186</v>
      </c>
      <c r="D41" s="4" t="s">
        <v>186</v>
      </c>
      <c r="E41" s="4" t="s">
        <v>148</v>
      </c>
      <c r="F41" s="4" t="s">
        <v>213</v>
      </c>
      <c r="G41" s="4" t="s">
        <v>213</v>
      </c>
      <c r="H41" s="4" t="s">
        <v>213</v>
      </c>
      <c r="I41" s="4" t="s">
        <v>213</v>
      </c>
      <c r="J41" s="9" t="s">
        <v>256</v>
      </c>
      <c r="K41" s="4" t="s">
        <v>213</v>
      </c>
      <c r="L41" s="4" t="s">
        <v>148</v>
      </c>
      <c r="M41" s="4" t="s">
        <v>148</v>
      </c>
      <c r="N41" s="4" t="s">
        <v>213</v>
      </c>
      <c r="O41" s="4" t="s">
        <v>213</v>
      </c>
      <c r="P41" s="4" t="s">
        <v>213</v>
      </c>
      <c r="Q41" s="4" t="s">
        <v>213</v>
      </c>
      <c r="R41" s="4" t="s">
        <v>213</v>
      </c>
      <c r="S41" s="4" t="s">
        <v>186</v>
      </c>
      <c r="T41" s="4" t="s">
        <v>148</v>
      </c>
      <c r="U41" s="7" t="s">
        <v>213</v>
      </c>
      <c r="V41" s="4" t="s">
        <v>148</v>
      </c>
      <c r="W41" s="4" t="s">
        <v>186</v>
      </c>
      <c r="Z41" s="5">
        <f>COUNTIF(B41:W41,"a beam: a 3D geometry derived from the extrusion towards a curved direction of the base shape similar to A in figure")</f>
        <v>11</v>
      </c>
      <c r="AA41" s="5">
        <f>COUNTIF(B41:W41,"a beam: a 3D geometry derived from the extrusion towards a curved direction of the base shape similar to B in figure")</f>
        <v>4</v>
      </c>
      <c r="AB41" s="5">
        <f>COUNTIF(B41:W41,"similar to a, with cilinders at the corners")</f>
        <v>1</v>
      </c>
    </row>
    <row r="42" spans="1:28" s="5" customFormat="1" x14ac:dyDescent="0.15">
      <c r="A42" s="3" t="s">
        <v>2</v>
      </c>
      <c r="B42" s="4" t="s">
        <v>148</v>
      </c>
      <c r="C42" s="4" t="s">
        <v>148</v>
      </c>
      <c r="D42" s="4" t="s">
        <v>148</v>
      </c>
      <c r="E42" s="4" t="s">
        <v>148</v>
      </c>
      <c r="F42" s="4" t="s">
        <v>148</v>
      </c>
      <c r="G42" s="4" t="s">
        <v>148</v>
      </c>
      <c r="H42" s="4" t="s">
        <v>148</v>
      </c>
      <c r="I42" s="4" t="s">
        <v>148</v>
      </c>
      <c r="K42" s="4" t="s">
        <v>148</v>
      </c>
      <c r="L42" s="4" t="s">
        <v>148</v>
      </c>
      <c r="M42" s="4" t="s">
        <v>148</v>
      </c>
      <c r="N42" s="4" t="s">
        <v>148</v>
      </c>
      <c r="O42" s="4" t="s">
        <v>148</v>
      </c>
      <c r="P42" s="4" t="s">
        <v>148</v>
      </c>
      <c r="Q42" s="4" t="s">
        <v>148</v>
      </c>
      <c r="R42" s="4" t="s">
        <v>148</v>
      </c>
      <c r="S42" s="4" t="s">
        <v>148</v>
      </c>
      <c r="T42" s="4" t="s">
        <v>148</v>
      </c>
      <c r="U42" s="4" t="s">
        <v>148</v>
      </c>
      <c r="V42" s="4" t="s">
        <v>148</v>
      </c>
      <c r="W42" s="4" t="s">
        <v>148</v>
      </c>
    </row>
    <row r="43" spans="1:28" x14ac:dyDescent="0.15">
      <c r="B43" s="1"/>
      <c r="C43" s="1"/>
      <c r="D43" s="1"/>
      <c r="E43" s="1"/>
      <c r="F43" s="1"/>
      <c r="G43" s="1"/>
      <c r="H43" s="1"/>
      <c r="I43" s="1"/>
      <c r="J43" s="1"/>
      <c r="K43" s="1"/>
      <c r="L43" s="1"/>
      <c r="M43" s="1"/>
      <c r="N43" s="1"/>
      <c r="O43" s="1"/>
      <c r="P43" s="1"/>
      <c r="Q43" s="1"/>
      <c r="R43" s="1"/>
      <c r="S43" s="1"/>
      <c r="T43" s="1"/>
      <c r="U43" s="1"/>
      <c r="V43" s="1"/>
      <c r="W43" s="1"/>
      <c r="Z43" s="6" t="s">
        <v>400</v>
      </c>
      <c r="AA43" s="6" t="s">
        <v>399</v>
      </c>
    </row>
    <row r="44" spans="1:28" x14ac:dyDescent="0.15">
      <c r="A44" s="2" t="s">
        <v>23</v>
      </c>
      <c r="B44" s="1" t="s">
        <v>151</v>
      </c>
      <c r="C44" s="1" t="s">
        <v>151</v>
      </c>
      <c r="D44" s="1" t="s">
        <v>151</v>
      </c>
      <c r="E44" s="1" t="s">
        <v>148</v>
      </c>
      <c r="F44" s="1" t="s">
        <v>151</v>
      </c>
      <c r="G44" s="1" t="s">
        <v>151</v>
      </c>
      <c r="H44" s="1" t="s">
        <v>151</v>
      </c>
      <c r="I44" s="1" t="s">
        <v>151</v>
      </c>
      <c r="J44" s="1" t="s">
        <v>151</v>
      </c>
      <c r="K44" s="1" t="s">
        <v>151</v>
      </c>
      <c r="L44" s="1" t="s">
        <v>148</v>
      </c>
      <c r="M44" s="1" t="s">
        <v>151</v>
      </c>
      <c r="N44" s="1" t="s">
        <v>151</v>
      </c>
      <c r="O44" s="1" t="s">
        <v>151</v>
      </c>
      <c r="P44" s="1" t="s">
        <v>150</v>
      </c>
      <c r="Q44" s="1" t="s">
        <v>151</v>
      </c>
      <c r="R44" s="1" t="s">
        <v>151</v>
      </c>
      <c r="S44" s="1" t="s">
        <v>151</v>
      </c>
      <c r="T44" s="1" t="s">
        <v>150</v>
      </c>
      <c r="U44" s="1" t="s">
        <v>151</v>
      </c>
      <c r="V44" s="1" t="s">
        <v>150</v>
      </c>
      <c r="W44" s="1" t="s">
        <v>151</v>
      </c>
      <c r="Z44" s="5">
        <f>COUNTIF(B44:W44,0)</f>
        <v>3</v>
      </c>
      <c r="AA44" s="5">
        <f>COUNTIF(B44:W44,1)</f>
        <v>17</v>
      </c>
    </row>
    <row r="45" spans="1:28" x14ac:dyDescent="0.15">
      <c r="B45" s="1"/>
      <c r="C45" s="1"/>
      <c r="D45" s="1"/>
      <c r="E45" s="1"/>
      <c r="F45" s="1"/>
      <c r="G45" s="1"/>
      <c r="H45" s="1"/>
      <c r="I45" s="1"/>
      <c r="J45" s="1"/>
      <c r="K45" s="1"/>
      <c r="L45" s="1"/>
      <c r="M45" s="1"/>
      <c r="N45" s="1"/>
      <c r="O45" s="1"/>
      <c r="P45" s="1"/>
      <c r="Q45" s="1"/>
      <c r="R45" s="1"/>
      <c r="S45" s="1"/>
      <c r="T45" s="1"/>
      <c r="U45" s="1"/>
      <c r="V45" s="1"/>
      <c r="W45" s="1"/>
      <c r="Z45" s="6" t="s">
        <v>152</v>
      </c>
      <c r="AA45" s="6" t="s">
        <v>170</v>
      </c>
      <c r="AB45" s="6" t="s">
        <v>401</v>
      </c>
    </row>
    <row r="46" spans="1:28" x14ac:dyDescent="0.15">
      <c r="A46" s="2" t="s">
        <v>24</v>
      </c>
      <c r="B46" s="1" t="s">
        <v>152</v>
      </c>
      <c r="C46" s="1" t="s">
        <v>152</v>
      </c>
      <c r="D46" s="1" t="s">
        <v>152</v>
      </c>
      <c r="E46" s="1" t="s">
        <v>148</v>
      </c>
      <c r="F46" s="1" t="s">
        <v>152</v>
      </c>
      <c r="G46" s="1" t="s">
        <v>152</v>
      </c>
      <c r="H46" s="1" t="s">
        <v>152</v>
      </c>
      <c r="I46" s="1" t="s">
        <v>152</v>
      </c>
      <c r="J46" s="1" t="s">
        <v>160</v>
      </c>
      <c r="K46" s="1" t="s">
        <v>152</v>
      </c>
      <c r="L46" s="1" t="s">
        <v>148</v>
      </c>
      <c r="M46" s="1" t="s">
        <v>152</v>
      </c>
      <c r="N46" s="1" t="s">
        <v>152</v>
      </c>
      <c r="O46" s="1" t="s">
        <v>152</v>
      </c>
      <c r="P46" s="1" t="s">
        <v>148</v>
      </c>
      <c r="Q46" s="1" t="s">
        <v>152</v>
      </c>
      <c r="R46" s="1" t="s">
        <v>170</v>
      </c>
      <c r="S46" s="1" t="s">
        <v>152</v>
      </c>
      <c r="T46" s="1" t="s">
        <v>148</v>
      </c>
      <c r="U46" s="1" t="s">
        <v>152</v>
      </c>
      <c r="V46" s="1" t="s">
        <v>148</v>
      </c>
      <c r="W46" s="1" t="s">
        <v>152</v>
      </c>
      <c r="Z46" s="5">
        <f>COUNTIF(B46:W46,"above touching")</f>
        <v>15</v>
      </c>
      <c r="AA46" s="5">
        <f>COUNTIF(B46:W46,"above")</f>
        <v>1</v>
      </c>
      <c r="AB46" s="5">
        <f>COUNTIF(B46:W46,"on")</f>
        <v>1</v>
      </c>
    </row>
    <row r="47" spans="1:28" x14ac:dyDescent="0.15">
      <c r="A47" s="2" t="s">
        <v>2</v>
      </c>
      <c r="B47" s="1" t="s">
        <v>148</v>
      </c>
      <c r="C47" s="1" t="s">
        <v>148</v>
      </c>
      <c r="D47" s="1" t="s">
        <v>148</v>
      </c>
      <c r="E47" s="1" t="s">
        <v>148</v>
      </c>
      <c r="F47" s="1" t="s">
        <v>148</v>
      </c>
      <c r="G47" s="1" t="s">
        <v>148</v>
      </c>
      <c r="H47" s="1" t="s">
        <v>148</v>
      </c>
      <c r="I47" s="1" t="s">
        <v>148</v>
      </c>
      <c r="J47" s="1" t="s">
        <v>148</v>
      </c>
      <c r="K47" s="1" t="s">
        <v>148</v>
      </c>
      <c r="L47" s="1" t="s">
        <v>148</v>
      </c>
      <c r="M47" s="1" t="s">
        <v>148</v>
      </c>
      <c r="N47" s="1" t="s">
        <v>148</v>
      </c>
      <c r="O47" s="1" t="s">
        <v>148</v>
      </c>
      <c r="P47" s="1" t="s">
        <v>148</v>
      </c>
      <c r="Q47" s="1" t="s">
        <v>148</v>
      </c>
      <c r="R47" s="1" t="s">
        <v>148</v>
      </c>
      <c r="S47" s="1" t="s">
        <v>148</v>
      </c>
      <c r="T47" s="1" t="s">
        <v>148</v>
      </c>
      <c r="U47" s="1" t="s">
        <v>148</v>
      </c>
      <c r="V47" s="1" t="s">
        <v>148</v>
      </c>
      <c r="W47" s="1" t="s">
        <v>148</v>
      </c>
      <c r="Z47" s="5"/>
      <c r="AA47" s="5"/>
    </row>
    <row r="48" spans="1:28" x14ac:dyDescent="0.15">
      <c r="B48" s="1"/>
      <c r="C48" s="1"/>
      <c r="D48" s="1"/>
      <c r="E48" s="1"/>
      <c r="F48" s="1"/>
      <c r="G48" s="1"/>
      <c r="H48" s="1"/>
      <c r="I48" s="1"/>
      <c r="J48" s="1"/>
      <c r="K48" s="1"/>
      <c r="L48" s="1"/>
      <c r="M48" s="1"/>
      <c r="N48" s="1"/>
      <c r="O48" s="1"/>
      <c r="P48" s="1"/>
      <c r="Q48" s="1"/>
      <c r="R48" s="1"/>
      <c r="S48" s="1"/>
      <c r="T48" s="1"/>
      <c r="U48" s="1"/>
      <c r="V48" s="1"/>
      <c r="W48" s="1"/>
      <c r="Z48" s="6" t="s">
        <v>153</v>
      </c>
      <c r="AA48" s="6" t="s">
        <v>212</v>
      </c>
      <c r="AB48" s="1" t="s">
        <v>157</v>
      </c>
    </row>
    <row r="49" spans="1:28" x14ac:dyDescent="0.15">
      <c r="A49" s="2" t="s">
        <v>25</v>
      </c>
      <c r="B49" s="1" t="s">
        <v>153</v>
      </c>
      <c r="C49" s="1" t="s">
        <v>153</v>
      </c>
      <c r="D49" s="1" t="s">
        <v>153</v>
      </c>
      <c r="E49" s="1" t="s">
        <v>148</v>
      </c>
      <c r="F49" s="1" t="s">
        <v>212</v>
      </c>
      <c r="G49" s="1" t="s">
        <v>153</v>
      </c>
      <c r="H49" s="1" t="s">
        <v>153</v>
      </c>
      <c r="I49" s="1" t="s">
        <v>153</v>
      </c>
      <c r="J49" s="1" t="s">
        <v>157</v>
      </c>
      <c r="K49" s="1" t="s">
        <v>153</v>
      </c>
      <c r="L49" s="1" t="s">
        <v>148</v>
      </c>
      <c r="M49" s="1" t="s">
        <v>212</v>
      </c>
      <c r="N49" s="1" t="s">
        <v>153</v>
      </c>
      <c r="O49" s="1" t="s">
        <v>153</v>
      </c>
      <c r="P49" s="1" t="s">
        <v>148</v>
      </c>
      <c r="Q49" s="1" t="s">
        <v>153</v>
      </c>
      <c r="R49" s="1" t="s">
        <v>153</v>
      </c>
      <c r="S49" s="1" t="s">
        <v>153</v>
      </c>
      <c r="T49" s="1" t="s">
        <v>148</v>
      </c>
      <c r="U49" s="1" t="s">
        <v>153</v>
      </c>
      <c r="V49" s="1" t="s">
        <v>148</v>
      </c>
      <c r="W49" s="1" t="s">
        <v>212</v>
      </c>
      <c r="Z49" s="5">
        <f>COUNTIF(B49:W49,"smooth")</f>
        <v>13</v>
      </c>
      <c r="AA49" s="5">
        <f>COUNTIF(B49:W49,"faceted")</f>
        <v>3</v>
      </c>
      <c r="AB49" s="5">
        <f>COUNTIF(B49:W49,"No curved surfaces are present")</f>
        <v>1</v>
      </c>
    </row>
    <row r="50" spans="1:28" x14ac:dyDescent="0.15">
      <c r="A50" s="2" t="s">
        <v>2</v>
      </c>
      <c r="B50" s="1" t="s">
        <v>148</v>
      </c>
      <c r="C50" s="1" t="s">
        <v>148</v>
      </c>
      <c r="D50" s="1" t="s">
        <v>148</v>
      </c>
      <c r="E50" s="1" t="s">
        <v>148</v>
      </c>
      <c r="F50" s="1" t="s">
        <v>148</v>
      </c>
      <c r="G50" s="1" t="s">
        <v>148</v>
      </c>
      <c r="H50" s="1" t="s">
        <v>148</v>
      </c>
      <c r="I50" s="1" t="s">
        <v>148</v>
      </c>
      <c r="J50" s="1" t="s">
        <v>148</v>
      </c>
      <c r="K50" s="1" t="s">
        <v>148</v>
      </c>
      <c r="L50" s="1" t="s">
        <v>148</v>
      </c>
      <c r="M50" s="1" t="s">
        <v>148</v>
      </c>
      <c r="N50" s="1" t="s">
        <v>148</v>
      </c>
      <c r="O50" s="1" t="s">
        <v>148</v>
      </c>
      <c r="P50" s="1" t="s">
        <v>148</v>
      </c>
      <c r="Q50" s="1" t="s">
        <v>148</v>
      </c>
      <c r="R50" s="1" t="s">
        <v>148</v>
      </c>
      <c r="S50" s="1" t="s">
        <v>148</v>
      </c>
      <c r="T50" s="1" t="s">
        <v>148</v>
      </c>
      <c r="U50" s="1" t="s">
        <v>148</v>
      </c>
      <c r="V50" s="1" t="s">
        <v>148</v>
      </c>
      <c r="W50" s="1" t="s">
        <v>148</v>
      </c>
      <c r="Z50" s="5"/>
      <c r="AA50" s="5"/>
    </row>
    <row r="51" spans="1:28" x14ac:dyDescent="0.15">
      <c r="B51" s="1"/>
      <c r="C51" s="1"/>
      <c r="D51" s="1"/>
      <c r="E51" s="1"/>
      <c r="F51" s="1"/>
      <c r="G51" s="1"/>
      <c r="H51" s="1"/>
      <c r="I51" s="1"/>
      <c r="J51" s="1"/>
      <c r="K51" s="1"/>
      <c r="L51" s="1"/>
      <c r="M51" s="1"/>
      <c r="N51" s="1"/>
      <c r="O51" s="1"/>
      <c r="P51" s="1"/>
      <c r="Q51" s="1"/>
      <c r="R51" s="1"/>
      <c r="S51" s="1"/>
      <c r="T51" s="1"/>
      <c r="U51" s="1"/>
      <c r="V51" s="1"/>
      <c r="W51" s="1"/>
      <c r="Z51" s="9" t="s">
        <v>286</v>
      </c>
      <c r="AA51" s="1" t="s">
        <v>154</v>
      </c>
      <c r="AB51" s="1" t="s">
        <v>161</v>
      </c>
    </row>
    <row r="52" spans="1:28" x14ac:dyDescent="0.15">
      <c r="A52" s="2" t="s">
        <v>26</v>
      </c>
      <c r="B52" s="1" t="s">
        <v>154</v>
      </c>
      <c r="C52" s="1" t="s">
        <v>154</v>
      </c>
      <c r="D52" s="1" t="s">
        <v>154</v>
      </c>
      <c r="E52" s="1" t="s">
        <v>148</v>
      </c>
      <c r="F52" s="1" t="s">
        <v>154</v>
      </c>
      <c r="G52" s="1" t="s">
        <v>154</v>
      </c>
      <c r="H52" s="1" t="s">
        <v>154</v>
      </c>
      <c r="I52" s="1" t="s">
        <v>154</v>
      </c>
      <c r="J52" s="1" t="s">
        <v>161</v>
      </c>
      <c r="K52" s="1" t="s">
        <v>154</v>
      </c>
      <c r="L52" s="1" t="s">
        <v>148</v>
      </c>
      <c r="M52" s="9" t="s">
        <v>286</v>
      </c>
      <c r="N52" s="1" t="s">
        <v>154</v>
      </c>
      <c r="O52" s="1" t="s">
        <v>154</v>
      </c>
      <c r="P52" s="1" t="s">
        <v>148</v>
      </c>
      <c r="Q52" s="1" t="s">
        <v>154</v>
      </c>
      <c r="R52" s="1" t="s">
        <v>154</v>
      </c>
      <c r="S52" s="1" t="s">
        <v>154</v>
      </c>
      <c r="T52" s="1" t="s">
        <v>148</v>
      </c>
      <c r="U52" s="1" t="s">
        <v>154</v>
      </c>
      <c r="V52" s="1" t="s">
        <v>148</v>
      </c>
      <c r="W52" s="1" t="s">
        <v>154</v>
      </c>
      <c r="Z52" s="5">
        <f>COUNTIF(B52:W52,"cylinder without small round base")</f>
        <v>1</v>
      </c>
      <c r="AA52" s="5">
        <f>COUNTIF(B52:W52,"cylinder with small round base")</f>
        <v>15</v>
      </c>
      <c r="AB52" s="5">
        <f>COUNTIF(B52:W52,"flattened shape")</f>
        <v>1</v>
      </c>
    </row>
    <row r="53" spans="1:28" x14ac:dyDescent="0.15">
      <c r="A53" s="2" t="s">
        <v>2</v>
      </c>
      <c r="B53" s="1" t="s">
        <v>148</v>
      </c>
      <c r="C53" s="1" t="s">
        <v>148</v>
      </c>
      <c r="D53" s="1" t="s">
        <v>148</v>
      </c>
      <c r="E53" s="1" t="s">
        <v>148</v>
      </c>
      <c r="F53" s="1" t="s">
        <v>148</v>
      </c>
      <c r="G53" s="1" t="s">
        <v>148</v>
      </c>
      <c r="H53" s="1" t="s">
        <v>148</v>
      </c>
      <c r="I53" s="1" t="s">
        <v>148</v>
      </c>
      <c r="J53" s="1" t="s">
        <v>148</v>
      </c>
      <c r="K53" s="1" t="s">
        <v>148</v>
      </c>
      <c r="L53" s="1" t="s">
        <v>148</v>
      </c>
      <c r="N53" s="1" t="s">
        <v>148</v>
      </c>
      <c r="O53" s="1" t="s">
        <v>148</v>
      </c>
      <c r="P53" s="1" t="s">
        <v>148</v>
      </c>
      <c r="Q53" s="1" t="s">
        <v>148</v>
      </c>
      <c r="R53" s="1" t="s">
        <v>148</v>
      </c>
      <c r="S53" s="1" t="s">
        <v>148</v>
      </c>
      <c r="T53" s="1" t="s">
        <v>148</v>
      </c>
      <c r="U53" s="1" t="s">
        <v>148</v>
      </c>
      <c r="V53" s="1" t="s">
        <v>148</v>
      </c>
      <c r="W53" s="1" t="s">
        <v>148</v>
      </c>
    </row>
    <row r="54" spans="1:28" s="5" customFormat="1" x14ac:dyDescent="0.15">
      <c r="A54" s="3"/>
      <c r="B54" s="4"/>
      <c r="C54" s="4"/>
      <c r="D54" s="4"/>
      <c r="E54" s="4"/>
      <c r="F54" s="4"/>
      <c r="G54" s="4"/>
      <c r="H54" s="4"/>
      <c r="I54" s="4"/>
      <c r="J54" s="4"/>
      <c r="K54" s="4"/>
      <c r="L54" s="4"/>
      <c r="M54" s="4"/>
      <c r="N54" s="4"/>
      <c r="O54" s="4"/>
      <c r="P54" s="4"/>
      <c r="Q54" s="4"/>
      <c r="R54" s="4"/>
      <c r="S54" s="4"/>
      <c r="T54" s="4"/>
      <c r="U54" s="4"/>
      <c r="V54" s="4"/>
      <c r="W54" s="4"/>
      <c r="Z54" s="6" t="s">
        <v>400</v>
      </c>
      <c r="AA54" s="6" t="s">
        <v>399</v>
      </c>
    </row>
    <row r="55" spans="1:28" s="5" customFormat="1" x14ac:dyDescent="0.15">
      <c r="A55" s="3" t="s">
        <v>27</v>
      </c>
      <c r="B55" s="4" t="s">
        <v>151</v>
      </c>
      <c r="C55" s="4" t="s">
        <v>151</v>
      </c>
      <c r="D55" s="4" t="s">
        <v>151</v>
      </c>
      <c r="E55" s="4" t="s">
        <v>148</v>
      </c>
      <c r="F55" s="4" t="s">
        <v>151</v>
      </c>
      <c r="G55" s="4" t="s">
        <v>151</v>
      </c>
      <c r="H55" s="4" t="s">
        <v>151</v>
      </c>
      <c r="I55" s="4" t="s">
        <v>151</v>
      </c>
      <c r="J55" s="4" t="s">
        <v>151</v>
      </c>
      <c r="K55" s="4" t="s">
        <v>151</v>
      </c>
      <c r="L55" s="4" t="s">
        <v>148</v>
      </c>
      <c r="M55" s="4" t="s">
        <v>151</v>
      </c>
      <c r="N55" s="4" t="s">
        <v>151</v>
      </c>
      <c r="O55" s="4" t="s">
        <v>151</v>
      </c>
      <c r="P55" s="4" t="s">
        <v>151</v>
      </c>
      <c r="Q55" s="4" t="s">
        <v>151</v>
      </c>
      <c r="R55" s="4" t="s">
        <v>151</v>
      </c>
      <c r="S55" s="4" t="s">
        <v>151</v>
      </c>
      <c r="T55" s="4" t="s">
        <v>150</v>
      </c>
      <c r="U55" s="4" t="s">
        <v>151</v>
      </c>
      <c r="V55" s="4" t="s">
        <v>150</v>
      </c>
      <c r="W55" s="4" t="s">
        <v>151</v>
      </c>
      <c r="Z55" s="5">
        <f>COUNTIF(B55:W55,0)</f>
        <v>2</v>
      </c>
      <c r="AA55" s="5">
        <f>COUNTIF(B55:W55,1)</f>
        <v>18</v>
      </c>
    </row>
    <row r="56" spans="1:28" s="5" customFormat="1" x14ac:dyDescent="0.15">
      <c r="A56" s="3"/>
      <c r="B56" s="4"/>
      <c r="C56" s="4"/>
      <c r="D56" s="4"/>
      <c r="E56" s="4"/>
      <c r="F56" s="4"/>
      <c r="G56" s="4"/>
      <c r="H56" s="4"/>
      <c r="I56" s="4"/>
      <c r="J56" s="4"/>
      <c r="K56" s="4"/>
      <c r="L56" s="4"/>
      <c r="M56" s="4"/>
      <c r="N56" s="4"/>
      <c r="O56" s="4"/>
      <c r="P56" s="4"/>
      <c r="Q56" s="4"/>
      <c r="R56" s="4"/>
      <c r="S56" s="4"/>
      <c r="T56" s="4"/>
      <c r="U56" s="4"/>
      <c r="V56" s="4"/>
      <c r="W56" s="4"/>
      <c r="Z56" s="6" t="s">
        <v>152</v>
      </c>
      <c r="AA56" s="6" t="s">
        <v>170</v>
      </c>
      <c r="AB56" s="6" t="s">
        <v>401</v>
      </c>
    </row>
    <row r="57" spans="1:28" s="5" customFormat="1" x14ac:dyDescent="0.15">
      <c r="A57" s="3" t="s">
        <v>28</v>
      </c>
      <c r="B57" s="4" t="s">
        <v>152</v>
      </c>
      <c r="C57" s="4" t="s">
        <v>152</v>
      </c>
      <c r="D57" s="4" t="s">
        <v>152</v>
      </c>
      <c r="E57" s="4" t="s">
        <v>148</v>
      </c>
      <c r="F57" s="4" t="s">
        <v>152</v>
      </c>
      <c r="G57" s="4" t="s">
        <v>152</v>
      </c>
      <c r="H57" s="4" t="s">
        <v>152</v>
      </c>
      <c r="I57" s="4" t="s">
        <v>152</v>
      </c>
      <c r="J57" s="4" t="s">
        <v>160</v>
      </c>
      <c r="K57" s="4" t="s">
        <v>152</v>
      </c>
      <c r="L57" s="4" t="s">
        <v>148</v>
      </c>
      <c r="M57" s="4" t="s">
        <v>152</v>
      </c>
      <c r="N57" s="4" t="s">
        <v>152</v>
      </c>
      <c r="O57" s="4" t="s">
        <v>152</v>
      </c>
      <c r="P57" s="4" t="s">
        <v>152</v>
      </c>
      <c r="Q57" s="4" t="s">
        <v>152</v>
      </c>
      <c r="R57" s="4" t="s">
        <v>170</v>
      </c>
      <c r="S57" s="4" t="s">
        <v>152</v>
      </c>
      <c r="T57" s="4" t="s">
        <v>148</v>
      </c>
      <c r="U57" s="4" t="s">
        <v>152</v>
      </c>
      <c r="V57" s="4" t="s">
        <v>148</v>
      </c>
      <c r="W57" s="4" t="s">
        <v>152</v>
      </c>
      <c r="Z57" s="5">
        <f>COUNTIF(B57:W57,"above touching")</f>
        <v>16</v>
      </c>
      <c r="AA57" s="5">
        <f>COUNTIF(B57:W57,"above")</f>
        <v>1</v>
      </c>
      <c r="AB57" s="5">
        <f>COUNTIF(B57:W57,"on")</f>
        <v>1</v>
      </c>
    </row>
    <row r="58" spans="1:28" s="5" customFormat="1" x14ac:dyDescent="0.15">
      <c r="A58" s="3" t="s">
        <v>2</v>
      </c>
      <c r="B58" s="4" t="s">
        <v>148</v>
      </c>
      <c r="C58" s="4" t="s">
        <v>148</v>
      </c>
      <c r="D58" s="4" t="s">
        <v>148</v>
      </c>
      <c r="E58" s="4" t="s">
        <v>148</v>
      </c>
      <c r="F58" s="4" t="s">
        <v>148</v>
      </c>
      <c r="G58" s="4" t="s">
        <v>148</v>
      </c>
      <c r="H58" s="4" t="s">
        <v>148</v>
      </c>
      <c r="I58" s="4" t="s">
        <v>148</v>
      </c>
      <c r="J58" s="4" t="s">
        <v>148</v>
      </c>
      <c r="K58" s="4" t="s">
        <v>148</v>
      </c>
      <c r="L58" s="4" t="s">
        <v>148</v>
      </c>
      <c r="M58" s="4" t="s">
        <v>148</v>
      </c>
      <c r="N58" s="4" t="s">
        <v>148</v>
      </c>
      <c r="O58" s="4" t="s">
        <v>148</v>
      </c>
      <c r="P58" s="4" t="s">
        <v>148</v>
      </c>
      <c r="Q58" s="4" t="s">
        <v>148</v>
      </c>
      <c r="R58" s="4" t="s">
        <v>148</v>
      </c>
      <c r="S58" s="4" t="s">
        <v>148</v>
      </c>
      <c r="T58" s="4" t="s">
        <v>148</v>
      </c>
      <c r="U58" s="4" t="s">
        <v>148</v>
      </c>
      <c r="V58" s="4" t="s">
        <v>148</v>
      </c>
      <c r="W58" s="4" t="s">
        <v>148</v>
      </c>
    </row>
    <row r="59" spans="1:28" s="5" customFormat="1" x14ac:dyDescent="0.15">
      <c r="A59" s="3"/>
      <c r="B59" s="4"/>
      <c r="C59" s="4"/>
      <c r="D59" s="4"/>
      <c r="E59" s="4"/>
      <c r="F59" s="4"/>
      <c r="G59" s="4"/>
      <c r="H59" s="4"/>
      <c r="I59" s="4"/>
      <c r="J59" s="4"/>
      <c r="K59" s="4"/>
      <c r="L59" s="4"/>
      <c r="M59" s="4"/>
      <c r="N59" s="4"/>
      <c r="O59" s="4"/>
      <c r="P59" s="4"/>
      <c r="Q59" s="4"/>
      <c r="R59" s="4"/>
      <c r="S59" s="4"/>
      <c r="T59" s="4"/>
      <c r="U59" s="4"/>
      <c r="V59" s="4"/>
      <c r="W59" s="4"/>
      <c r="Z59" s="6" t="s">
        <v>153</v>
      </c>
      <c r="AA59" s="6" t="s">
        <v>212</v>
      </c>
      <c r="AB59" s="1" t="s">
        <v>157</v>
      </c>
    </row>
    <row r="60" spans="1:28" s="5" customFormat="1" x14ac:dyDescent="0.15">
      <c r="A60" s="3" t="s">
        <v>29</v>
      </c>
      <c r="B60" s="4" t="s">
        <v>153</v>
      </c>
      <c r="C60" s="4" t="s">
        <v>153</v>
      </c>
      <c r="D60" s="4" t="s">
        <v>153</v>
      </c>
      <c r="E60" s="4" t="s">
        <v>148</v>
      </c>
      <c r="F60" s="4" t="s">
        <v>212</v>
      </c>
      <c r="G60" s="4" t="s">
        <v>153</v>
      </c>
      <c r="H60" s="4" t="s">
        <v>153</v>
      </c>
      <c r="I60" s="4" t="s">
        <v>153</v>
      </c>
      <c r="J60" s="4" t="s">
        <v>157</v>
      </c>
      <c r="K60" s="4" t="s">
        <v>153</v>
      </c>
      <c r="L60" s="4" t="s">
        <v>148</v>
      </c>
      <c r="M60" s="4" t="s">
        <v>212</v>
      </c>
      <c r="N60" s="4" t="s">
        <v>153</v>
      </c>
      <c r="O60" s="4" t="s">
        <v>153</v>
      </c>
      <c r="P60" s="4" t="s">
        <v>153</v>
      </c>
      <c r="Q60" s="4" t="s">
        <v>153</v>
      </c>
      <c r="R60" s="4" t="s">
        <v>153</v>
      </c>
      <c r="S60" s="4" t="s">
        <v>153</v>
      </c>
      <c r="T60" s="4" t="s">
        <v>148</v>
      </c>
      <c r="U60" s="4" t="s">
        <v>153</v>
      </c>
      <c r="V60" s="4" t="s">
        <v>148</v>
      </c>
      <c r="W60" s="4" t="s">
        <v>212</v>
      </c>
      <c r="Z60" s="5">
        <f>COUNTIF(B60:W60,"smooth")</f>
        <v>14</v>
      </c>
      <c r="AA60" s="5">
        <f>COUNTIF(B60:W60,"faceted")</f>
        <v>3</v>
      </c>
      <c r="AB60" s="5">
        <f>COUNTIF(B60:W60,"No curved surfaces are present")</f>
        <v>1</v>
      </c>
    </row>
    <row r="61" spans="1:28" s="5" customFormat="1" x14ac:dyDescent="0.15">
      <c r="A61" s="3" t="s">
        <v>2</v>
      </c>
      <c r="B61" s="4" t="s">
        <v>148</v>
      </c>
      <c r="C61" s="4" t="s">
        <v>148</v>
      </c>
      <c r="D61" s="4" t="s">
        <v>148</v>
      </c>
      <c r="E61" s="4" t="s">
        <v>148</v>
      </c>
      <c r="F61" s="4" t="s">
        <v>148</v>
      </c>
      <c r="G61" s="4" t="s">
        <v>148</v>
      </c>
      <c r="H61" s="4" t="s">
        <v>148</v>
      </c>
      <c r="I61" s="4" t="s">
        <v>148</v>
      </c>
      <c r="J61" s="4" t="s">
        <v>148</v>
      </c>
      <c r="K61" s="4" t="s">
        <v>148</v>
      </c>
      <c r="L61" s="4" t="s">
        <v>148</v>
      </c>
      <c r="M61" s="4" t="s">
        <v>148</v>
      </c>
      <c r="N61" s="4" t="s">
        <v>148</v>
      </c>
      <c r="O61" s="4" t="s">
        <v>148</v>
      </c>
      <c r="P61" s="4" t="s">
        <v>148</v>
      </c>
      <c r="Q61" s="4" t="s">
        <v>148</v>
      </c>
      <c r="R61" s="4" t="s">
        <v>148</v>
      </c>
      <c r="S61" s="4" t="s">
        <v>148</v>
      </c>
      <c r="T61" s="4" t="s">
        <v>148</v>
      </c>
      <c r="U61" s="4" t="s">
        <v>148</v>
      </c>
      <c r="V61" s="4" t="s">
        <v>148</v>
      </c>
      <c r="W61" s="4" t="s">
        <v>148</v>
      </c>
    </row>
    <row r="62" spans="1:28" s="5" customFormat="1" x14ac:dyDescent="0.15">
      <c r="A62" s="3"/>
      <c r="B62" s="4"/>
      <c r="C62" s="4"/>
      <c r="D62" s="4"/>
      <c r="E62" s="4"/>
      <c r="F62" s="4"/>
      <c r="G62" s="4"/>
      <c r="H62" s="4"/>
      <c r="I62" s="4"/>
      <c r="J62" s="4"/>
      <c r="K62" s="4"/>
      <c r="L62" s="4"/>
      <c r="M62" s="4"/>
      <c r="N62" s="4"/>
      <c r="O62" s="4"/>
      <c r="P62" s="4"/>
      <c r="Q62" s="4"/>
      <c r="R62" s="4"/>
      <c r="S62" s="4"/>
      <c r="T62" s="4"/>
      <c r="U62" s="4"/>
      <c r="V62" s="4"/>
      <c r="W62" s="4"/>
      <c r="Z62" s="9" t="s">
        <v>286</v>
      </c>
      <c r="AA62" s="1" t="s">
        <v>154</v>
      </c>
      <c r="AB62" s="1" t="s">
        <v>161</v>
      </c>
    </row>
    <row r="63" spans="1:28" s="5" customFormat="1" x14ac:dyDescent="0.15">
      <c r="A63" s="3" t="s">
        <v>30</v>
      </c>
      <c r="B63" s="4" t="s">
        <v>155</v>
      </c>
      <c r="C63" s="4" t="s">
        <v>155</v>
      </c>
      <c r="D63" s="4" t="s">
        <v>155</v>
      </c>
      <c r="E63" s="4" t="s">
        <v>148</v>
      </c>
      <c r="F63" s="4" t="s">
        <v>155</v>
      </c>
      <c r="G63" s="4" t="s">
        <v>155</v>
      </c>
      <c r="H63" s="4" t="s">
        <v>155</v>
      </c>
      <c r="I63" s="4" t="s">
        <v>155</v>
      </c>
      <c r="J63" s="4" t="s">
        <v>161</v>
      </c>
      <c r="K63" s="4" t="s">
        <v>155</v>
      </c>
      <c r="L63" s="4" t="s">
        <v>148</v>
      </c>
      <c r="M63" s="9" t="s">
        <v>286</v>
      </c>
      <c r="N63" s="4" t="s">
        <v>155</v>
      </c>
      <c r="O63" s="4" t="s">
        <v>155</v>
      </c>
      <c r="P63" s="4" t="s">
        <v>155</v>
      </c>
      <c r="Q63" s="4" t="s">
        <v>155</v>
      </c>
      <c r="R63" s="4" t="s">
        <v>155</v>
      </c>
      <c r="S63" s="4" t="s">
        <v>155</v>
      </c>
      <c r="T63" s="4" t="s">
        <v>148</v>
      </c>
      <c r="U63" s="4" t="s">
        <v>155</v>
      </c>
      <c r="V63" s="4" t="s">
        <v>148</v>
      </c>
      <c r="W63" s="4" t="s">
        <v>155</v>
      </c>
      <c r="Z63" s="5">
        <f>COUNTIF(B63:W63,"cylinder without small round base")</f>
        <v>1</v>
      </c>
      <c r="AA63" s="5">
        <f>COUNTIF(B63:W63,"cylinder with small round base")</f>
        <v>16</v>
      </c>
      <c r="AB63" s="5">
        <f>COUNTIF(B63:W63,"flattened shape")</f>
        <v>1</v>
      </c>
    </row>
    <row r="64" spans="1:28" s="5" customFormat="1" x14ac:dyDescent="0.15">
      <c r="A64" s="3" t="s">
        <v>2</v>
      </c>
      <c r="B64" s="4" t="s">
        <v>148</v>
      </c>
      <c r="C64" s="4" t="s">
        <v>148</v>
      </c>
      <c r="D64" s="4" t="s">
        <v>148</v>
      </c>
      <c r="E64" s="4" t="s">
        <v>148</v>
      </c>
      <c r="F64" s="4" t="s">
        <v>148</v>
      </c>
      <c r="G64" s="4" t="s">
        <v>148</v>
      </c>
      <c r="H64" s="4" t="s">
        <v>148</v>
      </c>
      <c r="I64" s="4" t="s">
        <v>148</v>
      </c>
      <c r="J64" s="4" t="s">
        <v>148</v>
      </c>
      <c r="K64" s="4" t="s">
        <v>148</v>
      </c>
      <c r="L64" s="4" t="s">
        <v>148</v>
      </c>
      <c r="N64" s="4" t="s">
        <v>148</v>
      </c>
      <c r="O64" s="4" t="s">
        <v>148</v>
      </c>
      <c r="P64" s="4" t="s">
        <v>148</v>
      </c>
      <c r="Q64" s="4" t="s">
        <v>148</v>
      </c>
      <c r="R64" s="4" t="s">
        <v>148</v>
      </c>
      <c r="S64" s="4" t="s">
        <v>148</v>
      </c>
      <c r="T64" s="4" t="s">
        <v>148</v>
      </c>
      <c r="U64" s="4" t="s">
        <v>148</v>
      </c>
      <c r="V64" s="4" t="s">
        <v>148</v>
      </c>
      <c r="W64" s="4" t="s">
        <v>148</v>
      </c>
    </row>
    <row r="65" spans="1:28" x14ac:dyDescent="0.15">
      <c r="B65" s="1"/>
      <c r="C65" s="1"/>
      <c r="D65" s="1"/>
      <c r="E65" s="1"/>
      <c r="F65" s="1"/>
      <c r="G65" s="1"/>
      <c r="H65" s="1"/>
      <c r="I65" s="1"/>
      <c r="J65" s="1"/>
      <c r="K65" s="1"/>
      <c r="L65" s="1"/>
      <c r="M65" s="1"/>
      <c r="N65" s="1"/>
      <c r="O65" s="1"/>
      <c r="P65" s="1"/>
      <c r="Q65" s="1"/>
      <c r="R65" s="1"/>
      <c r="S65" s="1"/>
      <c r="T65" s="1"/>
      <c r="U65" s="1"/>
      <c r="V65" s="1"/>
      <c r="W65" s="1"/>
      <c r="Z65" s="6" t="s">
        <v>400</v>
      </c>
      <c r="AA65" s="6" t="s">
        <v>399</v>
      </c>
    </row>
    <row r="66" spans="1:28" x14ac:dyDescent="0.15">
      <c r="A66" s="2" t="s">
        <v>31</v>
      </c>
      <c r="B66" s="1" t="s">
        <v>151</v>
      </c>
      <c r="C66" s="1" t="s">
        <v>151</v>
      </c>
      <c r="D66" s="1" t="s">
        <v>150</v>
      </c>
      <c r="E66" s="1" t="s">
        <v>148</v>
      </c>
      <c r="F66" s="1" t="s">
        <v>151</v>
      </c>
      <c r="G66" s="1" t="s">
        <v>151</v>
      </c>
      <c r="H66" s="1" t="s">
        <v>151</v>
      </c>
      <c r="I66" s="1" t="s">
        <v>151</v>
      </c>
      <c r="J66" s="1" t="s">
        <v>151</v>
      </c>
      <c r="K66" s="1" t="s">
        <v>151</v>
      </c>
      <c r="L66" s="1" t="s">
        <v>148</v>
      </c>
      <c r="M66" s="1" t="s">
        <v>151</v>
      </c>
      <c r="N66" s="1" t="s">
        <v>151</v>
      </c>
      <c r="O66" s="1" t="s">
        <v>151</v>
      </c>
      <c r="P66" s="1" t="s">
        <v>151</v>
      </c>
      <c r="Q66" s="1" t="s">
        <v>151</v>
      </c>
      <c r="R66" s="1" t="s">
        <v>151</v>
      </c>
      <c r="S66" s="1" t="s">
        <v>151</v>
      </c>
      <c r="T66" s="1" t="s">
        <v>150</v>
      </c>
      <c r="U66" s="1" t="s">
        <v>151</v>
      </c>
      <c r="V66" s="1" t="s">
        <v>150</v>
      </c>
      <c r="W66" s="1" t="s">
        <v>151</v>
      </c>
      <c r="Z66" s="5">
        <f>COUNTIF(B66:W66,0)</f>
        <v>3</v>
      </c>
      <c r="AA66" s="5">
        <f>COUNTIF(B66:W66,1)</f>
        <v>17</v>
      </c>
    </row>
    <row r="67" spans="1:28" x14ac:dyDescent="0.15">
      <c r="B67" s="1"/>
      <c r="C67" s="1"/>
      <c r="D67" s="1"/>
      <c r="E67" s="1"/>
      <c r="F67" s="1"/>
      <c r="G67" s="1"/>
      <c r="H67" s="1"/>
      <c r="I67" s="1"/>
      <c r="J67" s="1"/>
      <c r="K67" s="1"/>
      <c r="L67" s="1"/>
      <c r="M67" s="1"/>
      <c r="N67" s="1"/>
      <c r="O67" s="1"/>
      <c r="P67" s="1"/>
      <c r="Q67" s="1"/>
      <c r="R67" s="1"/>
      <c r="S67" s="1"/>
      <c r="T67" s="1"/>
      <c r="U67" s="1"/>
      <c r="V67" s="1"/>
      <c r="W67" s="1"/>
      <c r="Z67" s="6" t="s">
        <v>152</v>
      </c>
      <c r="AA67" s="6" t="s">
        <v>170</v>
      </c>
    </row>
    <row r="68" spans="1:28" x14ac:dyDescent="0.15">
      <c r="A68" s="2" t="s">
        <v>32</v>
      </c>
      <c r="B68" s="1" t="s">
        <v>152</v>
      </c>
      <c r="C68" s="1" t="s">
        <v>152</v>
      </c>
      <c r="D68" s="1" t="s">
        <v>148</v>
      </c>
      <c r="E68" s="1" t="s">
        <v>148</v>
      </c>
      <c r="F68" s="1" t="s">
        <v>152</v>
      </c>
      <c r="G68" s="1" t="s">
        <v>152</v>
      </c>
      <c r="H68" s="1" t="s">
        <v>152</v>
      </c>
      <c r="I68" s="1" t="s">
        <v>152</v>
      </c>
      <c r="J68" s="1" t="s">
        <v>152</v>
      </c>
      <c r="K68" s="1" t="s">
        <v>152</v>
      </c>
      <c r="L68" s="1" t="s">
        <v>148</v>
      </c>
      <c r="M68" s="1" t="s">
        <v>152</v>
      </c>
      <c r="N68" s="1" t="s">
        <v>152</v>
      </c>
      <c r="O68" s="1" t="s">
        <v>152</v>
      </c>
      <c r="P68" s="1" t="s">
        <v>152</v>
      </c>
      <c r="Q68" s="1" t="s">
        <v>152</v>
      </c>
      <c r="R68" s="1" t="s">
        <v>170</v>
      </c>
      <c r="S68" s="1" t="s">
        <v>152</v>
      </c>
      <c r="T68" s="1" t="s">
        <v>148</v>
      </c>
      <c r="U68" s="1" t="s">
        <v>152</v>
      </c>
      <c r="V68" s="1" t="s">
        <v>148</v>
      </c>
      <c r="W68" s="1" t="s">
        <v>152</v>
      </c>
      <c r="Z68" s="5">
        <f>COUNTIF(B68:W68,"above touching")</f>
        <v>16</v>
      </c>
      <c r="AA68" s="5">
        <f>COUNTIF(B68:W68,"above")</f>
        <v>1</v>
      </c>
    </row>
    <row r="69" spans="1:28" x14ac:dyDescent="0.15">
      <c r="A69" s="2" t="s">
        <v>2</v>
      </c>
      <c r="B69" s="1" t="s">
        <v>148</v>
      </c>
      <c r="C69" s="1" t="s">
        <v>148</v>
      </c>
      <c r="D69" s="1" t="s">
        <v>148</v>
      </c>
      <c r="E69" s="1" t="s">
        <v>148</v>
      </c>
      <c r="F69" s="1" t="s">
        <v>148</v>
      </c>
      <c r="G69" s="1" t="s">
        <v>148</v>
      </c>
      <c r="H69" s="1" t="s">
        <v>148</v>
      </c>
      <c r="I69" s="1" t="s">
        <v>148</v>
      </c>
      <c r="J69" s="1" t="s">
        <v>148</v>
      </c>
      <c r="K69" s="1" t="s">
        <v>148</v>
      </c>
      <c r="L69" s="1" t="s">
        <v>148</v>
      </c>
      <c r="M69" s="1" t="s">
        <v>148</v>
      </c>
      <c r="N69" s="1" t="s">
        <v>148</v>
      </c>
      <c r="O69" s="1" t="s">
        <v>148</v>
      </c>
      <c r="P69" s="1" t="s">
        <v>148</v>
      </c>
      <c r="Q69" s="1" t="s">
        <v>148</v>
      </c>
      <c r="R69" s="1" t="s">
        <v>148</v>
      </c>
      <c r="S69" s="1" t="s">
        <v>148</v>
      </c>
      <c r="T69" s="1" t="s">
        <v>148</v>
      </c>
      <c r="U69" s="1" t="s">
        <v>148</v>
      </c>
      <c r="V69" s="1" t="s">
        <v>148</v>
      </c>
      <c r="W69" s="1" t="s">
        <v>148</v>
      </c>
      <c r="Z69" s="5"/>
      <c r="AA69" s="5"/>
    </row>
    <row r="70" spans="1:28" x14ac:dyDescent="0.15">
      <c r="B70" s="1"/>
      <c r="C70" s="1"/>
      <c r="D70" s="1"/>
      <c r="E70" s="1"/>
      <c r="F70" s="1"/>
      <c r="G70" s="1"/>
      <c r="H70" s="1"/>
      <c r="I70" s="1"/>
      <c r="J70" s="1"/>
      <c r="K70" s="1"/>
      <c r="L70" s="1"/>
      <c r="M70" s="1"/>
      <c r="N70" s="1"/>
      <c r="O70" s="1"/>
      <c r="P70" s="1"/>
      <c r="Q70" s="1"/>
      <c r="R70" s="1"/>
      <c r="S70" s="1"/>
      <c r="T70" s="1"/>
      <c r="U70" s="1"/>
      <c r="V70" s="1"/>
      <c r="W70" s="1"/>
      <c r="Z70" s="6" t="s">
        <v>153</v>
      </c>
      <c r="AA70" s="6" t="s">
        <v>212</v>
      </c>
    </row>
    <row r="71" spans="1:28" x14ac:dyDescent="0.15">
      <c r="A71" s="2" t="s">
        <v>33</v>
      </c>
      <c r="B71" s="1" t="s">
        <v>153</v>
      </c>
      <c r="C71" s="1" t="s">
        <v>153</v>
      </c>
      <c r="D71" s="1" t="s">
        <v>148</v>
      </c>
      <c r="E71" s="1" t="s">
        <v>148</v>
      </c>
      <c r="F71" s="1" t="s">
        <v>212</v>
      </c>
      <c r="G71" s="1" t="s">
        <v>153</v>
      </c>
      <c r="H71" s="1" t="s">
        <v>153</v>
      </c>
      <c r="I71" s="1" t="s">
        <v>153</v>
      </c>
      <c r="J71" s="1" t="s">
        <v>153</v>
      </c>
      <c r="K71" s="1" t="s">
        <v>153</v>
      </c>
      <c r="L71" s="1" t="s">
        <v>148</v>
      </c>
      <c r="M71" s="1" t="s">
        <v>153</v>
      </c>
      <c r="N71" s="1" t="s">
        <v>153</v>
      </c>
      <c r="O71" s="1" t="s">
        <v>153</v>
      </c>
      <c r="P71" s="1" t="s">
        <v>153</v>
      </c>
      <c r="Q71" s="1" t="s">
        <v>153</v>
      </c>
      <c r="R71" s="1" t="s">
        <v>153</v>
      </c>
      <c r="S71" s="1" t="s">
        <v>212</v>
      </c>
      <c r="T71" s="1" t="s">
        <v>148</v>
      </c>
      <c r="U71" s="1" t="s">
        <v>153</v>
      </c>
      <c r="V71" s="1" t="s">
        <v>148</v>
      </c>
      <c r="W71" s="1" t="s">
        <v>212</v>
      </c>
      <c r="Z71" s="5">
        <f>COUNTIF(B71:W71,"smooth")</f>
        <v>14</v>
      </c>
      <c r="AA71" s="5">
        <f>COUNTIF(B71:W71,"faceted")</f>
        <v>3</v>
      </c>
    </row>
    <row r="72" spans="1:28" x14ac:dyDescent="0.15">
      <c r="A72" s="2" t="s">
        <v>2</v>
      </c>
      <c r="B72" s="1" t="s">
        <v>148</v>
      </c>
      <c r="C72" s="1" t="s">
        <v>148</v>
      </c>
      <c r="D72" s="1" t="s">
        <v>148</v>
      </c>
      <c r="E72" s="1" t="s">
        <v>148</v>
      </c>
      <c r="F72" s="1" t="s">
        <v>148</v>
      </c>
      <c r="G72" s="1" t="s">
        <v>148</v>
      </c>
      <c r="H72" s="1" t="s">
        <v>148</v>
      </c>
      <c r="I72" s="1" t="s">
        <v>148</v>
      </c>
      <c r="J72" s="1" t="s">
        <v>148</v>
      </c>
      <c r="K72" s="1" t="s">
        <v>148</v>
      </c>
      <c r="L72" s="1" t="s">
        <v>148</v>
      </c>
      <c r="M72" s="1" t="s">
        <v>148</v>
      </c>
      <c r="N72" s="1" t="s">
        <v>148</v>
      </c>
      <c r="O72" s="1" t="s">
        <v>148</v>
      </c>
      <c r="P72" s="1" t="s">
        <v>148</v>
      </c>
      <c r="Q72" s="1" t="s">
        <v>148</v>
      </c>
      <c r="R72" s="1" t="s">
        <v>148</v>
      </c>
      <c r="S72" s="1" t="s">
        <v>148</v>
      </c>
      <c r="T72" s="1" t="s">
        <v>148</v>
      </c>
      <c r="U72" s="1" t="s">
        <v>148</v>
      </c>
      <c r="V72" s="1" t="s">
        <v>148</v>
      </c>
      <c r="W72" s="1" t="s">
        <v>148</v>
      </c>
      <c r="Z72" s="5"/>
      <c r="AA72" s="5"/>
    </row>
    <row r="73" spans="1:28" x14ac:dyDescent="0.15">
      <c r="B73" s="1"/>
      <c r="C73" s="1"/>
      <c r="D73" s="1"/>
      <c r="E73" s="1"/>
      <c r="F73" s="1"/>
      <c r="G73" s="1"/>
      <c r="H73" s="1"/>
      <c r="I73" s="1"/>
      <c r="J73" s="1"/>
      <c r="K73" s="1"/>
      <c r="L73" s="1"/>
      <c r="M73" s="1"/>
      <c r="N73" s="1"/>
      <c r="O73" s="1"/>
      <c r="P73" s="1"/>
      <c r="Q73" s="1"/>
      <c r="R73" s="1"/>
      <c r="S73" s="1"/>
      <c r="T73" s="1"/>
      <c r="U73" s="1"/>
      <c r="V73" s="1"/>
      <c r="W73" s="1"/>
      <c r="Z73" s="1" t="s">
        <v>156</v>
      </c>
      <c r="AA73" s="9" t="s">
        <v>257</v>
      </c>
      <c r="AB73" s="1" t="s">
        <v>321</v>
      </c>
    </row>
    <row r="74" spans="1:28" x14ac:dyDescent="0.15">
      <c r="A74" s="2" t="s">
        <v>34</v>
      </c>
      <c r="B74" s="1" t="s">
        <v>156</v>
      </c>
      <c r="C74" s="1" t="s">
        <v>156</v>
      </c>
      <c r="D74" s="1" t="s">
        <v>148</v>
      </c>
      <c r="E74" s="1" t="s">
        <v>148</v>
      </c>
      <c r="F74" s="1" t="s">
        <v>156</v>
      </c>
      <c r="G74" s="1" t="s">
        <v>156</v>
      </c>
      <c r="H74" s="1" t="s">
        <v>156</v>
      </c>
      <c r="I74" s="1" t="s">
        <v>156</v>
      </c>
      <c r="J74" s="9" t="s">
        <v>257</v>
      </c>
      <c r="K74" s="1" t="s">
        <v>156</v>
      </c>
      <c r="L74" s="1" t="s">
        <v>148</v>
      </c>
      <c r="M74" s="1" t="s">
        <v>156</v>
      </c>
      <c r="N74" s="1" t="s">
        <v>156</v>
      </c>
      <c r="O74" s="1" t="s">
        <v>156</v>
      </c>
      <c r="P74" s="1" t="s">
        <v>321</v>
      </c>
      <c r="Q74" s="1" t="s">
        <v>156</v>
      </c>
      <c r="R74" s="1" t="s">
        <v>156</v>
      </c>
      <c r="S74" s="1" t="s">
        <v>156</v>
      </c>
      <c r="T74" s="1" t="s">
        <v>148</v>
      </c>
      <c r="U74" s="1" t="s">
        <v>156</v>
      </c>
      <c r="V74" s="1" t="s">
        <v>148</v>
      </c>
      <c r="W74" s="1" t="s">
        <v>156</v>
      </c>
      <c r="Z74" s="5">
        <f>COUNTIF(B74:W74,"a cylinder with elliptical base and oblique extrusion")</f>
        <v>15</v>
      </c>
      <c r="AA74" s="5">
        <f>COUNTIF(B74:W74,"a cylinder with round base, without extrusion")</f>
        <v>1</v>
      </c>
      <c r="AB74" s="5">
        <f>COUNTIF(B74:W74,"a cylinder with round base and oblique extrusion")</f>
        <v>1</v>
      </c>
    </row>
    <row r="75" spans="1:28" x14ac:dyDescent="0.15">
      <c r="A75" s="2" t="s">
        <v>2</v>
      </c>
      <c r="B75" s="1" t="s">
        <v>148</v>
      </c>
      <c r="C75" s="1" t="s">
        <v>148</v>
      </c>
      <c r="D75" s="1" t="s">
        <v>148</v>
      </c>
      <c r="E75" s="1" t="s">
        <v>148</v>
      </c>
      <c r="F75" s="1" t="s">
        <v>148</v>
      </c>
      <c r="G75" s="1" t="s">
        <v>148</v>
      </c>
      <c r="H75" s="1" t="s">
        <v>148</v>
      </c>
      <c r="I75" s="1" t="s">
        <v>148</v>
      </c>
      <c r="K75" s="1" t="s">
        <v>148</v>
      </c>
      <c r="L75" s="1" t="s">
        <v>148</v>
      </c>
      <c r="M75" s="1" t="s">
        <v>148</v>
      </c>
      <c r="N75" s="1" t="s">
        <v>148</v>
      </c>
      <c r="O75" s="1" t="s">
        <v>148</v>
      </c>
      <c r="P75" s="1" t="s">
        <v>148</v>
      </c>
      <c r="Q75" s="1" t="s">
        <v>148</v>
      </c>
      <c r="R75" s="1" t="s">
        <v>148</v>
      </c>
      <c r="S75" s="1" t="s">
        <v>148</v>
      </c>
      <c r="T75" s="1" t="s">
        <v>148</v>
      </c>
      <c r="U75" s="1" t="s">
        <v>148</v>
      </c>
      <c r="V75" s="1" t="s">
        <v>148</v>
      </c>
      <c r="W75" s="1" t="s">
        <v>148</v>
      </c>
    </row>
    <row r="76" spans="1:28" s="5" customFormat="1" x14ac:dyDescent="0.15">
      <c r="A76" s="3"/>
      <c r="B76" s="4"/>
      <c r="C76" s="4"/>
      <c r="D76" s="4"/>
      <c r="E76" s="4"/>
      <c r="F76" s="4"/>
      <c r="G76" s="4"/>
      <c r="H76" s="4"/>
      <c r="I76" s="4"/>
      <c r="J76" s="4"/>
      <c r="K76" s="4"/>
      <c r="L76" s="4"/>
      <c r="M76" s="4"/>
      <c r="N76" s="4"/>
      <c r="O76" s="4"/>
      <c r="P76" s="4"/>
      <c r="Q76" s="4"/>
      <c r="R76" s="4"/>
      <c r="S76" s="4"/>
      <c r="T76" s="4"/>
      <c r="U76" s="4"/>
      <c r="V76" s="4"/>
      <c r="W76" s="4"/>
      <c r="Z76" s="6" t="s">
        <v>400</v>
      </c>
      <c r="AA76" s="6" t="s">
        <v>399</v>
      </c>
    </row>
    <row r="77" spans="1:28" s="5" customFormat="1" x14ac:dyDescent="0.15">
      <c r="A77" s="3" t="s">
        <v>35</v>
      </c>
      <c r="B77" s="4" t="s">
        <v>151</v>
      </c>
      <c r="C77" s="4" t="s">
        <v>151</v>
      </c>
      <c r="D77" s="4" t="s">
        <v>151</v>
      </c>
      <c r="E77" s="4" t="s">
        <v>148</v>
      </c>
      <c r="F77" s="4" t="s">
        <v>151</v>
      </c>
      <c r="G77" s="4" t="s">
        <v>151</v>
      </c>
      <c r="H77" s="4" t="s">
        <v>151</v>
      </c>
      <c r="I77" s="4" t="s">
        <v>151</v>
      </c>
      <c r="J77" s="4" t="s">
        <v>151</v>
      </c>
      <c r="K77" s="4" t="s">
        <v>151</v>
      </c>
      <c r="L77" s="4" t="s">
        <v>148</v>
      </c>
      <c r="M77" s="4" t="s">
        <v>151</v>
      </c>
      <c r="N77" s="4" t="s">
        <v>151</v>
      </c>
      <c r="O77" s="4" t="s">
        <v>151</v>
      </c>
      <c r="P77" s="4" t="s">
        <v>151</v>
      </c>
      <c r="Q77" s="4" t="s">
        <v>151</v>
      </c>
      <c r="R77" s="4" t="s">
        <v>151</v>
      </c>
      <c r="S77" s="4" t="s">
        <v>151</v>
      </c>
      <c r="T77" s="4" t="s">
        <v>150</v>
      </c>
      <c r="U77" s="4" t="s">
        <v>151</v>
      </c>
      <c r="V77" s="4" t="s">
        <v>150</v>
      </c>
      <c r="W77" s="4" t="s">
        <v>151</v>
      </c>
      <c r="Z77" s="5">
        <f>COUNTIF(B77:W77,0)</f>
        <v>2</v>
      </c>
      <c r="AA77" s="5">
        <f>COUNTIF(B77:W77,1)</f>
        <v>18</v>
      </c>
    </row>
    <row r="78" spans="1:28" s="5" customFormat="1" x14ac:dyDescent="0.15">
      <c r="A78" s="3"/>
      <c r="B78" s="4"/>
      <c r="C78" s="4"/>
      <c r="D78" s="4"/>
      <c r="E78" s="4"/>
      <c r="F78" s="4"/>
      <c r="G78" s="4"/>
      <c r="H78" s="4"/>
      <c r="I78" s="4"/>
      <c r="J78" s="4"/>
      <c r="K78" s="4"/>
      <c r="L78" s="4"/>
      <c r="M78" s="4"/>
      <c r="N78" s="4"/>
      <c r="O78" s="4"/>
      <c r="P78" s="4"/>
      <c r="Q78" s="4"/>
      <c r="R78" s="4"/>
      <c r="S78" s="4"/>
      <c r="T78" s="4"/>
      <c r="U78" s="4"/>
      <c r="V78" s="4"/>
      <c r="W78" s="4"/>
      <c r="Z78" s="6" t="s">
        <v>152</v>
      </c>
      <c r="AA78" s="6" t="s">
        <v>170</v>
      </c>
    </row>
    <row r="79" spans="1:28" s="5" customFormat="1" x14ac:dyDescent="0.15">
      <c r="A79" s="3" t="s">
        <v>36</v>
      </c>
      <c r="B79" s="4" t="s">
        <v>152</v>
      </c>
      <c r="C79" s="4" t="s">
        <v>152</v>
      </c>
      <c r="D79" s="4" t="s">
        <v>152</v>
      </c>
      <c r="E79" s="4" t="s">
        <v>148</v>
      </c>
      <c r="F79" s="4" t="s">
        <v>152</v>
      </c>
      <c r="G79" s="4" t="s">
        <v>152</v>
      </c>
      <c r="H79" s="4" t="s">
        <v>152</v>
      </c>
      <c r="I79" s="4" t="s">
        <v>152</v>
      </c>
      <c r="J79" s="4" t="s">
        <v>152</v>
      </c>
      <c r="K79" s="4" t="s">
        <v>152</v>
      </c>
      <c r="L79" s="4" t="s">
        <v>148</v>
      </c>
      <c r="M79" s="4" t="s">
        <v>152</v>
      </c>
      <c r="N79" s="4" t="s">
        <v>152</v>
      </c>
      <c r="O79" s="4" t="s">
        <v>152</v>
      </c>
      <c r="P79" s="4" t="s">
        <v>152</v>
      </c>
      <c r="Q79" s="4" t="s">
        <v>152</v>
      </c>
      <c r="R79" s="4" t="s">
        <v>170</v>
      </c>
      <c r="S79" s="4" t="s">
        <v>152</v>
      </c>
      <c r="T79" s="4" t="s">
        <v>148</v>
      </c>
      <c r="U79" s="4" t="s">
        <v>152</v>
      </c>
      <c r="V79" s="4" t="s">
        <v>148</v>
      </c>
      <c r="W79" s="4" t="s">
        <v>152</v>
      </c>
      <c r="Z79" s="5">
        <f>COUNTIF(B79:W79,"above touching")</f>
        <v>17</v>
      </c>
      <c r="AA79" s="5">
        <f>COUNTIF(B79:W79,"above")</f>
        <v>1</v>
      </c>
    </row>
    <row r="80" spans="1:28" s="5" customFormat="1" x14ac:dyDescent="0.15">
      <c r="A80" s="3" t="s">
        <v>2</v>
      </c>
      <c r="B80" s="4" t="s">
        <v>148</v>
      </c>
      <c r="C80" s="4" t="s">
        <v>148</v>
      </c>
      <c r="D80" s="4" t="s">
        <v>148</v>
      </c>
      <c r="E80" s="4" t="s">
        <v>148</v>
      </c>
      <c r="F80" s="4" t="s">
        <v>148</v>
      </c>
      <c r="G80" s="4" t="s">
        <v>148</v>
      </c>
      <c r="H80" s="4" t="s">
        <v>148</v>
      </c>
      <c r="I80" s="4" t="s">
        <v>148</v>
      </c>
      <c r="J80" s="4" t="s">
        <v>148</v>
      </c>
      <c r="K80" s="4" t="s">
        <v>148</v>
      </c>
      <c r="L80" s="4" t="s">
        <v>148</v>
      </c>
      <c r="M80" s="4" t="s">
        <v>148</v>
      </c>
      <c r="N80" s="4" t="s">
        <v>148</v>
      </c>
      <c r="O80" s="4" t="s">
        <v>148</v>
      </c>
      <c r="P80" s="4" t="s">
        <v>148</v>
      </c>
      <c r="Q80" s="4" t="s">
        <v>148</v>
      </c>
      <c r="R80" s="4" t="s">
        <v>148</v>
      </c>
      <c r="S80" s="4" t="s">
        <v>148</v>
      </c>
      <c r="T80" s="4" t="s">
        <v>148</v>
      </c>
      <c r="U80" s="4" t="s">
        <v>148</v>
      </c>
      <c r="V80" s="4" t="s">
        <v>148</v>
      </c>
      <c r="W80" s="4" t="s">
        <v>148</v>
      </c>
    </row>
    <row r="81" spans="1:28" s="5" customFormat="1" x14ac:dyDescent="0.15">
      <c r="A81" s="3"/>
      <c r="B81" s="4"/>
      <c r="C81" s="4"/>
      <c r="D81" s="4"/>
      <c r="E81" s="4"/>
      <c r="F81" s="4"/>
      <c r="G81" s="4"/>
      <c r="H81" s="4"/>
      <c r="I81" s="4"/>
      <c r="J81" s="4"/>
      <c r="K81" s="4"/>
      <c r="L81" s="4"/>
      <c r="M81" s="4"/>
      <c r="N81" s="4"/>
      <c r="O81" s="4"/>
      <c r="P81" s="4"/>
      <c r="Q81" s="4"/>
      <c r="R81" s="4"/>
      <c r="S81" s="4"/>
      <c r="T81" s="4"/>
      <c r="U81" s="4"/>
      <c r="V81" s="4"/>
      <c r="W81" s="4"/>
      <c r="Z81" s="6" t="s">
        <v>153</v>
      </c>
      <c r="AA81" s="6" t="s">
        <v>212</v>
      </c>
      <c r="AB81" s="1" t="s">
        <v>157</v>
      </c>
    </row>
    <row r="82" spans="1:28" s="5" customFormat="1" x14ac:dyDescent="0.15">
      <c r="A82" s="3" t="s">
        <v>37</v>
      </c>
      <c r="B82" s="4" t="s">
        <v>157</v>
      </c>
      <c r="C82" s="4" t="s">
        <v>157</v>
      </c>
      <c r="D82" s="4" t="s">
        <v>157</v>
      </c>
      <c r="E82" s="4" t="s">
        <v>148</v>
      </c>
      <c r="F82" s="4" t="s">
        <v>153</v>
      </c>
      <c r="G82" s="4" t="s">
        <v>153</v>
      </c>
      <c r="H82" s="4" t="s">
        <v>153</v>
      </c>
      <c r="I82" s="4" t="s">
        <v>153</v>
      </c>
      <c r="J82" s="4" t="s">
        <v>212</v>
      </c>
      <c r="K82" s="4" t="s">
        <v>153</v>
      </c>
      <c r="L82" s="4" t="s">
        <v>148</v>
      </c>
      <c r="M82" s="4" t="s">
        <v>157</v>
      </c>
      <c r="N82" s="4" t="s">
        <v>153</v>
      </c>
      <c r="O82" s="4" t="s">
        <v>153</v>
      </c>
      <c r="P82" s="4" t="s">
        <v>153</v>
      </c>
      <c r="Q82" s="4" t="s">
        <v>153</v>
      </c>
      <c r="R82" s="4" t="s">
        <v>153</v>
      </c>
      <c r="S82" s="4" t="s">
        <v>157</v>
      </c>
      <c r="T82" s="4" t="s">
        <v>148</v>
      </c>
      <c r="U82" s="4" t="s">
        <v>153</v>
      </c>
      <c r="V82" s="4" t="s">
        <v>148</v>
      </c>
      <c r="W82" s="4" t="s">
        <v>157</v>
      </c>
      <c r="Z82" s="5">
        <f>COUNTIF(B82:W82,"smooth")</f>
        <v>11</v>
      </c>
      <c r="AA82" s="5">
        <f>COUNTIF(B82:W82,"faceted")</f>
        <v>1</v>
      </c>
      <c r="AB82" s="5">
        <f>COUNTIF(B82:W82,"No curved surfaces are present")</f>
        <v>6</v>
      </c>
    </row>
    <row r="83" spans="1:28" s="5" customFormat="1" x14ac:dyDescent="0.15">
      <c r="A83" s="3" t="s">
        <v>2</v>
      </c>
      <c r="B83" s="4" t="s">
        <v>148</v>
      </c>
      <c r="C83" s="4" t="s">
        <v>148</v>
      </c>
      <c r="D83" s="4" t="s">
        <v>148</v>
      </c>
      <c r="E83" s="4" t="s">
        <v>148</v>
      </c>
      <c r="F83" s="4" t="s">
        <v>148</v>
      </c>
      <c r="G83" s="4" t="s">
        <v>148</v>
      </c>
      <c r="H83" s="4" t="s">
        <v>148</v>
      </c>
      <c r="I83" s="4" t="s">
        <v>148</v>
      </c>
      <c r="J83" s="4" t="s">
        <v>148</v>
      </c>
      <c r="K83" s="4" t="s">
        <v>148</v>
      </c>
      <c r="L83" s="4" t="s">
        <v>148</v>
      </c>
      <c r="M83" s="4" t="s">
        <v>148</v>
      </c>
      <c r="N83" s="4" t="s">
        <v>148</v>
      </c>
      <c r="O83" s="4" t="s">
        <v>148</v>
      </c>
      <c r="P83" s="4" t="s">
        <v>148</v>
      </c>
      <c r="Q83" s="4" t="s">
        <v>148</v>
      </c>
      <c r="R83" s="4" t="s">
        <v>148</v>
      </c>
      <c r="S83" s="4" t="s">
        <v>148</v>
      </c>
      <c r="T83" s="4" t="s">
        <v>148</v>
      </c>
      <c r="U83" s="4" t="s">
        <v>148</v>
      </c>
      <c r="V83" s="4" t="s">
        <v>148</v>
      </c>
      <c r="W83" s="4" t="s">
        <v>148</v>
      </c>
    </row>
    <row r="84" spans="1:28" s="5" customFormat="1" x14ac:dyDescent="0.15">
      <c r="A84" s="3"/>
      <c r="B84" s="4"/>
      <c r="C84" s="4"/>
      <c r="D84" s="4"/>
      <c r="E84" s="4"/>
      <c r="F84" s="4"/>
      <c r="G84" s="4"/>
      <c r="H84" s="4"/>
      <c r="I84" s="4"/>
      <c r="J84" s="4"/>
      <c r="K84" s="4"/>
      <c r="L84" s="4"/>
      <c r="M84" s="4"/>
      <c r="N84" s="4"/>
      <c r="O84" s="4"/>
      <c r="P84" s="4"/>
      <c r="Q84" s="4"/>
      <c r="R84" s="4"/>
      <c r="S84" s="4"/>
      <c r="T84" s="4"/>
      <c r="U84" s="4"/>
      <c r="V84" s="4"/>
      <c r="W84" s="4"/>
      <c r="Z84" s="4" t="s">
        <v>214</v>
      </c>
      <c r="AA84" s="4" t="s">
        <v>158</v>
      </c>
      <c r="AB84" s="9" t="s">
        <v>258</v>
      </c>
    </row>
    <row r="85" spans="1:28" s="5" customFormat="1" x14ac:dyDescent="0.15">
      <c r="A85" s="3" t="s">
        <v>38</v>
      </c>
      <c r="B85" s="4" t="s">
        <v>158</v>
      </c>
      <c r="C85" s="4" t="s">
        <v>158</v>
      </c>
      <c r="D85" s="4" t="s">
        <v>158</v>
      </c>
      <c r="E85" s="4" t="s">
        <v>148</v>
      </c>
      <c r="F85" s="4" t="s">
        <v>214</v>
      </c>
      <c r="G85" s="4" t="s">
        <v>214</v>
      </c>
      <c r="H85" s="4" t="s">
        <v>214</v>
      </c>
      <c r="I85" s="4" t="s">
        <v>214</v>
      </c>
      <c r="J85" s="9" t="s">
        <v>258</v>
      </c>
      <c r="K85" s="4" t="s">
        <v>214</v>
      </c>
      <c r="L85" s="4" t="s">
        <v>148</v>
      </c>
      <c r="M85" s="4" t="s">
        <v>158</v>
      </c>
      <c r="N85" s="4" t="s">
        <v>214</v>
      </c>
      <c r="O85" s="4" t="s">
        <v>214</v>
      </c>
      <c r="P85" s="4" t="s">
        <v>214</v>
      </c>
      <c r="Q85" s="4" t="s">
        <v>214</v>
      </c>
      <c r="R85" s="4" t="s">
        <v>214</v>
      </c>
      <c r="S85" s="4" t="s">
        <v>158</v>
      </c>
      <c r="T85" s="4" t="s">
        <v>148</v>
      </c>
      <c r="U85" s="4" t="s">
        <v>214</v>
      </c>
      <c r="V85" s="4" t="s">
        <v>148</v>
      </c>
      <c r="W85" s="4" t="s">
        <v>158</v>
      </c>
      <c r="Z85" s="5">
        <f>COUNTIF(B85:W85,"a beam: a 3D geometry derived from the extrusion of the base shape similar to A in figure")</f>
        <v>11</v>
      </c>
      <c r="AA85" s="5">
        <f>COUNTIF(B85:W85,"a beam: a 3D geometry derived from the extrusion of the base shape similar to B in figure")</f>
        <v>6</v>
      </c>
      <c r="AB85" s="5">
        <f>COUNTIF(B85:W85,"similar to A but with cilinders at the corners")</f>
        <v>1</v>
      </c>
    </row>
    <row r="86" spans="1:28" s="5" customFormat="1" x14ac:dyDescent="0.15">
      <c r="A86" s="3" t="s">
        <v>2</v>
      </c>
      <c r="B86" s="4" t="s">
        <v>148</v>
      </c>
      <c r="C86" s="4" t="s">
        <v>148</v>
      </c>
      <c r="D86" s="4" t="s">
        <v>148</v>
      </c>
      <c r="E86" s="4" t="s">
        <v>148</v>
      </c>
      <c r="F86" s="4" t="s">
        <v>148</v>
      </c>
      <c r="G86" s="4" t="s">
        <v>148</v>
      </c>
      <c r="H86" s="4" t="s">
        <v>148</v>
      </c>
      <c r="I86" s="4" t="s">
        <v>148</v>
      </c>
      <c r="K86" s="4" t="s">
        <v>148</v>
      </c>
      <c r="L86" s="4" t="s">
        <v>148</v>
      </c>
      <c r="M86" s="4" t="s">
        <v>148</v>
      </c>
      <c r="N86" s="4" t="s">
        <v>148</v>
      </c>
      <c r="O86" s="4" t="s">
        <v>148</v>
      </c>
      <c r="P86" s="4" t="s">
        <v>148</v>
      </c>
      <c r="Q86" s="4" t="s">
        <v>148</v>
      </c>
      <c r="R86" s="4" t="s">
        <v>148</v>
      </c>
      <c r="S86" s="4" t="s">
        <v>148</v>
      </c>
      <c r="T86" s="4" t="s">
        <v>148</v>
      </c>
      <c r="U86" s="4" t="s">
        <v>148</v>
      </c>
      <c r="V86" s="4" t="s">
        <v>148</v>
      </c>
      <c r="W86" s="4" t="s">
        <v>148</v>
      </c>
    </row>
    <row r="87" spans="1:28" x14ac:dyDescent="0.15">
      <c r="B87" s="1"/>
      <c r="C87" s="1"/>
      <c r="D87" s="1"/>
      <c r="E87" s="1"/>
      <c r="F87" s="1"/>
      <c r="G87" s="1"/>
      <c r="H87" s="1"/>
      <c r="I87" s="1"/>
      <c r="J87" s="1"/>
      <c r="K87" s="1"/>
      <c r="L87" s="1"/>
      <c r="M87" s="1"/>
      <c r="N87" s="1"/>
      <c r="O87" s="1"/>
      <c r="P87" s="1"/>
      <c r="Q87" s="1"/>
      <c r="R87" s="1"/>
      <c r="S87" s="1"/>
      <c r="T87" s="1"/>
      <c r="U87" s="1"/>
      <c r="V87" s="1"/>
      <c r="W87" s="1"/>
      <c r="Z87" s="6" t="s">
        <v>400</v>
      </c>
      <c r="AA87" s="6" t="s">
        <v>399</v>
      </c>
    </row>
    <row r="88" spans="1:28" x14ac:dyDescent="0.15">
      <c r="A88" s="2" t="s">
        <v>39</v>
      </c>
      <c r="B88" s="1" t="s">
        <v>151</v>
      </c>
      <c r="C88" s="1" t="s">
        <v>151</v>
      </c>
      <c r="D88" s="1" t="s">
        <v>151</v>
      </c>
      <c r="E88" s="1" t="s">
        <v>148</v>
      </c>
      <c r="F88" s="1" t="s">
        <v>151</v>
      </c>
      <c r="G88" s="1" t="s">
        <v>151</v>
      </c>
      <c r="H88" s="1" t="s">
        <v>151</v>
      </c>
      <c r="I88" s="1" t="s">
        <v>151</v>
      </c>
      <c r="J88" s="1" t="s">
        <v>151</v>
      </c>
      <c r="K88" s="1" t="s">
        <v>151</v>
      </c>
      <c r="L88" s="1" t="s">
        <v>148</v>
      </c>
      <c r="M88" s="1" t="s">
        <v>151</v>
      </c>
      <c r="N88" s="1" t="s">
        <v>151</v>
      </c>
      <c r="O88" s="1" t="s">
        <v>151</v>
      </c>
      <c r="P88" s="1" t="s">
        <v>151</v>
      </c>
      <c r="Q88" s="1" t="s">
        <v>151</v>
      </c>
      <c r="R88" s="1" t="s">
        <v>151</v>
      </c>
      <c r="S88" s="1" t="s">
        <v>151</v>
      </c>
      <c r="T88" s="1" t="s">
        <v>150</v>
      </c>
      <c r="U88" s="1" t="s">
        <v>151</v>
      </c>
      <c r="V88" s="1" t="s">
        <v>150</v>
      </c>
      <c r="W88" s="1" t="s">
        <v>151</v>
      </c>
      <c r="Z88" s="5">
        <f>COUNTIF(B88:W88,0)</f>
        <v>2</v>
      </c>
      <c r="AA88" s="5">
        <f>COUNTIF(B88:W88,1)</f>
        <v>18</v>
      </c>
    </row>
    <row r="89" spans="1:28" x14ac:dyDescent="0.15">
      <c r="B89" s="1"/>
      <c r="C89" s="1"/>
      <c r="D89" s="1"/>
      <c r="E89" s="1"/>
      <c r="F89" s="1"/>
      <c r="G89" s="1"/>
      <c r="H89" s="1"/>
      <c r="I89" s="1"/>
      <c r="J89" s="1"/>
      <c r="K89" s="1"/>
      <c r="L89" s="1"/>
      <c r="M89" s="1"/>
      <c r="N89" s="1"/>
      <c r="O89" s="1"/>
      <c r="P89" s="1"/>
      <c r="Q89" s="1"/>
      <c r="R89" s="1"/>
      <c r="S89" s="1"/>
      <c r="T89" s="1"/>
      <c r="U89" s="1"/>
      <c r="V89" s="1"/>
      <c r="W89" s="1"/>
      <c r="Z89" s="6" t="s">
        <v>152</v>
      </c>
      <c r="AA89" s="6" t="s">
        <v>170</v>
      </c>
    </row>
    <row r="90" spans="1:28" x14ac:dyDescent="0.15">
      <c r="A90" s="2" t="s">
        <v>40</v>
      </c>
      <c r="B90" s="1" t="s">
        <v>152</v>
      </c>
      <c r="C90" s="1" t="s">
        <v>152</v>
      </c>
      <c r="D90" s="1" t="s">
        <v>152</v>
      </c>
      <c r="E90" s="1" t="s">
        <v>148</v>
      </c>
      <c r="F90" s="1" t="s">
        <v>152</v>
      </c>
      <c r="G90" s="1" t="s">
        <v>152</v>
      </c>
      <c r="H90" s="1" t="s">
        <v>152</v>
      </c>
      <c r="I90" s="1" t="s">
        <v>152</v>
      </c>
      <c r="J90" s="1" t="s">
        <v>152</v>
      </c>
      <c r="K90" s="1" t="s">
        <v>152</v>
      </c>
      <c r="L90" s="1" t="s">
        <v>148</v>
      </c>
      <c r="M90" s="1" t="s">
        <v>152</v>
      </c>
      <c r="N90" s="1" t="s">
        <v>152</v>
      </c>
      <c r="O90" s="1" t="s">
        <v>152</v>
      </c>
      <c r="P90" s="1" t="s">
        <v>152</v>
      </c>
      <c r="Q90" s="1" t="s">
        <v>152</v>
      </c>
      <c r="R90" s="1" t="s">
        <v>170</v>
      </c>
      <c r="S90" s="1" t="s">
        <v>152</v>
      </c>
      <c r="T90" s="1" t="s">
        <v>148</v>
      </c>
      <c r="U90" s="1" t="s">
        <v>152</v>
      </c>
      <c r="V90" s="1" t="s">
        <v>148</v>
      </c>
      <c r="W90" s="1" t="s">
        <v>152</v>
      </c>
      <c r="Z90" s="5">
        <f>COUNTIF(B90:W90,"above touching")</f>
        <v>17</v>
      </c>
      <c r="AA90" s="5">
        <f>COUNTIF(B90:W90,"above")</f>
        <v>1</v>
      </c>
    </row>
    <row r="91" spans="1:28" x14ac:dyDescent="0.15">
      <c r="A91" s="2" t="s">
        <v>2</v>
      </c>
      <c r="B91" s="1" t="s">
        <v>148</v>
      </c>
      <c r="C91" s="1" t="s">
        <v>148</v>
      </c>
      <c r="D91" s="1" t="s">
        <v>148</v>
      </c>
      <c r="E91" s="1" t="s">
        <v>148</v>
      </c>
      <c r="F91" s="1" t="s">
        <v>148</v>
      </c>
      <c r="G91" s="1" t="s">
        <v>148</v>
      </c>
      <c r="H91" s="1" t="s">
        <v>148</v>
      </c>
      <c r="I91" s="1" t="s">
        <v>148</v>
      </c>
      <c r="J91" s="1" t="s">
        <v>148</v>
      </c>
      <c r="K91" s="1" t="s">
        <v>148</v>
      </c>
      <c r="L91" s="1" t="s">
        <v>148</v>
      </c>
      <c r="M91" s="1" t="s">
        <v>148</v>
      </c>
      <c r="N91" s="1" t="s">
        <v>148</v>
      </c>
      <c r="O91" s="1" t="s">
        <v>148</v>
      </c>
      <c r="P91" s="1" t="s">
        <v>148</v>
      </c>
      <c r="Q91" s="1" t="s">
        <v>148</v>
      </c>
      <c r="R91" s="1" t="s">
        <v>148</v>
      </c>
      <c r="S91" s="1" t="s">
        <v>148</v>
      </c>
      <c r="T91" s="1" t="s">
        <v>148</v>
      </c>
      <c r="U91" s="1" t="s">
        <v>148</v>
      </c>
      <c r="V91" s="1" t="s">
        <v>148</v>
      </c>
      <c r="W91" s="1" t="s">
        <v>148</v>
      </c>
      <c r="Z91" s="5"/>
      <c r="AA91" s="5"/>
    </row>
    <row r="92" spans="1:28" x14ac:dyDescent="0.15">
      <c r="B92" s="1"/>
      <c r="C92" s="1"/>
      <c r="D92" s="1"/>
      <c r="E92" s="1"/>
      <c r="F92" s="1"/>
      <c r="G92" s="1"/>
      <c r="H92" s="1"/>
      <c r="I92" s="1"/>
      <c r="J92" s="1"/>
      <c r="K92" s="1"/>
      <c r="L92" s="1"/>
      <c r="M92" s="1"/>
      <c r="N92" s="1"/>
      <c r="O92" s="1"/>
      <c r="P92" s="1"/>
      <c r="Q92" s="1"/>
      <c r="R92" s="1"/>
      <c r="S92" s="1"/>
      <c r="T92" s="1"/>
      <c r="U92" s="1"/>
      <c r="V92" s="1"/>
      <c r="W92" s="1"/>
      <c r="Z92" s="6" t="s">
        <v>153</v>
      </c>
      <c r="AA92" s="6" t="s">
        <v>212</v>
      </c>
      <c r="AB92" s="1" t="s">
        <v>157</v>
      </c>
    </row>
    <row r="93" spans="1:28" x14ac:dyDescent="0.15">
      <c r="A93" s="2" t="s">
        <v>41</v>
      </c>
      <c r="B93" s="1" t="s">
        <v>157</v>
      </c>
      <c r="C93" s="1" t="s">
        <v>157</v>
      </c>
      <c r="D93" s="1" t="s">
        <v>157</v>
      </c>
      <c r="E93" s="1" t="s">
        <v>148</v>
      </c>
      <c r="F93" s="1" t="s">
        <v>153</v>
      </c>
      <c r="G93" s="1" t="s">
        <v>153</v>
      </c>
      <c r="H93" s="1" t="s">
        <v>153</v>
      </c>
      <c r="I93" s="1" t="s">
        <v>153</v>
      </c>
      <c r="J93" s="1" t="s">
        <v>212</v>
      </c>
      <c r="K93" s="1" t="s">
        <v>153</v>
      </c>
      <c r="L93" s="1" t="s">
        <v>148</v>
      </c>
      <c r="M93" s="1" t="s">
        <v>157</v>
      </c>
      <c r="N93" s="1" t="s">
        <v>153</v>
      </c>
      <c r="O93" s="1" t="s">
        <v>153</v>
      </c>
      <c r="P93" s="1" t="s">
        <v>153</v>
      </c>
      <c r="Q93" s="1" t="s">
        <v>153</v>
      </c>
      <c r="R93" s="1" t="s">
        <v>153</v>
      </c>
      <c r="S93" s="1" t="s">
        <v>157</v>
      </c>
      <c r="T93" s="1" t="s">
        <v>148</v>
      </c>
      <c r="U93" s="1" t="s">
        <v>153</v>
      </c>
      <c r="V93" s="1" t="s">
        <v>148</v>
      </c>
      <c r="W93" s="1" t="s">
        <v>157</v>
      </c>
      <c r="Z93" s="5">
        <f>COUNTIF(B93:W93,"smooth")</f>
        <v>11</v>
      </c>
      <c r="AA93" s="5">
        <f>COUNTIF(B93:W93,"faceted")</f>
        <v>1</v>
      </c>
      <c r="AB93" s="5">
        <f>COUNTIF(B93:W93,"No curved surfaces are present")</f>
        <v>6</v>
      </c>
    </row>
    <row r="94" spans="1:28" x14ac:dyDescent="0.15">
      <c r="A94" s="2" t="s">
        <v>2</v>
      </c>
      <c r="B94" s="1" t="s">
        <v>148</v>
      </c>
      <c r="C94" s="1" t="s">
        <v>148</v>
      </c>
      <c r="D94" s="1" t="s">
        <v>148</v>
      </c>
      <c r="E94" s="1" t="s">
        <v>148</v>
      </c>
      <c r="F94" s="1" t="s">
        <v>148</v>
      </c>
      <c r="G94" s="1" t="s">
        <v>148</v>
      </c>
      <c r="H94" s="1" t="s">
        <v>148</v>
      </c>
      <c r="I94" s="1" t="s">
        <v>148</v>
      </c>
      <c r="J94" s="1" t="s">
        <v>148</v>
      </c>
      <c r="K94" s="1" t="s">
        <v>148</v>
      </c>
      <c r="L94" s="1" t="s">
        <v>148</v>
      </c>
      <c r="M94" s="1" t="s">
        <v>148</v>
      </c>
      <c r="N94" s="1" t="s">
        <v>148</v>
      </c>
      <c r="O94" s="1" t="s">
        <v>148</v>
      </c>
      <c r="P94" s="1" t="s">
        <v>148</v>
      </c>
      <c r="Q94" s="1" t="s">
        <v>148</v>
      </c>
      <c r="R94" s="1" t="s">
        <v>148</v>
      </c>
      <c r="S94" s="1" t="s">
        <v>148</v>
      </c>
      <c r="T94" s="1" t="s">
        <v>148</v>
      </c>
      <c r="U94" s="1" t="s">
        <v>148</v>
      </c>
      <c r="V94" s="1" t="s">
        <v>148</v>
      </c>
      <c r="W94" s="1" t="s">
        <v>148</v>
      </c>
      <c r="Z94" s="5"/>
      <c r="AA94" s="5"/>
    </row>
    <row r="95" spans="1:28" x14ac:dyDescent="0.15">
      <c r="B95" s="1"/>
      <c r="C95" s="1"/>
      <c r="D95" s="1"/>
      <c r="E95" s="1"/>
      <c r="F95" s="1"/>
      <c r="G95" s="1"/>
      <c r="H95" s="1"/>
      <c r="I95" s="1"/>
      <c r="J95" s="1"/>
      <c r="K95" s="1"/>
      <c r="L95" s="1"/>
      <c r="M95" s="1"/>
      <c r="N95" s="1"/>
      <c r="O95" s="1"/>
      <c r="P95" s="1"/>
      <c r="Q95" s="1"/>
      <c r="R95" s="1"/>
      <c r="S95" s="1"/>
      <c r="T95" s="1"/>
      <c r="U95" s="1"/>
      <c r="V95" s="1"/>
      <c r="W95" s="1"/>
      <c r="Z95" s="1" t="s">
        <v>215</v>
      </c>
      <c r="AA95" s="1" t="s">
        <v>159</v>
      </c>
      <c r="AB95" s="9" t="s">
        <v>259</v>
      </c>
    </row>
    <row r="96" spans="1:28" x14ac:dyDescent="0.15">
      <c r="A96" s="2" t="s">
        <v>42</v>
      </c>
      <c r="B96" s="1" t="s">
        <v>159</v>
      </c>
      <c r="C96" s="1" t="s">
        <v>159</v>
      </c>
      <c r="D96" s="1" t="s">
        <v>159</v>
      </c>
      <c r="E96" s="1" t="s">
        <v>148</v>
      </c>
      <c r="F96" s="1" t="s">
        <v>215</v>
      </c>
      <c r="G96" s="1" t="s">
        <v>215</v>
      </c>
      <c r="H96" s="1" t="s">
        <v>159</v>
      </c>
      <c r="I96" s="1" t="s">
        <v>215</v>
      </c>
      <c r="J96" s="9" t="s">
        <v>259</v>
      </c>
      <c r="K96" s="1" t="s">
        <v>215</v>
      </c>
      <c r="L96" s="1" t="s">
        <v>148</v>
      </c>
      <c r="M96" s="1" t="s">
        <v>159</v>
      </c>
      <c r="N96" s="1" t="s">
        <v>215</v>
      </c>
      <c r="O96" s="1" t="s">
        <v>215</v>
      </c>
      <c r="P96" s="1" t="s">
        <v>215</v>
      </c>
      <c r="Q96" s="1" t="s">
        <v>215</v>
      </c>
      <c r="R96" s="1" t="s">
        <v>215</v>
      </c>
      <c r="S96" s="1" t="s">
        <v>159</v>
      </c>
      <c r="T96" s="1" t="s">
        <v>148</v>
      </c>
      <c r="U96" s="1" t="s">
        <v>215</v>
      </c>
      <c r="V96" s="1" t="s">
        <v>148</v>
      </c>
      <c r="W96" s="1" t="s">
        <v>159</v>
      </c>
      <c r="Z96" s="5">
        <f>COUNTIF(B96:W96,"a beam: a 3D geometry derived by the extrusion of the base shape similar to A in figure")</f>
        <v>10</v>
      </c>
      <c r="AA96" s="5">
        <f>COUNTIF(B96:W96,"a beam: a 3D geometry derived by the extrusion of the base shape similar to B in figure")</f>
        <v>7</v>
      </c>
      <c r="AB96" s="5">
        <f>COUNTIF(B96:W96,"similar to A but with cylinders at the corners")</f>
        <v>1</v>
      </c>
    </row>
    <row r="97" spans="1:28" x14ac:dyDescent="0.15">
      <c r="A97" s="2" t="s">
        <v>2</v>
      </c>
      <c r="B97" s="1" t="s">
        <v>148</v>
      </c>
      <c r="C97" s="1" t="s">
        <v>148</v>
      </c>
      <c r="D97" s="1" t="s">
        <v>148</v>
      </c>
      <c r="E97" s="1" t="s">
        <v>148</v>
      </c>
      <c r="F97" s="1" t="s">
        <v>148</v>
      </c>
      <c r="G97" s="1" t="s">
        <v>148</v>
      </c>
      <c r="H97" s="1" t="s">
        <v>148</v>
      </c>
      <c r="I97" s="1" t="s">
        <v>148</v>
      </c>
      <c r="K97" s="1" t="s">
        <v>148</v>
      </c>
      <c r="L97" s="1" t="s">
        <v>148</v>
      </c>
      <c r="M97" s="1" t="s">
        <v>148</v>
      </c>
      <c r="N97" s="1" t="s">
        <v>148</v>
      </c>
      <c r="O97" s="1" t="s">
        <v>148</v>
      </c>
      <c r="P97" s="1" t="s">
        <v>148</v>
      </c>
      <c r="Q97" s="1" t="s">
        <v>148</v>
      </c>
      <c r="R97" s="1" t="s">
        <v>148</v>
      </c>
      <c r="S97" s="1" t="s">
        <v>148</v>
      </c>
      <c r="T97" s="1" t="s">
        <v>148</v>
      </c>
      <c r="U97" s="1" t="s">
        <v>148</v>
      </c>
      <c r="V97" s="1" t="s">
        <v>148</v>
      </c>
      <c r="W97" s="1" t="s">
        <v>148</v>
      </c>
    </row>
    <row r="98" spans="1:28" s="5" customFormat="1" x14ac:dyDescent="0.15">
      <c r="A98" s="3"/>
      <c r="B98" s="4"/>
      <c r="C98" s="4"/>
      <c r="D98" s="4"/>
      <c r="E98" s="4"/>
      <c r="F98" s="4"/>
      <c r="G98" s="4"/>
      <c r="H98" s="4"/>
      <c r="I98" s="4"/>
      <c r="J98" s="4"/>
      <c r="K98" s="4"/>
      <c r="L98" s="4"/>
      <c r="M98" s="4"/>
      <c r="N98" s="4"/>
      <c r="O98" s="4"/>
      <c r="P98" s="4"/>
      <c r="Q98" s="4"/>
      <c r="R98" s="4"/>
      <c r="S98" s="4"/>
      <c r="T98" s="4"/>
      <c r="U98" s="4"/>
      <c r="V98" s="4"/>
      <c r="W98" s="4"/>
      <c r="Z98" s="6" t="s">
        <v>400</v>
      </c>
      <c r="AA98" s="6" t="s">
        <v>399</v>
      </c>
    </row>
    <row r="99" spans="1:28" s="5" customFormat="1" x14ac:dyDescent="0.15">
      <c r="A99" s="3" t="s">
        <v>43</v>
      </c>
      <c r="B99" s="4" t="s">
        <v>151</v>
      </c>
      <c r="C99" s="4" t="s">
        <v>151</v>
      </c>
      <c r="D99" s="4" t="s">
        <v>151</v>
      </c>
      <c r="E99" s="4" t="s">
        <v>148</v>
      </c>
      <c r="F99" s="4" t="s">
        <v>151</v>
      </c>
      <c r="G99" s="4" t="s">
        <v>151</v>
      </c>
      <c r="H99" s="4" t="s">
        <v>151</v>
      </c>
      <c r="I99" s="4" t="s">
        <v>150</v>
      </c>
      <c r="J99" s="4" t="s">
        <v>151</v>
      </c>
      <c r="K99" s="4" t="s">
        <v>151</v>
      </c>
      <c r="L99" s="4" t="s">
        <v>148</v>
      </c>
      <c r="M99" s="4" t="s">
        <v>151</v>
      </c>
      <c r="N99" s="4" t="s">
        <v>150</v>
      </c>
      <c r="O99" s="4" t="s">
        <v>150</v>
      </c>
      <c r="P99" s="4" t="s">
        <v>151</v>
      </c>
      <c r="Q99" s="4" t="s">
        <v>151</v>
      </c>
      <c r="R99" s="4" t="s">
        <v>151</v>
      </c>
      <c r="S99" s="4" t="s">
        <v>151</v>
      </c>
      <c r="T99" s="4" t="s">
        <v>150</v>
      </c>
      <c r="U99" s="4" t="s">
        <v>151</v>
      </c>
      <c r="V99" s="4" t="s">
        <v>150</v>
      </c>
      <c r="W99" s="4" t="s">
        <v>151</v>
      </c>
      <c r="Z99" s="5">
        <f>COUNTIF(B99:W99,0)</f>
        <v>5</v>
      </c>
      <c r="AA99" s="5">
        <f>COUNTIF(B99:W99,1)</f>
        <v>15</v>
      </c>
    </row>
    <row r="100" spans="1:28" s="5" customFormat="1" x14ac:dyDescent="0.15">
      <c r="A100" s="3"/>
      <c r="B100" s="4"/>
      <c r="C100" s="4"/>
      <c r="D100" s="4"/>
      <c r="E100" s="4"/>
      <c r="F100" s="4"/>
      <c r="G100" s="4"/>
      <c r="H100" s="4"/>
      <c r="I100" s="4"/>
      <c r="J100" s="4"/>
      <c r="K100" s="4"/>
      <c r="L100" s="4"/>
      <c r="M100" s="4"/>
      <c r="N100" s="4"/>
      <c r="O100" s="4"/>
      <c r="P100" s="4"/>
      <c r="Q100" s="4"/>
      <c r="R100" s="4"/>
      <c r="S100" s="4"/>
      <c r="T100" s="4"/>
      <c r="U100" s="4"/>
      <c r="V100" s="4"/>
      <c r="W100" s="4"/>
      <c r="Z100" s="6" t="s">
        <v>152</v>
      </c>
      <c r="AA100" s="6" t="s">
        <v>170</v>
      </c>
      <c r="AB100" s="6" t="s">
        <v>401</v>
      </c>
    </row>
    <row r="101" spans="1:28" s="5" customFormat="1" x14ac:dyDescent="0.15">
      <c r="A101" s="3" t="s">
        <v>44</v>
      </c>
      <c r="B101" s="4" t="s">
        <v>160</v>
      </c>
      <c r="C101" s="4" t="s">
        <v>160</v>
      </c>
      <c r="D101" s="4" t="s">
        <v>160</v>
      </c>
      <c r="E101" s="4" t="s">
        <v>148</v>
      </c>
      <c r="F101" s="4" t="s">
        <v>160</v>
      </c>
      <c r="G101" s="4" t="s">
        <v>160</v>
      </c>
      <c r="H101" s="4" t="s">
        <v>152</v>
      </c>
      <c r="I101" s="4" t="s">
        <v>148</v>
      </c>
      <c r="J101" s="4" t="s">
        <v>160</v>
      </c>
      <c r="K101" s="4" t="s">
        <v>160</v>
      </c>
      <c r="L101" s="4" t="s">
        <v>148</v>
      </c>
      <c r="M101" s="4" t="s">
        <v>160</v>
      </c>
      <c r="N101" s="4" t="s">
        <v>148</v>
      </c>
      <c r="O101" s="4" t="s">
        <v>148</v>
      </c>
      <c r="P101" s="4" t="s">
        <v>152</v>
      </c>
      <c r="Q101" s="4" t="s">
        <v>152</v>
      </c>
      <c r="R101" s="4" t="s">
        <v>170</v>
      </c>
      <c r="S101" s="4" t="s">
        <v>152</v>
      </c>
      <c r="T101" s="4" t="s">
        <v>148</v>
      </c>
      <c r="U101" s="4" t="s">
        <v>152</v>
      </c>
      <c r="V101" s="4" t="s">
        <v>148</v>
      </c>
      <c r="W101" s="4" t="s">
        <v>160</v>
      </c>
      <c r="Z101" s="5">
        <f>COUNTIF(B101:W101,"above touching")</f>
        <v>5</v>
      </c>
      <c r="AA101" s="5">
        <f>COUNTIF(B101:W101,"above")</f>
        <v>1</v>
      </c>
      <c r="AB101" s="5">
        <f>COUNTIF(B101:W101,"on")</f>
        <v>9</v>
      </c>
    </row>
    <row r="102" spans="1:28" s="5" customFormat="1" x14ac:dyDescent="0.15">
      <c r="A102" s="3" t="s">
        <v>2</v>
      </c>
      <c r="B102" s="4" t="s">
        <v>148</v>
      </c>
      <c r="C102" s="4" t="s">
        <v>148</v>
      </c>
      <c r="D102" s="4" t="s">
        <v>148</v>
      </c>
      <c r="E102" s="4" t="s">
        <v>148</v>
      </c>
      <c r="F102" s="4" t="s">
        <v>148</v>
      </c>
      <c r="G102" s="4" t="s">
        <v>148</v>
      </c>
      <c r="H102" s="4" t="s">
        <v>148</v>
      </c>
      <c r="I102" s="4" t="s">
        <v>148</v>
      </c>
      <c r="J102" s="4" t="s">
        <v>148</v>
      </c>
      <c r="K102" s="4" t="s">
        <v>148</v>
      </c>
      <c r="L102" s="4" t="s">
        <v>148</v>
      </c>
      <c r="M102" s="4" t="s">
        <v>148</v>
      </c>
      <c r="N102" s="4" t="s">
        <v>148</v>
      </c>
      <c r="O102" s="4" t="s">
        <v>148</v>
      </c>
      <c r="P102" s="4" t="s">
        <v>148</v>
      </c>
      <c r="Q102" s="4" t="s">
        <v>148</v>
      </c>
      <c r="R102" s="4" t="s">
        <v>148</v>
      </c>
      <c r="S102" s="4" t="s">
        <v>148</v>
      </c>
      <c r="T102" s="4" t="s">
        <v>148</v>
      </c>
      <c r="U102" s="4" t="s">
        <v>148</v>
      </c>
      <c r="V102" s="4" t="s">
        <v>148</v>
      </c>
      <c r="W102" s="4" t="s">
        <v>148</v>
      </c>
    </row>
    <row r="103" spans="1:28" s="5" customFormat="1" x14ac:dyDescent="0.15">
      <c r="A103" s="3"/>
      <c r="B103" s="4"/>
      <c r="C103" s="4"/>
      <c r="D103" s="4"/>
      <c r="E103" s="4"/>
      <c r="F103" s="4"/>
      <c r="G103" s="4"/>
      <c r="H103" s="4"/>
      <c r="I103" s="4"/>
      <c r="J103" s="4"/>
      <c r="K103" s="4"/>
      <c r="L103" s="4"/>
      <c r="M103" s="4"/>
      <c r="N103" s="4"/>
      <c r="O103" s="4"/>
      <c r="P103" s="4"/>
      <c r="Q103" s="4"/>
      <c r="R103" s="4"/>
      <c r="S103" s="4"/>
      <c r="T103" s="4"/>
      <c r="U103" s="4"/>
      <c r="V103" s="4"/>
      <c r="W103" s="4"/>
      <c r="Z103" s="6" t="s">
        <v>153</v>
      </c>
      <c r="AA103" s="6" t="s">
        <v>212</v>
      </c>
      <c r="AB103" s="1" t="s">
        <v>157</v>
      </c>
    </row>
    <row r="104" spans="1:28" s="5" customFormat="1" x14ac:dyDescent="0.15">
      <c r="A104" s="3" t="s">
        <v>45</v>
      </c>
      <c r="B104" s="4" t="s">
        <v>157</v>
      </c>
      <c r="C104" s="4" t="s">
        <v>157</v>
      </c>
      <c r="D104" s="4" t="s">
        <v>157</v>
      </c>
      <c r="E104" s="4" t="s">
        <v>148</v>
      </c>
      <c r="F104" s="4" t="s">
        <v>153</v>
      </c>
      <c r="G104" s="4" t="s">
        <v>153</v>
      </c>
      <c r="H104" s="4" t="s">
        <v>157</v>
      </c>
      <c r="I104" s="4" t="s">
        <v>148</v>
      </c>
      <c r="J104" s="4" t="s">
        <v>157</v>
      </c>
      <c r="K104" s="4" t="s">
        <v>153</v>
      </c>
      <c r="L104" s="4" t="s">
        <v>148</v>
      </c>
      <c r="M104" s="4" t="s">
        <v>157</v>
      </c>
      <c r="N104" s="4" t="s">
        <v>148</v>
      </c>
      <c r="O104" s="4" t="s">
        <v>148</v>
      </c>
      <c r="P104" s="4" t="s">
        <v>212</v>
      </c>
      <c r="Q104" s="4" t="s">
        <v>153</v>
      </c>
      <c r="R104" s="4" t="s">
        <v>212</v>
      </c>
      <c r="S104" s="4" t="s">
        <v>157</v>
      </c>
      <c r="T104" s="4" t="s">
        <v>148</v>
      </c>
      <c r="U104" s="4" t="s">
        <v>212</v>
      </c>
      <c r="V104" s="4" t="s">
        <v>148</v>
      </c>
      <c r="W104" s="4" t="s">
        <v>157</v>
      </c>
      <c r="Z104" s="5">
        <f>COUNTIF(B104:W104,"smooth")</f>
        <v>4</v>
      </c>
      <c r="AA104" s="5">
        <f>COUNTIF(B104:W104,"faceted")</f>
        <v>3</v>
      </c>
      <c r="AB104" s="5">
        <f>COUNTIF(B104:W104,"No curved surfaces are present")</f>
        <v>8</v>
      </c>
    </row>
    <row r="105" spans="1:28" s="5" customFormat="1" x14ac:dyDescent="0.15">
      <c r="A105" s="3" t="s">
        <v>2</v>
      </c>
      <c r="B105" s="4" t="s">
        <v>148</v>
      </c>
      <c r="C105" s="4" t="s">
        <v>148</v>
      </c>
      <c r="D105" s="4" t="s">
        <v>148</v>
      </c>
      <c r="E105" s="4" t="s">
        <v>148</v>
      </c>
      <c r="F105" s="4" t="s">
        <v>148</v>
      </c>
      <c r="G105" s="4" t="s">
        <v>148</v>
      </c>
      <c r="H105" s="4" t="s">
        <v>148</v>
      </c>
      <c r="I105" s="4" t="s">
        <v>148</v>
      </c>
      <c r="J105" s="4" t="s">
        <v>148</v>
      </c>
      <c r="K105" s="4" t="s">
        <v>148</v>
      </c>
      <c r="L105" s="4" t="s">
        <v>148</v>
      </c>
      <c r="M105" s="4" t="s">
        <v>148</v>
      </c>
      <c r="N105" s="4" t="s">
        <v>148</v>
      </c>
      <c r="O105" s="4" t="s">
        <v>148</v>
      </c>
      <c r="P105" s="4" t="s">
        <v>148</v>
      </c>
      <c r="Q105" s="4" t="s">
        <v>148</v>
      </c>
      <c r="R105" s="4" t="s">
        <v>148</v>
      </c>
      <c r="S105" s="4" t="s">
        <v>148</v>
      </c>
      <c r="T105" s="4" t="s">
        <v>148</v>
      </c>
      <c r="U105" s="4" t="s">
        <v>148</v>
      </c>
      <c r="V105" s="4" t="s">
        <v>148</v>
      </c>
      <c r="W105" s="4" t="s">
        <v>148</v>
      </c>
    </row>
    <row r="106" spans="1:28" s="5" customFormat="1" x14ac:dyDescent="0.15">
      <c r="A106" s="3"/>
      <c r="B106" s="4"/>
      <c r="C106" s="4"/>
      <c r="D106" s="4"/>
      <c r="E106" s="4"/>
      <c r="F106" s="4"/>
      <c r="G106" s="4"/>
      <c r="H106" s="4"/>
      <c r="I106" s="4"/>
      <c r="J106" s="4"/>
      <c r="K106" s="4"/>
      <c r="L106" s="4"/>
      <c r="M106" s="4"/>
      <c r="N106" s="4"/>
      <c r="O106" s="4"/>
      <c r="P106" s="4"/>
      <c r="Q106" s="4"/>
      <c r="R106" s="4"/>
      <c r="S106" s="4"/>
      <c r="T106" s="4"/>
      <c r="U106" s="4"/>
      <c r="V106" s="4"/>
      <c r="W106" s="4"/>
      <c r="Z106" s="10" t="s">
        <v>198</v>
      </c>
      <c r="AA106" s="10" t="s">
        <v>402</v>
      </c>
      <c r="AB106" s="1" t="s">
        <v>161</v>
      </c>
    </row>
    <row r="107" spans="1:28" s="5" customFormat="1" x14ac:dyDescent="0.15">
      <c r="A107" s="3" t="s">
        <v>46</v>
      </c>
      <c r="B107" s="4" t="s">
        <v>161</v>
      </c>
      <c r="C107" s="10" t="s">
        <v>198</v>
      </c>
      <c r="D107" s="10" t="s">
        <v>198</v>
      </c>
      <c r="E107" s="4" t="s">
        <v>148</v>
      </c>
      <c r="F107" s="9" t="s">
        <v>216</v>
      </c>
      <c r="G107" s="10" t="s">
        <v>402</v>
      </c>
      <c r="H107" s="4" t="s">
        <v>161</v>
      </c>
      <c r="I107" s="4" t="s">
        <v>148</v>
      </c>
      <c r="J107" s="4" t="s">
        <v>161</v>
      </c>
      <c r="K107" s="4" t="s">
        <v>161</v>
      </c>
      <c r="L107" s="4" t="s">
        <v>148</v>
      </c>
      <c r="M107" s="4" t="s">
        <v>161</v>
      </c>
      <c r="N107" s="4" t="s">
        <v>148</v>
      </c>
      <c r="O107" s="4" t="s">
        <v>148</v>
      </c>
      <c r="P107" s="4" t="s">
        <v>161</v>
      </c>
      <c r="Q107" s="4" t="s">
        <v>161</v>
      </c>
      <c r="R107" s="4" t="s">
        <v>161</v>
      </c>
      <c r="S107" s="4" t="s">
        <v>161</v>
      </c>
      <c r="T107" s="4" t="s">
        <v>148</v>
      </c>
      <c r="U107" s="4" t="s">
        <v>161</v>
      </c>
      <c r="V107" s="4" t="s">
        <v>148</v>
      </c>
      <c r="W107" s="4" t="s">
        <v>161</v>
      </c>
      <c r="Z107" s="5">
        <f>COUNTIF(B107:W107,"Like B but flattened")</f>
        <v>2</v>
      </c>
      <c r="AA107" s="5">
        <f>COUNTIF(B107:W107,"similar to A but flattened")</f>
        <v>2</v>
      </c>
      <c r="AB107" s="5">
        <f>COUNTIF(B107:W107,"flattened shape")</f>
        <v>11</v>
      </c>
    </row>
    <row r="108" spans="1:28" s="5" customFormat="1" x14ac:dyDescent="0.15">
      <c r="A108" s="3" t="s">
        <v>2</v>
      </c>
      <c r="B108" s="4" t="s">
        <v>148</v>
      </c>
      <c r="E108" s="4" t="s">
        <v>148</v>
      </c>
      <c r="H108" s="4" t="s">
        <v>148</v>
      </c>
      <c r="I108" s="4" t="s">
        <v>148</v>
      </c>
      <c r="J108" s="4" t="s">
        <v>148</v>
      </c>
      <c r="K108" s="4" t="s">
        <v>148</v>
      </c>
      <c r="L108" s="4" t="s">
        <v>148</v>
      </c>
      <c r="M108" s="4" t="s">
        <v>148</v>
      </c>
      <c r="N108" s="4" t="s">
        <v>148</v>
      </c>
      <c r="O108" s="4" t="s">
        <v>148</v>
      </c>
      <c r="P108" s="4" t="s">
        <v>148</v>
      </c>
      <c r="Q108" s="4" t="s">
        <v>148</v>
      </c>
      <c r="R108" s="4" t="s">
        <v>148</v>
      </c>
      <c r="S108" s="4" t="s">
        <v>148</v>
      </c>
      <c r="T108" s="4" t="s">
        <v>148</v>
      </c>
      <c r="U108" s="4" t="s">
        <v>148</v>
      </c>
      <c r="V108" s="4" t="s">
        <v>148</v>
      </c>
      <c r="W108" s="4" t="s">
        <v>148</v>
      </c>
    </row>
    <row r="109" spans="1:28" x14ac:dyDescent="0.15">
      <c r="B109" s="1"/>
      <c r="C109" s="1"/>
      <c r="D109" s="1"/>
      <c r="E109" s="1"/>
      <c r="F109" s="1"/>
      <c r="G109" s="1"/>
      <c r="H109" s="1"/>
      <c r="I109" s="1"/>
      <c r="J109" s="1"/>
      <c r="K109" s="1"/>
      <c r="L109" s="1"/>
      <c r="M109" s="1"/>
      <c r="N109" s="1"/>
      <c r="O109" s="1"/>
      <c r="P109" s="1"/>
      <c r="Q109" s="1"/>
      <c r="R109" s="1"/>
      <c r="S109" s="1"/>
      <c r="T109" s="1"/>
      <c r="U109" s="1"/>
      <c r="V109" s="1"/>
      <c r="W109" s="1"/>
      <c r="Z109" s="6" t="s">
        <v>400</v>
      </c>
      <c r="AA109" s="6" t="s">
        <v>399</v>
      </c>
    </row>
    <row r="110" spans="1:28" x14ac:dyDescent="0.15">
      <c r="A110" s="2" t="s">
        <v>47</v>
      </c>
      <c r="B110" s="1" t="s">
        <v>151</v>
      </c>
      <c r="C110" s="1" t="s">
        <v>151</v>
      </c>
      <c r="D110" s="1" t="s">
        <v>151</v>
      </c>
      <c r="E110" s="1" t="s">
        <v>148</v>
      </c>
      <c r="F110" s="1" t="s">
        <v>151</v>
      </c>
      <c r="G110" s="1" t="s">
        <v>151</v>
      </c>
      <c r="H110" s="1" t="s">
        <v>151</v>
      </c>
      <c r="I110" s="1" t="s">
        <v>151</v>
      </c>
      <c r="J110" s="1" t="s">
        <v>151</v>
      </c>
      <c r="K110" s="1" t="s">
        <v>151</v>
      </c>
      <c r="L110" s="1" t="s">
        <v>148</v>
      </c>
      <c r="M110" s="1" t="s">
        <v>151</v>
      </c>
      <c r="N110" s="1" t="s">
        <v>151</v>
      </c>
      <c r="O110" s="1" t="s">
        <v>151</v>
      </c>
      <c r="P110" s="1" t="s">
        <v>151</v>
      </c>
      <c r="Q110" s="1" t="s">
        <v>151</v>
      </c>
      <c r="R110" s="1" t="s">
        <v>151</v>
      </c>
      <c r="S110" s="1" t="s">
        <v>151</v>
      </c>
      <c r="T110" s="1" t="s">
        <v>150</v>
      </c>
      <c r="U110" s="1" t="s">
        <v>151</v>
      </c>
      <c r="V110" s="1" t="s">
        <v>150</v>
      </c>
      <c r="W110" s="1" t="s">
        <v>151</v>
      </c>
      <c r="Z110" s="5">
        <f>COUNTIF(B110:W110,0)</f>
        <v>2</v>
      </c>
      <c r="AA110" s="5">
        <f>COUNTIF(B110:W110,1)</f>
        <v>18</v>
      </c>
    </row>
    <row r="111" spans="1:28" x14ac:dyDescent="0.15">
      <c r="B111" s="1"/>
      <c r="C111" s="1"/>
      <c r="D111" s="1"/>
      <c r="E111" s="1"/>
      <c r="F111" s="1"/>
      <c r="G111" s="1"/>
      <c r="H111" s="1"/>
      <c r="I111" s="1"/>
      <c r="J111" s="1"/>
      <c r="K111" s="1"/>
      <c r="L111" s="1"/>
      <c r="M111" s="1"/>
      <c r="N111" s="1"/>
      <c r="O111" s="1"/>
      <c r="P111" s="1"/>
      <c r="Q111" s="1"/>
      <c r="R111" s="1"/>
      <c r="S111" s="1"/>
      <c r="T111" s="1"/>
      <c r="U111" s="1"/>
      <c r="V111" s="1"/>
      <c r="W111" s="1"/>
      <c r="Z111" s="6" t="s">
        <v>152</v>
      </c>
      <c r="AA111" s="6" t="s">
        <v>170</v>
      </c>
    </row>
    <row r="112" spans="1:28" x14ac:dyDescent="0.15">
      <c r="A112" s="2" t="s">
        <v>48</v>
      </c>
      <c r="B112" s="1" t="s">
        <v>152</v>
      </c>
      <c r="C112" s="1" t="s">
        <v>152</v>
      </c>
      <c r="D112" s="1" t="s">
        <v>152</v>
      </c>
      <c r="E112" s="1" t="s">
        <v>148</v>
      </c>
      <c r="F112" s="1" t="s">
        <v>152</v>
      </c>
      <c r="G112" s="1" t="s">
        <v>152</v>
      </c>
      <c r="H112" s="1" t="s">
        <v>152</v>
      </c>
      <c r="I112" s="1" t="s">
        <v>152</v>
      </c>
      <c r="J112" s="1" t="s">
        <v>152</v>
      </c>
      <c r="K112" s="1" t="s">
        <v>152</v>
      </c>
      <c r="L112" s="1" t="s">
        <v>148</v>
      </c>
      <c r="M112" s="1" t="s">
        <v>152</v>
      </c>
      <c r="N112" s="1" t="s">
        <v>152</v>
      </c>
      <c r="O112" s="1" t="s">
        <v>152</v>
      </c>
      <c r="P112" s="1" t="s">
        <v>152</v>
      </c>
      <c r="Q112" s="1" t="s">
        <v>152</v>
      </c>
      <c r="R112" s="1" t="s">
        <v>170</v>
      </c>
      <c r="S112" s="1" t="s">
        <v>152</v>
      </c>
      <c r="T112" s="1" t="s">
        <v>148</v>
      </c>
      <c r="U112" s="1" t="s">
        <v>152</v>
      </c>
      <c r="V112" s="1" t="s">
        <v>148</v>
      </c>
      <c r="W112" s="1" t="s">
        <v>152</v>
      </c>
      <c r="Z112" s="5">
        <f>COUNTIF(B112:W112,"above touching")</f>
        <v>17</v>
      </c>
      <c r="AA112" s="5">
        <f>COUNTIF(B112:W112,"above")</f>
        <v>1</v>
      </c>
    </row>
    <row r="113" spans="1:28" x14ac:dyDescent="0.15">
      <c r="A113" s="2" t="s">
        <v>2</v>
      </c>
      <c r="B113" s="1" t="s">
        <v>148</v>
      </c>
      <c r="C113" s="1" t="s">
        <v>148</v>
      </c>
      <c r="D113" s="1" t="s">
        <v>148</v>
      </c>
      <c r="E113" s="1" t="s">
        <v>148</v>
      </c>
      <c r="F113" s="1" t="s">
        <v>148</v>
      </c>
      <c r="G113" s="1" t="s">
        <v>148</v>
      </c>
      <c r="H113" s="1" t="s">
        <v>148</v>
      </c>
      <c r="I113" s="1" t="s">
        <v>148</v>
      </c>
      <c r="J113" s="1" t="s">
        <v>148</v>
      </c>
      <c r="K113" s="1" t="s">
        <v>148</v>
      </c>
      <c r="L113" s="1" t="s">
        <v>148</v>
      </c>
      <c r="M113" s="1" t="s">
        <v>148</v>
      </c>
      <c r="N113" s="1" t="s">
        <v>148</v>
      </c>
      <c r="O113" s="1" t="s">
        <v>148</v>
      </c>
      <c r="P113" s="1" t="s">
        <v>148</v>
      </c>
      <c r="Q113" s="1" t="s">
        <v>148</v>
      </c>
      <c r="R113" s="1" t="s">
        <v>148</v>
      </c>
      <c r="S113" s="1" t="s">
        <v>148</v>
      </c>
      <c r="T113" s="1" t="s">
        <v>148</v>
      </c>
      <c r="U113" s="1" t="s">
        <v>148</v>
      </c>
      <c r="V113" s="1" t="s">
        <v>148</v>
      </c>
      <c r="W113" s="1" t="s">
        <v>148</v>
      </c>
      <c r="Z113" s="5"/>
      <c r="AA113" s="5"/>
    </row>
    <row r="114" spans="1:28" x14ac:dyDescent="0.15">
      <c r="B114" s="1"/>
      <c r="C114" s="1"/>
      <c r="D114" s="1"/>
      <c r="E114" s="1"/>
      <c r="F114" s="1"/>
      <c r="G114" s="1"/>
      <c r="H114" s="1"/>
      <c r="I114" s="1"/>
      <c r="J114" s="1"/>
      <c r="K114" s="1"/>
      <c r="L114" s="1"/>
      <c r="M114" s="1"/>
      <c r="N114" s="1"/>
      <c r="O114" s="1"/>
      <c r="P114" s="1"/>
      <c r="Q114" s="1"/>
      <c r="R114" s="1"/>
      <c r="S114" s="1"/>
      <c r="T114" s="1"/>
      <c r="U114" s="1"/>
      <c r="V114" s="1"/>
      <c r="W114" s="1"/>
      <c r="Z114" s="6" t="s">
        <v>153</v>
      </c>
      <c r="AA114" s="6" t="s">
        <v>212</v>
      </c>
      <c r="AB114" s="1" t="s">
        <v>157</v>
      </c>
    </row>
    <row r="115" spans="1:28" x14ac:dyDescent="0.15">
      <c r="A115" s="2" t="s">
        <v>49</v>
      </c>
      <c r="B115" s="1" t="s">
        <v>157</v>
      </c>
      <c r="C115" s="1" t="s">
        <v>157</v>
      </c>
      <c r="D115" s="1" t="s">
        <v>157</v>
      </c>
      <c r="E115" s="1" t="s">
        <v>148</v>
      </c>
      <c r="F115" s="1" t="s">
        <v>153</v>
      </c>
      <c r="G115" s="1" t="s">
        <v>153</v>
      </c>
      <c r="H115" s="1" t="s">
        <v>153</v>
      </c>
      <c r="I115" s="1" t="s">
        <v>153</v>
      </c>
      <c r="J115" s="1" t="s">
        <v>212</v>
      </c>
      <c r="K115" s="1" t="s">
        <v>153</v>
      </c>
      <c r="L115" s="1" t="s">
        <v>148</v>
      </c>
      <c r="M115" s="1" t="s">
        <v>157</v>
      </c>
      <c r="N115" s="1" t="s">
        <v>153</v>
      </c>
      <c r="O115" s="1" t="s">
        <v>153</v>
      </c>
      <c r="P115" s="1" t="s">
        <v>153</v>
      </c>
      <c r="Q115" s="1" t="s">
        <v>153</v>
      </c>
      <c r="R115" s="1" t="s">
        <v>153</v>
      </c>
      <c r="S115" s="1" t="s">
        <v>157</v>
      </c>
      <c r="T115" s="1" t="s">
        <v>148</v>
      </c>
      <c r="U115" s="1" t="s">
        <v>153</v>
      </c>
      <c r="V115" s="1" t="s">
        <v>148</v>
      </c>
      <c r="W115" s="1" t="s">
        <v>157</v>
      </c>
      <c r="Z115" s="5">
        <f>COUNTIF(B115:W115,"smooth")</f>
        <v>11</v>
      </c>
      <c r="AA115" s="5">
        <f>COUNTIF(B115:W115,"faceted")</f>
        <v>1</v>
      </c>
      <c r="AB115" s="5">
        <f>COUNTIF(B115:W115,"No curved surfaces are present")</f>
        <v>6</v>
      </c>
    </row>
    <row r="116" spans="1:28" x14ac:dyDescent="0.15">
      <c r="A116" s="2" t="s">
        <v>2</v>
      </c>
      <c r="B116" s="1" t="s">
        <v>148</v>
      </c>
      <c r="C116" s="1" t="s">
        <v>148</v>
      </c>
      <c r="D116" s="1" t="s">
        <v>148</v>
      </c>
      <c r="E116" s="1" t="s">
        <v>148</v>
      </c>
      <c r="F116" s="1" t="s">
        <v>148</v>
      </c>
      <c r="G116" s="1" t="s">
        <v>148</v>
      </c>
      <c r="H116" s="1" t="s">
        <v>148</v>
      </c>
      <c r="I116" s="1" t="s">
        <v>148</v>
      </c>
      <c r="J116" s="1" t="s">
        <v>148</v>
      </c>
      <c r="K116" s="1" t="s">
        <v>148</v>
      </c>
      <c r="L116" s="1" t="s">
        <v>148</v>
      </c>
      <c r="M116" s="1" t="s">
        <v>148</v>
      </c>
      <c r="N116" s="1" t="s">
        <v>148</v>
      </c>
      <c r="O116" s="1" t="s">
        <v>148</v>
      </c>
      <c r="P116" s="1" t="s">
        <v>148</v>
      </c>
      <c r="Q116" s="1" t="s">
        <v>148</v>
      </c>
      <c r="R116" s="1" t="s">
        <v>148</v>
      </c>
      <c r="S116" s="1" t="s">
        <v>148</v>
      </c>
      <c r="T116" s="1" t="s">
        <v>148</v>
      </c>
      <c r="U116" s="1" t="s">
        <v>148</v>
      </c>
      <c r="V116" s="1" t="s">
        <v>148</v>
      </c>
      <c r="W116" s="1" t="s">
        <v>148</v>
      </c>
      <c r="Z116" s="5"/>
      <c r="AA116" s="5"/>
    </row>
    <row r="117" spans="1:28" x14ac:dyDescent="0.15">
      <c r="B117" s="1"/>
      <c r="C117" s="1"/>
      <c r="D117" s="1"/>
      <c r="E117" s="1"/>
      <c r="F117" s="1"/>
      <c r="G117" s="1"/>
      <c r="H117" s="1"/>
      <c r="I117" s="1"/>
      <c r="J117" s="1"/>
      <c r="K117" s="1"/>
      <c r="L117" s="1"/>
      <c r="M117" s="1"/>
      <c r="N117" s="1"/>
      <c r="O117" s="1"/>
      <c r="P117" s="1"/>
      <c r="Q117" s="1"/>
      <c r="R117" s="1"/>
      <c r="S117" s="1"/>
      <c r="T117" s="1"/>
      <c r="U117" s="1"/>
      <c r="V117" s="1"/>
      <c r="W117" s="1"/>
      <c r="Z117" s="8" t="s">
        <v>217</v>
      </c>
      <c r="AA117" s="1" t="s">
        <v>162</v>
      </c>
      <c r="AB117" s="9" t="s">
        <v>259</v>
      </c>
    </row>
    <row r="118" spans="1:28" x14ac:dyDescent="0.15">
      <c r="A118" s="2" t="s">
        <v>50</v>
      </c>
      <c r="B118" s="1" t="s">
        <v>162</v>
      </c>
      <c r="C118" s="1" t="s">
        <v>162</v>
      </c>
      <c r="D118" s="1" t="s">
        <v>162</v>
      </c>
      <c r="E118" s="1" t="s">
        <v>148</v>
      </c>
      <c r="F118" s="1" t="s">
        <v>217</v>
      </c>
      <c r="G118" s="1" t="s">
        <v>217</v>
      </c>
      <c r="H118" s="1" t="s">
        <v>217</v>
      </c>
      <c r="I118" s="1" t="s">
        <v>217</v>
      </c>
      <c r="J118" s="9" t="s">
        <v>259</v>
      </c>
      <c r="K118" s="1" t="s">
        <v>217</v>
      </c>
      <c r="L118" s="1" t="s">
        <v>148</v>
      </c>
      <c r="M118" s="1" t="s">
        <v>162</v>
      </c>
      <c r="N118" s="1" t="s">
        <v>217</v>
      </c>
      <c r="O118" s="1" t="s">
        <v>217</v>
      </c>
      <c r="P118" s="1" t="s">
        <v>217</v>
      </c>
      <c r="Q118" s="1" t="s">
        <v>217</v>
      </c>
      <c r="R118" s="1" t="s">
        <v>217</v>
      </c>
      <c r="S118" s="1" t="s">
        <v>162</v>
      </c>
      <c r="T118" s="1" t="s">
        <v>148</v>
      </c>
      <c r="U118" s="8" t="s">
        <v>217</v>
      </c>
      <c r="V118" s="1" t="s">
        <v>148</v>
      </c>
      <c r="W118" s="1" t="s">
        <v>162</v>
      </c>
      <c r="Z118" s="5">
        <f>COUNTIF(B118:W118,"a beam: a 3D geometry derived by the oblique extrusion of the base shape similar to A in figure")</f>
        <v>11</v>
      </c>
      <c r="AA118" s="5">
        <f>COUNTIF(B118:W118,"a beam: a 3D geometry derived by the oblique extrusion of the base shape similar to B in figure")</f>
        <v>6</v>
      </c>
      <c r="AB118" s="5">
        <f>COUNTIF(B118:W118,"similar to A but with cylinders at the corners")</f>
        <v>1</v>
      </c>
    </row>
    <row r="119" spans="1:28" x14ac:dyDescent="0.15">
      <c r="A119" s="2" t="s">
        <v>2</v>
      </c>
      <c r="B119" s="1" t="s">
        <v>148</v>
      </c>
      <c r="C119" s="1" t="s">
        <v>148</v>
      </c>
      <c r="D119" s="1" t="s">
        <v>148</v>
      </c>
      <c r="E119" s="1" t="s">
        <v>148</v>
      </c>
      <c r="F119" s="1" t="s">
        <v>148</v>
      </c>
      <c r="G119" s="1" t="s">
        <v>148</v>
      </c>
      <c r="H119" s="1" t="s">
        <v>148</v>
      </c>
      <c r="I119" s="1" t="s">
        <v>148</v>
      </c>
      <c r="K119" s="1" t="s">
        <v>148</v>
      </c>
      <c r="L119" s="1" t="s">
        <v>148</v>
      </c>
      <c r="M119" s="1" t="s">
        <v>148</v>
      </c>
      <c r="N119" s="1" t="s">
        <v>148</v>
      </c>
      <c r="O119" s="1" t="s">
        <v>148</v>
      </c>
      <c r="P119" s="1" t="s">
        <v>148</v>
      </c>
      <c r="Q119" s="1" t="s">
        <v>148</v>
      </c>
      <c r="R119" s="1" t="s">
        <v>148</v>
      </c>
      <c r="S119" s="1" t="s">
        <v>148</v>
      </c>
      <c r="T119" s="1" t="s">
        <v>148</v>
      </c>
      <c r="U119" s="1" t="s">
        <v>148</v>
      </c>
      <c r="V119" s="1" t="s">
        <v>148</v>
      </c>
      <c r="W119" s="1" t="s">
        <v>148</v>
      </c>
    </row>
    <row r="120" spans="1:28" s="5" customFormat="1" x14ac:dyDescent="0.15">
      <c r="A120" s="3"/>
      <c r="B120" s="4"/>
      <c r="C120" s="4"/>
      <c r="D120" s="4"/>
      <c r="E120" s="4"/>
      <c r="F120" s="4"/>
      <c r="G120" s="4"/>
      <c r="H120" s="4"/>
      <c r="I120" s="4"/>
      <c r="J120" s="4"/>
      <c r="K120" s="4"/>
      <c r="L120" s="4"/>
      <c r="M120" s="4"/>
      <c r="N120" s="4"/>
      <c r="O120" s="4"/>
      <c r="P120" s="4"/>
      <c r="Q120" s="4"/>
      <c r="R120" s="4"/>
      <c r="S120" s="4"/>
      <c r="T120" s="4"/>
      <c r="U120" s="4"/>
      <c r="V120" s="4"/>
      <c r="W120" s="4"/>
      <c r="Z120" s="6" t="s">
        <v>400</v>
      </c>
      <c r="AA120" s="6" t="s">
        <v>399</v>
      </c>
    </row>
    <row r="121" spans="1:28" s="5" customFormat="1" x14ac:dyDescent="0.15">
      <c r="A121" s="3" t="s">
        <v>51</v>
      </c>
      <c r="B121" s="4" t="s">
        <v>151</v>
      </c>
      <c r="C121" s="4" t="s">
        <v>151</v>
      </c>
      <c r="D121" s="4" t="s">
        <v>151</v>
      </c>
      <c r="E121" s="4" t="s">
        <v>148</v>
      </c>
      <c r="F121" s="4" t="s">
        <v>151</v>
      </c>
      <c r="G121" s="4" t="s">
        <v>151</v>
      </c>
      <c r="H121" s="4" t="s">
        <v>151</v>
      </c>
      <c r="I121" s="4" t="s">
        <v>150</v>
      </c>
      <c r="J121" s="4" t="s">
        <v>151</v>
      </c>
      <c r="K121" s="4" t="s">
        <v>151</v>
      </c>
      <c r="L121" s="4" t="s">
        <v>148</v>
      </c>
      <c r="M121" s="4" t="s">
        <v>151</v>
      </c>
      <c r="N121" s="4" t="s">
        <v>150</v>
      </c>
      <c r="O121" s="4" t="s">
        <v>150</v>
      </c>
      <c r="P121" s="4" t="s">
        <v>151</v>
      </c>
      <c r="Q121" s="4" t="s">
        <v>151</v>
      </c>
      <c r="R121" s="4" t="s">
        <v>151</v>
      </c>
      <c r="S121" s="4" t="s">
        <v>151</v>
      </c>
      <c r="T121" s="4" t="s">
        <v>150</v>
      </c>
      <c r="U121" s="4" t="s">
        <v>151</v>
      </c>
      <c r="V121" s="4" t="s">
        <v>150</v>
      </c>
      <c r="W121" s="4" t="s">
        <v>151</v>
      </c>
      <c r="Z121" s="5">
        <f>COUNTIF(B121:W121,0)</f>
        <v>5</v>
      </c>
      <c r="AA121" s="5">
        <f>COUNTIF(B121:W121,1)</f>
        <v>15</v>
      </c>
    </row>
    <row r="122" spans="1:28" s="5" customFormat="1" x14ac:dyDescent="0.15">
      <c r="A122" s="3"/>
      <c r="B122" s="4"/>
      <c r="C122" s="4"/>
      <c r="D122" s="4"/>
      <c r="E122" s="4"/>
      <c r="F122" s="4"/>
      <c r="G122" s="4"/>
      <c r="H122" s="4"/>
      <c r="I122" s="4"/>
      <c r="J122" s="4"/>
      <c r="K122" s="4"/>
      <c r="L122" s="4"/>
      <c r="M122" s="4"/>
      <c r="N122" s="4"/>
      <c r="O122" s="4"/>
      <c r="P122" s="4"/>
      <c r="Q122" s="4"/>
      <c r="R122" s="4"/>
      <c r="S122" s="4"/>
      <c r="T122" s="4"/>
      <c r="U122" s="4"/>
      <c r="V122" s="4"/>
      <c r="W122" s="4"/>
      <c r="Z122" s="6" t="s">
        <v>152</v>
      </c>
      <c r="AA122" s="6" t="s">
        <v>170</v>
      </c>
      <c r="AB122" s="6" t="s">
        <v>401</v>
      </c>
    </row>
    <row r="123" spans="1:28" s="5" customFormat="1" x14ac:dyDescent="0.15">
      <c r="A123" s="3" t="s">
        <v>52</v>
      </c>
      <c r="B123" s="4" t="s">
        <v>160</v>
      </c>
      <c r="C123" s="4" t="s">
        <v>160</v>
      </c>
      <c r="D123" s="4" t="s">
        <v>160</v>
      </c>
      <c r="E123" s="4" t="s">
        <v>148</v>
      </c>
      <c r="F123" s="4" t="s">
        <v>160</v>
      </c>
      <c r="G123" s="4" t="s">
        <v>160</v>
      </c>
      <c r="H123" s="4" t="s">
        <v>152</v>
      </c>
      <c r="I123" s="4" t="s">
        <v>148</v>
      </c>
      <c r="J123" s="4" t="s">
        <v>160</v>
      </c>
      <c r="K123" s="4" t="s">
        <v>152</v>
      </c>
      <c r="L123" s="4" t="s">
        <v>148</v>
      </c>
      <c r="M123" s="4" t="s">
        <v>160</v>
      </c>
      <c r="N123" s="4" t="s">
        <v>148</v>
      </c>
      <c r="O123" s="4" t="s">
        <v>148</v>
      </c>
      <c r="P123" s="4" t="s">
        <v>152</v>
      </c>
      <c r="Q123" s="4" t="s">
        <v>152</v>
      </c>
      <c r="R123" s="4" t="s">
        <v>170</v>
      </c>
      <c r="S123" s="4" t="s">
        <v>152</v>
      </c>
      <c r="T123" s="4" t="s">
        <v>148</v>
      </c>
      <c r="U123" s="4" t="s">
        <v>152</v>
      </c>
      <c r="V123" s="4" t="s">
        <v>148</v>
      </c>
      <c r="W123" s="4" t="s">
        <v>160</v>
      </c>
      <c r="Z123" s="5">
        <f>COUNTIF(B123:W123,"above touching")</f>
        <v>6</v>
      </c>
      <c r="AA123" s="5">
        <f>COUNTIF(B123:W123,"above")</f>
        <v>1</v>
      </c>
      <c r="AB123" s="5">
        <f>COUNTIF(B123:W123,"on")</f>
        <v>8</v>
      </c>
    </row>
    <row r="124" spans="1:28" s="5" customFormat="1" x14ac:dyDescent="0.15">
      <c r="A124" s="3" t="s">
        <v>2</v>
      </c>
      <c r="B124" s="4" t="s">
        <v>148</v>
      </c>
      <c r="C124" s="4" t="s">
        <v>148</v>
      </c>
      <c r="D124" s="4" t="s">
        <v>148</v>
      </c>
      <c r="E124" s="4" t="s">
        <v>148</v>
      </c>
      <c r="F124" s="4" t="s">
        <v>148</v>
      </c>
      <c r="G124" s="4" t="s">
        <v>148</v>
      </c>
      <c r="H124" s="4" t="s">
        <v>148</v>
      </c>
      <c r="I124" s="4" t="s">
        <v>148</v>
      </c>
      <c r="J124" s="4" t="s">
        <v>148</v>
      </c>
      <c r="K124" s="4" t="s">
        <v>148</v>
      </c>
      <c r="L124" s="4" t="s">
        <v>148</v>
      </c>
      <c r="M124" s="4" t="s">
        <v>148</v>
      </c>
      <c r="N124" s="4" t="s">
        <v>148</v>
      </c>
      <c r="O124" s="4" t="s">
        <v>148</v>
      </c>
      <c r="P124" s="4" t="s">
        <v>148</v>
      </c>
      <c r="Q124" s="4" t="s">
        <v>148</v>
      </c>
      <c r="R124" s="4" t="s">
        <v>148</v>
      </c>
      <c r="S124" s="4" t="s">
        <v>148</v>
      </c>
      <c r="T124" s="4" t="s">
        <v>148</v>
      </c>
      <c r="U124" s="4" t="s">
        <v>148</v>
      </c>
      <c r="V124" s="4" t="s">
        <v>148</v>
      </c>
      <c r="W124" s="4" t="s">
        <v>148</v>
      </c>
    </row>
    <row r="125" spans="1:28" s="5" customFormat="1" x14ac:dyDescent="0.15">
      <c r="A125" s="3"/>
      <c r="B125" s="4"/>
      <c r="C125" s="4"/>
      <c r="D125" s="4"/>
      <c r="E125" s="4"/>
      <c r="F125" s="4"/>
      <c r="G125" s="4"/>
      <c r="H125" s="4"/>
      <c r="I125" s="4"/>
      <c r="J125" s="4"/>
      <c r="K125" s="4"/>
      <c r="L125" s="4"/>
      <c r="M125" s="4"/>
      <c r="N125" s="4"/>
      <c r="O125" s="4"/>
      <c r="P125" s="4"/>
      <c r="Q125" s="4"/>
      <c r="R125" s="4"/>
      <c r="S125" s="4"/>
      <c r="T125" s="4"/>
      <c r="U125" s="4"/>
      <c r="V125" s="4"/>
      <c r="W125" s="4"/>
      <c r="Z125" s="6" t="s">
        <v>153</v>
      </c>
      <c r="AA125" s="6" t="s">
        <v>212</v>
      </c>
      <c r="AB125" s="1" t="s">
        <v>157</v>
      </c>
    </row>
    <row r="126" spans="1:28" s="5" customFormat="1" x14ac:dyDescent="0.15">
      <c r="A126" s="3" t="s">
        <v>53</v>
      </c>
      <c r="B126" s="4" t="s">
        <v>157</v>
      </c>
      <c r="C126" s="4" t="s">
        <v>157</v>
      </c>
      <c r="D126" s="4" t="s">
        <v>157</v>
      </c>
      <c r="E126" s="4" t="s">
        <v>148</v>
      </c>
      <c r="F126" s="4" t="s">
        <v>157</v>
      </c>
      <c r="G126" s="4" t="s">
        <v>157</v>
      </c>
      <c r="H126" s="4" t="s">
        <v>157</v>
      </c>
      <c r="I126" s="4" t="s">
        <v>148</v>
      </c>
      <c r="J126" s="4" t="s">
        <v>157</v>
      </c>
      <c r="K126" s="4" t="s">
        <v>157</v>
      </c>
      <c r="L126" s="4" t="s">
        <v>148</v>
      </c>
      <c r="M126" s="4" t="s">
        <v>157</v>
      </c>
      <c r="N126" s="4" t="s">
        <v>148</v>
      </c>
      <c r="O126" s="4" t="s">
        <v>148</v>
      </c>
      <c r="P126" s="4" t="s">
        <v>157</v>
      </c>
      <c r="Q126" s="4" t="s">
        <v>157</v>
      </c>
      <c r="R126" s="4" t="s">
        <v>212</v>
      </c>
      <c r="S126" s="4" t="s">
        <v>157</v>
      </c>
      <c r="T126" s="4" t="s">
        <v>148</v>
      </c>
      <c r="U126" s="4" t="s">
        <v>157</v>
      </c>
      <c r="V126" s="4" t="s">
        <v>148</v>
      </c>
      <c r="W126" s="4" t="s">
        <v>157</v>
      </c>
      <c r="Z126" s="5">
        <f>COUNTIF(B126:W126,"smooth")</f>
        <v>0</v>
      </c>
      <c r="AA126" s="5">
        <f>COUNTIF(B126:W126,"faceted")</f>
        <v>1</v>
      </c>
      <c r="AB126" s="5">
        <f>COUNTIF(B126:W126,"No curved surfaces are present")</f>
        <v>14</v>
      </c>
    </row>
    <row r="127" spans="1:28" s="5" customFormat="1" x14ac:dyDescent="0.15">
      <c r="A127" s="3" t="s">
        <v>2</v>
      </c>
      <c r="B127" s="4" t="s">
        <v>148</v>
      </c>
      <c r="C127" s="4" t="s">
        <v>148</v>
      </c>
      <c r="D127" s="4" t="s">
        <v>148</v>
      </c>
      <c r="E127" s="4" t="s">
        <v>148</v>
      </c>
      <c r="F127" s="4" t="s">
        <v>148</v>
      </c>
      <c r="G127" s="4" t="s">
        <v>148</v>
      </c>
      <c r="H127" s="4" t="s">
        <v>148</v>
      </c>
      <c r="I127" s="4" t="s">
        <v>148</v>
      </c>
      <c r="J127" s="4" t="s">
        <v>148</v>
      </c>
      <c r="K127" s="4" t="s">
        <v>148</v>
      </c>
      <c r="L127" s="4" t="s">
        <v>148</v>
      </c>
      <c r="M127" s="4" t="s">
        <v>148</v>
      </c>
      <c r="N127" s="4" t="s">
        <v>148</v>
      </c>
      <c r="O127" s="4" t="s">
        <v>148</v>
      </c>
      <c r="P127" s="4" t="s">
        <v>148</v>
      </c>
      <c r="Q127" s="4" t="s">
        <v>148</v>
      </c>
      <c r="R127" s="4" t="s">
        <v>148</v>
      </c>
      <c r="S127" s="4" t="s">
        <v>148</v>
      </c>
      <c r="T127" s="4" t="s">
        <v>148</v>
      </c>
      <c r="U127" s="4" t="s">
        <v>148</v>
      </c>
      <c r="V127" s="4" t="s">
        <v>148</v>
      </c>
      <c r="W127" s="4" t="s">
        <v>148</v>
      </c>
    </row>
    <row r="128" spans="1:28" s="5" customFormat="1" x14ac:dyDescent="0.15">
      <c r="A128" s="3"/>
      <c r="B128" s="4"/>
      <c r="C128" s="4"/>
      <c r="D128" s="4"/>
      <c r="E128" s="4"/>
      <c r="F128" s="4"/>
      <c r="G128" s="4"/>
      <c r="H128" s="4"/>
      <c r="I128" s="4"/>
      <c r="J128" s="4"/>
      <c r="K128" s="4"/>
      <c r="L128" s="4"/>
      <c r="M128" s="4"/>
      <c r="N128" s="4"/>
      <c r="O128" s="4"/>
      <c r="P128" s="4"/>
      <c r="Q128" s="4"/>
      <c r="R128" s="4"/>
      <c r="S128" s="4"/>
      <c r="T128" s="4"/>
      <c r="U128" s="4"/>
      <c r="V128" s="4"/>
      <c r="W128" s="4"/>
      <c r="Z128" s="4"/>
      <c r="AA128" s="10"/>
      <c r="AB128" s="1" t="s">
        <v>161</v>
      </c>
    </row>
    <row r="129" spans="1:29" s="5" customFormat="1" x14ac:dyDescent="0.15">
      <c r="A129" s="3" t="s">
        <v>54</v>
      </c>
      <c r="B129" s="4" t="s">
        <v>161</v>
      </c>
      <c r="C129" s="4" t="s">
        <v>161</v>
      </c>
      <c r="D129" s="4" t="s">
        <v>161</v>
      </c>
      <c r="E129" s="4" t="s">
        <v>148</v>
      </c>
      <c r="F129" s="4" t="s">
        <v>161</v>
      </c>
      <c r="G129" s="4" t="s">
        <v>161</v>
      </c>
      <c r="H129" s="4" t="s">
        <v>161</v>
      </c>
      <c r="I129" s="4" t="s">
        <v>148</v>
      </c>
      <c r="J129" s="4" t="s">
        <v>161</v>
      </c>
      <c r="K129" s="4" t="s">
        <v>161</v>
      </c>
      <c r="L129" s="4" t="s">
        <v>148</v>
      </c>
      <c r="M129" s="4" t="s">
        <v>161</v>
      </c>
      <c r="N129" s="4" t="s">
        <v>148</v>
      </c>
      <c r="O129" s="4" t="s">
        <v>148</v>
      </c>
      <c r="P129" s="4" t="s">
        <v>161</v>
      </c>
      <c r="Q129" s="4" t="s">
        <v>161</v>
      </c>
      <c r="R129" s="4" t="s">
        <v>161</v>
      </c>
      <c r="S129" s="4" t="s">
        <v>161</v>
      </c>
      <c r="T129" s="4" t="s">
        <v>148</v>
      </c>
      <c r="U129" s="4" t="s">
        <v>161</v>
      </c>
      <c r="V129" s="4" t="s">
        <v>148</v>
      </c>
      <c r="W129" s="4" t="s">
        <v>161</v>
      </c>
      <c r="AB129" s="5">
        <f>COUNTIF(B129:W129,"flattened shape")</f>
        <v>15</v>
      </c>
    </row>
    <row r="130" spans="1:29" s="5" customFormat="1" x14ac:dyDescent="0.15">
      <c r="A130" s="3" t="s">
        <v>2</v>
      </c>
      <c r="B130" s="4" t="s">
        <v>148</v>
      </c>
      <c r="C130" s="4" t="s">
        <v>148</v>
      </c>
      <c r="D130" s="4" t="s">
        <v>148</v>
      </c>
      <c r="E130" s="4" t="s">
        <v>148</v>
      </c>
      <c r="F130" s="4" t="s">
        <v>148</v>
      </c>
      <c r="G130" s="4" t="s">
        <v>148</v>
      </c>
      <c r="H130" s="4" t="s">
        <v>148</v>
      </c>
      <c r="I130" s="4" t="s">
        <v>148</v>
      </c>
      <c r="J130" s="4" t="s">
        <v>148</v>
      </c>
      <c r="K130" s="4" t="s">
        <v>148</v>
      </c>
      <c r="L130" s="4" t="s">
        <v>148</v>
      </c>
      <c r="M130" s="4" t="s">
        <v>148</v>
      </c>
      <c r="N130" s="4" t="s">
        <v>148</v>
      </c>
      <c r="O130" s="4" t="s">
        <v>148</v>
      </c>
      <c r="P130" s="4" t="s">
        <v>148</v>
      </c>
      <c r="Q130" s="4" t="s">
        <v>148</v>
      </c>
      <c r="R130" s="4" t="s">
        <v>148</v>
      </c>
      <c r="S130" s="4" t="s">
        <v>148</v>
      </c>
      <c r="T130" s="4" t="s">
        <v>148</v>
      </c>
      <c r="U130" s="4" t="s">
        <v>148</v>
      </c>
      <c r="V130" s="4" t="s">
        <v>148</v>
      </c>
      <c r="W130" s="4" t="s">
        <v>148</v>
      </c>
    </row>
    <row r="131" spans="1:29" x14ac:dyDescent="0.15">
      <c r="B131" s="1"/>
      <c r="C131" s="1"/>
      <c r="D131" s="1"/>
      <c r="E131" s="1"/>
      <c r="F131" s="1"/>
      <c r="G131" s="1"/>
      <c r="H131" s="1"/>
      <c r="I131" s="1"/>
      <c r="J131" s="1"/>
      <c r="K131" s="1"/>
      <c r="L131" s="1"/>
      <c r="M131" s="1"/>
      <c r="N131" s="1"/>
      <c r="O131" s="1"/>
      <c r="P131" s="1"/>
      <c r="Q131" s="1"/>
      <c r="R131" s="1"/>
      <c r="S131" s="1"/>
      <c r="T131" s="1"/>
      <c r="U131" s="1"/>
      <c r="V131" s="1"/>
      <c r="W131" s="1"/>
      <c r="Z131" s="6" t="s">
        <v>400</v>
      </c>
      <c r="AA131" s="6" t="s">
        <v>399</v>
      </c>
    </row>
    <row r="132" spans="1:29" x14ac:dyDescent="0.15">
      <c r="A132" s="2" t="s">
        <v>55</v>
      </c>
      <c r="B132" s="1" t="s">
        <v>151</v>
      </c>
      <c r="C132" s="1" t="s">
        <v>151</v>
      </c>
      <c r="D132" s="1" t="s">
        <v>151</v>
      </c>
      <c r="E132" s="1" t="s">
        <v>148</v>
      </c>
      <c r="F132" s="1" t="s">
        <v>151</v>
      </c>
      <c r="G132" s="1" t="s">
        <v>151</v>
      </c>
      <c r="H132" s="1" t="s">
        <v>151</v>
      </c>
      <c r="I132" s="1" t="s">
        <v>151</v>
      </c>
      <c r="J132" s="1" t="s">
        <v>151</v>
      </c>
      <c r="K132" s="1" t="s">
        <v>151</v>
      </c>
      <c r="L132" s="1" t="s">
        <v>148</v>
      </c>
      <c r="M132" s="1" t="s">
        <v>151</v>
      </c>
      <c r="N132" s="1" t="s">
        <v>151</v>
      </c>
      <c r="O132" s="1" t="s">
        <v>151</v>
      </c>
      <c r="P132" s="1" t="s">
        <v>151</v>
      </c>
      <c r="Q132" s="1" t="s">
        <v>151</v>
      </c>
      <c r="R132" s="1" t="s">
        <v>151</v>
      </c>
      <c r="S132" s="1" t="s">
        <v>151</v>
      </c>
      <c r="T132" s="1" t="s">
        <v>150</v>
      </c>
      <c r="U132" s="1" t="s">
        <v>151</v>
      </c>
      <c r="V132" s="1" t="s">
        <v>150</v>
      </c>
      <c r="W132" s="1" t="s">
        <v>151</v>
      </c>
      <c r="Z132" s="5">
        <f>COUNTIF(B132:W132,0)</f>
        <v>2</v>
      </c>
      <c r="AA132" s="5">
        <f>COUNTIF(B132:W132,1)</f>
        <v>18</v>
      </c>
    </row>
    <row r="133" spans="1:29" x14ac:dyDescent="0.15">
      <c r="B133" s="1"/>
      <c r="C133" s="1"/>
      <c r="D133" s="1"/>
      <c r="E133" s="1"/>
      <c r="F133" s="1"/>
      <c r="G133" s="1"/>
      <c r="H133" s="1"/>
      <c r="I133" s="1"/>
      <c r="J133" s="1"/>
      <c r="K133" s="1"/>
      <c r="L133" s="1"/>
      <c r="M133" s="1"/>
      <c r="N133" s="1"/>
      <c r="O133" s="1"/>
      <c r="P133" s="1"/>
      <c r="Q133" s="1"/>
      <c r="R133" s="1"/>
      <c r="S133" s="1"/>
      <c r="T133" s="1"/>
      <c r="U133" s="1"/>
      <c r="V133" s="1"/>
      <c r="W133" s="1"/>
      <c r="Z133" s="6" t="s">
        <v>152</v>
      </c>
      <c r="AA133" s="6" t="s">
        <v>170</v>
      </c>
    </row>
    <row r="134" spans="1:29" x14ac:dyDescent="0.15">
      <c r="A134" s="2" t="s">
        <v>56</v>
      </c>
      <c r="B134" s="1" t="s">
        <v>152</v>
      </c>
      <c r="C134" s="1" t="s">
        <v>152</v>
      </c>
      <c r="D134" s="1" t="s">
        <v>152</v>
      </c>
      <c r="E134" s="1" t="s">
        <v>148</v>
      </c>
      <c r="F134" s="1" t="s">
        <v>152</v>
      </c>
      <c r="G134" s="1" t="s">
        <v>152</v>
      </c>
      <c r="H134" s="1" t="s">
        <v>152</v>
      </c>
      <c r="I134" s="1" t="s">
        <v>152</v>
      </c>
      <c r="J134" s="1" t="s">
        <v>152</v>
      </c>
      <c r="K134" s="1" t="s">
        <v>152</v>
      </c>
      <c r="L134" s="1" t="s">
        <v>148</v>
      </c>
      <c r="M134" s="1" t="s">
        <v>152</v>
      </c>
      <c r="N134" s="1" t="s">
        <v>152</v>
      </c>
      <c r="O134" s="1" t="s">
        <v>152</v>
      </c>
      <c r="P134" s="1" t="s">
        <v>152</v>
      </c>
      <c r="Q134" s="1" t="s">
        <v>152</v>
      </c>
      <c r="R134" s="1" t="s">
        <v>170</v>
      </c>
      <c r="S134" s="1" t="s">
        <v>152</v>
      </c>
      <c r="T134" s="1" t="s">
        <v>148</v>
      </c>
      <c r="U134" s="1" t="s">
        <v>152</v>
      </c>
      <c r="V134" s="1" t="s">
        <v>148</v>
      </c>
      <c r="W134" s="1" t="s">
        <v>152</v>
      </c>
      <c r="Z134" s="5">
        <f>COUNTIF(B134:W134,"above touching")</f>
        <v>17</v>
      </c>
      <c r="AA134" s="5">
        <f>COUNTIF(B134:W134,"above")</f>
        <v>1</v>
      </c>
    </row>
    <row r="135" spans="1:29" x14ac:dyDescent="0.15">
      <c r="A135" s="2" t="s">
        <v>2</v>
      </c>
      <c r="B135" s="1" t="s">
        <v>148</v>
      </c>
      <c r="C135" s="1" t="s">
        <v>148</v>
      </c>
      <c r="D135" s="1" t="s">
        <v>148</v>
      </c>
      <c r="E135" s="1" t="s">
        <v>148</v>
      </c>
      <c r="F135" s="1" t="s">
        <v>148</v>
      </c>
      <c r="G135" s="1" t="s">
        <v>148</v>
      </c>
      <c r="H135" s="1" t="s">
        <v>148</v>
      </c>
      <c r="I135" s="1" t="s">
        <v>148</v>
      </c>
      <c r="J135" s="1" t="s">
        <v>148</v>
      </c>
      <c r="K135" s="1" t="s">
        <v>148</v>
      </c>
      <c r="L135" s="1" t="s">
        <v>148</v>
      </c>
      <c r="M135" s="1" t="s">
        <v>148</v>
      </c>
      <c r="N135" s="1" t="s">
        <v>148</v>
      </c>
      <c r="O135" s="1" t="s">
        <v>148</v>
      </c>
      <c r="P135" s="1" t="s">
        <v>148</v>
      </c>
      <c r="Q135" s="1" t="s">
        <v>148</v>
      </c>
      <c r="R135" s="1" t="s">
        <v>148</v>
      </c>
      <c r="S135" s="1" t="s">
        <v>148</v>
      </c>
      <c r="T135" s="1" t="s">
        <v>148</v>
      </c>
      <c r="U135" s="1" t="s">
        <v>148</v>
      </c>
      <c r="V135" s="1" t="s">
        <v>148</v>
      </c>
      <c r="W135" s="1" t="s">
        <v>148</v>
      </c>
      <c r="Z135" s="5"/>
      <c r="AA135" s="5"/>
    </row>
    <row r="136" spans="1:29" x14ac:dyDescent="0.15">
      <c r="B136" s="1"/>
      <c r="C136" s="1"/>
      <c r="D136" s="1"/>
      <c r="E136" s="1"/>
      <c r="F136" s="1"/>
      <c r="G136" s="1"/>
      <c r="H136" s="1"/>
      <c r="I136" s="1"/>
      <c r="J136" s="1"/>
      <c r="K136" s="1"/>
      <c r="L136" s="1"/>
      <c r="M136" s="1"/>
      <c r="N136" s="1"/>
      <c r="O136" s="1"/>
      <c r="P136" s="1"/>
      <c r="Q136" s="1"/>
      <c r="R136" s="1"/>
      <c r="S136" s="1"/>
      <c r="T136" s="1"/>
      <c r="U136" s="1"/>
      <c r="V136" s="1"/>
      <c r="W136" s="1"/>
      <c r="Z136" s="6" t="s">
        <v>153</v>
      </c>
      <c r="AA136" s="6" t="s">
        <v>212</v>
      </c>
      <c r="AB136" s="1" t="s">
        <v>157</v>
      </c>
    </row>
    <row r="137" spans="1:29" x14ac:dyDescent="0.15">
      <c r="A137" s="2" t="s">
        <v>57</v>
      </c>
      <c r="B137" s="1" t="s">
        <v>157</v>
      </c>
      <c r="C137" s="1" t="s">
        <v>157</v>
      </c>
      <c r="D137" s="1" t="s">
        <v>157</v>
      </c>
      <c r="E137" s="1" t="s">
        <v>148</v>
      </c>
      <c r="F137" s="1" t="s">
        <v>157</v>
      </c>
      <c r="G137" s="1" t="s">
        <v>157</v>
      </c>
      <c r="H137" s="1" t="s">
        <v>157</v>
      </c>
      <c r="I137" s="1" t="s">
        <v>157</v>
      </c>
      <c r="J137" s="1" t="s">
        <v>157</v>
      </c>
      <c r="K137" s="1" t="s">
        <v>157</v>
      </c>
      <c r="L137" s="1" t="s">
        <v>148</v>
      </c>
      <c r="M137" s="1" t="s">
        <v>157</v>
      </c>
      <c r="N137" s="1" t="s">
        <v>157</v>
      </c>
      <c r="O137" s="1" t="s">
        <v>157</v>
      </c>
      <c r="P137" s="1" t="s">
        <v>157</v>
      </c>
      <c r="Q137" s="1" t="s">
        <v>157</v>
      </c>
      <c r="R137" s="1" t="s">
        <v>157</v>
      </c>
      <c r="S137" s="1" t="s">
        <v>157</v>
      </c>
      <c r="T137" s="1" t="s">
        <v>148</v>
      </c>
      <c r="U137" s="1" t="s">
        <v>157</v>
      </c>
      <c r="V137" s="1" t="s">
        <v>148</v>
      </c>
      <c r="W137" s="1" t="s">
        <v>157</v>
      </c>
      <c r="Z137" s="5">
        <f>COUNTIF(B137:W137,"smooth")</f>
        <v>0</v>
      </c>
      <c r="AA137" s="5">
        <f>COUNTIF(B137:W137,"faceted")</f>
        <v>0</v>
      </c>
      <c r="AB137" s="5">
        <f>COUNTIF(B137:W137,"No curved surfaces are present")</f>
        <v>18</v>
      </c>
    </row>
    <row r="138" spans="1:29" x14ac:dyDescent="0.15">
      <c r="A138" s="2" t="s">
        <v>2</v>
      </c>
      <c r="B138" s="1" t="s">
        <v>148</v>
      </c>
      <c r="C138" s="1" t="s">
        <v>148</v>
      </c>
      <c r="D138" s="1" t="s">
        <v>148</v>
      </c>
      <c r="E138" s="1" t="s">
        <v>148</v>
      </c>
      <c r="F138" s="1" t="s">
        <v>148</v>
      </c>
      <c r="G138" s="1" t="s">
        <v>148</v>
      </c>
      <c r="H138" s="1" t="s">
        <v>148</v>
      </c>
      <c r="I138" s="1" t="s">
        <v>148</v>
      </c>
      <c r="J138" s="1" t="s">
        <v>148</v>
      </c>
      <c r="K138" s="1" t="s">
        <v>148</v>
      </c>
      <c r="L138" s="1" t="s">
        <v>148</v>
      </c>
      <c r="M138" s="1" t="s">
        <v>148</v>
      </c>
      <c r="N138" s="1" t="s">
        <v>148</v>
      </c>
      <c r="O138" s="1" t="s">
        <v>148</v>
      </c>
      <c r="P138" s="1" t="s">
        <v>148</v>
      </c>
      <c r="Q138" s="1" t="s">
        <v>148</v>
      </c>
      <c r="R138" s="1" t="s">
        <v>148</v>
      </c>
      <c r="S138" s="1" t="s">
        <v>148</v>
      </c>
      <c r="T138" s="1" t="s">
        <v>148</v>
      </c>
      <c r="U138" s="1" t="s">
        <v>148</v>
      </c>
      <c r="V138" s="1" t="s">
        <v>148</v>
      </c>
      <c r="W138" s="1" t="s">
        <v>148</v>
      </c>
      <c r="Z138" s="5"/>
      <c r="AA138" s="5"/>
    </row>
    <row r="139" spans="1:29" x14ac:dyDescent="0.15">
      <c r="B139" s="1"/>
      <c r="C139" s="1"/>
      <c r="D139" s="1"/>
      <c r="E139" s="1"/>
      <c r="F139" s="1"/>
      <c r="G139" s="1"/>
      <c r="H139" s="1"/>
      <c r="I139" s="1"/>
      <c r="J139" s="1"/>
      <c r="K139" s="1"/>
      <c r="L139" s="1"/>
      <c r="M139" s="1"/>
      <c r="N139" s="1"/>
      <c r="O139" s="1"/>
      <c r="P139" s="1"/>
      <c r="Q139" s="1"/>
      <c r="R139" s="1"/>
      <c r="S139" s="1"/>
      <c r="T139" s="1"/>
      <c r="U139" s="1"/>
      <c r="V139" s="1"/>
      <c r="W139" s="1"/>
      <c r="Z139" s="1" t="s">
        <v>353</v>
      </c>
      <c r="AA139" s="1" t="s">
        <v>235</v>
      </c>
      <c r="AB139" s="9" t="s">
        <v>227</v>
      </c>
      <c r="AC139" s="10" t="s">
        <v>218</v>
      </c>
    </row>
    <row r="140" spans="1:29" x14ac:dyDescent="0.15">
      <c r="A140" s="2" t="s">
        <v>58</v>
      </c>
      <c r="B140" s="9" t="s">
        <v>218</v>
      </c>
      <c r="C140" s="9" t="s">
        <v>218</v>
      </c>
      <c r="D140" s="9" t="s">
        <v>218</v>
      </c>
      <c r="E140" s="1" t="s">
        <v>148</v>
      </c>
      <c r="F140" s="9" t="s">
        <v>218</v>
      </c>
      <c r="G140" s="9" t="s">
        <v>227</v>
      </c>
      <c r="H140" s="1" t="s">
        <v>235</v>
      </c>
      <c r="I140" s="9" t="s">
        <v>218</v>
      </c>
      <c r="J140" s="9" t="s">
        <v>218</v>
      </c>
      <c r="K140" s="9" t="s">
        <v>218</v>
      </c>
      <c r="L140" s="1" t="s">
        <v>148</v>
      </c>
      <c r="M140" s="1" t="s">
        <v>235</v>
      </c>
      <c r="N140" s="1" t="s">
        <v>235</v>
      </c>
      <c r="O140" s="1" t="s">
        <v>235</v>
      </c>
      <c r="P140" s="1" t="s">
        <v>235</v>
      </c>
      <c r="Q140" s="1" t="s">
        <v>235</v>
      </c>
      <c r="R140" s="1" t="s">
        <v>235</v>
      </c>
      <c r="S140" s="1" t="s">
        <v>353</v>
      </c>
      <c r="T140" s="1" t="s">
        <v>148</v>
      </c>
      <c r="U140" s="1" t="s">
        <v>353</v>
      </c>
      <c r="V140" s="1" t="s">
        <v>148</v>
      </c>
      <c r="W140" s="1" t="s">
        <v>353</v>
      </c>
      <c r="Z140" s="5">
        <f>COUNTIF(B140:W140,"Oblique prism")</f>
        <v>3</v>
      </c>
      <c r="AA140" s="5">
        <f>COUNTIF(B140:W140,"Oblique (no orthogonal angles) prism")</f>
        <v>7</v>
      </c>
      <c r="AB140" s="5">
        <f>COUNTIF(B140:W140,"Oblique parallellopiped")</f>
        <v>1</v>
      </c>
      <c r="AC140" s="5">
        <f>COUNTIF(B140:W140,"Parallelopiped")</f>
        <v>7</v>
      </c>
    </row>
    <row r="141" spans="1:29" x14ac:dyDescent="0.15">
      <c r="A141" s="2" t="s">
        <v>2</v>
      </c>
      <c r="B141" s="1"/>
      <c r="C141" s="1"/>
      <c r="D141" s="1"/>
      <c r="E141" s="1" t="s">
        <v>148</v>
      </c>
      <c r="H141" s="1" t="s">
        <v>148</v>
      </c>
      <c r="I141" s="1"/>
      <c r="J141" s="1"/>
      <c r="K141" s="1"/>
      <c r="L141" s="1" t="s">
        <v>148</v>
      </c>
      <c r="M141" s="1" t="s">
        <v>148</v>
      </c>
      <c r="N141" s="1" t="s">
        <v>148</v>
      </c>
      <c r="O141" s="1" t="s">
        <v>148</v>
      </c>
      <c r="P141" s="1" t="s">
        <v>148</v>
      </c>
      <c r="Q141" s="1" t="s">
        <v>148</v>
      </c>
      <c r="R141" s="1" t="s">
        <v>148</v>
      </c>
      <c r="S141" s="1" t="s">
        <v>148</v>
      </c>
      <c r="T141" s="1" t="s">
        <v>148</v>
      </c>
      <c r="U141" s="1" t="s">
        <v>148</v>
      </c>
      <c r="V141" s="1" t="s">
        <v>148</v>
      </c>
      <c r="W141" s="1" t="s">
        <v>148</v>
      </c>
    </row>
    <row r="142" spans="1:29" s="5" customFormat="1" x14ac:dyDescent="0.15">
      <c r="A142" s="3"/>
      <c r="B142" s="4"/>
      <c r="C142" s="4"/>
      <c r="D142" s="4"/>
      <c r="E142" s="4"/>
      <c r="F142" s="4"/>
      <c r="G142" s="4"/>
      <c r="H142" s="4"/>
      <c r="I142" s="4"/>
      <c r="J142" s="4"/>
      <c r="K142" s="4"/>
      <c r="L142" s="4"/>
      <c r="M142" s="4"/>
      <c r="N142" s="4"/>
      <c r="O142" s="4"/>
      <c r="P142" s="4"/>
      <c r="Q142" s="4"/>
      <c r="R142" s="4"/>
      <c r="S142" s="4"/>
      <c r="T142" s="4"/>
      <c r="U142" s="4"/>
      <c r="V142" s="4"/>
      <c r="W142" s="4"/>
      <c r="Z142" s="6" t="s">
        <v>400</v>
      </c>
      <c r="AA142" s="6" t="s">
        <v>399</v>
      </c>
    </row>
    <row r="143" spans="1:29" s="5" customFormat="1" x14ac:dyDescent="0.15">
      <c r="A143" s="3" t="s">
        <v>59</v>
      </c>
      <c r="B143" s="4" t="s">
        <v>151</v>
      </c>
      <c r="C143" s="4" t="s">
        <v>151</v>
      </c>
      <c r="D143" s="4" t="s">
        <v>150</v>
      </c>
      <c r="E143" s="4" t="s">
        <v>148</v>
      </c>
      <c r="F143" s="4" t="s">
        <v>151</v>
      </c>
      <c r="G143" s="4" t="s">
        <v>151</v>
      </c>
      <c r="H143" s="4" t="s">
        <v>151</v>
      </c>
      <c r="I143" s="4" t="s">
        <v>151</v>
      </c>
      <c r="J143" s="4" t="s">
        <v>151</v>
      </c>
      <c r="K143" s="4" t="s">
        <v>151</v>
      </c>
      <c r="L143" s="4" t="s">
        <v>148</v>
      </c>
      <c r="M143" s="4" t="s">
        <v>151</v>
      </c>
      <c r="N143" s="4" t="s">
        <v>151</v>
      </c>
      <c r="O143" s="4" t="s">
        <v>151</v>
      </c>
      <c r="P143" s="4" t="s">
        <v>151</v>
      </c>
      <c r="Q143" s="4" t="s">
        <v>151</v>
      </c>
      <c r="R143" s="4" t="s">
        <v>151</v>
      </c>
      <c r="S143" s="4" t="s">
        <v>151</v>
      </c>
      <c r="T143" s="4" t="s">
        <v>150</v>
      </c>
      <c r="U143" s="4" t="s">
        <v>151</v>
      </c>
      <c r="V143" s="4" t="s">
        <v>148</v>
      </c>
      <c r="W143" s="4" t="s">
        <v>151</v>
      </c>
      <c r="Z143" s="5">
        <f>COUNTIF(B143:W143,0)</f>
        <v>2</v>
      </c>
      <c r="AA143" s="5">
        <f>COUNTIF(B143:W143,1)</f>
        <v>17</v>
      </c>
    </row>
    <row r="144" spans="1:29" s="5" customFormat="1" x14ac:dyDescent="0.15">
      <c r="A144" s="3"/>
      <c r="B144" s="4"/>
      <c r="C144" s="4"/>
      <c r="D144" s="4"/>
      <c r="E144" s="4"/>
      <c r="F144" s="4"/>
      <c r="G144" s="4"/>
      <c r="H144" s="4"/>
      <c r="I144" s="4"/>
      <c r="J144" s="4"/>
      <c r="K144" s="4"/>
      <c r="L144" s="4"/>
      <c r="M144" s="4"/>
      <c r="N144" s="4"/>
      <c r="O144" s="4"/>
      <c r="P144" s="4"/>
      <c r="Q144" s="4"/>
      <c r="R144" s="4"/>
      <c r="S144" s="4"/>
      <c r="T144" s="4"/>
      <c r="U144" s="4"/>
      <c r="V144" s="4"/>
      <c r="W144" s="4"/>
      <c r="Z144" s="6" t="s">
        <v>152</v>
      </c>
      <c r="AA144" s="6" t="s">
        <v>170</v>
      </c>
    </row>
    <row r="145" spans="1:27" s="5" customFormat="1" x14ac:dyDescent="0.15">
      <c r="A145" s="3" t="s">
        <v>60</v>
      </c>
      <c r="B145" s="4" t="s">
        <v>152</v>
      </c>
      <c r="C145" s="4" t="s">
        <v>152</v>
      </c>
      <c r="D145" s="4" t="s">
        <v>148</v>
      </c>
      <c r="E145" s="4" t="s">
        <v>148</v>
      </c>
      <c r="F145" s="4" t="s">
        <v>152</v>
      </c>
      <c r="G145" s="4" t="s">
        <v>152</v>
      </c>
      <c r="H145" s="4" t="s">
        <v>152</v>
      </c>
      <c r="I145" s="4" t="s">
        <v>152</v>
      </c>
      <c r="J145" s="4" t="s">
        <v>152</v>
      </c>
      <c r="K145" s="4" t="s">
        <v>152</v>
      </c>
      <c r="L145" s="4" t="s">
        <v>148</v>
      </c>
      <c r="M145" s="4" t="s">
        <v>152</v>
      </c>
      <c r="N145" s="4" t="s">
        <v>152</v>
      </c>
      <c r="O145" s="4" t="s">
        <v>152</v>
      </c>
      <c r="P145" s="4" t="s">
        <v>152</v>
      </c>
      <c r="Q145" s="4" t="s">
        <v>152</v>
      </c>
      <c r="R145" s="4" t="s">
        <v>170</v>
      </c>
      <c r="S145" s="4" t="s">
        <v>152</v>
      </c>
      <c r="T145" s="4" t="s">
        <v>148</v>
      </c>
      <c r="U145" s="4" t="s">
        <v>152</v>
      </c>
      <c r="V145" s="4" t="s">
        <v>148</v>
      </c>
      <c r="W145" s="4" t="s">
        <v>152</v>
      </c>
      <c r="Z145" s="5">
        <f>COUNTIF(B145:W145,"above touching")</f>
        <v>16</v>
      </c>
      <c r="AA145" s="5">
        <f>COUNTIF(B145:W145,"above")</f>
        <v>1</v>
      </c>
    </row>
    <row r="146" spans="1:27" s="5" customFormat="1" x14ac:dyDescent="0.15">
      <c r="A146" s="3" t="s">
        <v>2</v>
      </c>
      <c r="B146" s="4" t="s">
        <v>148</v>
      </c>
      <c r="C146" s="4" t="s">
        <v>148</v>
      </c>
      <c r="D146" s="4" t="s">
        <v>148</v>
      </c>
      <c r="E146" s="4" t="s">
        <v>148</v>
      </c>
      <c r="F146" s="4" t="s">
        <v>148</v>
      </c>
      <c r="G146" s="4" t="s">
        <v>148</v>
      </c>
      <c r="H146" s="4" t="s">
        <v>148</v>
      </c>
      <c r="I146" s="4" t="s">
        <v>148</v>
      </c>
      <c r="J146" s="4" t="s">
        <v>148</v>
      </c>
      <c r="K146" s="4" t="s">
        <v>148</v>
      </c>
      <c r="L146" s="4" t="s">
        <v>148</v>
      </c>
      <c r="M146" s="4" t="s">
        <v>148</v>
      </c>
      <c r="N146" s="4" t="s">
        <v>148</v>
      </c>
      <c r="O146" s="4" t="s">
        <v>148</v>
      </c>
      <c r="P146" s="4" t="s">
        <v>148</v>
      </c>
      <c r="Q146" s="4" t="s">
        <v>148</v>
      </c>
      <c r="R146" s="4" t="s">
        <v>148</v>
      </c>
      <c r="S146" s="4" t="s">
        <v>148</v>
      </c>
      <c r="T146" s="4" t="s">
        <v>148</v>
      </c>
      <c r="U146" s="4" t="s">
        <v>148</v>
      </c>
      <c r="V146" s="4" t="s">
        <v>148</v>
      </c>
      <c r="W146" s="4" t="s">
        <v>148</v>
      </c>
    </row>
    <row r="147" spans="1:27" s="5" customFormat="1" x14ac:dyDescent="0.15">
      <c r="A147" s="3"/>
      <c r="B147" s="4"/>
      <c r="C147" s="4"/>
      <c r="D147" s="4"/>
      <c r="E147" s="4"/>
      <c r="F147" s="4"/>
      <c r="G147" s="4"/>
      <c r="H147" s="4"/>
      <c r="I147" s="4"/>
      <c r="J147" s="4"/>
      <c r="K147" s="4"/>
      <c r="L147" s="4"/>
      <c r="M147" s="4"/>
      <c r="N147" s="4"/>
      <c r="O147" s="4"/>
      <c r="P147" s="4"/>
      <c r="Q147" s="4"/>
      <c r="R147" s="4"/>
      <c r="S147" s="4"/>
      <c r="T147" s="4"/>
      <c r="U147" s="4"/>
      <c r="V147" s="4"/>
      <c r="W147" s="4"/>
      <c r="Z147" s="6" t="s">
        <v>153</v>
      </c>
      <c r="AA147" s="6" t="s">
        <v>212</v>
      </c>
    </row>
    <row r="148" spans="1:27" s="5" customFormat="1" x14ac:dyDescent="0.15">
      <c r="A148" s="3" t="s">
        <v>61</v>
      </c>
      <c r="B148" s="4" t="s">
        <v>153</v>
      </c>
      <c r="C148" s="4" t="s">
        <v>153</v>
      </c>
      <c r="D148" s="4" t="s">
        <v>148</v>
      </c>
      <c r="E148" s="4" t="s">
        <v>148</v>
      </c>
      <c r="F148" s="4" t="s">
        <v>212</v>
      </c>
      <c r="G148" s="4" t="s">
        <v>153</v>
      </c>
      <c r="H148" s="4" t="s">
        <v>153</v>
      </c>
      <c r="I148" s="4" t="s">
        <v>153</v>
      </c>
      <c r="J148" s="4" t="s">
        <v>153</v>
      </c>
      <c r="K148" s="4" t="s">
        <v>153</v>
      </c>
      <c r="L148" s="4" t="s">
        <v>148</v>
      </c>
      <c r="M148" s="4" t="s">
        <v>153</v>
      </c>
      <c r="N148" s="4" t="s">
        <v>153</v>
      </c>
      <c r="O148" s="4" t="s">
        <v>153</v>
      </c>
      <c r="P148" s="4" t="s">
        <v>153</v>
      </c>
      <c r="Q148" s="4" t="s">
        <v>153</v>
      </c>
      <c r="R148" s="4" t="s">
        <v>153</v>
      </c>
      <c r="S148" s="4" t="s">
        <v>212</v>
      </c>
      <c r="T148" s="4" t="s">
        <v>148</v>
      </c>
      <c r="U148" s="4" t="s">
        <v>153</v>
      </c>
      <c r="V148" s="4" t="s">
        <v>148</v>
      </c>
      <c r="W148" s="4" t="s">
        <v>212</v>
      </c>
      <c r="Z148" s="5">
        <f>COUNTIF(B148:W148,"smooth")</f>
        <v>14</v>
      </c>
      <c r="AA148" s="5">
        <f>COUNTIF(B148:W148,"faceted")</f>
        <v>3</v>
      </c>
    </row>
    <row r="149" spans="1:27" s="5" customFormat="1" x14ac:dyDescent="0.15">
      <c r="A149" s="3" t="s">
        <v>2</v>
      </c>
      <c r="B149" s="4" t="s">
        <v>148</v>
      </c>
      <c r="C149" s="4" t="s">
        <v>148</v>
      </c>
      <c r="D149" s="4" t="s">
        <v>148</v>
      </c>
      <c r="E149" s="4" t="s">
        <v>148</v>
      </c>
      <c r="F149" s="4" t="s">
        <v>148</v>
      </c>
      <c r="G149" s="4" t="s">
        <v>148</v>
      </c>
      <c r="H149" s="4" t="s">
        <v>148</v>
      </c>
      <c r="I149" s="4" t="s">
        <v>148</v>
      </c>
      <c r="J149" s="4" t="s">
        <v>148</v>
      </c>
      <c r="K149" s="4" t="s">
        <v>148</v>
      </c>
      <c r="L149" s="4" t="s">
        <v>148</v>
      </c>
      <c r="M149" s="4" t="s">
        <v>148</v>
      </c>
      <c r="N149" s="4" t="s">
        <v>148</v>
      </c>
      <c r="O149" s="4" t="s">
        <v>148</v>
      </c>
      <c r="P149" s="4" t="s">
        <v>148</v>
      </c>
      <c r="Q149" s="4" t="s">
        <v>148</v>
      </c>
      <c r="R149" s="4" t="s">
        <v>148</v>
      </c>
      <c r="S149" s="4" t="s">
        <v>148</v>
      </c>
      <c r="T149" s="4" t="s">
        <v>148</v>
      </c>
      <c r="U149" s="4" t="s">
        <v>148</v>
      </c>
      <c r="V149" s="4" t="s">
        <v>148</v>
      </c>
      <c r="W149" s="4" t="s">
        <v>148</v>
      </c>
    </row>
    <row r="150" spans="1:27" s="5" customFormat="1" x14ac:dyDescent="0.15">
      <c r="A150" s="3"/>
      <c r="B150" s="4"/>
      <c r="C150" s="4"/>
      <c r="D150" s="4"/>
      <c r="E150" s="4"/>
      <c r="F150" s="4"/>
      <c r="G150" s="4"/>
      <c r="H150" s="4"/>
      <c r="I150" s="4"/>
      <c r="J150" s="4"/>
      <c r="K150" s="4"/>
      <c r="L150" s="4"/>
      <c r="M150" s="4"/>
      <c r="N150" s="4"/>
      <c r="O150" s="4"/>
      <c r="P150" s="4"/>
      <c r="Q150" s="4"/>
      <c r="R150" s="4"/>
      <c r="S150" s="4"/>
      <c r="T150" s="4"/>
      <c r="U150" s="4"/>
      <c r="V150" s="4"/>
      <c r="W150" s="4"/>
      <c r="Z150" s="4" t="s">
        <v>164</v>
      </c>
      <c r="AA150" s="4" t="s">
        <v>261</v>
      </c>
    </row>
    <row r="151" spans="1:27" s="5" customFormat="1" x14ac:dyDescent="0.15">
      <c r="A151" s="3" t="s">
        <v>62</v>
      </c>
      <c r="B151" s="4" t="s">
        <v>164</v>
      </c>
      <c r="C151" s="4" t="s">
        <v>164</v>
      </c>
      <c r="D151" s="4" t="s">
        <v>148</v>
      </c>
      <c r="E151" s="4" t="s">
        <v>148</v>
      </c>
      <c r="F151" s="4" t="s">
        <v>164</v>
      </c>
      <c r="G151" s="4" t="s">
        <v>164</v>
      </c>
      <c r="H151" s="4" t="s">
        <v>164</v>
      </c>
      <c r="I151" s="4" t="s">
        <v>164</v>
      </c>
      <c r="J151" s="4" t="s">
        <v>261</v>
      </c>
      <c r="K151" s="4" t="s">
        <v>164</v>
      </c>
      <c r="L151" s="4" t="s">
        <v>148</v>
      </c>
      <c r="M151" s="4" t="s">
        <v>164</v>
      </c>
      <c r="N151" s="4" t="s">
        <v>164</v>
      </c>
      <c r="O151" s="4" t="s">
        <v>164</v>
      </c>
      <c r="P151" s="4" t="s">
        <v>164</v>
      </c>
      <c r="Q151" s="4" t="s">
        <v>164</v>
      </c>
      <c r="R151" s="4" t="s">
        <v>164</v>
      </c>
      <c r="S151" s="4" t="s">
        <v>164</v>
      </c>
      <c r="T151" s="4" t="s">
        <v>148</v>
      </c>
      <c r="U151" s="4" t="s">
        <v>164</v>
      </c>
      <c r="V151" s="4" t="s">
        <v>148</v>
      </c>
      <c r="W151" s="4" t="s">
        <v>164</v>
      </c>
      <c r="Z151" s="5">
        <f>COUNTIF(B151:W151,"a cylinder with elliptical base")</f>
        <v>16</v>
      </c>
      <c r="AA151" s="5">
        <f>COUNTIF(B151:W151,"a cylinder with round base")</f>
        <v>1</v>
      </c>
    </row>
    <row r="152" spans="1:27" s="5" customFormat="1" x14ac:dyDescent="0.15">
      <c r="A152" s="3" t="s">
        <v>2</v>
      </c>
      <c r="B152" s="4" t="s">
        <v>148</v>
      </c>
      <c r="C152" s="4" t="s">
        <v>148</v>
      </c>
      <c r="D152" s="4" t="s">
        <v>148</v>
      </c>
      <c r="E152" s="4" t="s">
        <v>148</v>
      </c>
      <c r="F152" s="4" t="s">
        <v>148</v>
      </c>
      <c r="G152" s="4" t="s">
        <v>148</v>
      </c>
      <c r="H152" s="4" t="s">
        <v>148</v>
      </c>
      <c r="I152" s="4" t="s">
        <v>148</v>
      </c>
      <c r="J152" s="4" t="s">
        <v>148</v>
      </c>
      <c r="K152" s="4" t="s">
        <v>148</v>
      </c>
      <c r="L152" s="4" t="s">
        <v>148</v>
      </c>
      <c r="M152" s="4" t="s">
        <v>148</v>
      </c>
      <c r="N152" s="4" t="s">
        <v>148</v>
      </c>
      <c r="O152" s="4" t="s">
        <v>148</v>
      </c>
      <c r="P152" s="4" t="s">
        <v>148</v>
      </c>
      <c r="Q152" s="4" t="s">
        <v>148</v>
      </c>
      <c r="R152" s="4" t="s">
        <v>148</v>
      </c>
      <c r="S152" s="4" t="s">
        <v>148</v>
      </c>
      <c r="T152" s="4" t="s">
        <v>148</v>
      </c>
      <c r="U152" s="4" t="s">
        <v>148</v>
      </c>
      <c r="V152" s="4" t="s">
        <v>148</v>
      </c>
      <c r="W152" s="4" t="s">
        <v>148</v>
      </c>
    </row>
    <row r="153" spans="1:27" x14ac:dyDescent="0.15">
      <c r="B153" s="1"/>
      <c r="C153" s="1"/>
      <c r="D153" s="1"/>
      <c r="E153" s="1"/>
      <c r="F153" s="1"/>
      <c r="G153" s="1"/>
      <c r="H153" s="1"/>
      <c r="I153" s="1"/>
      <c r="J153" s="1"/>
      <c r="K153" s="1"/>
      <c r="L153" s="1"/>
      <c r="M153" s="1"/>
      <c r="N153" s="1"/>
      <c r="O153" s="1"/>
      <c r="P153" s="1"/>
      <c r="Q153" s="1"/>
      <c r="R153" s="1"/>
      <c r="S153" s="1"/>
      <c r="T153" s="1"/>
      <c r="U153" s="1"/>
      <c r="V153" s="1"/>
      <c r="W153" s="1"/>
      <c r="Z153" s="6" t="s">
        <v>400</v>
      </c>
      <c r="AA153" s="6" t="s">
        <v>399</v>
      </c>
    </row>
    <row r="154" spans="1:27" x14ac:dyDescent="0.15">
      <c r="A154" s="2" t="s">
        <v>63</v>
      </c>
      <c r="B154" s="1" t="s">
        <v>151</v>
      </c>
      <c r="C154" s="1" t="s">
        <v>151</v>
      </c>
      <c r="D154" s="1" t="s">
        <v>150</v>
      </c>
      <c r="E154" s="1" t="s">
        <v>148</v>
      </c>
      <c r="F154" s="1" t="s">
        <v>151</v>
      </c>
      <c r="G154" s="1" t="s">
        <v>151</v>
      </c>
      <c r="H154" s="1" t="s">
        <v>151</v>
      </c>
      <c r="I154" s="1" t="s">
        <v>151</v>
      </c>
      <c r="J154" s="1" t="s">
        <v>151</v>
      </c>
      <c r="K154" s="1" t="s">
        <v>151</v>
      </c>
      <c r="L154" s="1" t="s">
        <v>148</v>
      </c>
      <c r="M154" s="1" t="s">
        <v>151</v>
      </c>
      <c r="N154" s="1" t="s">
        <v>151</v>
      </c>
      <c r="O154" s="1" t="s">
        <v>151</v>
      </c>
      <c r="P154" s="1" t="s">
        <v>151</v>
      </c>
      <c r="Q154" s="1" t="s">
        <v>151</v>
      </c>
      <c r="R154" s="1" t="s">
        <v>151</v>
      </c>
      <c r="S154" s="1" t="s">
        <v>151</v>
      </c>
      <c r="T154" s="1" t="s">
        <v>150</v>
      </c>
      <c r="U154" s="1" t="s">
        <v>151</v>
      </c>
      <c r="V154" s="1" t="s">
        <v>150</v>
      </c>
      <c r="W154" s="1" t="s">
        <v>151</v>
      </c>
      <c r="Z154" s="5">
        <f>COUNTIF(B154:W154,0)</f>
        <v>3</v>
      </c>
      <c r="AA154" s="5">
        <f>COUNTIF(B154:W154,1)</f>
        <v>17</v>
      </c>
    </row>
    <row r="155" spans="1:27" x14ac:dyDescent="0.15">
      <c r="B155" s="1"/>
      <c r="C155" s="1"/>
      <c r="D155" s="1"/>
      <c r="E155" s="1"/>
      <c r="F155" s="1"/>
      <c r="G155" s="1"/>
      <c r="H155" s="1"/>
      <c r="I155" s="1"/>
      <c r="J155" s="1"/>
      <c r="K155" s="1"/>
      <c r="L155" s="1"/>
      <c r="M155" s="1"/>
      <c r="N155" s="1"/>
      <c r="O155" s="1"/>
      <c r="P155" s="1"/>
      <c r="Q155" s="1"/>
      <c r="R155" s="1"/>
      <c r="S155" s="1"/>
      <c r="T155" s="1"/>
      <c r="U155" s="1"/>
      <c r="V155" s="1"/>
      <c r="W155" s="1"/>
      <c r="Z155" s="6" t="s">
        <v>152</v>
      </c>
      <c r="AA155" s="6" t="s">
        <v>170</v>
      </c>
    </row>
    <row r="156" spans="1:27" x14ac:dyDescent="0.15">
      <c r="A156" s="2" t="s">
        <v>64</v>
      </c>
      <c r="B156" s="1" t="s">
        <v>152</v>
      </c>
      <c r="C156" s="1" t="s">
        <v>152</v>
      </c>
      <c r="D156" s="1" t="s">
        <v>148</v>
      </c>
      <c r="E156" s="1" t="s">
        <v>148</v>
      </c>
      <c r="F156" s="1" t="s">
        <v>152</v>
      </c>
      <c r="G156" s="1" t="s">
        <v>152</v>
      </c>
      <c r="H156" s="1" t="s">
        <v>152</v>
      </c>
      <c r="I156" s="1" t="s">
        <v>152</v>
      </c>
      <c r="J156" s="1" t="s">
        <v>152</v>
      </c>
      <c r="K156" s="1" t="s">
        <v>152</v>
      </c>
      <c r="L156" s="1" t="s">
        <v>148</v>
      </c>
      <c r="M156" s="1" t="s">
        <v>152</v>
      </c>
      <c r="N156" s="1" t="s">
        <v>152</v>
      </c>
      <c r="O156" s="1" t="s">
        <v>152</v>
      </c>
      <c r="P156" s="1" t="s">
        <v>152</v>
      </c>
      <c r="Q156" s="1" t="s">
        <v>152</v>
      </c>
      <c r="R156" s="1" t="s">
        <v>170</v>
      </c>
      <c r="S156" s="1" t="s">
        <v>152</v>
      </c>
      <c r="T156" s="1" t="s">
        <v>148</v>
      </c>
      <c r="U156" s="1" t="s">
        <v>152</v>
      </c>
      <c r="V156" s="1" t="s">
        <v>148</v>
      </c>
      <c r="W156" s="1" t="s">
        <v>152</v>
      </c>
      <c r="Z156" s="5">
        <f>COUNTIF(B156:W156,"above touching")</f>
        <v>16</v>
      </c>
      <c r="AA156" s="5">
        <f>COUNTIF(B156:W156,"above")</f>
        <v>1</v>
      </c>
    </row>
    <row r="157" spans="1:27" x14ac:dyDescent="0.15">
      <c r="A157" s="2" t="s">
        <v>2</v>
      </c>
      <c r="B157" s="1" t="s">
        <v>148</v>
      </c>
      <c r="C157" s="1" t="s">
        <v>148</v>
      </c>
      <c r="D157" s="1" t="s">
        <v>148</v>
      </c>
      <c r="E157" s="1" t="s">
        <v>148</v>
      </c>
      <c r="F157" s="1" t="s">
        <v>148</v>
      </c>
      <c r="G157" s="1" t="s">
        <v>148</v>
      </c>
      <c r="H157" s="1" t="s">
        <v>148</v>
      </c>
      <c r="I157" s="1" t="s">
        <v>148</v>
      </c>
      <c r="J157" s="1" t="s">
        <v>148</v>
      </c>
      <c r="K157" s="1" t="s">
        <v>148</v>
      </c>
      <c r="L157" s="1" t="s">
        <v>148</v>
      </c>
      <c r="M157" s="1" t="s">
        <v>148</v>
      </c>
      <c r="N157" s="1" t="s">
        <v>148</v>
      </c>
      <c r="O157" s="1" t="s">
        <v>148</v>
      </c>
      <c r="P157" s="1" t="s">
        <v>148</v>
      </c>
      <c r="Q157" s="1" t="s">
        <v>148</v>
      </c>
      <c r="R157" s="1" t="s">
        <v>148</v>
      </c>
      <c r="S157" s="1" t="s">
        <v>148</v>
      </c>
      <c r="T157" s="1" t="s">
        <v>148</v>
      </c>
      <c r="U157" s="1" t="s">
        <v>148</v>
      </c>
      <c r="V157" s="1" t="s">
        <v>148</v>
      </c>
      <c r="W157" s="1" t="s">
        <v>148</v>
      </c>
      <c r="Z157" s="5"/>
      <c r="AA157" s="5"/>
    </row>
    <row r="158" spans="1:27" x14ac:dyDescent="0.15">
      <c r="B158" s="1"/>
      <c r="C158" s="1"/>
      <c r="D158" s="1"/>
      <c r="E158" s="1"/>
      <c r="F158" s="1"/>
      <c r="G158" s="1"/>
      <c r="H158" s="1"/>
      <c r="I158" s="1"/>
      <c r="J158" s="1"/>
      <c r="K158" s="1"/>
      <c r="L158" s="1"/>
      <c r="M158" s="1"/>
      <c r="N158" s="1"/>
      <c r="O158" s="1"/>
      <c r="P158" s="1"/>
      <c r="Q158" s="1"/>
      <c r="R158" s="1"/>
      <c r="S158" s="1"/>
      <c r="T158" s="1"/>
      <c r="U158" s="1"/>
      <c r="V158" s="1"/>
      <c r="W158" s="1"/>
      <c r="Z158" s="6" t="s">
        <v>153</v>
      </c>
      <c r="AA158" s="6" t="s">
        <v>212</v>
      </c>
    </row>
    <row r="159" spans="1:27" x14ac:dyDescent="0.15">
      <c r="A159" s="2" t="s">
        <v>65</v>
      </c>
      <c r="B159" s="1" t="s">
        <v>153</v>
      </c>
      <c r="C159" s="1" t="s">
        <v>153</v>
      </c>
      <c r="D159" s="1" t="s">
        <v>148</v>
      </c>
      <c r="E159" s="1" t="s">
        <v>148</v>
      </c>
      <c r="F159" s="1" t="s">
        <v>212</v>
      </c>
      <c r="G159" s="1" t="s">
        <v>153</v>
      </c>
      <c r="H159" s="1" t="s">
        <v>153</v>
      </c>
      <c r="I159" s="1" t="s">
        <v>153</v>
      </c>
      <c r="J159" s="1" t="s">
        <v>153</v>
      </c>
      <c r="K159" s="1" t="s">
        <v>153</v>
      </c>
      <c r="L159" s="1" t="s">
        <v>148</v>
      </c>
      <c r="M159" s="1" t="s">
        <v>153</v>
      </c>
      <c r="N159" s="1" t="s">
        <v>153</v>
      </c>
      <c r="O159" s="1" t="s">
        <v>153</v>
      </c>
      <c r="P159" s="1" t="s">
        <v>153</v>
      </c>
      <c r="Q159" s="1" t="s">
        <v>153</v>
      </c>
      <c r="R159" s="1" t="s">
        <v>153</v>
      </c>
      <c r="S159" s="1" t="s">
        <v>212</v>
      </c>
      <c r="T159" s="1" t="s">
        <v>148</v>
      </c>
      <c r="U159" s="1" t="s">
        <v>153</v>
      </c>
      <c r="V159" s="1" t="s">
        <v>148</v>
      </c>
      <c r="W159" s="1" t="s">
        <v>212</v>
      </c>
      <c r="Z159" s="5">
        <f>COUNTIF(B159:W159,"smooth")</f>
        <v>14</v>
      </c>
      <c r="AA159" s="5">
        <f>COUNTIF(B159:W159,"faceted")</f>
        <v>3</v>
      </c>
    </row>
    <row r="160" spans="1:27" x14ac:dyDescent="0.15">
      <c r="A160" s="2" t="s">
        <v>2</v>
      </c>
      <c r="B160" s="1" t="s">
        <v>148</v>
      </c>
      <c r="C160" s="1" t="s">
        <v>148</v>
      </c>
      <c r="D160" s="1" t="s">
        <v>148</v>
      </c>
      <c r="E160" s="1" t="s">
        <v>148</v>
      </c>
      <c r="F160" s="1" t="s">
        <v>148</v>
      </c>
      <c r="G160" s="1" t="s">
        <v>148</v>
      </c>
      <c r="H160" s="1" t="s">
        <v>148</v>
      </c>
      <c r="I160" s="1" t="s">
        <v>148</v>
      </c>
      <c r="J160" s="1" t="s">
        <v>148</v>
      </c>
      <c r="K160" s="1" t="s">
        <v>148</v>
      </c>
      <c r="L160" s="1" t="s">
        <v>148</v>
      </c>
      <c r="M160" s="1" t="s">
        <v>148</v>
      </c>
      <c r="N160" s="1" t="s">
        <v>148</v>
      </c>
      <c r="O160" s="1" t="s">
        <v>148</v>
      </c>
      <c r="P160" s="1" t="s">
        <v>148</v>
      </c>
      <c r="Q160" s="1" t="s">
        <v>148</v>
      </c>
      <c r="R160" s="1" t="s">
        <v>148</v>
      </c>
      <c r="S160" s="1" t="s">
        <v>148</v>
      </c>
      <c r="T160" s="1" t="s">
        <v>148</v>
      </c>
      <c r="U160" s="1" t="s">
        <v>148</v>
      </c>
      <c r="V160" s="1" t="s">
        <v>148</v>
      </c>
      <c r="W160" s="1" t="s">
        <v>148</v>
      </c>
      <c r="Z160" s="5"/>
      <c r="AA160" s="5"/>
    </row>
    <row r="161" spans="1:28" x14ac:dyDescent="0.15">
      <c r="B161" s="1"/>
      <c r="C161" s="1"/>
      <c r="D161" s="1"/>
      <c r="E161" s="1"/>
      <c r="F161" s="1"/>
      <c r="G161" s="1"/>
      <c r="H161" s="1"/>
      <c r="I161" s="1"/>
      <c r="J161" s="1"/>
      <c r="K161" s="1"/>
      <c r="L161" s="1"/>
      <c r="M161" s="1"/>
      <c r="N161" s="1"/>
      <c r="O161" s="1"/>
      <c r="P161" s="1"/>
      <c r="Q161" s="1"/>
      <c r="R161" s="1"/>
      <c r="S161" s="1"/>
      <c r="T161" s="1"/>
      <c r="U161" s="1"/>
      <c r="V161" s="1"/>
      <c r="W161" s="1"/>
      <c r="Z161" s="4" t="s">
        <v>164</v>
      </c>
      <c r="AA161" s="4" t="s">
        <v>261</v>
      </c>
    </row>
    <row r="162" spans="1:28" x14ac:dyDescent="0.15">
      <c r="A162" s="2" t="s">
        <v>66</v>
      </c>
      <c r="B162" s="1" t="s">
        <v>165</v>
      </c>
      <c r="C162" s="1" t="s">
        <v>165</v>
      </c>
      <c r="D162" s="1" t="s">
        <v>148</v>
      </c>
      <c r="E162" s="1" t="s">
        <v>148</v>
      </c>
      <c r="F162" s="1" t="s">
        <v>165</v>
      </c>
      <c r="G162" s="1" t="s">
        <v>165</v>
      </c>
      <c r="H162" s="1" t="s">
        <v>165</v>
      </c>
      <c r="I162" s="1" t="s">
        <v>165</v>
      </c>
      <c r="J162" s="1" t="s">
        <v>262</v>
      </c>
      <c r="K162" s="1" t="s">
        <v>165</v>
      </c>
      <c r="L162" s="1" t="s">
        <v>148</v>
      </c>
      <c r="M162" s="1" t="s">
        <v>165</v>
      </c>
      <c r="N162" s="1" t="s">
        <v>165</v>
      </c>
      <c r="O162" s="1" t="s">
        <v>165</v>
      </c>
      <c r="P162" s="1" t="s">
        <v>165</v>
      </c>
      <c r="Q162" s="1" t="s">
        <v>165</v>
      </c>
      <c r="R162" s="1" t="s">
        <v>165</v>
      </c>
      <c r="S162" s="1" t="s">
        <v>165</v>
      </c>
      <c r="T162" s="1" t="s">
        <v>148</v>
      </c>
      <c r="U162" s="1" t="s">
        <v>165</v>
      </c>
      <c r="V162" s="1" t="s">
        <v>148</v>
      </c>
      <c r="W162" s="1" t="s">
        <v>165</v>
      </c>
      <c r="Z162" s="5">
        <f>COUNTIF(B162:W162,"a cylinder with elliptical base")</f>
        <v>0</v>
      </c>
      <c r="AA162" s="5">
        <f>COUNTIF(B162:W162,"a cylinder with round base")</f>
        <v>0</v>
      </c>
    </row>
    <row r="163" spans="1:28" x14ac:dyDescent="0.15">
      <c r="A163" s="2" t="s">
        <v>2</v>
      </c>
      <c r="B163" s="1" t="s">
        <v>148</v>
      </c>
      <c r="C163" s="1" t="s">
        <v>148</v>
      </c>
      <c r="D163" s="1" t="s">
        <v>148</v>
      </c>
      <c r="E163" s="1" t="s">
        <v>148</v>
      </c>
      <c r="F163" s="1" t="s">
        <v>148</v>
      </c>
      <c r="G163" s="1" t="s">
        <v>148</v>
      </c>
      <c r="H163" s="1" t="s">
        <v>148</v>
      </c>
      <c r="I163" s="1" t="s">
        <v>148</v>
      </c>
      <c r="J163" s="1" t="s">
        <v>148</v>
      </c>
      <c r="K163" s="1" t="s">
        <v>148</v>
      </c>
      <c r="L163" s="1" t="s">
        <v>148</v>
      </c>
      <c r="M163" s="1" t="s">
        <v>148</v>
      </c>
      <c r="N163" s="1" t="s">
        <v>148</v>
      </c>
      <c r="O163" s="1" t="s">
        <v>148</v>
      </c>
      <c r="P163" s="1" t="s">
        <v>148</v>
      </c>
      <c r="Q163" s="1" t="s">
        <v>148</v>
      </c>
      <c r="R163" s="1" t="s">
        <v>148</v>
      </c>
      <c r="S163" s="1" t="s">
        <v>148</v>
      </c>
      <c r="T163" s="1" t="s">
        <v>148</v>
      </c>
      <c r="U163" s="1" t="s">
        <v>148</v>
      </c>
      <c r="V163" s="1" t="s">
        <v>148</v>
      </c>
      <c r="W163" s="1" t="s">
        <v>148</v>
      </c>
    </row>
    <row r="164" spans="1:28" s="5" customFormat="1" x14ac:dyDescent="0.15">
      <c r="A164" s="3"/>
      <c r="B164" s="4"/>
      <c r="C164" s="4"/>
      <c r="D164" s="4"/>
      <c r="E164" s="4"/>
      <c r="F164" s="4"/>
      <c r="G164" s="4"/>
      <c r="H164" s="4"/>
      <c r="I164" s="4"/>
      <c r="J164" s="4"/>
      <c r="K164" s="4"/>
      <c r="L164" s="4"/>
      <c r="M164" s="4"/>
      <c r="N164" s="4"/>
      <c r="O164" s="4"/>
      <c r="P164" s="4"/>
      <c r="Q164" s="4"/>
      <c r="R164" s="4"/>
      <c r="S164" s="4"/>
      <c r="T164" s="4"/>
      <c r="U164" s="4"/>
      <c r="V164" s="4"/>
      <c r="W164" s="4"/>
      <c r="Z164" s="6" t="s">
        <v>400</v>
      </c>
      <c r="AA164" s="6" t="s">
        <v>399</v>
      </c>
    </row>
    <row r="165" spans="1:28" s="5" customFormat="1" x14ac:dyDescent="0.15">
      <c r="A165" s="3" t="s">
        <v>67</v>
      </c>
      <c r="B165" s="4" t="s">
        <v>151</v>
      </c>
      <c r="C165" s="4" t="s">
        <v>151</v>
      </c>
      <c r="D165" s="4" t="s">
        <v>150</v>
      </c>
      <c r="E165" s="4" t="s">
        <v>148</v>
      </c>
      <c r="F165" s="4" t="s">
        <v>151</v>
      </c>
      <c r="G165" s="4" t="s">
        <v>151</v>
      </c>
      <c r="H165" s="4" t="s">
        <v>151</v>
      </c>
      <c r="I165" s="4" t="s">
        <v>150</v>
      </c>
      <c r="J165" s="4" t="s">
        <v>151</v>
      </c>
      <c r="K165" s="4" t="s">
        <v>151</v>
      </c>
      <c r="L165" s="4" t="s">
        <v>148</v>
      </c>
      <c r="M165" s="4" t="s">
        <v>151</v>
      </c>
      <c r="N165" s="4" t="s">
        <v>150</v>
      </c>
      <c r="O165" s="4" t="s">
        <v>150</v>
      </c>
      <c r="P165" s="4" t="s">
        <v>151</v>
      </c>
      <c r="Q165" s="4" t="s">
        <v>151</v>
      </c>
      <c r="R165" s="4" t="s">
        <v>151</v>
      </c>
      <c r="S165" s="4" t="s">
        <v>151</v>
      </c>
      <c r="T165" s="4" t="s">
        <v>150</v>
      </c>
      <c r="U165" s="4" t="s">
        <v>151</v>
      </c>
      <c r="V165" s="4" t="s">
        <v>150</v>
      </c>
      <c r="W165" s="4" t="s">
        <v>151</v>
      </c>
      <c r="Z165" s="5">
        <f>COUNTIF(B165:W165,0)</f>
        <v>6</v>
      </c>
      <c r="AA165" s="5">
        <f>COUNTIF(B165:W165,1)</f>
        <v>14</v>
      </c>
    </row>
    <row r="166" spans="1:28" s="5" customFormat="1" x14ac:dyDescent="0.15">
      <c r="A166" s="3"/>
      <c r="B166" s="4"/>
      <c r="C166" s="4"/>
      <c r="D166" s="4"/>
      <c r="E166" s="4"/>
      <c r="F166" s="4"/>
      <c r="G166" s="4"/>
      <c r="H166" s="4"/>
      <c r="I166" s="4"/>
      <c r="J166" s="4"/>
      <c r="K166" s="4"/>
      <c r="L166" s="4"/>
      <c r="M166" s="4"/>
      <c r="N166" s="4"/>
      <c r="O166" s="4"/>
      <c r="P166" s="4"/>
      <c r="Q166" s="4"/>
      <c r="R166" s="4"/>
      <c r="S166" s="4"/>
      <c r="T166" s="4"/>
      <c r="U166" s="4"/>
      <c r="V166" s="4"/>
      <c r="W166" s="4"/>
      <c r="Z166" s="6" t="s">
        <v>152</v>
      </c>
      <c r="AA166" s="6" t="s">
        <v>170</v>
      </c>
      <c r="AB166" s="6" t="s">
        <v>401</v>
      </c>
    </row>
    <row r="167" spans="1:28" s="5" customFormat="1" x14ac:dyDescent="0.15">
      <c r="A167" s="3" t="s">
        <v>68</v>
      </c>
      <c r="B167" s="4" t="s">
        <v>152</v>
      </c>
      <c r="C167" s="4" t="s">
        <v>160</v>
      </c>
      <c r="D167" s="4" t="s">
        <v>148</v>
      </c>
      <c r="E167" s="4" t="s">
        <v>148</v>
      </c>
      <c r="F167" s="4" t="s">
        <v>160</v>
      </c>
      <c r="G167" s="4" t="s">
        <v>160</v>
      </c>
      <c r="H167" s="4" t="s">
        <v>152</v>
      </c>
      <c r="I167" s="4" t="s">
        <v>148</v>
      </c>
      <c r="J167" s="4" t="s">
        <v>160</v>
      </c>
      <c r="K167" s="4" t="s">
        <v>160</v>
      </c>
      <c r="L167" s="4" t="s">
        <v>148</v>
      </c>
      <c r="M167" s="4" t="s">
        <v>160</v>
      </c>
      <c r="N167" s="4" t="s">
        <v>148</v>
      </c>
      <c r="O167" s="4" t="s">
        <v>148</v>
      </c>
      <c r="P167" s="4" t="s">
        <v>152</v>
      </c>
      <c r="Q167" s="4" t="s">
        <v>152</v>
      </c>
      <c r="R167" s="4" t="s">
        <v>170</v>
      </c>
      <c r="S167" s="4" t="s">
        <v>152</v>
      </c>
      <c r="T167" s="4" t="s">
        <v>148</v>
      </c>
      <c r="U167" s="4" t="s">
        <v>152</v>
      </c>
      <c r="V167" s="4" t="s">
        <v>148</v>
      </c>
      <c r="W167" s="4" t="s">
        <v>160</v>
      </c>
      <c r="Z167" s="5">
        <f>COUNTIF(B167:W167,"above touching")</f>
        <v>6</v>
      </c>
      <c r="AA167" s="5">
        <f>COUNTIF(B167:W167,"above")</f>
        <v>1</v>
      </c>
      <c r="AB167" s="5">
        <f>COUNTIF(B167:W167,"on")</f>
        <v>7</v>
      </c>
    </row>
    <row r="168" spans="1:28" s="5" customFormat="1" x14ac:dyDescent="0.15">
      <c r="A168" s="3" t="s">
        <v>2</v>
      </c>
      <c r="B168" s="4" t="s">
        <v>148</v>
      </c>
      <c r="C168" s="4" t="s">
        <v>148</v>
      </c>
      <c r="D168" s="4" t="s">
        <v>148</v>
      </c>
      <c r="E168" s="4" t="s">
        <v>148</v>
      </c>
      <c r="F168" s="4" t="s">
        <v>148</v>
      </c>
      <c r="G168" s="4" t="s">
        <v>148</v>
      </c>
      <c r="H168" s="4" t="s">
        <v>148</v>
      </c>
      <c r="I168" s="4" t="s">
        <v>148</v>
      </c>
      <c r="J168" s="4" t="s">
        <v>148</v>
      </c>
      <c r="K168" s="4" t="s">
        <v>148</v>
      </c>
      <c r="L168" s="4" t="s">
        <v>148</v>
      </c>
      <c r="M168" s="4" t="s">
        <v>148</v>
      </c>
      <c r="N168" s="4" t="s">
        <v>148</v>
      </c>
      <c r="O168" s="4" t="s">
        <v>148</v>
      </c>
      <c r="P168" s="4" t="s">
        <v>148</v>
      </c>
      <c r="Q168" s="4" t="s">
        <v>148</v>
      </c>
      <c r="R168" s="4" t="s">
        <v>148</v>
      </c>
      <c r="S168" s="4" t="s">
        <v>148</v>
      </c>
      <c r="T168" s="4" t="s">
        <v>148</v>
      </c>
      <c r="U168" s="4" t="s">
        <v>148</v>
      </c>
      <c r="V168" s="4" t="s">
        <v>148</v>
      </c>
      <c r="W168" s="4" t="s">
        <v>148</v>
      </c>
    </row>
    <row r="169" spans="1:28" s="5" customFormat="1" x14ac:dyDescent="0.15">
      <c r="A169" s="3"/>
      <c r="B169" s="4"/>
      <c r="C169" s="4"/>
      <c r="D169" s="4"/>
      <c r="E169" s="4"/>
      <c r="F169" s="4"/>
      <c r="G169" s="4"/>
      <c r="H169" s="4"/>
      <c r="I169" s="4"/>
      <c r="J169" s="4"/>
      <c r="K169" s="4"/>
      <c r="L169" s="4"/>
      <c r="M169" s="4"/>
      <c r="N169" s="4"/>
      <c r="O169" s="4"/>
      <c r="P169" s="4"/>
      <c r="Q169" s="4"/>
      <c r="R169" s="4"/>
      <c r="S169" s="4"/>
      <c r="T169" s="4"/>
      <c r="U169" s="4"/>
      <c r="V169" s="4"/>
      <c r="W169" s="4"/>
      <c r="Z169" s="6" t="s">
        <v>153</v>
      </c>
      <c r="AA169" s="6" t="s">
        <v>212</v>
      </c>
      <c r="AB169" s="1" t="s">
        <v>157</v>
      </c>
    </row>
    <row r="170" spans="1:28" s="5" customFormat="1" x14ac:dyDescent="0.15">
      <c r="A170" s="3" t="s">
        <v>69</v>
      </c>
      <c r="B170" s="4" t="s">
        <v>153</v>
      </c>
      <c r="C170" s="4" t="s">
        <v>153</v>
      </c>
      <c r="D170" s="4" t="s">
        <v>148</v>
      </c>
      <c r="E170" s="4" t="s">
        <v>148</v>
      </c>
      <c r="F170" s="4" t="s">
        <v>212</v>
      </c>
      <c r="G170" s="4" t="s">
        <v>153</v>
      </c>
      <c r="H170" s="4" t="s">
        <v>157</v>
      </c>
      <c r="I170" s="4" t="s">
        <v>148</v>
      </c>
      <c r="J170" s="4" t="s">
        <v>157</v>
      </c>
      <c r="K170" s="4" t="s">
        <v>153</v>
      </c>
      <c r="L170" s="4" t="s">
        <v>148</v>
      </c>
      <c r="M170" s="4" t="s">
        <v>153</v>
      </c>
      <c r="N170" s="4" t="s">
        <v>148</v>
      </c>
      <c r="O170" s="4" t="s">
        <v>148</v>
      </c>
      <c r="P170" s="4" t="s">
        <v>212</v>
      </c>
      <c r="Q170" s="4" t="s">
        <v>153</v>
      </c>
      <c r="R170" s="4" t="s">
        <v>157</v>
      </c>
      <c r="S170" s="4" t="s">
        <v>153</v>
      </c>
      <c r="T170" s="4" t="s">
        <v>148</v>
      </c>
      <c r="U170" s="4" t="s">
        <v>212</v>
      </c>
      <c r="V170" s="4" t="s">
        <v>148</v>
      </c>
      <c r="W170" s="4" t="s">
        <v>157</v>
      </c>
      <c r="Z170" s="5">
        <f>COUNTIF(B170:W170,"smooth")</f>
        <v>7</v>
      </c>
      <c r="AA170" s="5">
        <f>COUNTIF(B170:W170,"faceted")</f>
        <v>3</v>
      </c>
      <c r="AB170" s="5">
        <f>COUNTIF(B170:W170,"No curved surfaces are present")</f>
        <v>4</v>
      </c>
    </row>
    <row r="171" spans="1:28" s="5" customFormat="1" x14ac:dyDescent="0.15">
      <c r="A171" s="3" t="s">
        <v>2</v>
      </c>
      <c r="B171" s="4" t="s">
        <v>148</v>
      </c>
      <c r="C171" s="4" t="s">
        <v>148</v>
      </c>
      <c r="D171" s="4" t="s">
        <v>148</v>
      </c>
      <c r="E171" s="4" t="s">
        <v>148</v>
      </c>
      <c r="F171" s="4" t="s">
        <v>148</v>
      </c>
      <c r="G171" s="4" t="s">
        <v>148</v>
      </c>
      <c r="H171" s="4" t="s">
        <v>148</v>
      </c>
      <c r="I171" s="4" t="s">
        <v>148</v>
      </c>
      <c r="J171" s="4" t="s">
        <v>148</v>
      </c>
      <c r="K171" s="4" t="s">
        <v>148</v>
      </c>
      <c r="L171" s="4" t="s">
        <v>148</v>
      </c>
      <c r="M171" s="4" t="s">
        <v>148</v>
      </c>
      <c r="N171" s="4" t="s">
        <v>148</v>
      </c>
      <c r="O171" s="4" t="s">
        <v>148</v>
      </c>
      <c r="P171" s="4" t="s">
        <v>148</v>
      </c>
      <c r="Q171" s="4" t="s">
        <v>148</v>
      </c>
      <c r="R171" s="4" t="s">
        <v>148</v>
      </c>
      <c r="S171" s="4" t="s">
        <v>148</v>
      </c>
      <c r="T171" s="4" t="s">
        <v>148</v>
      </c>
      <c r="U171" s="4" t="s">
        <v>148</v>
      </c>
      <c r="V171" s="4" t="s">
        <v>148</v>
      </c>
      <c r="W171" s="4" t="s">
        <v>148</v>
      </c>
    </row>
    <row r="172" spans="1:28" s="5" customFormat="1" x14ac:dyDescent="0.15">
      <c r="A172" s="3"/>
      <c r="B172" s="4"/>
      <c r="C172" s="4"/>
      <c r="D172" s="4"/>
      <c r="E172" s="4"/>
      <c r="F172" s="4"/>
      <c r="G172" s="4"/>
      <c r="H172" s="4"/>
      <c r="I172" s="4"/>
      <c r="J172" s="4"/>
      <c r="K172" s="4"/>
      <c r="L172" s="4"/>
      <c r="M172" s="4"/>
      <c r="N172" s="4"/>
      <c r="O172" s="4"/>
      <c r="P172" s="4"/>
      <c r="Q172" s="4"/>
      <c r="R172" s="4"/>
      <c r="S172" s="4"/>
      <c r="T172" s="4"/>
      <c r="U172" s="4"/>
      <c r="V172" s="4"/>
      <c r="W172" s="4"/>
      <c r="Z172" s="9" t="s">
        <v>184</v>
      </c>
      <c r="AA172" s="10" t="s">
        <v>255</v>
      </c>
      <c r="AB172" s="9" t="s">
        <v>161</v>
      </c>
    </row>
    <row r="173" spans="1:28" s="5" customFormat="1" x14ac:dyDescent="0.15">
      <c r="A173" s="3" t="s">
        <v>70</v>
      </c>
      <c r="B173" s="4" t="s">
        <v>161</v>
      </c>
      <c r="C173" s="4" t="s">
        <v>148</v>
      </c>
      <c r="D173" s="4" t="s">
        <v>148</v>
      </c>
      <c r="E173" s="4" t="s">
        <v>148</v>
      </c>
      <c r="F173" s="4" t="s">
        <v>148</v>
      </c>
      <c r="G173" s="4" t="s">
        <v>148</v>
      </c>
      <c r="H173" s="4" t="s">
        <v>161</v>
      </c>
      <c r="I173" s="4" t="s">
        <v>148</v>
      </c>
      <c r="J173" s="4" t="s">
        <v>161</v>
      </c>
      <c r="K173" s="4" t="s">
        <v>161</v>
      </c>
      <c r="L173" s="4" t="s">
        <v>148</v>
      </c>
      <c r="M173" s="4" t="s">
        <v>161</v>
      </c>
      <c r="N173" s="4" t="s">
        <v>148</v>
      </c>
      <c r="O173" s="4" t="s">
        <v>148</v>
      </c>
      <c r="P173" s="4" t="s">
        <v>161</v>
      </c>
      <c r="Q173" s="4" t="s">
        <v>161</v>
      </c>
      <c r="R173" s="4" t="s">
        <v>161</v>
      </c>
      <c r="S173" s="4" t="s">
        <v>161</v>
      </c>
      <c r="T173" s="4" t="s">
        <v>148</v>
      </c>
      <c r="U173" s="4" t="s">
        <v>161</v>
      </c>
      <c r="V173" s="4" t="s">
        <v>148</v>
      </c>
      <c r="W173" s="4" t="s">
        <v>161</v>
      </c>
      <c r="Z173" s="12">
        <f>COUNTIF(B173:W173,"a shape deriving from the extrusion of a square along a curved line")</f>
        <v>0</v>
      </c>
      <c r="AA173" s="12">
        <f>COUNTIF(B173:W173,"a cylinder with a CIRCULAR base, extruded towards a curved direction")</f>
        <v>0</v>
      </c>
      <c r="AB173" s="12">
        <f>COUNTIF(B173:W173,"flattened shape")</f>
        <v>11</v>
      </c>
    </row>
    <row r="174" spans="1:28" s="5" customFormat="1" x14ac:dyDescent="0.15">
      <c r="A174" s="3" t="s">
        <v>2</v>
      </c>
      <c r="B174" s="4" t="s">
        <v>148</v>
      </c>
      <c r="C174" s="4" t="s">
        <v>188</v>
      </c>
      <c r="D174" s="4" t="s">
        <v>148</v>
      </c>
      <c r="E174" s="4" t="s">
        <v>148</v>
      </c>
      <c r="F174" s="4" t="s">
        <v>188</v>
      </c>
      <c r="G174" s="4" t="s">
        <v>188</v>
      </c>
      <c r="H174" s="4" t="s">
        <v>148</v>
      </c>
      <c r="I174" s="4" t="s">
        <v>148</v>
      </c>
      <c r="J174" s="4" t="s">
        <v>148</v>
      </c>
      <c r="K174" s="4" t="s">
        <v>148</v>
      </c>
      <c r="L174" s="4" t="s">
        <v>148</v>
      </c>
      <c r="M174" s="4" t="s">
        <v>148</v>
      </c>
      <c r="N174" s="4" t="s">
        <v>148</v>
      </c>
      <c r="O174" s="4" t="s">
        <v>148</v>
      </c>
      <c r="P174" s="4" t="s">
        <v>148</v>
      </c>
      <c r="Q174" s="4" t="s">
        <v>148</v>
      </c>
      <c r="R174" s="4" t="s">
        <v>148</v>
      </c>
      <c r="S174" s="4" t="s">
        <v>148</v>
      </c>
      <c r="T174" s="4" t="s">
        <v>148</v>
      </c>
      <c r="U174" s="4" t="s">
        <v>148</v>
      </c>
      <c r="V174" s="4" t="s">
        <v>148</v>
      </c>
      <c r="W174" s="4" t="s">
        <v>148</v>
      </c>
      <c r="Z174" s="12"/>
      <c r="AA174" s="12"/>
      <c r="AB174" s="12"/>
    </row>
    <row r="175" spans="1:28" x14ac:dyDescent="0.15">
      <c r="B175" s="1"/>
      <c r="C175" s="1"/>
      <c r="D175" s="1"/>
      <c r="E175" s="1"/>
      <c r="F175" s="1"/>
      <c r="G175" s="1"/>
      <c r="H175" s="1"/>
      <c r="I175" s="1"/>
      <c r="J175" s="1"/>
      <c r="K175" s="1"/>
      <c r="L175" s="1"/>
      <c r="M175" s="1"/>
      <c r="N175" s="1"/>
      <c r="O175" s="1"/>
      <c r="P175" s="1"/>
      <c r="Q175" s="1"/>
      <c r="R175" s="1"/>
      <c r="S175" s="1"/>
      <c r="T175" s="1"/>
      <c r="U175" s="1"/>
      <c r="V175" s="1"/>
      <c r="W175" s="1"/>
      <c r="Z175" s="6" t="s">
        <v>400</v>
      </c>
      <c r="AA175" s="6" t="s">
        <v>399</v>
      </c>
    </row>
    <row r="176" spans="1:28" x14ac:dyDescent="0.15">
      <c r="A176" s="2" t="s">
        <v>71</v>
      </c>
      <c r="B176" s="1" t="s">
        <v>151</v>
      </c>
      <c r="C176" s="1" t="s">
        <v>151</v>
      </c>
      <c r="D176" s="1" t="s">
        <v>151</v>
      </c>
      <c r="E176" s="1" t="s">
        <v>148</v>
      </c>
      <c r="F176" s="1" t="s">
        <v>151</v>
      </c>
      <c r="G176" s="1" t="s">
        <v>151</v>
      </c>
      <c r="H176" s="1" t="s">
        <v>151</v>
      </c>
      <c r="I176" s="1" t="s">
        <v>151</v>
      </c>
      <c r="J176" s="1" t="s">
        <v>151</v>
      </c>
      <c r="K176" s="1" t="s">
        <v>151</v>
      </c>
      <c r="L176" s="1" t="s">
        <v>148</v>
      </c>
      <c r="M176" s="1" t="s">
        <v>151</v>
      </c>
      <c r="N176" s="1" t="s">
        <v>151</v>
      </c>
      <c r="O176" s="1" t="s">
        <v>151</v>
      </c>
      <c r="P176" s="1" t="s">
        <v>151</v>
      </c>
      <c r="Q176" s="1" t="s">
        <v>151</v>
      </c>
      <c r="R176" s="1" t="s">
        <v>151</v>
      </c>
      <c r="S176" s="1" t="s">
        <v>151</v>
      </c>
      <c r="T176" s="1" t="s">
        <v>150</v>
      </c>
      <c r="U176" s="1" t="s">
        <v>151</v>
      </c>
      <c r="V176" s="1" t="s">
        <v>150</v>
      </c>
      <c r="W176" s="1" t="s">
        <v>151</v>
      </c>
      <c r="Z176" s="5">
        <f>COUNTIF(B176:W176,0)</f>
        <v>2</v>
      </c>
      <c r="AA176" s="5">
        <f>COUNTIF(B176:W176,1)</f>
        <v>18</v>
      </c>
    </row>
    <row r="177" spans="1:27" x14ac:dyDescent="0.15">
      <c r="B177" s="1"/>
      <c r="C177" s="1"/>
      <c r="D177" s="1"/>
      <c r="E177" s="1"/>
      <c r="F177" s="1"/>
      <c r="G177" s="1"/>
      <c r="H177" s="1"/>
      <c r="I177" s="1"/>
      <c r="J177" s="1"/>
      <c r="K177" s="1"/>
      <c r="L177" s="1"/>
      <c r="M177" s="1"/>
      <c r="N177" s="1"/>
      <c r="O177" s="1"/>
      <c r="P177" s="1"/>
      <c r="Q177" s="1"/>
      <c r="R177" s="1"/>
      <c r="S177" s="1"/>
      <c r="T177" s="1"/>
      <c r="U177" s="1"/>
      <c r="V177" s="1"/>
      <c r="W177" s="1"/>
      <c r="Z177" s="6" t="s">
        <v>152</v>
      </c>
      <c r="AA177" s="6" t="s">
        <v>170</v>
      </c>
    </row>
    <row r="178" spans="1:27" x14ac:dyDescent="0.15">
      <c r="A178" s="2" t="s">
        <v>72</v>
      </c>
      <c r="B178" s="1" t="s">
        <v>160</v>
      </c>
      <c r="C178" s="1" t="s">
        <v>160</v>
      </c>
      <c r="D178" s="1" t="s">
        <v>160</v>
      </c>
      <c r="E178" s="1" t="s">
        <v>148</v>
      </c>
      <c r="F178" s="1" t="s">
        <v>160</v>
      </c>
      <c r="G178" s="1" t="s">
        <v>160</v>
      </c>
      <c r="H178" s="1" t="s">
        <v>160</v>
      </c>
      <c r="I178" s="1" t="s">
        <v>160</v>
      </c>
      <c r="J178" s="1" t="s">
        <v>160</v>
      </c>
      <c r="K178" s="1" t="s">
        <v>160</v>
      </c>
      <c r="L178" s="1" t="s">
        <v>148</v>
      </c>
      <c r="M178" s="1" t="s">
        <v>160</v>
      </c>
      <c r="N178" s="1" t="s">
        <v>160</v>
      </c>
      <c r="O178" s="1" t="s">
        <v>160</v>
      </c>
      <c r="P178" s="1" t="s">
        <v>160</v>
      </c>
      <c r="Q178" s="1" t="s">
        <v>160</v>
      </c>
      <c r="R178" s="1" t="s">
        <v>160</v>
      </c>
      <c r="S178" s="1" t="s">
        <v>160</v>
      </c>
      <c r="T178" s="1" t="s">
        <v>148</v>
      </c>
      <c r="U178" s="1" t="s">
        <v>160</v>
      </c>
      <c r="V178" s="1" t="s">
        <v>148</v>
      </c>
      <c r="W178" s="1" t="s">
        <v>160</v>
      </c>
      <c r="Z178" s="5">
        <f>COUNTIF(B178:W178,"above touching")</f>
        <v>0</v>
      </c>
      <c r="AA178" s="5">
        <f>COUNTIF(B178:W178,"above")</f>
        <v>0</v>
      </c>
    </row>
    <row r="179" spans="1:27" x14ac:dyDescent="0.15">
      <c r="A179" s="2" t="s">
        <v>2</v>
      </c>
      <c r="B179" s="1" t="s">
        <v>148</v>
      </c>
      <c r="C179" s="1" t="s">
        <v>148</v>
      </c>
      <c r="D179" s="1" t="s">
        <v>148</v>
      </c>
      <c r="E179" s="1" t="s">
        <v>148</v>
      </c>
      <c r="F179" s="1" t="s">
        <v>148</v>
      </c>
      <c r="G179" s="1" t="s">
        <v>148</v>
      </c>
      <c r="H179" s="1" t="s">
        <v>148</v>
      </c>
      <c r="I179" s="1" t="s">
        <v>148</v>
      </c>
      <c r="J179" s="1" t="s">
        <v>148</v>
      </c>
      <c r="K179" s="1" t="s">
        <v>148</v>
      </c>
      <c r="L179" s="1" t="s">
        <v>148</v>
      </c>
      <c r="M179" s="1" t="s">
        <v>148</v>
      </c>
      <c r="N179" s="1" t="s">
        <v>148</v>
      </c>
      <c r="O179" s="1" t="s">
        <v>148</v>
      </c>
      <c r="P179" s="1" t="s">
        <v>148</v>
      </c>
      <c r="Q179" s="1" t="s">
        <v>148</v>
      </c>
      <c r="R179" s="1" t="s">
        <v>148</v>
      </c>
      <c r="S179" s="1" t="s">
        <v>148</v>
      </c>
      <c r="T179" s="1" t="s">
        <v>148</v>
      </c>
      <c r="U179" s="1" t="s">
        <v>148</v>
      </c>
      <c r="V179" s="1" t="s">
        <v>148</v>
      </c>
      <c r="W179" s="1" t="s">
        <v>148</v>
      </c>
      <c r="Z179" s="5"/>
      <c r="AA179" s="5"/>
    </row>
    <row r="180" spans="1:27" x14ac:dyDescent="0.15">
      <c r="B180" s="1"/>
      <c r="C180" s="1"/>
      <c r="D180" s="1"/>
      <c r="E180" s="1"/>
      <c r="F180" s="1"/>
      <c r="G180" s="1"/>
      <c r="H180" s="1"/>
      <c r="I180" s="1"/>
      <c r="J180" s="1"/>
      <c r="K180" s="1"/>
      <c r="L180" s="1"/>
      <c r="M180" s="1"/>
      <c r="N180" s="1"/>
      <c r="O180" s="1"/>
      <c r="P180" s="1"/>
      <c r="Q180" s="1"/>
      <c r="R180" s="1"/>
      <c r="S180" s="1"/>
      <c r="T180" s="1"/>
      <c r="U180" s="1"/>
      <c r="V180" s="1"/>
      <c r="W180" s="1"/>
      <c r="Z180" s="6" t="s">
        <v>153</v>
      </c>
      <c r="AA180" s="6" t="s">
        <v>212</v>
      </c>
    </row>
    <row r="181" spans="1:27" x14ac:dyDescent="0.15">
      <c r="A181" s="2" t="s">
        <v>73</v>
      </c>
      <c r="B181" s="1" t="s">
        <v>157</v>
      </c>
      <c r="C181" s="1" t="s">
        <v>157</v>
      </c>
      <c r="D181" s="1" t="s">
        <v>157</v>
      </c>
      <c r="E181" s="1" t="s">
        <v>148</v>
      </c>
      <c r="F181" s="1" t="s">
        <v>157</v>
      </c>
      <c r="G181" s="1" t="s">
        <v>157</v>
      </c>
      <c r="H181" s="1" t="s">
        <v>157</v>
      </c>
      <c r="I181" s="1" t="s">
        <v>157</v>
      </c>
      <c r="J181" s="1" t="s">
        <v>157</v>
      </c>
      <c r="K181" s="1" t="s">
        <v>157</v>
      </c>
      <c r="L181" s="1" t="s">
        <v>148</v>
      </c>
      <c r="M181" s="1" t="s">
        <v>157</v>
      </c>
      <c r="N181" s="1" t="s">
        <v>157</v>
      </c>
      <c r="O181" s="1" t="s">
        <v>157</v>
      </c>
      <c r="P181" s="1" t="s">
        <v>157</v>
      </c>
      <c r="Q181" s="1" t="s">
        <v>157</v>
      </c>
      <c r="R181" s="1" t="s">
        <v>157</v>
      </c>
      <c r="S181" s="1" t="s">
        <v>157</v>
      </c>
      <c r="T181" s="1" t="s">
        <v>148</v>
      </c>
      <c r="U181" s="1" t="s">
        <v>157</v>
      </c>
      <c r="V181" s="1" t="s">
        <v>148</v>
      </c>
      <c r="W181" s="1" t="s">
        <v>157</v>
      </c>
      <c r="Z181" s="5">
        <f>COUNTIF(B181:W181,"smooth")</f>
        <v>0</v>
      </c>
      <c r="AA181" s="5">
        <f>COUNTIF(B181:W181,"faceted")</f>
        <v>0</v>
      </c>
    </row>
    <row r="182" spans="1:27" x14ac:dyDescent="0.15">
      <c r="A182" s="2" t="s">
        <v>2</v>
      </c>
      <c r="B182" s="1" t="s">
        <v>148</v>
      </c>
      <c r="C182" s="1" t="s">
        <v>148</v>
      </c>
      <c r="D182" s="1" t="s">
        <v>148</v>
      </c>
      <c r="E182" s="1" t="s">
        <v>148</v>
      </c>
      <c r="F182" s="1" t="s">
        <v>148</v>
      </c>
      <c r="G182" s="1" t="s">
        <v>148</v>
      </c>
      <c r="H182" s="1" t="s">
        <v>148</v>
      </c>
      <c r="I182" s="1" t="s">
        <v>148</v>
      </c>
      <c r="J182" s="1" t="s">
        <v>148</v>
      </c>
      <c r="K182" s="1" t="s">
        <v>148</v>
      </c>
      <c r="L182" s="1" t="s">
        <v>148</v>
      </c>
      <c r="M182" s="1" t="s">
        <v>148</v>
      </c>
      <c r="N182" s="1" t="s">
        <v>148</v>
      </c>
      <c r="O182" s="1" t="s">
        <v>148</v>
      </c>
      <c r="P182" s="1" t="s">
        <v>148</v>
      </c>
      <c r="Q182" s="1" t="s">
        <v>148</v>
      </c>
      <c r="R182" s="1" t="s">
        <v>148</v>
      </c>
      <c r="S182" s="1" t="s">
        <v>148</v>
      </c>
      <c r="T182" s="1" t="s">
        <v>148</v>
      </c>
      <c r="U182" s="1" t="s">
        <v>148</v>
      </c>
      <c r="V182" s="1" t="s">
        <v>148</v>
      </c>
      <c r="W182" s="1" t="s">
        <v>148</v>
      </c>
      <c r="Z182" s="5"/>
      <c r="AA182" s="5"/>
    </row>
    <row r="183" spans="1:27" x14ac:dyDescent="0.15">
      <c r="B183" s="1"/>
      <c r="C183" s="1"/>
      <c r="D183" s="1"/>
      <c r="E183" s="1"/>
      <c r="F183" s="1"/>
      <c r="G183" s="1"/>
      <c r="H183" s="1"/>
      <c r="I183" s="1"/>
      <c r="J183" s="1"/>
      <c r="K183" s="1"/>
      <c r="L183" s="1"/>
      <c r="M183" s="1"/>
      <c r="N183" s="1"/>
      <c r="O183" s="1"/>
      <c r="P183" s="1"/>
      <c r="Q183" s="1"/>
      <c r="R183" s="1"/>
      <c r="S183" s="1"/>
      <c r="T183" s="1"/>
      <c r="U183" s="1"/>
      <c r="V183" s="1"/>
      <c r="W183" s="1"/>
      <c r="Z183" s="4" t="s">
        <v>184</v>
      </c>
      <c r="AA183" s="10" t="s">
        <v>255</v>
      </c>
    </row>
    <row r="184" spans="1:27" x14ac:dyDescent="0.15">
      <c r="A184" s="2" t="s">
        <v>74</v>
      </c>
      <c r="B184" s="1" t="s">
        <v>166</v>
      </c>
      <c r="C184" s="1" t="s">
        <v>166</v>
      </c>
      <c r="D184" s="1" t="s">
        <v>166</v>
      </c>
      <c r="E184" s="1" t="s">
        <v>148</v>
      </c>
      <c r="F184" s="1" t="s">
        <v>166</v>
      </c>
      <c r="G184" s="1" t="s">
        <v>166</v>
      </c>
      <c r="H184" s="1" t="s">
        <v>166</v>
      </c>
      <c r="I184" s="1" t="s">
        <v>166</v>
      </c>
      <c r="J184" s="1" t="s">
        <v>166</v>
      </c>
      <c r="K184" s="1" t="s">
        <v>166</v>
      </c>
      <c r="L184" s="1" t="s">
        <v>148</v>
      </c>
      <c r="M184" s="1" t="s">
        <v>166</v>
      </c>
      <c r="N184" s="1" t="s">
        <v>166</v>
      </c>
      <c r="O184" s="1" t="s">
        <v>166</v>
      </c>
      <c r="P184" s="1" t="s">
        <v>166</v>
      </c>
      <c r="Q184" s="1" t="s">
        <v>166</v>
      </c>
      <c r="R184" s="1" t="s">
        <v>166</v>
      </c>
      <c r="S184" s="1" t="s">
        <v>354</v>
      </c>
      <c r="T184" s="1" t="s">
        <v>148</v>
      </c>
      <c r="U184" s="1" t="s">
        <v>166</v>
      </c>
      <c r="V184" s="1" t="s">
        <v>148</v>
      </c>
      <c r="W184" s="1" t="s">
        <v>148</v>
      </c>
      <c r="Z184" s="5">
        <f>COUNTIF(B184:W184,"a shape deriving from the extrusion of a square along a curved line")</f>
        <v>0</v>
      </c>
      <c r="AA184" s="5">
        <f>COUNTIF(B184:W184,"a cylinder with a CIRCULAR base, extruded towards a curved direction")</f>
        <v>0</v>
      </c>
    </row>
    <row r="185" spans="1:27" x14ac:dyDescent="0.15">
      <c r="A185" s="2" t="s">
        <v>2</v>
      </c>
      <c r="B185" s="1" t="s">
        <v>148</v>
      </c>
      <c r="C185" s="1" t="s">
        <v>148</v>
      </c>
      <c r="D185" s="1" t="s">
        <v>148</v>
      </c>
      <c r="E185" s="1" t="s">
        <v>148</v>
      </c>
      <c r="F185" s="1" t="s">
        <v>148</v>
      </c>
      <c r="G185" s="1" t="s">
        <v>148</v>
      </c>
      <c r="H185" s="1" t="s">
        <v>148</v>
      </c>
      <c r="I185" s="1" t="s">
        <v>148</v>
      </c>
      <c r="J185" s="1" t="s">
        <v>148</v>
      </c>
      <c r="K185" s="1" t="s">
        <v>148</v>
      </c>
      <c r="L185" s="1" t="s">
        <v>148</v>
      </c>
      <c r="M185" s="1" t="s">
        <v>148</v>
      </c>
      <c r="N185" s="1" t="s">
        <v>148</v>
      </c>
      <c r="O185" s="1" t="s">
        <v>148</v>
      </c>
      <c r="P185" s="1" t="s">
        <v>148</v>
      </c>
      <c r="Q185" s="1" t="s">
        <v>148</v>
      </c>
      <c r="R185" s="1" t="s">
        <v>148</v>
      </c>
      <c r="S185" s="1" t="s">
        <v>148</v>
      </c>
      <c r="T185" s="1" t="s">
        <v>148</v>
      </c>
      <c r="U185" s="1" t="s">
        <v>148</v>
      </c>
      <c r="V185" s="1" t="s">
        <v>148</v>
      </c>
      <c r="W185" s="1" t="s">
        <v>390</v>
      </c>
    </row>
    <row r="186" spans="1:27" s="5" customFormat="1" x14ac:dyDescent="0.15">
      <c r="A186" s="3"/>
      <c r="B186" s="4"/>
      <c r="C186" s="4"/>
      <c r="D186" s="4"/>
      <c r="E186" s="4"/>
      <c r="F186" s="4"/>
      <c r="G186" s="4"/>
      <c r="H186" s="4"/>
      <c r="I186" s="4"/>
      <c r="J186" s="4"/>
      <c r="K186" s="4"/>
      <c r="L186" s="4"/>
      <c r="M186" s="4"/>
      <c r="N186" s="4"/>
      <c r="O186" s="4"/>
      <c r="P186" s="4"/>
      <c r="Q186" s="4"/>
      <c r="R186" s="4"/>
      <c r="S186" s="4"/>
      <c r="T186" s="4"/>
      <c r="U186" s="4"/>
      <c r="V186" s="4"/>
      <c r="W186" s="4"/>
      <c r="Z186" s="6" t="s">
        <v>400</v>
      </c>
      <c r="AA186" s="6" t="s">
        <v>399</v>
      </c>
    </row>
    <row r="187" spans="1:27" s="5" customFormat="1" x14ac:dyDescent="0.15">
      <c r="A187" s="3" t="s">
        <v>75</v>
      </c>
      <c r="B187" s="4" t="s">
        <v>151</v>
      </c>
      <c r="C187" s="4" t="s">
        <v>151</v>
      </c>
      <c r="D187" s="4" t="s">
        <v>151</v>
      </c>
      <c r="E187" s="4" t="s">
        <v>148</v>
      </c>
      <c r="F187" s="4" t="s">
        <v>151</v>
      </c>
      <c r="G187" s="4" t="s">
        <v>151</v>
      </c>
      <c r="H187" s="4" t="s">
        <v>151</v>
      </c>
      <c r="I187" s="4" t="s">
        <v>151</v>
      </c>
      <c r="J187" s="4" t="s">
        <v>151</v>
      </c>
      <c r="K187" s="4" t="s">
        <v>151</v>
      </c>
      <c r="L187" s="4" t="s">
        <v>148</v>
      </c>
      <c r="M187" s="4" t="s">
        <v>151</v>
      </c>
      <c r="N187" s="4" t="s">
        <v>151</v>
      </c>
      <c r="O187" s="4" t="s">
        <v>151</v>
      </c>
      <c r="P187" s="4" t="s">
        <v>151</v>
      </c>
      <c r="Q187" s="4" t="s">
        <v>151</v>
      </c>
      <c r="R187" s="4" t="s">
        <v>151</v>
      </c>
      <c r="S187" s="4" t="s">
        <v>151</v>
      </c>
      <c r="T187" s="4" t="s">
        <v>150</v>
      </c>
      <c r="U187" s="4" t="s">
        <v>151</v>
      </c>
      <c r="V187" s="4" t="s">
        <v>150</v>
      </c>
      <c r="W187" s="4" t="s">
        <v>151</v>
      </c>
      <c r="Z187" s="5">
        <f>COUNTIF(B187:W187,0)</f>
        <v>2</v>
      </c>
      <c r="AA187" s="5">
        <f>COUNTIF(B187:W187,1)</f>
        <v>18</v>
      </c>
    </row>
    <row r="188" spans="1:27" s="5" customFormat="1" x14ac:dyDescent="0.15">
      <c r="A188" s="3"/>
      <c r="B188" s="4"/>
      <c r="C188" s="4"/>
      <c r="D188" s="4"/>
      <c r="E188" s="4"/>
      <c r="F188" s="4"/>
      <c r="G188" s="4"/>
      <c r="H188" s="4"/>
      <c r="I188" s="4"/>
      <c r="J188" s="4"/>
      <c r="K188" s="4"/>
      <c r="L188" s="4"/>
      <c r="M188" s="4"/>
      <c r="N188" s="4"/>
      <c r="O188" s="4"/>
      <c r="P188" s="4"/>
      <c r="Q188" s="4"/>
      <c r="R188" s="4"/>
      <c r="S188" s="4"/>
      <c r="T188" s="4"/>
      <c r="U188" s="4"/>
      <c r="V188" s="4"/>
      <c r="W188" s="4"/>
      <c r="Z188" s="6" t="s">
        <v>152</v>
      </c>
      <c r="AA188" s="6" t="s">
        <v>170</v>
      </c>
    </row>
    <row r="189" spans="1:27" s="5" customFormat="1" ht="13" customHeight="1" x14ac:dyDescent="0.15">
      <c r="A189" s="3" t="s">
        <v>76</v>
      </c>
      <c r="B189" s="4" t="s">
        <v>152</v>
      </c>
      <c r="C189" s="4" t="s">
        <v>152</v>
      </c>
      <c r="D189" s="4" t="s">
        <v>152</v>
      </c>
      <c r="E189" s="4" t="s">
        <v>148</v>
      </c>
      <c r="F189" s="4" t="s">
        <v>152</v>
      </c>
      <c r="G189" s="4" t="s">
        <v>152</v>
      </c>
      <c r="H189" s="4" t="s">
        <v>152</v>
      </c>
      <c r="I189" s="4" t="s">
        <v>152</v>
      </c>
      <c r="J189" s="4" t="s">
        <v>152</v>
      </c>
      <c r="K189" s="4" t="s">
        <v>152</v>
      </c>
      <c r="L189" s="4" t="s">
        <v>148</v>
      </c>
      <c r="M189" s="4" t="s">
        <v>152</v>
      </c>
      <c r="N189" s="4" t="s">
        <v>152</v>
      </c>
      <c r="O189" s="4" t="s">
        <v>152</v>
      </c>
      <c r="P189" s="4" t="s">
        <v>152</v>
      </c>
      <c r="Q189" s="4" t="s">
        <v>152</v>
      </c>
      <c r="R189" s="4" t="s">
        <v>170</v>
      </c>
      <c r="S189" s="4" t="s">
        <v>152</v>
      </c>
      <c r="T189" s="4" t="s">
        <v>148</v>
      </c>
      <c r="U189" s="4" t="s">
        <v>152</v>
      </c>
      <c r="V189" s="4" t="s">
        <v>148</v>
      </c>
      <c r="W189" s="4" t="s">
        <v>152</v>
      </c>
      <c r="Z189" s="5">
        <f>COUNTIF(B189:W189,"above touching")</f>
        <v>17</v>
      </c>
      <c r="AA189" s="5">
        <f>COUNTIF(B189:W189,"above")</f>
        <v>1</v>
      </c>
    </row>
    <row r="190" spans="1:27" s="5" customFormat="1" x14ac:dyDescent="0.15">
      <c r="A190" s="3" t="s">
        <v>2</v>
      </c>
      <c r="B190" s="4" t="s">
        <v>148</v>
      </c>
      <c r="C190" s="4" t="s">
        <v>148</v>
      </c>
      <c r="D190" s="4" t="s">
        <v>148</v>
      </c>
      <c r="E190" s="4" t="s">
        <v>148</v>
      </c>
      <c r="F190" s="4" t="s">
        <v>148</v>
      </c>
      <c r="G190" s="4" t="s">
        <v>148</v>
      </c>
      <c r="H190" s="4" t="s">
        <v>148</v>
      </c>
      <c r="I190" s="4" t="s">
        <v>148</v>
      </c>
      <c r="J190" s="4" t="s">
        <v>148</v>
      </c>
      <c r="K190" s="4" t="s">
        <v>148</v>
      </c>
      <c r="L190" s="4" t="s">
        <v>148</v>
      </c>
      <c r="M190" s="4" t="s">
        <v>148</v>
      </c>
      <c r="N190" s="4" t="s">
        <v>148</v>
      </c>
      <c r="O190" s="4" t="s">
        <v>148</v>
      </c>
      <c r="P190" s="4" t="s">
        <v>148</v>
      </c>
      <c r="Q190" s="4" t="s">
        <v>148</v>
      </c>
      <c r="R190" s="4" t="s">
        <v>148</v>
      </c>
      <c r="S190" s="4" t="s">
        <v>148</v>
      </c>
      <c r="T190" s="4" t="s">
        <v>148</v>
      </c>
      <c r="U190" s="4" t="s">
        <v>148</v>
      </c>
      <c r="V190" s="4" t="s">
        <v>148</v>
      </c>
      <c r="W190" s="4" t="s">
        <v>148</v>
      </c>
    </row>
    <row r="191" spans="1:27" s="5" customFormat="1" x14ac:dyDescent="0.15">
      <c r="A191" s="3"/>
      <c r="B191" s="4"/>
      <c r="C191" s="4"/>
      <c r="D191" s="4"/>
      <c r="E191" s="4"/>
      <c r="F191" s="4"/>
      <c r="G191" s="4"/>
      <c r="H191" s="4"/>
      <c r="I191" s="4"/>
      <c r="J191" s="4"/>
      <c r="K191" s="4"/>
      <c r="L191" s="4"/>
      <c r="M191" s="4"/>
      <c r="N191" s="4"/>
      <c r="O191" s="4"/>
      <c r="P191" s="4"/>
      <c r="Q191" s="4"/>
      <c r="R191" s="4"/>
      <c r="S191" s="4"/>
      <c r="T191" s="4"/>
      <c r="U191" s="4"/>
      <c r="V191" s="4"/>
      <c r="W191" s="4"/>
      <c r="Z191" s="6" t="s">
        <v>153</v>
      </c>
      <c r="AA191" s="6" t="s">
        <v>212</v>
      </c>
    </row>
    <row r="192" spans="1:27" s="5" customFormat="1" x14ac:dyDescent="0.15">
      <c r="A192" s="3" t="s">
        <v>77</v>
      </c>
      <c r="B192" s="4" t="s">
        <v>157</v>
      </c>
      <c r="C192" s="4" t="s">
        <v>157</v>
      </c>
      <c r="D192" s="4" t="s">
        <v>157</v>
      </c>
      <c r="E192" s="4" t="s">
        <v>148</v>
      </c>
      <c r="F192" s="4" t="s">
        <v>157</v>
      </c>
      <c r="G192" s="4" t="s">
        <v>157</v>
      </c>
      <c r="H192" s="4" t="s">
        <v>157</v>
      </c>
      <c r="I192" s="4" t="s">
        <v>157</v>
      </c>
      <c r="J192" s="4" t="s">
        <v>157</v>
      </c>
      <c r="K192" s="4" t="s">
        <v>157</v>
      </c>
      <c r="L192" s="4" t="s">
        <v>148</v>
      </c>
      <c r="M192" s="4" t="s">
        <v>157</v>
      </c>
      <c r="N192" s="4" t="s">
        <v>157</v>
      </c>
      <c r="O192" s="4" t="s">
        <v>157</v>
      </c>
      <c r="P192" s="4" t="s">
        <v>157</v>
      </c>
      <c r="Q192" s="4" t="s">
        <v>157</v>
      </c>
      <c r="R192" s="4" t="s">
        <v>157</v>
      </c>
      <c r="S192" s="4" t="s">
        <v>157</v>
      </c>
      <c r="T192" s="4" t="s">
        <v>148</v>
      </c>
      <c r="U192" s="4" t="s">
        <v>157</v>
      </c>
      <c r="V192" s="4" t="s">
        <v>148</v>
      </c>
      <c r="W192" s="4" t="s">
        <v>157</v>
      </c>
      <c r="Z192" s="5">
        <f>COUNTIF(B192:W192,"smooth")</f>
        <v>0</v>
      </c>
      <c r="AA192" s="5">
        <f>COUNTIF(B192:W192,"faceted")</f>
        <v>0</v>
      </c>
    </row>
    <row r="193" spans="1:27" s="5" customFormat="1" x14ac:dyDescent="0.15">
      <c r="A193" s="3" t="s">
        <v>2</v>
      </c>
      <c r="B193" s="4" t="s">
        <v>148</v>
      </c>
      <c r="C193" s="4" t="s">
        <v>148</v>
      </c>
      <c r="D193" s="4" t="s">
        <v>148</v>
      </c>
      <c r="E193" s="4" t="s">
        <v>148</v>
      </c>
      <c r="F193" s="4" t="s">
        <v>148</v>
      </c>
      <c r="G193" s="4" t="s">
        <v>148</v>
      </c>
      <c r="H193" s="4" t="s">
        <v>148</v>
      </c>
      <c r="I193" s="4" t="s">
        <v>148</v>
      </c>
      <c r="J193" s="4" t="s">
        <v>148</v>
      </c>
      <c r="K193" s="4" t="s">
        <v>148</v>
      </c>
      <c r="L193" s="4" t="s">
        <v>148</v>
      </c>
      <c r="M193" s="4" t="s">
        <v>148</v>
      </c>
      <c r="N193" s="4" t="s">
        <v>148</v>
      </c>
      <c r="O193" s="4" t="s">
        <v>148</v>
      </c>
      <c r="P193" s="4" t="s">
        <v>148</v>
      </c>
      <c r="Q193" s="4" t="s">
        <v>148</v>
      </c>
      <c r="R193" s="4" t="s">
        <v>148</v>
      </c>
      <c r="S193" s="4" t="s">
        <v>148</v>
      </c>
      <c r="T193" s="4" t="s">
        <v>148</v>
      </c>
      <c r="U193" s="4" t="s">
        <v>148</v>
      </c>
      <c r="V193" s="4" t="s">
        <v>148</v>
      </c>
      <c r="W193" s="4" t="s">
        <v>148</v>
      </c>
    </row>
    <row r="194" spans="1:27" s="5" customFormat="1" x14ac:dyDescent="0.15">
      <c r="A194" s="3"/>
      <c r="B194" s="4"/>
      <c r="C194" s="4"/>
      <c r="D194" s="4"/>
      <c r="E194" s="4"/>
      <c r="F194" s="4"/>
      <c r="G194" s="4"/>
      <c r="H194" s="4"/>
      <c r="I194" s="4"/>
      <c r="J194" s="4"/>
      <c r="K194" s="4"/>
      <c r="L194" s="4"/>
      <c r="M194" s="4"/>
      <c r="N194" s="4"/>
      <c r="O194" s="4"/>
      <c r="P194" s="4"/>
      <c r="Q194" s="4"/>
      <c r="R194" s="4"/>
      <c r="S194" s="4"/>
      <c r="T194" s="4"/>
      <c r="U194" s="4"/>
      <c r="V194" s="4"/>
      <c r="W194" s="4"/>
      <c r="Z194" s="4" t="s">
        <v>184</v>
      </c>
      <c r="AA194" s="10" t="s">
        <v>255</v>
      </c>
    </row>
    <row r="195" spans="1:27" s="5" customFormat="1" x14ac:dyDescent="0.15">
      <c r="A195" s="3" t="s">
        <v>78</v>
      </c>
      <c r="B195" s="4" t="s">
        <v>166</v>
      </c>
      <c r="C195" s="4" t="s">
        <v>166</v>
      </c>
      <c r="D195" s="4" t="s">
        <v>166</v>
      </c>
      <c r="E195" s="4" t="s">
        <v>148</v>
      </c>
      <c r="F195" s="4" t="s">
        <v>166</v>
      </c>
      <c r="G195" s="4" t="s">
        <v>166</v>
      </c>
      <c r="H195" s="4" t="s">
        <v>166</v>
      </c>
      <c r="I195" s="4" t="s">
        <v>166</v>
      </c>
      <c r="J195" s="4" t="s">
        <v>166</v>
      </c>
      <c r="K195" s="4" t="s">
        <v>166</v>
      </c>
      <c r="L195" s="4" t="s">
        <v>148</v>
      </c>
      <c r="M195" s="4" t="s">
        <v>166</v>
      </c>
      <c r="N195" s="4" t="s">
        <v>166</v>
      </c>
      <c r="O195" s="4" t="s">
        <v>166</v>
      </c>
      <c r="P195" s="4" t="s">
        <v>166</v>
      </c>
      <c r="Q195" s="4" t="s">
        <v>166</v>
      </c>
      <c r="R195" s="4" t="s">
        <v>166</v>
      </c>
      <c r="S195" s="4" t="s">
        <v>166</v>
      </c>
      <c r="T195" s="4" t="s">
        <v>148</v>
      </c>
      <c r="U195" s="4" t="s">
        <v>166</v>
      </c>
      <c r="V195" s="4" t="s">
        <v>148</v>
      </c>
      <c r="W195" s="4" t="s">
        <v>166</v>
      </c>
      <c r="Z195" s="5">
        <f>COUNTIF(B195:W195,"a shape deriving from the extrusion of a square along a curved line")</f>
        <v>0</v>
      </c>
      <c r="AA195" s="5">
        <f>COUNTIF(B195:W195,"a cylinder with a CIRCULAR base, extruded towards a curved direction")</f>
        <v>0</v>
      </c>
    </row>
    <row r="196" spans="1:27" s="5" customFormat="1" x14ac:dyDescent="0.15">
      <c r="A196" s="3" t="s">
        <v>2</v>
      </c>
      <c r="B196" s="4" t="s">
        <v>148</v>
      </c>
      <c r="C196" s="4" t="s">
        <v>148</v>
      </c>
      <c r="D196" s="4" t="s">
        <v>148</v>
      </c>
      <c r="E196" s="4" t="s">
        <v>148</v>
      </c>
      <c r="F196" s="4" t="s">
        <v>148</v>
      </c>
      <c r="G196" s="4" t="s">
        <v>148</v>
      </c>
      <c r="H196" s="4" t="s">
        <v>148</v>
      </c>
      <c r="I196" s="4" t="s">
        <v>148</v>
      </c>
      <c r="J196" s="4" t="s">
        <v>148</v>
      </c>
      <c r="K196" s="4" t="s">
        <v>148</v>
      </c>
      <c r="L196" s="4" t="s">
        <v>148</v>
      </c>
      <c r="M196" s="4" t="s">
        <v>148</v>
      </c>
      <c r="N196" s="4" t="s">
        <v>148</v>
      </c>
      <c r="O196" s="4" t="s">
        <v>148</v>
      </c>
      <c r="P196" s="4" t="s">
        <v>148</v>
      </c>
      <c r="Q196" s="4" t="s">
        <v>148</v>
      </c>
      <c r="R196" s="4" t="s">
        <v>148</v>
      </c>
      <c r="S196" s="4" t="s">
        <v>148</v>
      </c>
      <c r="T196" s="4" t="s">
        <v>148</v>
      </c>
      <c r="U196" s="4" t="s">
        <v>148</v>
      </c>
      <c r="V196" s="4" t="s">
        <v>148</v>
      </c>
      <c r="W196" s="4" t="s">
        <v>148</v>
      </c>
    </row>
    <row r="197" spans="1:27" x14ac:dyDescent="0.15">
      <c r="B197" s="1"/>
      <c r="C197" s="1"/>
      <c r="D197" s="1"/>
      <c r="E197" s="1"/>
      <c r="F197" s="1"/>
      <c r="G197" s="1"/>
      <c r="H197" s="1"/>
      <c r="I197" s="1"/>
      <c r="J197" s="1"/>
      <c r="K197" s="1"/>
      <c r="L197" s="1"/>
      <c r="M197" s="1"/>
      <c r="N197" s="1"/>
      <c r="O197" s="1"/>
      <c r="P197" s="1"/>
      <c r="Q197" s="1"/>
      <c r="R197" s="1"/>
      <c r="S197" s="1"/>
      <c r="T197" s="1"/>
      <c r="U197" s="1"/>
      <c r="V197" s="1"/>
      <c r="W197" s="1"/>
      <c r="Z197" s="6" t="s">
        <v>400</v>
      </c>
      <c r="AA197" s="6" t="s">
        <v>399</v>
      </c>
    </row>
    <row r="198" spans="1:27" x14ac:dyDescent="0.15">
      <c r="A198" s="2" t="s">
        <v>79</v>
      </c>
      <c r="B198" s="1" t="s">
        <v>151</v>
      </c>
      <c r="C198" s="1" t="s">
        <v>151</v>
      </c>
      <c r="D198" s="1" t="s">
        <v>151</v>
      </c>
      <c r="E198" s="1" t="s">
        <v>148</v>
      </c>
      <c r="F198" s="1" t="s">
        <v>151</v>
      </c>
      <c r="G198" s="1" t="s">
        <v>151</v>
      </c>
      <c r="H198" s="1" t="s">
        <v>150</v>
      </c>
      <c r="I198" s="1" t="s">
        <v>151</v>
      </c>
      <c r="J198" s="1" t="s">
        <v>151</v>
      </c>
      <c r="K198" s="1" t="s">
        <v>151</v>
      </c>
      <c r="L198" s="1" t="s">
        <v>148</v>
      </c>
      <c r="M198" s="1" t="s">
        <v>151</v>
      </c>
      <c r="N198" s="1" t="s">
        <v>150</v>
      </c>
      <c r="O198" s="1" t="s">
        <v>150</v>
      </c>
      <c r="P198" s="1" t="s">
        <v>151</v>
      </c>
      <c r="Q198" s="1" t="s">
        <v>151</v>
      </c>
      <c r="R198" s="1" t="s">
        <v>150</v>
      </c>
      <c r="S198" s="1" t="s">
        <v>151</v>
      </c>
      <c r="T198" s="1" t="s">
        <v>150</v>
      </c>
      <c r="U198" s="1" t="s">
        <v>151</v>
      </c>
      <c r="V198" s="1" t="s">
        <v>150</v>
      </c>
      <c r="W198" s="1" t="s">
        <v>151</v>
      </c>
      <c r="Z198" s="5">
        <f>COUNTIF(B198:W198,0)</f>
        <v>6</v>
      </c>
      <c r="AA198" s="5">
        <f>COUNTIF(B198:W198,1)</f>
        <v>14</v>
      </c>
    </row>
    <row r="199" spans="1:27" x14ac:dyDescent="0.15">
      <c r="B199" s="1"/>
      <c r="C199" s="1"/>
      <c r="D199" s="1"/>
      <c r="E199" s="1"/>
      <c r="F199" s="1"/>
      <c r="G199" s="1"/>
      <c r="H199" s="1"/>
      <c r="I199" s="1"/>
      <c r="J199" s="1"/>
      <c r="K199" s="1"/>
      <c r="L199" s="1"/>
      <c r="M199" s="1"/>
      <c r="N199" s="1"/>
      <c r="O199" s="1"/>
      <c r="P199" s="1"/>
      <c r="Q199" s="1"/>
      <c r="R199" s="1"/>
      <c r="S199" s="1"/>
      <c r="T199" s="1"/>
      <c r="U199" s="1"/>
      <c r="V199" s="1"/>
      <c r="W199" s="1"/>
      <c r="Z199" s="6" t="s">
        <v>152</v>
      </c>
      <c r="AA199" s="6" t="s">
        <v>170</v>
      </c>
    </row>
    <row r="200" spans="1:27" x14ac:dyDescent="0.15">
      <c r="A200" s="2" t="s">
        <v>80</v>
      </c>
      <c r="B200" s="1" t="s">
        <v>167</v>
      </c>
      <c r="C200" s="1" t="s">
        <v>167</v>
      </c>
      <c r="D200" s="1" t="s">
        <v>167</v>
      </c>
      <c r="E200" s="1" t="s">
        <v>148</v>
      </c>
      <c r="F200" s="1" t="s">
        <v>167</v>
      </c>
      <c r="G200" s="1" t="s">
        <v>167</v>
      </c>
      <c r="H200" s="1" t="s">
        <v>148</v>
      </c>
      <c r="I200" s="1" t="s">
        <v>167</v>
      </c>
      <c r="J200" s="1" t="s">
        <v>167</v>
      </c>
      <c r="K200" s="1" t="s">
        <v>167</v>
      </c>
      <c r="L200" s="1" t="s">
        <v>148</v>
      </c>
      <c r="M200" s="1" t="s">
        <v>167</v>
      </c>
      <c r="N200" s="1" t="s">
        <v>148</v>
      </c>
      <c r="O200" s="1" t="s">
        <v>148</v>
      </c>
      <c r="P200" s="1" t="s">
        <v>167</v>
      </c>
      <c r="Q200" s="1" t="s">
        <v>167</v>
      </c>
      <c r="R200" s="1" t="s">
        <v>148</v>
      </c>
      <c r="S200" s="1" t="s">
        <v>167</v>
      </c>
      <c r="T200" s="1" t="s">
        <v>148</v>
      </c>
      <c r="U200" s="1" t="s">
        <v>167</v>
      </c>
      <c r="V200" s="1" t="s">
        <v>148</v>
      </c>
      <c r="W200" s="1" t="s">
        <v>167</v>
      </c>
      <c r="Z200" s="5">
        <f>COUNTIF(B200:W200,"above touching")</f>
        <v>0</v>
      </c>
      <c r="AA200" s="5">
        <f>COUNTIF(B200:W200,"above")</f>
        <v>0</v>
      </c>
    </row>
    <row r="201" spans="1:27" x14ac:dyDescent="0.15">
      <c r="A201" s="2" t="s">
        <v>2</v>
      </c>
      <c r="B201" s="1" t="s">
        <v>148</v>
      </c>
      <c r="C201" s="1" t="s">
        <v>148</v>
      </c>
      <c r="D201" s="1" t="s">
        <v>148</v>
      </c>
      <c r="E201" s="1" t="s">
        <v>148</v>
      </c>
      <c r="F201" s="1" t="s">
        <v>148</v>
      </c>
      <c r="G201" s="1" t="s">
        <v>148</v>
      </c>
      <c r="H201" s="1" t="s">
        <v>148</v>
      </c>
      <c r="I201" s="1" t="s">
        <v>148</v>
      </c>
      <c r="J201" s="1" t="s">
        <v>148</v>
      </c>
      <c r="K201" s="1" t="s">
        <v>148</v>
      </c>
      <c r="L201" s="1" t="s">
        <v>148</v>
      </c>
      <c r="M201" s="1" t="s">
        <v>148</v>
      </c>
      <c r="N201" s="1" t="s">
        <v>148</v>
      </c>
      <c r="O201" s="1" t="s">
        <v>148</v>
      </c>
      <c r="P201" s="1" t="s">
        <v>148</v>
      </c>
      <c r="Q201" s="1" t="s">
        <v>148</v>
      </c>
      <c r="R201" s="1" t="s">
        <v>148</v>
      </c>
      <c r="S201" s="1" t="s">
        <v>148</v>
      </c>
      <c r="T201" s="1" t="s">
        <v>148</v>
      </c>
      <c r="U201" s="1" t="s">
        <v>148</v>
      </c>
      <c r="V201" s="1" t="s">
        <v>148</v>
      </c>
      <c r="W201" s="1" t="s">
        <v>148</v>
      </c>
      <c r="Z201" s="5"/>
      <c r="AA201" s="5"/>
    </row>
    <row r="202" spans="1:27" x14ac:dyDescent="0.15">
      <c r="B202" s="1"/>
      <c r="C202" s="1"/>
      <c r="D202" s="1"/>
      <c r="E202" s="1"/>
      <c r="F202" s="1"/>
      <c r="G202" s="1"/>
      <c r="H202" s="1"/>
      <c r="I202" s="1"/>
      <c r="J202" s="1"/>
      <c r="K202" s="1"/>
      <c r="L202" s="1"/>
      <c r="M202" s="1"/>
      <c r="N202" s="1"/>
      <c r="O202" s="1"/>
      <c r="P202" s="1"/>
      <c r="Q202" s="1"/>
      <c r="R202" s="1"/>
      <c r="S202" s="1"/>
      <c r="T202" s="1"/>
      <c r="U202" s="1"/>
      <c r="V202" s="1"/>
      <c r="W202" s="1"/>
      <c r="Z202" s="6" t="s">
        <v>153</v>
      </c>
      <c r="AA202" s="6" t="s">
        <v>212</v>
      </c>
    </row>
    <row r="203" spans="1:27" x14ac:dyDescent="0.15">
      <c r="A203" s="2" t="s">
        <v>81</v>
      </c>
      <c r="B203" s="1" t="s">
        <v>157</v>
      </c>
      <c r="C203" s="1" t="s">
        <v>157</v>
      </c>
      <c r="D203" s="1" t="s">
        <v>157</v>
      </c>
      <c r="E203" s="1" t="s">
        <v>148</v>
      </c>
      <c r="F203" s="1" t="s">
        <v>157</v>
      </c>
      <c r="G203" s="1" t="s">
        <v>157</v>
      </c>
      <c r="H203" s="1" t="s">
        <v>148</v>
      </c>
      <c r="I203" s="1" t="s">
        <v>157</v>
      </c>
      <c r="J203" s="1" t="s">
        <v>157</v>
      </c>
      <c r="K203" s="1" t="s">
        <v>157</v>
      </c>
      <c r="L203" s="1" t="s">
        <v>148</v>
      </c>
      <c r="M203" s="1" t="s">
        <v>157</v>
      </c>
      <c r="N203" s="1" t="s">
        <v>148</v>
      </c>
      <c r="O203" s="1" t="s">
        <v>148</v>
      </c>
      <c r="P203" s="1" t="s">
        <v>157</v>
      </c>
      <c r="Q203" s="1" t="s">
        <v>157</v>
      </c>
      <c r="R203" s="1" t="s">
        <v>148</v>
      </c>
      <c r="S203" s="1" t="s">
        <v>157</v>
      </c>
      <c r="T203" s="1" t="s">
        <v>148</v>
      </c>
      <c r="U203" s="1" t="s">
        <v>157</v>
      </c>
      <c r="V203" s="1" t="s">
        <v>148</v>
      </c>
      <c r="W203" s="1" t="s">
        <v>157</v>
      </c>
      <c r="Z203" s="5">
        <f>COUNTIF(B203:W203,"smooth")</f>
        <v>0</v>
      </c>
      <c r="AA203" s="5">
        <f>COUNTIF(B203:W203,"faceted")</f>
        <v>0</v>
      </c>
    </row>
    <row r="204" spans="1:27" x14ac:dyDescent="0.15">
      <c r="A204" s="2" t="s">
        <v>2</v>
      </c>
      <c r="B204" s="1" t="s">
        <v>148</v>
      </c>
      <c r="C204" s="1" t="s">
        <v>148</v>
      </c>
      <c r="D204" s="1" t="s">
        <v>148</v>
      </c>
      <c r="E204" s="1" t="s">
        <v>148</v>
      </c>
      <c r="F204" s="1" t="s">
        <v>148</v>
      </c>
      <c r="G204" s="1" t="s">
        <v>148</v>
      </c>
      <c r="H204" s="1" t="s">
        <v>148</v>
      </c>
      <c r="I204" s="1" t="s">
        <v>148</v>
      </c>
      <c r="J204" s="1" t="s">
        <v>148</v>
      </c>
      <c r="K204" s="1" t="s">
        <v>148</v>
      </c>
      <c r="L204" s="1" t="s">
        <v>148</v>
      </c>
      <c r="M204" s="1" t="s">
        <v>148</v>
      </c>
      <c r="N204" s="1" t="s">
        <v>148</v>
      </c>
      <c r="O204" s="1" t="s">
        <v>148</v>
      </c>
      <c r="P204" s="1" t="s">
        <v>148</v>
      </c>
      <c r="Q204" s="1" t="s">
        <v>148</v>
      </c>
      <c r="R204" s="1" t="s">
        <v>148</v>
      </c>
      <c r="S204" s="1" t="s">
        <v>148</v>
      </c>
      <c r="T204" s="1" t="s">
        <v>148</v>
      </c>
      <c r="U204" s="1" t="s">
        <v>148</v>
      </c>
      <c r="V204" s="1" t="s">
        <v>148</v>
      </c>
      <c r="W204" s="1" t="s">
        <v>148</v>
      </c>
      <c r="Z204" s="5"/>
      <c r="AA204" s="5"/>
    </row>
    <row r="205" spans="1:27" x14ac:dyDescent="0.15">
      <c r="B205" s="1"/>
      <c r="C205" s="1"/>
      <c r="D205" s="1"/>
      <c r="E205" s="1"/>
      <c r="F205" s="1"/>
      <c r="G205" s="1"/>
      <c r="H205" s="1"/>
      <c r="I205" s="1"/>
      <c r="J205" s="1"/>
      <c r="K205" s="1"/>
      <c r="L205" s="1"/>
      <c r="M205" s="1"/>
      <c r="N205" s="1"/>
      <c r="O205" s="1"/>
      <c r="P205" s="1"/>
      <c r="Q205" s="1"/>
      <c r="R205" s="1"/>
      <c r="S205" s="1"/>
      <c r="T205" s="1"/>
      <c r="U205" s="1"/>
      <c r="V205" s="1"/>
      <c r="W205" s="1"/>
      <c r="Z205" s="4" t="s">
        <v>184</v>
      </c>
      <c r="AA205" s="10" t="s">
        <v>255</v>
      </c>
    </row>
    <row r="206" spans="1:27" x14ac:dyDescent="0.15">
      <c r="A206" s="2" t="s">
        <v>82</v>
      </c>
      <c r="B206" s="1" t="s">
        <v>161</v>
      </c>
      <c r="C206" s="1" t="s">
        <v>166</v>
      </c>
      <c r="D206" s="1" t="s">
        <v>166</v>
      </c>
      <c r="E206" s="1" t="s">
        <v>148</v>
      </c>
      <c r="F206" s="1" t="s">
        <v>166</v>
      </c>
      <c r="G206" s="1" t="s">
        <v>166</v>
      </c>
      <c r="H206" s="1" t="s">
        <v>148</v>
      </c>
      <c r="I206" s="1" t="s">
        <v>166</v>
      </c>
      <c r="J206" s="1" t="s">
        <v>166</v>
      </c>
      <c r="K206" s="1" t="s">
        <v>161</v>
      </c>
      <c r="L206" s="1" t="s">
        <v>148</v>
      </c>
      <c r="M206" s="1" t="s">
        <v>166</v>
      </c>
      <c r="N206" s="1" t="s">
        <v>148</v>
      </c>
      <c r="O206" s="1" t="s">
        <v>148</v>
      </c>
      <c r="P206" s="1" t="s">
        <v>166</v>
      </c>
      <c r="Q206" s="1" t="s">
        <v>166</v>
      </c>
      <c r="R206" s="1" t="s">
        <v>148</v>
      </c>
      <c r="S206" s="1" t="s">
        <v>148</v>
      </c>
      <c r="T206" s="1" t="s">
        <v>148</v>
      </c>
      <c r="U206" s="1" t="s">
        <v>166</v>
      </c>
      <c r="V206" s="1" t="s">
        <v>148</v>
      </c>
      <c r="W206" s="1" t="s">
        <v>148</v>
      </c>
      <c r="Z206" s="5">
        <f>COUNTIF(B206:W206,"a shape deriving from the extrusion of a square along a curved line")</f>
        <v>0</v>
      </c>
      <c r="AA206" s="5">
        <f>COUNTIF(B206:W206,"a cylinder with a CIRCULAR base, extruded towards a curved direction")</f>
        <v>0</v>
      </c>
    </row>
    <row r="207" spans="1:27" x14ac:dyDescent="0.15">
      <c r="A207" s="2" t="s">
        <v>2</v>
      </c>
      <c r="B207" s="1" t="s">
        <v>148</v>
      </c>
      <c r="C207" s="1" t="s">
        <v>148</v>
      </c>
      <c r="D207" s="1" t="s">
        <v>148</v>
      </c>
      <c r="E207" s="1" t="s">
        <v>148</v>
      </c>
      <c r="F207" s="1" t="s">
        <v>148</v>
      </c>
      <c r="G207" s="1" t="s">
        <v>148</v>
      </c>
      <c r="H207" s="1" t="s">
        <v>148</v>
      </c>
      <c r="I207" s="1" t="s">
        <v>148</v>
      </c>
      <c r="J207" s="1" t="s">
        <v>148</v>
      </c>
      <c r="K207" s="1" t="s">
        <v>148</v>
      </c>
      <c r="L207" s="1" t="s">
        <v>148</v>
      </c>
      <c r="M207" s="1" t="s">
        <v>148</v>
      </c>
      <c r="N207" s="1" t="s">
        <v>148</v>
      </c>
      <c r="O207" s="1" t="s">
        <v>148</v>
      </c>
      <c r="P207" s="1" t="s">
        <v>148</v>
      </c>
      <c r="Q207" s="1" t="s">
        <v>148</v>
      </c>
      <c r="R207" s="1" t="s">
        <v>148</v>
      </c>
      <c r="S207" s="1" t="s">
        <v>354</v>
      </c>
      <c r="T207" s="1" t="s">
        <v>148</v>
      </c>
      <c r="U207" s="1" t="s">
        <v>148</v>
      </c>
      <c r="V207" s="1" t="s">
        <v>148</v>
      </c>
      <c r="W207" s="1" t="s">
        <v>391</v>
      </c>
    </row>
    <row r="208" spans="1:27" s="5" customFormat="1" x14ac:dyDescent="0.15">
      <c r="A208" s="3"/>
      <c r="B208" s="4"/>
      <c r="C208" s="4"/>
      <c r="D208" s="4"/>
      <c r="E208" s="4"/>
      <c r="F208" s="4"/>
      <c r="G208" s="4"/>
      <c r="H208" s="4"/>
      <c r="I208" s="4"/>
      <c r="J208" s="4"/>
      <c r="K208" s="4"/>
      <c r="L208" s="4"/>
      <c r="M208" s="4"/>
      <c r="N208" s="4"/>
      <c r="O208" s="4"/>
      <c r="P208" s="4"/>
      <c r="Q208" s="4"/>
      <c r="R208" s="4"/>
      <c r="S208" s="4"/>
      <c r="T208" s="4"/>
      <c r="U208" s="4"/>
      <c r="V208" s="4"/>
      <c r="W208" s="4"/>
      <c r="Z208" s="6" t="s">
        <v>400</v>
      </c>
      <c r="AA208" s="6" t="s">
        <v>399</v>
      </c>
    </row>
    <row r="209" spans="1:27" s="5" customFormat="1" x14ac:dyDescent="0.15">
      <c r="A209" s="3" t="s">
        <v>83</v>
      </c>
      <c r="B209" s="4" t="s">
        <v>151</v>
      </c>
      <c r="C209" s="4" t="s">
        <v>151</v>
      </c>
      <c r="D209" s="4" t="s">
        <v>151</v>
      </c>
      <c r="E209" s="4" t="s">
        <v>148</v>
      </c>
      <c r="F209" s="4" t="s">
        <v>151</v>
      </c>
      <c r="G209" s="4" t="s">
        <v>151</v>
      </c>
      <c r="H209" s="4" t="s">
        <v>150</v>
      </c>
      <c r="I209" s="4" t="s">
        <v>150</v>
      </c>
      <c r="J209" s="4" t="s">
        <v>151</v>
      </c>
      <c r="K209" s="4" t="s">
        <v>151</v>
      </c>
      <c r="L209" s="4" t="s">
        <v>148</v>
      </c>
      <c r="M209" s="4" t="s">
        <v>151</v>
      </c>
      <c r="N209" s="4" t="s">
        <v>150</v>
      </c>
      <c r="O209" s="4" t="s">
        <v>150</v>
      </c>
      <c r="P209" s="4" t="s">
        <v>150</v>
      </c>
      <c r="Q209" s="4" t="s">
        <v>151</v>
      </c>
      <c r="R209" s="4" t="s">
        <v>150</v>
      </c>
      <c r="S209" s="4" t="s">
        <v>150</v>
      </c>
      <c r="T209" s="4" t="s">
        <v>150</v>
      </c>
      <c r="U209" s="4" t="s">
        <v>150</v>
      </c>
      <c r="V209" s="4" t="s">
        <v>150</v>
      </c>
      <c r="W209" s="4" t="s">
        <v>150</v>
      </c>
      <c r="Z209" s="5">
        <f>COUNTIF(B209:W209,0)</f>
        <v>11</v>
      </c>
      <c r="AA209" s="5">
        <f>COUNTIF(B209:W209,1)</f>
        <v>9</v>
      </c>
    </row>
    <row r="210" spans="1:27" s="5" customFormat="1" x14ac:dyDescent="0.15">
      <c r="A210" s="3"/>
      <c r="B210" s="4"/>
      <c r="C210" s="4"/>
      <c r="D210" s="4"/>
      <c r="E210" s="4"/>
      <c r="F210" s="4"/>
      <c r="G210" s="4"/>
      <c r="H210" s="4"/>
      <c r="I210" s="4"/>
      <c r="J210" s="4"/>
      <c r="K210" s="4"/>
      <c r="L210" s="4"/>
      <c r="M210" s="4"/>
      <c r="N210" s="4"/>
      <c r="O210" s="4"/>
      <c r="P210" s="4"/>
      <c r="Q210" s="4"/>
      <c r="R210" s="4"/>
      <c r="S210" s="4"/>
      <c r="T210" s="4"/>
      <c r="U210" s="4"/>
      <c r="V210" s="4"/>
      <c r="W210" s="4"/>
      <c r="Z210" s="6" t="s">
        <v>152</v>
      </c>
      <c r="AA210" s="6" t="s">
        <v>170</v>
      </c>
    </row>
    <row r="211" spans="1:27" s="5" customFormat="1" x14ac:dyDescent="0.15">
      <c r="A211" s="3" t="s">
        <v>84</v>
      </c>
      <c r="B211" s="4" t="s">
        <v>160</v>
      </c>
      <c r="C211" s="4" t="s">
        <v>160</v>
      </c>
      <c r="D211" s="4" t="s">
        <v>160</v>
      </c>
      <c r="E211" s="4" t="s">
        <v>148</v>
      </c>
      <c r="F211" s="4" t="s">
        <v>160</v>
      </c>
      <c r="G211" s="4" t="s">
        <v>160</v>
      </c>
      <c r="H211" s="4" t="s">
        <v>148</v>
      </c>
      <c r="I211" s="4" t="s">
        <v>148</v>
      </c>
      <c r="J211" s="4" t="s">
        <v>160</v>
      </c>
      <c r="K211" s="4" t="s">
        <v>160</v>
      </c>
      <c r="L211" s="4" t="s">
        <v>148</v>
      </c>
      <c r="M211" s="4" t="s">
        <v>160</v>
      </c>
      <c r="N211" s="4" t="s">
        <v>148</v>
      </c>
      <c r="O211" s="4" t="s">
        <v>148</v>
      </c>
      <c r="P211" s="4" t="s">
        <v>148</v>
      </c>
      <c r="Q211" s="4" t="s">
        <v>152</v>
      </c>
      <c r="R211" s="4" t="s">
        <v>148</v>
      </c>
      <c r="S211" s="4" t="s">
        <v>148</v>
      </c>
      <c r="T211" s="4" t="s">
        <v>148</v>
      </c>
      <c r="U211" s="4" t="s">
        <v>148</v>
      </c>
      <c r="V211" s="4" t="s">
        <v>148</v>
      </c>
      <c r="W211" s="4" t="s">
        <v>148</v>
      </c>
      <c r="Z211" s="5">
        <f>COUNTIF(B211:W211,"above touching")</f>
        <v>1</v>
      </c>
      <c r="AA211" s="5">
        <f>COUNTIF(B211:W211,"above")</f>
        <v>0</v>
      </c>
    </row>
    <row r="212" spans="1:27" s="5" customFormat="1" x14ac:dyDescent="0.15">
      <c r="A212" s="3" t="s">
        <v>2</v>
      </c>
      <c r="B212" s="4" t="s">
        <v>148</v>
      </c>
      <c r="C212" s="4" t="s">
        <v>148</v>
      </c>
      <c r="D212" s="4" t="s">
        <v>148</v>
      </c>
      <c r="E212" s="4" t="s">
        <v>148</v>
      </c>
      <c r="F212" s="4" t="s">
        <v>148</v>
      </c>
      <c r="G212" s="4" t="s">
        <v>148</v>
      </c>
      <c r="H212" s="4" t="s">
        <v>148</v>
      </c>
      <c r="I212" s="4" t="s">
        <v>148</v>
      </c>
      <c r="J212" s="4" t="s">
        <v>148</v>
      </c>
      <c r="K212" s="4" t="s">
        <v>148</v>
      </c>
      <c r="L212" s="4" t="s">
        <v>148</v>
      </c>
      <c r="M212" s="4" t="s">
        <v>148</v>
      </c>
      <c r="N212" s="4" t="s">
        <v>148</v>
      </c>
      <c r="O212" s="4" t="s">
        <v>148</v>
      </c>
      <c r="P212" s="4" t="s">
        <v>148</v>
      </c>
      <c r="Q212" s="4" t="s">
        <v>148</v>
      </c>
      <c r="R212" s="4" t="s">
        <v>148</v>
      </c>
      <c r="S212" s="4" t="s">
        <v>148</v>
      </c>
      <c r="T212" s="4" t="s">
        <v>148</v>
      </c>
      <c r="U212" s="4" t="s">
        <v>148</v>
      </c>
      <c r="V212" s="4" t="s">
        <v>148</v>
      </c>
      <c r="W212" s="4" t="s">
        <v>148</v>
      </c>
    </row>
    <row r="213" spans="1:27" s="5" customFormat="1" x14ac:dyDescent="0.15">
      <c r="A213" s="3"/>
      <c r="B213" s="4"/>
      <c r="C213" s="4"/>
      <c r="D213" s="4"/>
      <c r="E213" s="4"/>
      <c r="F213" s="4"/>
      <c r="G213" s="4"/>
      <c r="H213" s="4"/>
      <c r="I213" s="4"/>
      <c r="J213" s="4"/>
      <c r="K213" s="4"/>
      <c r="L213" s="4"/>
      <c r="M213" s="4"/>
      <c r="N213" s="4"/>
      <c r="O213" s="4"/>
      <c r="P213" s="4"/>
      <c r="Q213" s="4"/>
      <c r="R213" s="4"/>
      <c r="S213" s="4"/>
      <c r="T213" s="4"/>
      <c r="U213" s="4"/>
      <c r="V213" s="4"/>
      <c r="W213" s="4"/>
      <c r="Z213" s="6" t="s">
        <v>153</v>
      </c>
      <c r="AA213" s="6" t="s">
        <v>212</v>
      </c>
    </row>
    <row r="214" spans="1:27" s="5" customFormat="1" x14ac:dyDescent="0.15">
      <c r="A214" s="3" t="s">
        <v>85</v>
      </c>
      <c r="B214" s="4" t="s">
        <v>157</v>
      </c>
      <c r="C214" s="4" t="s">
        <v>157</v>
      </c>
      <c r="D214" s="4" t="s">
        <v>157</v>
      </c>
      <c r="E214" s="4" t="s">
        <v>148</v>
      </c>
      <c r="F214" s="4" t="s">
        <v>157</v>
      </c>
      <c r="G214" s="4" t="s">
        <v>157</v>
      </c>
      <c r="H214" s="4" t="s">
        <v>148</v>
      </c>
      <c r="I214" s="4" t="s">
        <v>148</v>
      </c>
      <c r="J214" s="4" t="s">
        <v>157</v>
      </c>
      <c r="K214" s="4" t="s">
        <v>157</v>
      </c>
      <c r="L214" s="4" t="s">
        <v>148</v>
      </c>
      <c r="M214" s="4" t="s">
        <v>157</v>
      </c>
      <c r="N214" s="4" t="s">
        <v>148</v>
      </c>
      <c r="O214" s="4" t="s">
        <v>148</v>
      </c>
      <c r="P214" s="4" t="s">
        <v>148</v>
      </c>
      <c r="Q214" s="4" t="s">
        <v>157</v>
      </c>
      <c r="R214" s="4" t="s">
        <v>148</v>
      </c>
      <c r="S214" s="4" t="s">
        <v>148</v>
      </c>
      <c r="T214" s="4" t="s">
        <v>148</v>
      </c>
      <c r="U214" s="4" t="s">
        <v>148</v>
      </c>
      <c r="V214" s="4" t="s">
        <v>148</v>
      </c>
      <c r="W214" s="4" t="s">
        <v>148</v>
      </c>
      <c r="Z214" s="5">
        <f>COUNTIF(B214:W214,"smooth")</f>
        <v>0</v>
      </c>
      <c r="AA214" s="5">
        <f>COUNTIF(B214:W214,"faceted")</f>
        <v>0</v>
      </c>
    </row>
    <row r="215" spans="1:27" s="5" customFormat="1" x14ac:dyDescent="0.15">
      <c r="A215" s="3" t="s">
        <v>2</v>
      </c>
      <c r="B215" s="4" t="s">
        <v>148</v>
      </c>
      <c r="C215" s="4" t="s">
        <v>148</v>
      </c>
      <c r="D215" s="4" t="s">
        <v>148</v>
      </c>
      <c r="E215" s="4" t="s">
        <v>148</v>
      </c>
      <c r="F215" s="4" t="s">
        <v>148</v>
      </c>
      <c r="G215" s="4" t="s">
        <v>148</v>
      </c>
      <c r="H215" s="4" t="s">
        <v>148</v>
      </c>
      <c r="I215" s="4" t="s">
        <v>148</v>
      </c>
      <c r="J215" s="4" t="s">
        <v>148</v>
      </c>
      <c r="K215" s="4" t="s">
        <v>148</v>
      </c>
      <c r="L215" s="4" t="s">
        <v>148</v>
      </c>
      <c r="M215" s="4" t="s">
        <v>148</v>
      </c>
      <c r="N215" s="4" t="s">
        <v>148</v>
      </c>
      <c r="O215" s="4" t="s">
        <v>148</v>
      </c>
      <c r="P215" s="4" t="s">
        <v>148</v>
      </c>
      <c r="Q215" s="4" t="s">
        <v>148</v>
      </c>
      <c r="R215" s="4" t="s">
        <v>148</v>
      </c>
      <c r="S215" s="4" t="s">
        <v>148</v>
      </c>
      <c r="T215" s="4" t="s">
        <v>148</v>
      </c>
      <c r="U215" s="4" t="s">
        <v>148</v>
      </c>
      <c r="V215" s="4" t="s">
        <v>148</v>
      </c>
      <c r="W215" s="4" t="s">
        <v>148</v>
      </c>
    </row>
    <row r="216" spans="1:27" s="5" customFormat="1" x14ac:dyDescent="0.15">
      <c r="A216" s="3"/>
      <c r="B216" s="4"/>
      <c r="C216" s="4"/>
      <c r="D216" s="4"/>
      <c r="E216" s="4"/>
      <c r="F216" s="4"/>
      <c r="G216" s="4"/>
      <c r="H216" s="4"/>
      <c r="I216" s="4"/>
      <c r="J216" s="4"/>
      <c r="K216" s="4"/>
      <c r="L216" s="4"/>
      <c r="M216" s="4"/>
      <c r="N216" s="4"/>
      <c r="O216" s="4"/>
      <c r="P216" s="4"/>
      <c r="Q216" s="4"/>
      <c r="R216" s="4"/>
      <c r="S216" s="4"/>
      <c r="T216" s="4"/>
      <c r="U216" s="4"/>
      <c r="V216" s="4"/>
      <c r="W216" s="4"/>
      <c r="Z216" s="4" t="s">
        <v>184</v>
      </c>
      <c r="AA216" s="10" t="s">
        <v>255</v>
      </c>
    </row>
    <row r="217" spans="1:27" s="5" customFormat="1" x14ac:dyDescent="0.15">
      <c r="A217" s="3" t="s">
        <v>86</v>
      </c>
      <c r="B217" s="4" t="s">
        <v>161</v>
      </c>
      <c r="C217" s="4" t="s">
        <v>161</v>
      </c>
      <c r="D217" s="4" t="s">
        <v>161</v>
      </c>
      <c r="E217" s="4" t="s">
        <v>148</v>
      </c>
      <c r="F217" s="4" t="s">
        <v>161</v>
      </c>
      <c r="G217" s="4" t="s">
        <v>161</v>
      </c>
      <c r="H217" s="4" t="s">
        <v>148</v>
      </c>
      <c r="I217" s="4" t="s">
        <v>148</v>
      </c>
      <c r="J217" s="4" t="s">
        <v>161</v>
      </c>
      <c r="K217" s="4" t="s">
        <v>161</v>
      </c>
      <c r="L217" s="4" t="s">
        <v>148</v>
      </c>
      <c r="M217" s="4" t="s">
        <v>161</v>
      </c>
      <c r="N217" s="4" t="s">
        <v>148</v>
      </c>
      <c r="O217" s="4" t="s">
        <v>148</v>
      </c>
      <c r="P217" s="4" t="s">
        <v>148</v>
      </c>
      <c r="Q217" s="4" t="s">
        <v>161</v>
      </c>
      <c r="R217" s="4" t="s">
        <v>148</v>
      </c>
      <c r="S217" s="4" t="s">
        <v>148</v>
      </c>
      <c r="T217" s="4" t="s">
        <v>148</v>
      </c>
      <c r="U217" s="4" t="s">
        <v>148</v>
      </c>
      <c r="V217" s="4" t="s">
        <v>148</v>
      </c>
      <c r="W217" s="4" t="s">
        <v>148</v>
      </c>
      <c r="Z217" s="5">
        <f>COUNTIF(B217:W217,"a shape deriving from the extrusion of a square along a curved line")</f>
        <v>0</v>
      </c>
      <c r="AA217" s="5">
        <f>COUNTIF(B217:W217,"a cylinder with a CIRCULAR base, extruded towards a curved direction")</f>
        <v>0</v>
      </c>
    </row>
    <row r="218" spans="1:27" s="5" customFormat="1" x14ac:dyDescent="0.15">
      <c r="A218" s="3" t="s">
        <v>2</v>
      </c>
      <c r="B218" s="4" t="s">
        <v>148</v>
      </c>
      <c r="C218" s="4" t="s">
        <v>148</v>
      </c>
      <c r="D218" s="4" t="s">
        <v>148</v>
      </c>
      <c r="E218" s="4" t="s">
        <v>148</v>
      </c>
      <c r="F218" s="4" t="s">
        <v>148</v>
      </c>
      <c r="G218" s="4" t="s">
        <v>148</v>
      </c>
      <c r="H218" s="4" t="s">
        <v>148</v>
      </c>
      <c r="I218" s="4" t="s">
        <v>148</v>
      </c>
      <c r="J218" s="4" t="s">
        <v>148</v>
      </c>
      <c r="K218" s="4" t="s">
        <v>148</v>
      </c>
      <c r="L218" s="4" t="s">
        <v>148</v>
      </c>
      <c r="M218" s="4" t="s">
        <v>148</v>
      </c>
      <c r="N218" s="4" t="s">
        <v>148</v>
      </c>
      <c r="O218" s="4" t="s">
        <v>148</v>
      </c>
      <c r="P218" s="4" t="s">
        <v>148</v>
      </c>
      <c r="Q218" s="4" t="s">
        <v>148</v>
      </c>
      <c r="R218" s="4" t="s">
        <v>148</v>
      </c>
      <c r="S218" s="4" t="s">
        <v>148</v>
      </c>
      <c r="T218" s="4" t="s">
        <v>148</v>
      </c>
      <c r="U218" s="4" t="s">
        <v>148</v>
      </c>
      <c r="V218" s="4" t="s">
        <v>148</v>
      </c>
      <c r="W218" s="4" t="s">
        <v>148</v>
      </c>
    </row>
    <row r="219" spans="1:27" x14ac:dyDescent="0.15">
      <c r="B219" s="1"/>
      <c r="C219" s="1"/>
      <c r="D219" s="1"/>
      <c r="E219" s="1"/>
      <c r="F219" s="1"/>
      <c r="G219" s="1"/>
      <c r="H219" s="1"/>
      <c r="I219" s="1"/>
      <c r="J219" s="1"/>
      <c r="K219" s="1"/>
      <c r="L219" s="1"/>
      <c r="M219" s="1"/>
      <c r="N219" s="1"/>
      <c r="O219" s="1"/>
      <c r="P219" s="1"/>
      <c r="Q219" s="1"/>
      <c r="R219" s="1"/>
      <c r="S219" s="1"/>
      <c r="T219" s="1"/>
      <c r="U219" s="1"/>
      <c r="V219" s="1"/>
      <c r="W219" s="1"/>
      <c r="Z219" s="6" t="s">
        <v>400</v>
      </c>
      <c r="AA219" s="6" t="s">
        <v>399</v>
      </c>
    </row>
    <row r="220" spans="1:27" x14ac:dyDescent="0.15">
      <c r="A220" s="2" t="s">
        <v>87</v>
      </c>
      <c r="B220" s="1" t="s">
        <v>151</v>
      </c>
      <c r="C220" s="1" t="s">
        <v>151</v>
      </c>
      <c r="D220" s="1" t="s">
        <v>151</v>
      </c>
      <c r="E220" s="1" t="s">
        <v>148</v>
      </c>
      <c r="F220" s="1" t="s">
        <v>151</v>
      </c>
      <c r="G220" s="1" t="s">
        <v>151</v>
      </c>
      <c r="H220" s="1" t="s">
        <v>151</v>
      </c>
      <c r="I220" s="1" t="s">
        <v>151</v>
      </c>
      <c r="J220" s="1" t="s">
        <v>151</v>
      </c>
      <c r="K220" s="1" t="s">
        <v>151</v>
      </c>
      <c r="L220" s="1" t="s">
        <v>148</v>
      </c>
      <c r="M220" s="1" t="s">
        <v>151</v>
      </c>
      <c r="N220" s="1" t="s">
        <v>151</v>
      </c>
      <c r="O220" s="1" t="s">
        <v>151</v>
      </c>
      <c r="P220" s="1" t="s">
        <v>151</v>
      </c>
      <c r="Q220" s="1" t="s">
        <v>151</v>
      </c>
      <c r="R220" s="1" t="s">
        <v>151</v>
      </c>
      <c r="S220" s="1" t="s">
        <v>151</v>
      </c>
      <c r="T220" s="1" t="s">
        <v>150</v>
      </c>
      <c r="U220" s="1" t="s">
        <v>151</v>
      </c>
      <c r="V220" s="1" t="s">
        <v>150</v>
      </c>
      <c r="W220" s="1" t="s">
        <v>151</v>
      </c>
      <c r="Z220" s="5">
        <f>COUNTIF(B220:W220,0)</f>
        <v>2</v>
      </c>
      <c r="AA220" s="5">
        <f>COUNTIF(B220:W220,1)</f>
        <v>18</v>
      </c>
    </row>
    <row r="221" spans="1:27" x14ac:dyDescent="0.15">
      <c r="B221" s="1"/>
      <c r="C221" s="1"/>
      <c r="D221" s="1"/>
      <c r="E221" s="1"/>
      <c r="F221" s="1"/>
      <c r="G221" s="1"/>
      <c r="H221" s="1"/>
      <c r="I221" s="1"/>
      <c r="J221" s="1"/>
      <c r="K221" s="1"/>
      <c r="L221" s="1"/>
      <c r="M221" s="1"/>
      <c r="N221" s="1"/>
      <c r="O221" s="1"/>
      <c r="P221" s="1"/>
      <c r="Q221" s="1"/>
      <c r="R221" s="1"/>
      <c r="S221" s="1"/>
      <c r="T221" s="1"/>
      <c r="U221" s="1"/>
      <c r="V221" s="1"/>
      <c r="W221" s="1"/>
      <c r="Z221" s="6" t="s">
        <v>152</v>
      </c>
      <c r="AA221" s="6" t="s">
        <v>170</v>
      </c>
    </row>
    <row r="222" spans="1:27" x14ac:dyDescent="0.15">
      <c r="A222" s="2" t="s">
        <v>88</v>
      </c>
      <c r="B222" s="1" t="s">
        <v>152</v>
      </c>
      <c r="C222" s="1" t="s">
        <v>152</v>
      </c>
      <c r="D222" s="1" t="s">
        <v>152</v>
      </c>
      <c r="E222" s="1" t="s">
        <v>148</v>
      </c>
      <c r="F222" s="1" t="s">
        <v>152</v>
      </c>
      <c r="G222" s="1" t="s">
        <v>152</v>
      </c>
      <c r="H222" s="1" t="s">
        <v>152</v>
      </c>
      <c r="I222" s="1" t="s">
        <v>152</v>
      </c>
      <c r="J222" s="1" t="s">
        <v>160</v>
      </c>
      <c r="K222" s="1" t="s">
        <v>152</v>
      </c>
      <c r="L222" s="1" t="s">
        <v>148</v>
      </c>
      <c r="M222" s="1" t="s">
        <v>152</v>
      </c>
      <c r="N222" s="1" t="s">
        <v>152</v>
      </c>
      <c r="O222" s="1" t="s">
        <v>152</v>
      </c>
      <c r="P222" s="1" t="s">
        <v>152</v>
      </c>
      <c r="Q222" s="1" t="s">
        <v>152</v>
      </c>
      <c r="R222" s="1" t="s">
        <v>170</v>
      </c>
      <c r="S222" s="1" t="s">
        <v>152</v>
      </c>
      <c r="T222" s="1" t="s">
        <v>148</v>
      </c>
      <c r="U222" s="1" t="s">
        <v>152</v>
      </c>
      <c r="V222" s="1" t="s">
        <v>148</v>
      </c>
      <c r="W222" s="1" t="s">
        <v>152</v>
      </c>
      <c r="Z222" s="5">
        <f>COUNTIF(B222:W222,"above touching")</f>
        <v>16</v>
      </c>
      <c r="AA222" s="5">
        <f>COUNTIF(B222:W222,"above")</f>
        <v>1</v>
      </c>
    </row>
    <row r="223" spans="1:27" x14ac:dyDescent="0.15">
      <c r="A223" s="2" t="s">
        <v>2</v>
      </c>
      <c r="B223" s="1" t="s">
        <v>148</v>
      </c>
      <c r="C223" s="1" t="s">
        <v>148</v>
      </c>
      <c r="D223" s="1" t="s">
        <v>148</v>
      </c>
      <c r="E223" s="1" t="s">
        <v>148</v>
      </c>
      <c r="F223" s="1" t="s">
        <v>148</v>
      </c>
      <c r="G223" s="1" t="s">
        <v>148</v>
      </c>
      <c r="H223" s="1" t="s">
        <v>148</v>
      </c>
      <c r="I223" s="1" t="s">
        <v>148</v>
      </c>
      <c r="J223" s="1" t="s">
        <v>148</v>
      </c>
      <c r="K223" s="1" t="s">
        <v>148</v>
      </c>
      <c r="L223" s="1" t="s">
        <v>148</v>
      </c>
      <c r="M223" s="1" t="s">
        <v>148</v>
      </c>
      <c r="N223" s="1" t="s">
        <v>148</v>
      </c>
      <c r="O223" s="1" t="s">
        <v>148</v>
      </c>
      <c r="P223" s="1" t="s">
        <v>148</v>
      </c>
      <c r="Q223" s="1" t="s">
        <v>148</v>
      </c>
      <c r="R223" s="1" t="s">
        <v>148</v>
      </c>
      <c r="S223" s="1" t="s">
        <v>148</v>
      </c>
      <c r="T223" s="1" t="s">
        <v>148</v>
      </c>
      <c r="U223" s="1" t="s">
        <v>148</v>
      </c>
      <c r="V223" s="1" t="s">
        <v>148</v>
      </c>
      <c r="W223" s="1" t="s">
        <v>148</v>
      </c>
      <c r="Z223" s="5"/>
      <c r="AA223" s="5"/>
    </row>
    <row r="224" spans="1:27" x14ac:dyDescent="0.15">
      <c r="B224" s="1"/>
      <c r="C224" s="1"/>
      <c r="D224" s="1"/>
      <c r="E224" s="1"/>
      <c r="F224" s="1"/>
      <c r="G224" s="1"/>
      <c r="H224" s="1"/>
      <c r="I224" s="1"/>
      <c r="J224" s="1"/>
      <c r="K224" s="1"/>
      <c r="L224" s="1"/>
      <c r="M224" s="1"/>
      <c r="N224" s="1"/>
      <c r="O224" s="1"/>
      <c r="P224" s="1"/>
      <c r="Q224" s="1"/>
      <c r="R224" s="1"/>
      <c r="S224" s="1"/>
      <c r="T224" s="1"/>
      <c r="U224" s="1"/>
      <c r="V224" s="1"/>
      <c r="W224" s="1"/>
      <c r="Z224" s="6" t="s">
        <v>153</v>
      </c>
      <c r="AA224" s="6" t="s">
        <v>212</v>
      </c>
    </row>
    <row r="225" spans="1:27" x14ac:dyDescent="0.15">
      <c r="A225" s="2" t="s">
        <v>89</v>
      </c>
      <c r="B225" s="1" t="s">
        <v>157</v>
      </c>
      <c r="C225" s="1" t="s">
        <v>157</v>
      </c>
      <c r="D225" s="1" t="s">
        <v>157</v>
      </c>
      <c r="E225" s="1" t="s">
        <v>148</v>
      </c>
      <c r="F225" s="1" t="s">
        <v>157</v>
      </c>
      <c r="G225" s="1" t="s">
        <v>157</v>
      </c>
      <c r="H225" s="1" t="s">
        <v>157</v>
      </c>
      <c r="I225" s="1" t="s">
        <v>157</v>
      </c>
      <c r="J225" s="1" t="s">
        <v>157</v>
      </c>
      <c r="K225" s="1" t="s">
        <v>157</v>
      </c>
      <c r="L225" s="1" t="s">
        <v>148</v>
      </c>
      <c r="M225" s="1" t="s">
        <v>157</v>
      </c>
      <c r="N225" s="1" t="s">
        <v>157</v>
      </c>
      <c r="O225" s="1" t="s">
        <v>157</v>
      </c>
      <c r="P225" s="1" t="s">
        <v>157</v>
      </c>
      <c r="Q225" s="1" t="s">
        <v>157</v>
      </c>
      <c r="R225" s="1" t="s">
        <v>157</v>
      </c>
      <c r="S225" s="1" t="s">
        <v>157</v>
      </c>
      <c r="T225" s="1" t="s">
        <v>148</v>
      </c>
      <c r="U225" s="1" t="s">
        <v>157</v>
      </c>
      <c r="V225" s="1" t="s">
        <v>148</v>
      </c>
      <c r="W225" s="1" t="s">
        <v>157</v>
      </c>
      <c r="Z225" s="5">
        <f>COUNTIF(B225:W225,"smooth")</f>
        <v>0</v>
      </c>
      <c r="AA225" s="5">
        <f>COUNTIF(B225:W225,"faceted")</f>
        <v>0</v>
      </c>
    </row>
    <row r="226" spans="1:27" x14ac:dyDescent="0.15">
      <c r="A226" s="2" t="s">
        <v>2</v>
      </c>
      <c r="B226" s="1" t="s">
        <v>148</v>
      </c>
      <c r="C226" s="1" t="s">
        <v>148</v>
      </c>
      <c r="D226" s="1" t="s">
        <v>148</v>
      </c>
      <c r="E226" s="1" t="s">
        <v>148</v>
      </c>
      <c r="F226" s="1" t="s">
        <v>148</v>
      </c>
      <c r="G226" s="1" t="s">
        <v>148</v>
      </c>
      <c r="H226" s="1" t="s">
        <v>148</v>
      </c>
      <c r="I226" s="1" t="s">
        <v>148</v>
      </c>
      <c r="J226" s="1" t="s">
        <v>148</v>
      </c>
      <c r="K226" s="1" t="s">
        <v>148</v>
      </c>
      <c r="L226" s="1" t="s">
        <v>148</v>
      </c>
      <c r="M226" s="1" t="s">
        <v>148</v>
      </c>
      <c r="N226" s="1" t="s">
        <v>148</v>
      </c>
      <c r="O226" s="1" t="s">
        <v>148</v>
      </c>
      <c r="P226" s="1" t="s">
        <v>148</v>
      </c>
      <c r="Q226" s="1" t="s">
        <v>148</v>
      </c>
      <c r="R226" s="1" t="s">
        <v>148</v>
      </c>
      <c r="S226" s="1" t="s">
        <v>148</v>
      </c>
      <c r="T226" s="1" t="s">
        <v>148</v>
      </c>
      <c r="U226" s="1" t="s">
        <v>148</v>
      </c>
      <c r="V226" s="1" t="s">
        <v>148</v>
      </c>
      <c r="W226" s="1" t="s">
        <v>148</v>
      </c>
      <c r="Z226" s="5"/>
      <c r="AA226" s="5"/>
    </row>
    <row r="227" spans="1:27" x14ac:dyDescent="0.15">
      <c r="B227" s="1"/>
      <c r="C227" s="1"/>
      <c r="D227" s="1"/>
      <c r="E227" s="1"/>
      <c r="F227" s="1"/>
      <c r="G227" s="1"/>
      <c r="H227" s="1"/>
      <c r="I227" s="1"/>
      <c r="J227" s="1"/>
      <c r="K227" s="1"/>
      <c r="L227" s="1"/>
      <c r="M227" s="1"/>
      <c r="N227" s="1"/>
      <c r="O227" s="1"/>
      <c r="P227" s="1"/>
      <c r="Q227" s="1"/>
      <c r="R227" s="1"/>
      <c r="S227" s="1"/>
      <c r="T227" s="1"/>
      <c r="U227" s="1"/>
      <c r="V227" s="1"/>
      <c r="W227" s="1"/>
      <c r="Z227" s="4" t="s">
        <v>184</v>
      </c>
      <c r="AA227" s="10" t="s">
        <v>255</v>
      </c>
    </row>
    <row r="228" spans="1:27" x14ac:dyDescent="0.15">
      <c r="A228" s="2" t="s">
        <v>90</v>
      </c>
      <c r="B228" s="1" t="s">
        <v>166</v>
      </c>
      <c r="C228" s="1" t="s">
        <v>166</v>
      </c>
      <c r="D228" s="1" t="s">
        <v>166</v>
      </c>
      <c r="E228" s="1" t="s">
        <v>148</v>
      </c>
      <c r="F228" s="1" t="s">
        <v>166</v>
      </c>
      <c r="G228" s="1" t="s">
        <v>166</v>
      </c>
      <c r="H228" s="1" t="s">
        <v>166</v>
      </c>
      <c r="I228" s="1" t="s">
        <v>166</v>
      </c>
      <c r="J228" s="1" t="s">
        <v>161</v>
      </c>
      <c r="K228" s="1" t="s">
        <v>166</v>
      </c>
      <c r="L228" s="1" t="s">
        <v>148</v>
      </c>
      <c r="M228" s="1" t="s">
        <v>166</v>
      </c>
      <c r="N228" s="1" t="s">
        <v>299</v>
      </c>
      <c r="O228" s="1" t="s">
        <v>299</v>
      </c>
      <c r="P228" s="1" t="s">
        <v>166</v>
      </c>
      <c r="Q228" s="1" t="s">
        <v>166</v>
      </c>
      <c r="R228" s="1" t="s">
        <v>166</v>
      </c>
      <c r="S228" s="1" t="s">
        <v>166</v>
      </c>
      <c r="T228" s="1" t="s">
        <v>148</v>
      </c>
      <c r="U228" s="1" t="s">
        <v>166</v>
      </c>
      <c r="V228" s="1" t="s">
        <v>148</v>
      </c>
      <c r="W228" s="1" t="s">
        <v>166</v>
      </c>
      <c r="Z228" s="5">
        <f>COUNTIF(B228:W228,"a shape deriving from the extrusion of a square along a curved line")</f>
        <v>0</v>
      </c>
      <c r="AA228" s="5">
        <f>COUNTIF(B228:W228,"a cylinder with a CIRCULAR base, extruded towards a curved direction")</f>
        <v>0</v>
      </c>
    </row>
    <row r="229" spans="1:27" x14ac:dyDescent="0.15">
      <c r="A229" s="2" t="s">
        <v>2</v>
      </c>
      <c r="B229" s="1" t="s">
        <v>148</v>
      </c>
      <c r="C229" s="1" t="s">
        <v>148</v>
      </c>
      <c r="D229" s="1" t="s">
        <v>148</v>
      </c>
      <c r="E229" s="1" t="s">
        <v>148</v>
      </c>
      <c r="F229" s="1" t="s">
        <v>148</v>
      </c>
      <c r="G229" s="1" t="s">
        <v>148</v>
      </c>
      <c r="H229" s="1" t="s">
        <v>148</v>
      </c>
      <c r="I229" s="1" t="s">
        <v>148</v>
      </c>
      <c r="J229" s="1" t="s">
        <v>148</v>
      </c>
      <c r="K229" s="1" t="s">
        <v>148</v>
      </c>
      <c r="L229" s="1" t="s">
        <v>148</v>
      </c>
      <c r="M229" s="1" t="s">
        <v>148</v>
      </c>
      <c r="N229" s="1" t="s">
        <v>148</v>
      </c>
      <c r="O229" s="1" t="s">
        <v>148</v>
      </c>
      <c r="P229" s="1" t="s">
        <v>148</v>
      </c>
      <c r="Q229" s="1" t="s">
        <v>148</v>
      </c>
      <c r="R229" s="1" t="s">
        <v>148</v>
      </c>
      <c r="S229" s="1" t="s">
        <v>148</v>
      </c>
      <c r="T229" s="1" t="s">
        <v>148</v>
      </c>
      <c r="U229" s="1" t="s">
        <v>148</v>
      </c>
      <c r="V229" s="1" t="s">
        <v>148</v>
      </c>
      <c r="W229" s="1" t="s">
        <v>148</v>
      </c>
    </row>
    <row r="230" spans="1:27" s="5" customFormat="1" x14ac:dyDescent="0.15">
      <c r="A230" s="3"/>
      <c r="B230" s="4"/>
      <c r="C230" s="4"/>
      <c r="D230" s="4"/>
      <c r="E230" s="4"/>
      <c r="F230" s="4"/>
      <c r="G230" s="4"/>
      <c r="H230" s="4"/>
      <c r="I230" s="4"/>
      <c r="J230" s="4"/>
      <c r="K230" s="4"/>
      <c r="L230" s="4"/>
      <c r="M230" s="4"/>
      <c r="N230" s="4"/>
      <c r="O230" s="4"/>
      <c r="P230" s="4"/>
      <c r="Q230" s="4"/>
      <c r="R230" s="4"/>
      <c r="S230" s="4"/>
      <c r="T230" s="4"/>
      <c r="U230" s="4"/>
      <c r="V230" s="4"/>
      <c r="W230" s="4"/>
      <c r="Z230" s="6" t="s">
        <v>400</v>
      </c>
      <c r="AA230" s="6" t="s">
        <v>399</v>
      </c>
    </row>
    <row r="231" spans="1:27" s="5" customFormat="1" x14ac:dyDescent="0.15">
      <c r="A231" s="3" t="s">
        <v>91</v>
      </c>
      <c r="B231" s="4" t="s">
        <v>151</v>
      </c>
      <c r="C231" s="4" t="s">
        <v>151</v>
      </c>
      <c r="D231" s="4" t="s">
        <v>151</v>
      </c>
      <c r="E231" s="4" t="s">
        <v>148</v>
      </c>
      <c r="F231" s="4" t="s">
        <v>151</v>
      </c>
      <c r="G231" s="4" t="s">
        <v>151</v>
      </c>
      <c r="H231" s="4" t="s">
        <v>151</v>
      </c>
      <c r="I231" s="4" t="s">
        <v>151</v>
      </c>
      <c r="J231" s="4" t="s">
        <v>151</v>
      </c>
      <c r="K231" s="4" t="s">
        <v>151</v>
      </c>
      <c r="L231" s="4" t="s">
        <v>148</v>
      </c>
      <c r="M231" s="4" t="s">
        <v>151</v>
      </c>
      <c r="N231" s="4" t="s">
        <v>151</v>
      </c>
      <c r="O231" s="4" t="s">
        <v>151</v>
      </c>
      <c r="P231" s="4" t="s">
        <v>151</v>
      </c>
      <c r="Q231" s="4" t="s">
        <v>151</v>
      </c>
      <c r="R231" s="4" t="s">
        <v>151</v>
      </c>
      <c r="S231" s="4" t="s">
        <v>151</v>
      </c>
      <c r="T231" s="4" t="s">
        <v>150</v>
      </c>
      <c r="U231" s="4" t="s">
        <v>151</v>
      </c>
      <c r="V231" s="4" t="s">
        <v>150</v>
      </c>
      <c r="W231" s="4" t="s">
        <v>151</v>
      </c>
      <c r="Z231" s="5">
        <f>COUNTIF(B231:W231,0)</f>
        <v>2</v>
      </c>
      <c r="AA231" s="5">
        <f>COUNTIF(B231:W231,1)</f>
        <v>18</v>
      </c>
    </row>
    <row r="232" spans="1:27" s="5" customFormat="1" x14ac:dyDescent="0.15">
      <c r="A232" s="3"/>
      <c r="B232" s="4"/>
      <c r="C232" s="4"/>
      <c r="D232" s="4"/>
      <c r="E232" s="4"/>
      <c r="F232" s="4"/>
      <c r="G232" s="4"/>
      <c r="H232" s="4"/>
      <c r="I232" s="4"/>
      <c r="J232" s="4"/>
      <c r="K232" s="4"/>
      <c r="L232" s="4"/>
      <c r="M232" s="4"/>
      <c r="N232" s="4"/>
      <c r="O232" s="4"/>
      <c r="P232" s="4"/>
      <c r="Q232" s="4"/>
      <c r="R232" s="4"/>
      <c r="S232" s="4"/>
      <c r="T232" s="4"/>
      <c r="U232" s="4"/>
      <c r="V232" s="4"/>
      <c r="W232" s="4"/>
      <c r="Z232" s="6" t="s">
        <v>152</v>
      </c>
      <c r="AA232" s="6" t="s">
        <v>170</v>
      </c>
    </row>
    <row r="233" spans="1:27" s="5" customFormat="1" x14ac:dyDescent="0.15">
      <c r="A233" s="3" t="s">
        <v>92</v>
      </c>
      <c r="B233" s="4" t="s">
        <v>152</v>
      </c>
      <c r="C233" s="4" t="s">
        <v>152</v>
      </c>
      <c r="D233" s="4" t="s">
        <v>152</v>
      </c>
      <c r="E233" s="4" t="s">
        <v>148</v>
      </c>
      <c r="F233" s="4" t="s">
        <v>152</v>
      </c>
      <c r="G233" s="4" t="s">
        <v>152</v>
      </c>
      <c r="H233" s="4" t="s">
        <v>152</v>
      </c>
      <c r="I233" s="4" t="s">
        <v>152</v>
      </c>
      <c r="J233" s="4" t="s">
        <v>152</v>
      </c>
      <c r="K233" s="4" t="s">
        <v>152</v>
      </c>
      <c r="L233" s="4" t="s">
        <v>148</v>
      </c>
      <c r="M233" s="4" t="s">
        <v>152</v>
      </c>
      <c r="N233" s="4" t="s">
        <v>152</v>
      </c>
      <c r="O233" s="4" t="s">
        <v>152</v>
      </c>
      <c r="P233" s="4" t="s">
        <v>152</v>
      </c>
      <c r="Q233" s="4" t="s">
        <v>152</v>
      </c>
      <c r="R233" s="4" t="s">
        <v>170</v>
      </c>
      <c r="S233" s="4" t="s">
        <v>152</v>
      </c>
      <c r="T233" s="4" t="s">
        <v>148</v>
      </c>
      <c r="U233" s="4" t="s">
        <v>152</v>
      </c>
      <c r="V233" s="4" t="s">
        <v>148</v>
      </c>
      <c r="W233" s="4" t="s">
        <v>152</v>
      </c>
      <c r="Z233" s="5">
        <f>COUNTIF(B233:W233,"above touching")</f>
        <v>17</v>
      </c>
      <c r="AA233" s="5">
        <f>COUNTIF(B233:W233,"above")</f>
        <v>1</v>
      </c>
    </row>
    <row r="234" spans="1:27" s="5" customFormat="1" x14ac:dyDescent="0.15">
      <c r="A234" s="3" t="s">
        <v>2</v>
      </c>
      <c r="B234" s="4" t="s">
        <v>148</v>
      </c>
      <c r="C234" s="4" t="s">
        <v>148</v>
      </c>
      <c r="D234" s="4" t="s">
        <v>148</v>
      </c>
      <c r="E234" s="4" t="s">
        <v>148</v>
      </c>
      <c r="F234" s="4" t="s">
        <v>148</v>
      </c>
      <c r="G234" s="4" t="s">
        <v>148</v>
      </c>
      <c r="H234" s="4" t="s">
        <v>148</v>
      </c>
      <c r="I234" s="4" t="s">
        <v>148</v>
      </c>
      <c r="J234" s="4" t="s">
        <v>148</v>
      </c>
      <c r="K234" s="4" t="s">
        <v>148</v>
      </c>
      <c r="L234" s="4" t="s">
        <v>148</v>
      </c>
      <c r="M234" s="4" t="s">
        <v>148</v>
      </c>
      <c r="N234" s="4" t="s">
        <v>148</v>
      </c>
      <c r="O234" s="4" t="s">
        <v>148</v>
      </c>
      <c r="P234" s="4" t="s">
        <v>148</v>
      </c>
      <c r="Q234" s="4" t="s">
        <v>148</v>
      </c>
      <c r="R234" s="4" t="s">
        <v>148</v>
      </c>
      <c r="S234" s="4" t="s">
        <v>148</v>
      </c>
      <c r="T234" s="4" t="s">
        <v>148</v>
      </c>
      <c r="U234" s="4" t="s">
        <v>148</v>
      </c>
      <c r="V234" s="4" t="s">
        <v>148</v>
      </c>
      <c r="W234" s="4" t="s">
        <v>148</v>
      </c>
    </row>
    <row r="235" spans="1:27" s="5" customFormat="1" x14ac:dyDescent="0.15">
      <c r="A235" s="3"/>
      <c r="B235" s="4"/>
      <c r="C235" s="4"/>
      <c r="D235" s="4"/>
      <c r="E235" s="4"/>
      <c r="F235" s="4"/>
      <c r="G235" s="4"/>
      <c r="H235" s="4"/>
      <c r="I235" s="4"/>
      <c r="J235" s="4"/>
      <c r="K235" s="4"/>
      <c r="L235" s="4"/>
      <c r="M235" s="4"/>
      <c r="N235" s="4"/>
      <c r="O235" s="4"/>
      <c r="P235" s="4"/>
      <c r="Q235" s="4"/>
      <c r="R235" s="4"/>
      <c r="S235" s="4"/>
      <c r="T235" s="4"/>
      <c r="U235" s="4"/>
      <c r="V235" s="4"/>
      <c r="W235" s="4"/>
      <c r="Z235" s="6" t="s">
        <v>153</v>
      </c>
      <c r="AA235" s="6" t="s">
        <v>212</v>
      </c>
    </row>
    <row r="236" spans="1:27" s="5" customFormat="1" x14ac:dyDescent="0.15">
      <c r="A236" s="3" t="s">
        <v>93</v>
      </c>
      <c r="B236" s="4" t="s">
        <v>168</v>
      </c>
      <c r="C236" s="4" t="s">
        <v>168</v>
      </c>
      <c r="D236" s="4" t="s">
        <v>168</v>
      </c>
      <c r="E236" s="4" t="s">
        <v>148</v>
      </c>
      <c r="F236" s="4" t="s">
        <v>168</v>
      </c>
      <c r="G236" s="4" t="s">
        <v>168</v>
      </c>
      <c r="H236" s="4" t="s">
        <v>168</v>
      </c>
      <c r="I236" s="4" t="s">
        <v>168</v>
      </c>
      <c r="J236" s="4" t="s">
        <v>168</v>
      </c>
      <c r="K236" s="4" t="s">
        <v>168</v>
      </c>
      <c r="L236" s="4" t="s">
        <v>148</v>
      </c>
      <c r="M236" s="4" t="s">
        <v>168</v>
      </c>
      <c r="N236" s="4" t="s">
        <v>168</v>
      </c>
      <c r="O236" s="4" t="s">
        <v>168</v>
      </c>
      <c r="P236" s="4" t="s">
        <v>168</v>
      </c>
      <c r="Q236" s="4" t="s">
        <v>168</v>
      </c>
      <c r="R236" s="4" t="s">
        <v>168</v>
      </c>
      <c r="S236" s="4" t="s">
        <v>168</v>
      </c>
      <c r="T236" s="4" t="s">
        <v>148</v>
      </c>
      <c r="U236" s="4" t="s">
        <v>168</v>
      </c>
      <c r="V236" s="4" t="s">
        <v>148</v>
      </c>
      <c r="W236" s="4" t="s">
        <v>168</v>
      </c>
      <c r="Z236" s="5">
        <f>COUNTIF(B236:W236,"smooth")</f>
        <v>0</v>
      </c>
      <c r="AA236" s="5">
        <f>COUNTIF(B236:W236,"faceted")</f>
        <v>0</v>
      </c>
    </row>
    <row r="237" spans="1:27" s="5" customFormat="1" x14ac:dyDescent="0.15">
      <c r="A237" s="3" t="s">
        <v>2</v>
      </c>
      <c r="B237" s="4" t="s">
        <v>148</v>
      </c>
      <c r="C237" s="4" t="s">
        <v>148</v>
      </c>
      <c r="D237" s="4" t="s">
        <v>148</v>
      </c>
      <c r="E237" s="4" t="s">
        <v>148</v>
      </c>
      <c r="F237" s="4" t="s">
        <v>148</v>
      </c>
      <c r="G237" s="4" t="s">
        <v>148</v>
      </c>
      <c r="H237" s="4" t="s">
        <v>148</v>
      </c>
      <c r="I237" s="4" t="s">
        <v>148</v>
      </c>
      <c r="J237" s="4" t="s">
        <v>148</v>
      </c>
      <c r="K237" s="4" t="s">
        <v>148</v>
      </c>
      <c r="L237" s="4" t="s">
        <v>148</v>
      </c>
      <c r="M237" s="4" t="s">
        <v>148</v>
      </c>
      <c r="N237" s="4" t="s">
        <v>148</v>
      </c>
      <c r="O237" s="4" t="s">
        <v>148</v>
      </c>
      <c r="P237" s="4" t="s">
        <v>148</v>
      </c>
      <c r="Q237" s="4" t="s">
        <v>148</v>
      </c>
      <c r="R237" s="4" t="s">
        <v>148</v>
      </c>
      <c r="S237" s="4" t="s">
        <v>148</v>
      </c>
      <c r="T237" s="4" t="s">
        <v>148</v>
      </c>
      <c r="U237" s="4" t="s">
        <v>148</v>
      </c>
      <c r="V237" s="4" t="s">
        <v>148</v>
      </c>
      <c r="W237" s="4" t="s">
        <v>148</v>
      </c>
    </row>
    <row r="238" spans="1:27" s="5" customFormat="1" x14ac:dyDescent="0.15">
      <c r="A238" s="3"/>
      <c r="B238" s="4"/>
      <c r="C238" s="4"/>
      <c r="D238" s="4"/>
      <c r="E238" s="4"/>
      <c r="F238" s="4"/>
      <c r="G238" s="4"/>
      <c r="H238" s="4"/>
      <c r="I238" s="4"/>
      <c r="J238" s="4"/>
      <c r="K238" s="4"/>
      <c r="L238" s="4"/>
      <c r="M238" s="4"/>
      <c r="N238" s="4"/>
      <c r="O238" s="4"/>
      <c r="P238" s="4"/>
      <c r="Q238" s="4"/>
      <c r="R238" s="4"/>
      <c r="S238" s="4"/>
      <c r="T238" s="4"/>
      <c r="U238" s="4"/>
      <c r="V238" s="4"/>
      <c r="W238" s="4"/>
      <c r="Z238" s="4" t="s">
        <v>184</v>
      </c>
      <c r="AA238" s="10" t="s">
        <v>255</v>
      </c>
    </row>
    <row r="239" spans="1:27" s="5" customFormat="1" x14ac:dyDescent="0.15">
      <c r="A239" s="3" t="s">
        <v>94</v>
      </c>
      <c r="B239" s="4" t="s">
        <v>169</v>
      </c>
      <c r="C239" s="4" t="s">
        <v>169</v>
      </c>
      <c r="D239" s="4" t="s">
        <v>169</v>
      </c>
      <c r="E239" s="4" t="s">
        <v>148</v>
      </c>
      <c r="F239" s="4" t="s">
        <v>169</v>
      </c>
      <c r="G239" s="4" t="s">
        <v>169</v>
      </c>
      <c r="H239" s="4" t="s">
        <v>169</v>
      </c>
      <c r="I239" s="4" t="s">
        <v>169</v>
      </c>
      <c r="J239" s="4" t="s">
        <v>169</v>
      </c>
      <c r="K239" s="4" t="s">
        <v>169</v>
      </c>
      <c r="L239" s="4" t="s">
        <v>148</v>
      </c>
      <c r="M239" s="4" t="s">
        <v>169</v>
      </c>
      <c r="N239" s="4" t="s">
        <v>169</v>
      </c>
      <c r="O239" s="4" t="s">
        <v>169</v>
      </c>
      <c r="P239" s="4" t="s">
        <v>169</v>
      </c>
      <c r="Q239" s="4" t="s">
        <v>169</v>
      </c>
      <c r="R239" s="4" t="s">
        <v>169</v>
      </c>
      <c r="S239" s="4" t="s">
        <v>169</v>
      </c>
      <c r="T239" s="4" t="s">
        <v>148</v>
      </c>
      <c r="U239" s="4" t="s">
        <v>169</v>
      </c>
      <c r="V239" s="4" t="s">
        <v>148</v>
      </c>
      <c r="W239" s="4" t="s">
        <v>169</v>
      </c>
      <c r="Z239" s="5">
        <f>COUNTIF(B239:W239,"a shape deriving from the extrusion of a square along a curved line")</f>
        <v>0</v>
      </c>
      <c r="AA239" s="5">
        <f>COUNTIF(B239:W239,"a cylinder with a CIRCULAR base, extruded towards a curved direction")</f>
        <v>0</v>
      </c>
    </row>
    <row r="240" spans="1:27" s="5" customFormat="1" x14ac:dyDescent="0.15">
      <c r="A240" s="3" t="s">
        <v>2</v>
      </c>
      <c r="B240" s="4" t="s">
        <v>148</v>
      </c>
      <c r="C240" s="4" t="s">
        <v>148</v>
      </c>
      <c r="D240" s="4" t="s">
        <v>148</v>
      </c>
      <c r="E240" s="4" t="s">
        <v>148</v>
      </c>
      <c r="F240" s="4" t="s">
        <v>148</v>
      </c>
      <c r="G240" s="4" t="s">
        <v>148</v>
      </c>
      <c r="H240" s="4" t="s">
        <v>148</v>
      </c>
      <c r="I240" s="4" t="s">
        <v>148</v>
      </c>
      <c r="J240" s="4" t="s">
        <v>148</v>
      </c>
      <c r="K240" s="4" t="s">
        <v>148</v>
      </c>
      <c r="L240" s="4" t="s">
        <v>148</v>
      </c>
      <c r="M240" s="4" t="s">
        <v>148</v>
      </c>
      <c r="N240" s="4" t="s">
        <v>148</v>
      </c>
      <c r="O240" s="4" t="s">
        <v>148</v>
      </c>
      <c r="P240" s="4" t="s">
        <v>148</v>
      </c>
      <c r="Q240" s="4" t="s">
        <v>148</v>
      </c>
      <c r="R240" s="4" t="s">
        <v>148</v>
      </c>
      <c r="S240" s="4" t="s">
        <v>148</v>
      </c>
      <c r="T240" s="4" t="s">
        <v>148</v>
      </c>
      <c r="U240" s="4" t="s">
        <v>148</v>
      </c>
      <c r="V240" s="4" t="s">
        <v>148</v>
      </c>
      <c r="W240" s="4" t="s">
        <v>148</v>
      </c>
    </row>
    <row r="241" spans="1:27" x14ac:dyDescent="0.15">
      <c r="B241" s="1"/>
      <c r="C241" s="1"/>
      <c r="D241" s="1"/>
      <c r="E241" s="1"/>
      <c r="F241" s="1"/>
      <c r="G241" s="1"/>
      <c r="H241" s="1"/>
      <c r="I241" s="1"/>
      <c r="J241" s="1"/>
      <c r="K241" s="1"/>
      <c r="L241" s="1"/>
      <c r="M241" s="1"/>
      <c r="N241" s="1"/>
      <c r="O241" s="1"/>
      <c r="P241" s="1"/>
      <c r="Q241" s="1"/>
      <c r="R241" s="1"/>
      <c r="S241" s="1"/>
      <c r="T241" s="1"/>
      <c r="U241" s="1"/>
      <c r="V241" s="1"/>
      <c r="W241" s="1"/>
      <c r="Z241" s="6" t="s">
        <v>400</v>
      </c>
      <c r="AA241" s="6" t="s">
        <v>399</v>
      </c>
    </row>
    <row r="242" spans="1:27" x14ac:dyDescent="0.15">
      <c r="A242" s="2" t="s">
        <v>95</v>
      </c>
      <c r="B242" s="1" t="s">
        <v>151</v>
      </c>
      <c r="C242" s="1" t="s">
        <v>151</v>
      </c>
      <c r="D242" s="1" t="s">
        <v>151</v>
      </c>
      <c r="E242" s="1" t="s">
        <v>148</v>
      </c>
      <c r="F242" s="1" t="s">
        <v>151</v>
      </c>
      <c r="G242" s="1" t="s">
        <v>151</v>
      </c>
      <c r="H242" s="1" t="s">
        <v>151</v>
      </c>
      <c r="I242" s="1" t="s">
        <v>151</v>
      </c>
      <c r="J242" s="1" t="s">
        <v>151</v>
      </c>
      <c r="K242" s="1" t="s">
        <v>151</v>
      </c>
      <c r="L242" s="1" t="s">
        <v>148</v>
      </c>
      <c r="M242" s="1" t="s">
        <v>151</v>
      </c>
      <c r="N242" s="1" t="s">
        <v>151</v>
      </c>
      <c r="O242" s="1" t="s">
        <v>151</v>
      </c>
      <c r="P242" s="1" t="s">
        <v>151</v>
      </c>
      <c r="Q242" s="1" t="s">
        <v>151</v>
      </c>
      <c r="R242" s="1" t="s">
        <v>151</v>
      </c>
      <c r="S242" s="1" t="s">
        <v>151</v>
      </c>
      <c r="T242" s="1" t="s">
        <v>150</v>
      </c>
      <c r="U242" s="1" t="s">
        <v>151</v>
      </c>
      <c r="V242" s="1" t="s">
        <v>150</v>
      </c>
      <c r="W242" s="1" t="s">
        <v>151</v>
      </c>
      <c r="Z242" s="5">
        <f>COUNTIF(B242:W242,0)</f>
        <v>2</v>
      </c>
      <c r="AA242" s="5">
        <f>COUNTIF(B242:W242,1)</f>
        <v>18</v>
      </c>
    </row>
    <row r="243" spans="1:27" x14ac:dyDescent="0.15">
      <c r="B243" s="1"/>
      <c r="C243" s="1"/>
      <c r="D243" s="1"/>
      <c r="E243" s="1"/>
      <c r="F243" s="1"/>
      <c r="G243" s="1"/>
      <c r="H243" s="1"/>
      <c r="I243" s="1"/>
      <c r="J243" s="1"/>
      <c r="K243" s="1"/>
      <c r="L243" s="1"/>
      <c r="M243" s="1"/>
      <c r="N243" s="1"/>
      <c r="O243" s="1"/>
      <c r="P243" s="1"/>
      <c r="Q243" s="1"/>
      <c r="R243" s="1"/>
      <c r="S243" s="1"/>
      <c r="T243" s="1"/>
      <c r="U243" s="1"/>
      <c r="V243" s="1"/>
      <c r="W243" s="1"/>
      <c r="Z243" s="6" t="s">
        <v>152</v>
      </c>
      <c r="AA243" s="6" t="s">
        <v>170</v>
      </c>
    </row>
    <row r="244" spans="1:27" x14ac:dyDescent="0.15">
      <c r="A244" s="2" t="s">
        <v>96</v>
      </c>
      <c r="B244" s="1" t="s">
        <v>170</v>
      </c>
      <c r="C244" s="1" t="s">
        <v>170</v>
      </c>
      <c r="D244" s="1" t="s">
        <v>152</v>
      </c>
      <c r="E244" s="1" t="s">
        <v>148</v>
      </c>
      <c r="F244" s="1" t="s">
        <v>170</v>
      </c>
      <c r="G244" s="1" t="s">
        <v>170</v>
      </c>
      <c r="H244" s="1" t="s">
        <v>152</v>
      </c>
      <c r="I244" s="1" t="s">
        <v>170</v>
      </c>
      <c r="J244" s="1" t="s">
        <v>170</v>
      </c>
      <c r="K244" s="1" t="s">
        <v>170</v>
      </c>
      <c r="L244" s="1" t="s">
        <v>148</v>
      </c>
      <c r="M244" s="1" t="s">
        <v>170</v>
      </c>
      <c r="N244" s="1" t="s">
        <v>152</v>
      </c>
      <c r="O244" s="1" t="s">
        <v>170</v>
      </c>
      <c r="P244" s="1" t="s">
        <v>170</v>
      </c>
      <c r="Q244" s="1" t="s">
        <v>170</v>
      </c>
      <c r="R244" s="1" t="s">
        <v>170</v>
      </c>
      <c r="S244" s="1" t="s">
        <v>170</v>
      </c>
      <c r="T244" s="1" t="s">
        <v>148</v>
      </c>
      <c r="U244" s="1" t="s">
        <v>170</v>
      </c>
      <c r="V244" s="1" t="s">
        <v>148</v>
      </c>
      <c r="W244" s="1" t="s">
        <v>170</v>
      </c>
      <c r="Z244" s="5">
        <f>COUNTIF(B244:W244,"above touching")</f>
        <v>3</v>
      </c>
      <c r="AA244" s="5">
        <f>COUNTIF(B244:W244,"above")</f>
        <v>15</v>
      </c>
    </row>
    <row r="245" spans="1:27" x14ac:dyDescent="0.15">
      <c r="A245" s="2" t="s">
        <v>2</v>
      </c>
      <c r="B245" s="1" t="s">
        <v>148</v>
      </c>
      <c r="C245" s="1" t="s">
        <v>148</v>
      </c>
      <c r="D245" s="1" t="s">
        <v>148</v>
      </c>
      <c r="E245" s="1" t="s">
        <v>148</v>
      </c>
      <c r="F245" s="1" t="s">
        <v>148</v>
      </c>
      <c r="G245" s="1" t="s">
        <v>148</v>
      </c>
      <c r="H245" s="1" t="s">
        <v>148</v>
      </c>
      <c r="I245" s="1" t="s">
        <v>148</v>
      </c>
      <c r="J245" s="1" t="s">
        <v>148</v>
      </c>
      <c r="K245" s="1" t="s">
        <v>148</v>
      </c>
      <c r="L245" s="1" t="s">
        <v>148</v>
      </c>
      <c r="M245" s="1" t="s">
        <v>148</v>
      </c>
      <c r="N245" s="1" t="s">
        <v>148</v>
      </c>
      <c r="O245" s="1" t="s">
        <v>148</v>
      </c>
      <c r="P245" s="1" t="s">
        <v>148</v>
      </c>
      <c r="Q245" s="1" t="s">
        <v>148</v>
      </c>
      <c r="R245" s="1" t="s">
        <v>148</v>
      </c>
      <c r="S245" s="1" t="s">
        <v>148</v>
      </c>
      <c r="T245" s="1" t="s">
        <v>148</v>
      </c>
      <c r="U245" s="1" t="s">
        <v>148</v>
      </c>
      <c r="V245" s="1" t="s">
        <v>148</v>
      </c>
      <c r="W245" s="1" t="s">
        <v>148</v>
      </c>
      <c r="Z245" s="5"/>
      <c r="AA245" s="5"/>
    </row>
    <row r="246" spans="1:27" x14ac:dyDescent="0.15">
      <c r="B246" s="1"/>
      <c r="C246" s="1"/>
      <c r="D246" s="1"/>
      <c r="E246" s="1"/>
      <c r="F246" s="1"/>
      <c r="G246" s="1"/>
      <c r="H246" s="1"/>
      <c r="I246" s="1"/>
      <c r="J246" s="1"/>
      <c r="K246" s="1"/>
      <c r="L246" s="1"/>
      <c r="M246" s="1"/>
      <c r="N246" s="1"/>
      <c r="O246" s="1"/>
      <c r="P246" s="1"/>
      <c r="Q246" s="1"/>
      <c r="R246" s="1"/>
      <c r="S246" s="1"/>
      <c r="T246" s="1"/>
      <c r="U246" s="1"/>
      <c r="V246" s="1"/>
      <c r="W246" s="1"/>
      <c r="Z246" s="6" t="s">
        <v>153</v>
      </c>
      <c r="AA246" s="6" t="s">
        <v>212</v>
      </c>
    </row>
    <row r="247" spans="1:27" x14ac:dyDescent="0.15">
      <c r="A247" s="2" t="s">
        <v>97</v>
      </c>
      <c r="B247" s="1" t="s">
        <v>157</v>
      </c>
      <c r="C247" s="1" t="s">
        <v>157</v>
      </c>
      <c r="D247" s="1" t="s">
        <v>157</v>
      </c>
      <c r="E247" s="1" t="s">
        <v>148</v>
      </c>
      <c r="F247" s="1" t="s">
        <v>157</v>
      </c>
      <c r="G247" s="1" t="s">
        <v>157</v>
      </c>
      <c r="H247" s="1" t="s">
        <v>157</v>
      </c>
      <c r="I247" s="1" t="s">
        <v>157</v>
      </c>
      <c r="J247" s="1" t="s">
        <v>157</v>
      </c>
      <c r="K247" s="1" t="s">
        <v>157</v>
      </c>
      <c r="L247" s="1" t="s">
        <v>148</v>
      </c>
      <c r="M247" s="1" t="s">
        <v>157</v>
      </c>
      <c r="N247" s="1" t="s">
        <v>157</v>
      </c>
      <c r="O247" s="1" t="s">
        <v>157</v>
      </c>
      <c r="P247" s="1" t="s">
        <v>157</v>
      </c>
      <c r="Q247" s="1" t="s">
        <v>157</v>
      </c>
      <c r="R247" s="1" t="s">
        <v>157</v>
      </c>
      <c r="S247" s="1" t="s">
        <v>157</v>
      </c>
      <c r="T247" s="1" t="s">
        <v>148</v>
      </c>
      <c r="U247" s="1" t="s">
        <v>157</v>
      </c>
      <c r="V247" s="1" t="s">
        <v>148</v>
      </c>
      <c r="W247" s="1" t="s">
        <v>157</v>
      </c>
      <c r="Z247" s="5">
        <f>COUNTIF(B247:W247,"smooth")</f>
        <v>0</v>
      </c>
      <c r="AA247" s="5">
        <f>COUNTIF(B247:W247,"faceted")</f>
        <v>0</v>
      </c>
    </row>
    <row r="248" spans="1:27" x14ac:dyDescent="0.15">
      <c r="A248" s="2" t="s">
        <v>2</v>
      </c>
      <c r="B248" s="1" t="s">
        <v>148</v>
      </c>
      <c r="C248" s="1" t="s">
        <v>148</v>
      </c>
      <c r="D248" s="1" t="s">
        <v>148</v>
      </c>
      <c r="E248" s="1" t="s">
        <v>148</v>
      </c>
      <c r="F248" s="1" t="s">
        <v>148</v>
      </c>
      <c r="G248" s="1" t="s">
        <v>148</v>
      </c>
      <c r="H248" s="1" t="s">
        <v>148</v>
      </c>
      <c r="I248" s="1" t="s">
        <v>148</v>
      </c>
      <c r="J248" s="1" t="s">
        <v>148</v>
      </c>
      <c r="K248" s="1" t="s">
        <v>148</v>
      </c>
      <c r="L248" s="1" t="s">
        <v>148</v>
      </c>
      <c r="M248" s="1" t="s">
        <v>148</v>
      </c>
      <c r="N248" s="1" t="s">
        <v>148</v>
      </c>
      <c r="O248" s="1" t="s">
        <v>148</v>
      </c>
      <c r="P248" s="1" t="s">
        <v>148</v>
      </c>
      <c r="Q248" s="1" t="s">
        <v>148</v>
      </c>
      <c r="R248" s="1" t="s">
        <v>148</v>
      </c>
      <c r="S248" s="1" t="s">
        <v>148</v>
      </c>
      <c r="T248" s="1" t="s">
        <v>148</v>
      </c>
      <c r="U248" s="1" t="s">
        <v>148</v>
      </c>
      <c r="V248" s="1" t="s">
        <v>148</v>
      </c>
      <c r="W248" s="1" t="s">
        <v>148</v>
      </c>
      <c r="Z248" s="5"/>
      <c r="AA248" s="5"/>
    </row>
    <row r="249" spans="1:27" x14ac:dyDescent="0.15">
      <c r="B249" s="1"/>
      <c r="C249" s="1"/>
      <c r="D249" s="1"/>
      <c r="E249" s="1"/>
      <c r="F249" s="1"/>
      <c r="G249" s="1"/>
      <c r="H249" s="1"/>
      <c r="I249" s="1"/>
      <c r="J249" s="1"/>
      <c r="K249" s="1"/>
      <c r="L249" s="1"/>
      <c r="M249" s="1"/>
      <c r="N249" s="1"/>
      <c r="O249" s="1"/>
      <c r="P249" s="1"/>
      <c r="Q249" s="1"/>
      <c r="R249" s="1"/>
      <c r="S249" s="1"/>
      <c r="T249" s="1"/>
      <c r="U249" s="1"/>
      <c r="V249" s="1"/>
      <c r="W249" s="1"/>
      <c r="Z249" s="4" t="s">
        <v>184</v>
      </c>
      <c r="AA249" s="10" t="s">
        <v>255</v>
      </c>
    </row>
    <row r="250" spans="1:27" x14ac:dyDescent="0.15">
      <c r="A250" s="2" t="s">
        <v>98</v>
      </c>
      <c r="B250" s="1" t="s">
        <v>171</v>
      </c>
      <c r="C250" s="1" t="s">
        <v>171</v>
      </c>
      <c r="D250" s="1" t="s">
        <v>199</v>
      </c>
      <c r="E250" s="1" t="s">
        <v>148</v>
      </c>
      <c r="F250" s="1" t="s">
        <v>171</v>
      </c>
      <c r="G250" s="1" t="s">
        <v>171</v>
      </c>
      <c r="H250" s="1" t="s">
        <v>148</v>
      </c>
      <c r="I250" s="1" t="s">
        <v>171</v>
      </c>
      <c r="J250" s="1" t="s">
        <v>171</v>
      </c>
      <c r="K250" s="1" t="s">
        <v>171</v>
      </c>
      <c r="L250" s="1" t="s">
        <v>148</v>
      </c>
      <c r="M250" s="1" t="s">
        <v>171</v>
      </c>
      <c r="N250" s="1" t="s">
        <v>148</v>
      </c>
      <c r="O250" s="1" t="s">
        <v>171</v>
      </c>
      <c r="P250" s="1" t="s">
        <v>171</v>
      </c>
      <c r="Q250" s="1" t="s">
        <v>171</v>
      </c>
      <c r="R250" s="1" t="s">
        <v>171</v>
      </c>
      <c r="S250" s="1" t="s">
        <v>171</v>
      </c>
      <c r="T250" s="1" t="s">
        <v>148</v>
      </c>
      <c r="U250" s="1" t="s">
        <v>171</v>
      </c>
      <c r="V250" s="1" t="s">
        <v>148</v>
      </c>
      <c r="W250" s="1" t="s">
        <v>171</v>
      </c>
      <c r="Z250" s="5">
        <f>COUNTIF(B250:W250,"a shape deriving from the extrusion of a square along a curved line")</f>
        <v>0</v>
      </c>
      <c r="AA250" s="5">
        <f>COUNTIF(B250:W250,"a cylinder with a CIRCULAR base, extruded towards a curved direction")</f>
        <v>0</v>
      </c>
    </row>
    <row r="251" spans="1:27" x14ac:dyDescent="0.15">
      <c r="A251" s="2" t="s">
        <v>2</v>
      </c>
      <c r="B251" s="1" t="s">
        <v>148</v>
      </c>
      <c r="C251" s="1" t="s">
        <v>148</v>
      </c>
      <c r="D251" s="1" t="s">
        <v>148</v>
      </c>
      <c r="E251" s="1" t="s">
        <v>148</v>
      </c>
      <c r="F251" s="1" t="s">
        <v>148</v>
      </c>
      <c r="G251" s="1" t="s">
        <v>148</v>
      </c>
      <c r="H251" s="1" t="s">
        <v>148</v>
      </c>
      <c r="I251" s="1" t="s">
        <v>148</v>
      </c>
      <c r="J251" s="1" t="s">
        <v>148</v>
      </c>
      <c r="K251" s="1" t="s">
        <v>148</v>
      </c>
      <c r="L251" s="1" t="s">
        <v>148</v>
      </c>
      <c r="M251" s="1" t="s">
        <v>148</v>
      </c>
      <c r="N251" s="1" t="s">
        <v>300</v>
      </c>
      <c r="O251" s="1" t="s">
        <v>148</v>
      </c>
      <c r="P251" s="1" t="s">
        <v>148</v>
      </c>
      <c r="Q251" s="1" t="s">
        <v>148</v>
      </c>
      <c r="R251" s="1" t="s">
        <v>148</v>
      </c>
      <c r="S251" s="1" t="s">
        <v>148</v>
      </c>
      <c r="T251" s="1" t="s">
        <v>148</v>
      </c>
      <c r="U251" s="1" t="s">
        <v>148</v>
      </c>
      <c r="V251" s="1" t="s">
        <v>148</v>
      </c>
      <c r="W251" s="1" t="s">
        <v>148</v>
      </c>
    </row>
    <row r="252" spans="1:27" s="5" customFormat="1" x14ac:dyDescent="0.15">
      <c r="A252" s="3"/>
      <c r="B252" s="4"/>
      <c r="C252" s="4"/>
      <c r="D252" s="4"/>
      <c r="E252" s="4"/>
      <c r="F252" s="4"/>
      <c r="G252" s="4"/>
      <c r="H252" s="4"/>
      <c r="I252" s="4"/>
      <c r="J252" s="4"/>
      <c r="K252" s="4"/>
      <c r="L252" s="4"/>
      <c r="M252" s="4"/>
      <c r="N252" s="4"/>
      <c r="O252" s="4"/>
      <c r="P252" s="4"/>
      <c r="Q252" s="4"/>
      <c r="R252" s="4"/>
      <c r="S252" s="4"/>
      <c r="T252" s="4"/>
      <c r="U252" s="4"/>
      <c r="V252" s="4"/>
      <c r="W252" s="4"/>
      <c r="Z252" s="6" t="s">
        <v>400</v>
      </c>
      <c r="AA252" s="6" t="s">
        <v>399</v>
      </c>
    </row>
    <row r="253" spans="1:27" s="5" customFormat="1" x14ac:dyDescent="0.15">
      <c r="A253" s="3" t="s">
        <v>99</v>
      </c>
      <c r="B253" s="4" t="s">
        <v>151</v>
      </c>
      <c r="C253" s="4" t="s">
        <v>151</v>
      </c>
      <c r="D253" s="4" t="s">
        <v>151</v>
      </c>
      <c r="E253" s="4" t="s">
        <v>148</v>
      </c>
      <c r="F253" s="4" t="s">
        <v>151</v>
      </c>
      <c r="G253" s="4" t="s">
        <v>151</v>
      </c>
      <c r="H253" s="4" t="s">
        <v>151</v>
      </c>
      <c r="I253" s="4" t="s">
        <v>151</v>
      </c>
      <c r="J253" s="4" t="s">
        <v>151</v>
      </c>
      <c r="K253" s="4" t="s">
        <v>151</v>
      </c>
      <c r="L253" s="4" t="s">
        <v>148</v>
      </c>
      <c r="M253" s="4" t="s">
        <v>151</v>
      </c>
      <c r="N253" s="4" t="s">
        <v>151</v>
      </c>
      <c r="O253" s="4" t="s">
        <v>151</v>
      </c>
      <c r="P253" s="4" t="s">
        <v>151</v>
      </c>
      <c r="Q253" s="4" t="s">
        <v>151</v>
      </c>
      <c r="R253" s="4" t="s">
        <v>151</v>
      </c>
      <c r="S253" s="4" t="s">
        <v>151</v>
      </c>
      <c r="T253" s="4" t="s">
        <v>150</v>
      </c>
      <c r="U253" s="4" t="s">
        <v>151</v>
      </c>
      <c r="V253" s="4" t="s">
        <v>150</v>
      </c>
      <c r="W253" s="4" t="s">
        <v>151</v>
      </c>
      <c r="Z253" s="5">
        <f>COUNTIF(B253:W253,0)</f>
        <v>2</v>
      </c>
      <c r="AA253" s="5">
        <f>COUNTIF(B253:W253,1)</f>
        <v>18</v>
      </c>
    </row>
    <row r="254" spans="1:27" s="5" customFormat="1" x14ac:dyDescent="0.15">
      <c r="A254" s="3"/>
      <c r="B254" s="4"/>
      <c r="C254" s="4"/>
      <c r="D254" s="4"/>
      <c r="E254" s="4"/>
      <c r="F254" s="4"/>
      <c r="G254" s="4"/>
      <c r="H254" s="4"/>
      <c r="I254" s="4"/>
      <c r="J254" s="4"/>
      <c r="K254" s="4"/>
      <c r="L254" s="4"/>
      <c r="M254" s="4"/>
      <c r="N254" s="4"/>
      <c r="O254" s="4"/>
      <c r="P254" s="4"/>
      <c r="Q254" s="4"/>
      <c r="R254" s="4"/>
      <c r="S254" s="4"/>
      <c r="T254" s="4"/>
      <c r="U254" s="4"/>
      <c r="V254" s="4"/>
      <c r="W254" s="4"/>
      <c r="Z254" s="6" t="s">
        <v>152</v>
      </c>
      <c r="AA254" s="6" t="s">
        <v>170</v>
      </c>
    </row>
    <row r="255" spans="1:27" s="5" customFormat="1" x14ac:dyDescent="0.15">
      <c r="A255" s="3" t="s">
        <v>100</v>
      </c>
      <c r="B255" s="4" t="s">
        <v>152</v>
      </c>
      <c r="C255" s="4" t="s">
        <v>152</v>
      </c>
      <c r="D255" s="4" t="s">
        <v>152</v>
      </c>
      <c r="E255" s="4" t="s">
        <v>148</v>
      </c>
      <c r="F255" s="4" t="s">
        <v>152</v>
      </c>
      <c r="G255" s="4" t="s">
        <v>152</v>
      </c>
      <c r="H255" s="4" t="s">
        <v>152</v>
      </c>
      <c r="I255" s="4" t="s">
        <v>152</v>
      </c>
      <c r="J255" s="4" t="s">
        <v>152</v>
      </c>
      <c r="K255" s="4" t="s">
        <v>152</v>
      </c>
      <c r="L255" s="4" t="s">
        <v>148</v>
      </c>
      <c r="M255" s="4" t="s">
        <v>152</v>
      </c>
      <c r="N255" s="4" t="s">
        <v>152</v>
      </c>
      <c r="O255" s="4" t="s">
        <v>152</v>
      </c>
      <c r="P255" s="4" t="s">
        <v>152</v>
      </c>
      <c r="Q255" s="4" t="s">
        <v>152</v>
      </c>
      <c r="R255" s="4" t="s">
        <v>170</v>
      </c>
      <c r="S255" s="4" t="s">
        <v>152</v>
      </c>
      <c r="T255" s="4" t="s">
        <v>148</v>
      </c>
      <c r="U255" s="4" t="s">
        <v>152</v>
      </c>
      <c r="V255" s="4" t="s">
        <v>148</v>
      </c>
      <c r="W255" s="4" t="s">
        <v>152</v>
      </c>
      <c r="Z255" s="5">
        <f>COUNTIF(B255:W255,"above touching")</f>
        <v>17</v>
      </c>
      <c r="AA255" s="5">
        <f>COUNTIF(B255:W255,"above")</f>
        <v>1</v>
      </c>
    </row>
    <row r="256" spans="1:27" s="5" customFormat="1" x14ac:dyDescent="0.15">
      <c r="A256" s="3" t="s">
        <v>2</v>
      </c>
      <c r="B256" s="4" t="s">
        <v>148</v>
      </c>
      <c r="C256" s="4" t="s">
        <v>148</v>
      </c>
      <c r="D256" s="4" t="s">
        <v>148</v>
      </c>
      <c r="E256" s="4" t="s">
        <v>148</v>
      </c>
      <c r="F256" s="4" t="s">
        <v>148</v>
      </c>
      <c r="G256" s="4" t="s">
        <v>148</v>
      </c>
      <c r="H256" s="4" t="s">
        <v>148</v>
      </c>
      <c r="I256" s="4" t="s">
        <v>148</v>
      </c>
      <c r="J256" s="4" t="s">
        <v>148</v>
      </c>
      <c r="K256" s="4" t="s">
        <v>148</v>
      </c>
      <c r="L256" s="4" t="s">
        <v>148</v>
      </c>
      <c r="M256" s="4" t="s">
        <v>148</v>
      </c>
      <c r="N256" s="4" t="s">
        <v>148</v>
      </c>
      <c r="O256" s="4" t="s">
        <v>148</v>
      </c>
      <c r="P256" s="4" t="s">
        <v>148</v>
      </c>
      <c r="Q256" s="4" t="s">
        <v>148</v>
      </c>
      <c r="R256" s="4" t="s">
        <v>148</v>
      </c>
      <c r="S256" s="4" t="s">
        <v>148</v>
      </c>
      <c r="T256" s="4" t="s">
        <v>148</v>
      </c>
      <c r="U256" s="4" t="s">
        <v>148</v>
      </c>
      <c r="V256" s="4" t="s">
        <v>148</v>
      </c>
      <c r="W256" s="4" t="s">
        <v>148</v>
      </c>
    </row>
    <row r="257" spans="1:27" s="5" customFormat="1" x14ac:dyDescent="0.15">
      <c r="A257" s="3"/>
      <c r="B257" s="4"/>
      <c r="C257" s="4"/>
      <c r="D257" s="4"/>
      <c r="E257" s="4"/>
      <c r="F257" s="4"/>
      <c r="G257" s="4"/>
      <c r="H257" s="4"/>
      <c r="I257" s="4"/>
      <c r="J257" s="4"/>
      <c r="K257" s="4"/>
      <c r="L257" s="4"/>
      <c r="M257" s="4"/>
      <c r="N257" s="4"/>
      <c r="O257" s="4"/>
      <c r="P257" s="4"/>
      <c r="Q257" s="4"/>
      <c r="R257" s="4"/>
      <c r="S257" s="4"/>
      <c r="T257" s="4"/>
      <c r="U257" s="4"/>
      <c r="V257" s="4"/>
      <c r="W257" s="4"/>
      <c r="Z257" s="6" t="s">
        <v>153</v>
      </c>
      <c r="AA257" s="6" t="s">
        <v>212</v>
      </c>
    </row>
    <row r="258" spans="1:27" s="5" customFormat="1" x14ac:dyDescent="0.15">
      <c r="A258" s="3" t="s">
        <v>101</v>
      </c>
      <c r="B258" s="4" t="s">
        <v>157</v>
      </c>
      <c r="C258" s="4" t="s">
        <v>157</v>
      </c>
      <c r="D258" s="4" t="s">
        <v>157</v>
      </c>
      <c r="E258" s="4" t="s">
        <v>148</v>
      </c>
      <c r="F258" s="4" t="s">
        <v>157</v>
      </c>
      <c r="G258" s="4" t="s">
        <v>157</v>
      </c>
      <c r="H258" s="4" t="s">
        <v>153</v>
      </c>
      <c r="I258" s="4" t="s">
        <v>157</v>
      </c>
      <c r="J258" s="4" t="s">
        <v>157</v>
      </c>
      <c r="K258" s="4" t="s">
        <v>157</v>
      </c>
      <c r="L258" s="4" t="s">
        <v>148</v>
      </c>
      <c r="M258" s="4" t="s">
        <v>157</v>
      </c>
      <c r="N258" s="4" t="s">
        <v>157</v>
      </c>
      <c r="O258" s="4" t="s">
        <v>157</v>
      </c>
      <c r="P258" s="4" t="s">
        <v>157</v>
      </c>
      <c r="Q258" s="4" t="s">
        <v>157</v>
      </c>
      <c r="R258" s="4" t="s">
        <v>157</v>
      </c>
      <c r="S258" s="4" t="s">
        <v>157</v>
      </c>
      <c r="T258" s="4" t="s">
        <v>148</v>
      </c>
      <c r="U258" s="4" t="s">
        <v>157</v>
      </c>
      <c r="V258" s="4" t="s">
        <v>148</v>
      </c>
      <c r="W258" s="4" t="s">
        <v>157</v>
      </c>
      <c r="Z258" s="5">
        <f>COUNTIF(B258:W258,"smooth")</f>
        <v>1</v>
      </c>
      <c r="AA258" s="5">
        <f>COUNTIF(B258:W258,"faceted")</f>
        <v>0</v>
      </c>
    </row>
    <row r="259" spans="1:27" s="5" customFormat="1" x14ac:dyDescent="0.15">
      <c r="A259" s="3" t="s">
        <v>2</v>
      </c>
      <c r="B259" s="4" t="s">
        <v>148</v>
      </c>
      <c r="C259" s="4" t="s">
        <v>148</v>
      </c>
      <c r="D259" s="4" t="s">
        <v>148</v>
      </c>
      <c r="E259" s="4" t="s">
        <v>148</v>
      </c>
      <c r="F259" s="4" t="s">
        <v>148</v>
      </c>
      <c r="G259" s="4" t="s">
        <v>148</v>
      </c>
      <c r="H259" s="4" t="s">
        <v>148</v>
      </c>
      <c r="I259" s="4" t="s">
        <v>148</v>
      </c>
      <c r="J259" s="4" t="s">
        <v>148</v>
      </c>
      <c r="K259" s="4" t="s">
        <v>148</v>
      </c>
      <c r="L259" s="4" t="s">
        <v>148</v>
      </c>
      <c r="M259" s="4" t="s">
        <v>148</v>
      </c>
      <c r="N259" s="4" t="s">
        <v>148</v>
      </c>
      <c r="O259" s="4" t="s">
        <v>148</v>
      </c>
      <c r="P259" s="4" t="s">
        <v>148</v>
      </c>
      <c r="Q259" s="4" t="s">
        <v>148</v>
      </c>
      <c r="R259" s="4" t="s">
        <v>148</v>
      </c>
      <c r="S259" s="4" t="s">
        <v>148</v>
      </c>
      <c r="T259" s="4" t="s">
        <v>148</v>
      </c>
      <c r="U259" s="4" t="s">
        <v>148</v>
      </c>
      <c r="V259" s="4" t="s">
        <v>148</v>
      </c>
      <c r="W259" s="4" t="s">
        <v>148</v>
      </c>
    </row>
    <row r="260" spans="1:27" s="5" customFormat="1" x14ac:dyDescent="0.15">
      <c r="A260" s="3"/>
      <c r="B260" s="4"/>
      <c r="C260" s="4"/>
      <c r="D260" s="4"/>
      <c r="E260" s="4"/>
      <c r="F260" s="4"/>
      <c r="G260" s="4"/>
      <c r="H260" s="4"/>
      <c r="I260" s="4"/>
      <c r="J260" s="4"/>
      <c r="K260" s="4"/>
      <c r="L260" s="4"/>
      <c r="M260" s="4"/>
      <c r="N260" s="4"/>
      <c r="O260" s="4"/>
      <c r="P260" s="4"/>
      <c r="Q260" s="4"/>
      <c r="R260" s="4"/>
      <c r="S260" s="4"/>
      <c r="T260" s="4"/>
      <c r="U260" s="4"/>
      <c r="V260" s="4"/>
      <c r="W260" s="4"/>
      <c r="Z260" s="4" t="s">
        <v>184</v>
      </c>
      <c r="AA260" s="10" t="s">
        <v>255</v>
      </c>
    </row>
    <row r="261" spans="1:27" s="5" customFormat="1" x14ac:dyDescent="0.15">
      <c r="A261" s="3" t="s">
        <v>102</v>
      </c>
      <c r="B261" s="4" t="s">
        <v>172</v>
      </c>
      <c r="C261" s="4" t="s">
        <v>172</v>
      </c>
      <c r="D261" s="4" t="s">
        <v>172</v>
      </c>
      <c r="E261" s="4" t="s">
        <v>148</v>
      </c>
      <c r="F261" s="4" t="s">
        <v>172</v>
      </c>
      <c r="G261" s="4" t="s">
        <v>172</v>
      </c>
      <c r="H261" s="4" t="s">
        <v>148</v>
      </c>
      <c r="I261" s="4" t="s">
        <v>172</v>
      </c>
      <c r="J261" s="4" t="s">
        <v>172</v>
      </c>
      <c r="K261" s="4" t="s">
        <v>172</v>
      </c>
      <c r="L261" s="4" t="s">
        <v>148</v>
      </c>
      <c r="M261" s="4" t="s">
        <v>172</v>
      </c>
      <c r="N261" s="4" t="s">
        <v>148</v>
      </c>
      <c r="O261" s="4" t="s">
        <v>172</v>
      </c>
      <c r="P261" s="4" t="s">
        <v>172</v>
      </c>
      <c r="Q261" s="4" t="s">
        <v>172</v>
      </c>
      <c r="R261" s="4" t="s">
        <v>172</v>
      </c>
      <c r="S261" s="4" t="s">
        <v>172</v>
      </c>
      <c r="T261" s="4" t="s">
        <v>148</v>
      </c>
      <c r="U261" s="4" t="s">
        <v>172</v>
      </c>
      <c r="V261" s="4" t="s">
        <v>148</v>
      </c>
      <c r="W261" s="4" t="s">
        <v>172</v>
      </c>
      <c r="Z261" s="5">
        <f>COUNTIF(B261:W261,"a shape deriving from the extrusion of a square along a curved line")</f>
        <v>0</v>
      </c>
      <c r="AA261" s="5">
        <f>COUNTIF(B261:W261,"a cylinder with a CIRCULAR base, extruded towards a curved direction")</f>
        <v>0</v>
      </c>
    </row>
    <row r="262" spans="1:27" s="5" customFormat="1" x14ac:dyDescent="0.15">
      <c r="A262" s="3" t="s">
        <v>2</v>
      </c>
      <c r="B262" s="4" t="s">
        <v>148</v>
      </c>
      <c r="C262" s="4" t="s">
        <v>148</v>
      </c>
      <c r="D262" s="4" t="s">
        <v>148</v>
      </c>
      <c r="E262" s="4" t="s">
        <v>148</v>
      </c>
      <c r="F262" s="4" t="s">
        <v>148</v>
      </c>
      <c r="G262" s="4" t="s">
        <v>148</v>
      </c>
      <c r="H262" s="4" t="s">
        <v>148</v>
      </c>
      <c r="I262" s="4" t="s">
        <v>148</v>
      </c>
      <c r="J262" s="4" t="s">
        <v>148</v>
      </c>
      <c r="K262" s="4" t="s">
        <v>148</v>
      </c>
      <c r="L262" s="4" t="s">
        <v>148</v>
      </c>
      <c r="M262" s="4" t="s">
        <v>148</v>
      </c>
      <c r="N262" s="4" t="s">
        <v>300</v>
      </c>
      <c r="O262" s="4" t="s">
        <v>148</v>
      </c>
      <c r="P262" s="4" t="s">
        <v>148</v>
      </c>
      <c r="Q262" s="4" t="s">
        <v>148</v>
      </c>
      <c r="R262" s="4" t="s">
        <v>148</v>
      </c>
      <c r="S262" s="4" t="s">
        <v>148</v>
      </c>
      <c r="T262" s="4" t="s">
        <v>148</v>
      </c>
      <c r="U262" s="4" t="s">
        <v>148</v>
      </c>
      <c r="V262" s="4" t="s">
        <v>148</v>
      </c>
      <c r="W262" s="4" t="s">
        <v>148</v>
      </c>
    </row>
    <row r="263" spans="1:27" x14ac:dyDescent="0.15">
      <c r="B263" s="1"/>
      <c r="C263" s="1"/>
      <c r="D263" s="1"/>
      <c r="E263" s="1"/>
      <c r="F263" s="1"/>
      <c r="G263" s="1"/>
      <c r="H263" s="1"/>
      <c r="I263" s="1"/>
      <c r="J263" s="1"/>
      <c r="K263" s="1"/>
      <c r="L263" s="1"/>
      <c r="M263" s="1"/>
      <c r="N263" s="1"/>
      <c r="O263" s="1"/>
      <c r="P263" s="1"/>
      <c r="Q263" s="1"/>
      <c r="R263" s="1"/>
      <c r="S263" s="1"/>
      <c r="T263" s="1"/>
      <c r="U263" s="1"/>
      <c r="V263" s="1"/>
      <c r="W263" s="1"/>
      <c r="Z263" s="6" t="s">
        <v>400</v>
      </c>
      <c r="AA263" s="6" t="s">
        <v>399</v>
      </c>
    </row>
    <row r="264" spans="1:27" x14ac:dyDescent="0.15">
      <c r="A264" s="2" t="s">
        <v>103</v>
      </c>
      <c r="B264" s="1" t="s">
        <v>151</v>
      </c>
      <c r="C264" s="1" t="s">
        <v>151</v>
      </c>
      <c r="D264" s="1" t="s">
        <v>151</v>
      </c>
      <c r="E264" s="1" t="s">
        <v>148</v>
      </c>
      <c r="F264" s="1" t="s">
        <v>151</v>
      </c>
      <c r="G264" s="1" t="s">
        <v>151</v>
      </c>
      <c r="H264" s="1" t="s">
        <v>151</v>
      </c>
      <c r="I264" s="1" t="s">
        <v>151</v>
      </c>
      <c r="J264" s="1" t="s">
        <v>151</v>
      </c>
      <c r="K264" s="1" t="s">
        <v>151</v>
      </c>
      <c r="L264" s="1" t="s">
        <v>148</v>
      </c>
      <c r="M264" s="1" t="s">
        <v>151</v>
      </c>
      <c r="N264" s="1" t="s">
        <v>151</v>
      </c>
      <c r="O264" s="1" t="s">
        <v>151</v>
      </c>
      <c r="P264" s="1" t="s">
        <v>151</v>
      </c>
      <c r="Q264" s="1" t="s">
        <v>151</v>
      </c>
      <c r="R264" s="1" t="s">
        <v>151</v>
      </c>
      <c r="S264" s="1" t="s">
        <v>151</v>
      </c>
      <c r="T264" s="1" t="s">
        <v>150</v>
      </c>
      <c r="U264" s="1" t="s">
        <v>151</v>
      </c>
      <c r="V264" s="1" t="s">
        <v>150</v>
      </c>
      <c r="W264" s="1" t="s">
        <v>151</v>
      </c>
      <c r="Z264" s="5">
        <f>COUNTIF(B264:W264,0)</f>
        <v>2</v>
      </c>
      <c r="AA264" s="5">
        <f>COUNTIF(B264:W264,1)</f>
        <v>18</v>
      </c>
    </row>
    <row r="265" spans="1:27" x14ac:dyDescent="0.15">
      <c r="B265" s="1"/>
      <c r="C265" s="1"/>
      <c r="D265" s="1"/>
      <c r="E265" s="1"/>
      <c r="F265" s="1"/>
      <c r="G265" s="1"/>
      <c r="H265" s="1"/>
      <c r="I265" s="1"/>
      <c r="J265" s="1"/>
      <c r="K265" s="1"/>
      <c r="L265" s="1"/>
      <c r="M265" s="1"/>
      <c r="N265" s="1"/>
      <c r="O265" s="1"/>
      <c r="P265" s="1"/>
      <c r="Q265" s="1"/>
      <c r="R265" s="1"/>
      <c r="S265" s="1"/>
      <c r="T265" s="1"/>
      <c r="U265" s="1"/>
      <c r="V265" s="1"/>
      <c r="W265" s="1"/>
      <c r="Z265" s="6" t="s">
        <v>152</v>
      </c>
      <c r="AA265" s="6" t="s">
        <v>170</v>
      </c>
    </row>
    <row r="266" spans="1:27" x14ac:dyDescent="0.15">
      <c r="A266" s="2" t="s">
        <v>104</v>
      </c>
      <c r="B266" s="1" t="s">
        <v>152</v>
      </c>
      <c r="C266" s="1" t="s">
        <v>152</v>
      </c>
      <c r="D266" s="1" t="s">
        <v>152</v>
      </c>
      <c r="E266" s="1" t="s">
        <v>148</v>
      </c>
      <c r="F266" s="1" t="s">
        <v>152</v>
      </c>
      <c r="G266" s="1" t="s">
        <v>152</v>
      </c>
      <c r="H266" s="1" t="s">
        <v>152</v>
      </c>
      <c r="I266" s="1" t="s">
        <v>152</v>
      </c>
      <c r="J266" s="1" t="s">
        <v>152</v>
      </c>
      <c r="K266" s="1" t="s">
        <v>152</v>
      </c>
      <c r="L266" s="1" t="s">
        <v>148</v>
      </c>
      <c r="M266" s="1" t="s">
        <v>152</v>
      </c>
      <c r="N266" s="1" t="s">
        <v>152</v>
      </c>
      <c r="O266" s="1" t="s">
        <v>152</v>
      </c>
      <c r="P266" s="1" t="s">
        <v>152</v>
      </c>
      <c r="Q266" s="1" t="s">
        <v>152</v>
      </c>
      <c r="R266" s="1" t="s">
        <v>170</v>
      </c>
      <c r="S266" s="1" t="s">
        <v>152</v>
      </c>
      <c r="T266" s="1" t="s">
        <v>148</v>
      </c>
      <c r="U266" s="1" t="s">
        <v>152</v>
      </c>
      <c r="V266" s="1" t="s">
        <v>148</v>
      </c>
      <c r="W266" s="1" t="s">
        <v>152</v>
      </c>
      <c r="Z266" s="5">
        <f>COUNTIF(B266:W266,"above touching")</f>
        <v>17</v>
      </c>
      <c r="AA266" s="5">
        <f>COUNTIF(B266:W266,"above")</f>
        <v>1</v>
      </c>
    </row>
    <row r="267" spans="1:27" x14ac:dyDescent="0.15">
      <c r="A267" s="2" t="s">
        <v>2</v>
      </c>
      <c r="B267" s="1" t="s">
        <v>148</v>
      </c>
      <c r="C267" s="1" t="s">
        <v>148</v>
      </c>
      <c r="D267" s="1" t="s">
        <v>148</v>
      </c>
      <c r="E267" s="1" t="s">
        <v>148</v>
      </c>
      <c r="F267" s="1" t="s">
        <v>148</v>
      </c>
      <c r="G267" s="1" t="s">
        <v>148</v>
      </c>
      <c r="H267" s="1" t="s">
        <v>148</v>
      </c>
      <c r="I267" s="1" t="s">
        <v>148</v>
      </c>
      <c r="J267" s="1" t="s">
        <v>148</v>
      </c>
      <c r="K267" s="1" t="s">
        <v>148</v>
      </c>
      <c r="L267" s="1" t="s">
        <v>148</v>
      </c>
      <c r="M267" s="1" t="s">
        <v>148</v>
      </c>
      <c r="N267" s="1" t="s">
        <v>148</v>
      </c>
      <c r="O267" s="1" t="s">
        <v>148</v>
      </c>
      <c r="P267" s="1" t="s">
        <v>148</v>
      </c>
      <c r="Q267" s="1" t="s">
        <v>148</v>
      </c>
      <c r="R267" s="1" t="s">
        <v>148</v>
      </c>
      <c r="S267" s="1" t="s">
        <v>148</v>
      </c>
      <c r="T267" s="1" t="s">
        <v>148</v>
      </c>
      <c r="U267" s="1" t="s">
        <v>148</v>
      </c>
      <c r="V267" s="1" t="s">
        <v>148</v>
      </c>
      <c r="W267" s="1" t="s">
        <v>148</v>
      </c>
      <c r="Z267" s="5"/>
      <c r="AA267" s="5"/>
    </row>
    <row r="268" spans="1:27" x14ac:dyDescent="0.15">
      <c r="B268" s="1"/>
      <c r="C268" s="1"/>
      <c r="D268" s="1"/>
      <c r="E268" s="1"/>
      <c r="F268" s="1"/>
      <c r="G268" s="1"/>
      <c r="H268" s="1"/>
      <c r="I268" s="1"/>
      <c r="J268" s="1"/>
      <c r="K268" s="1"/>
      <c r="L268" s="1"/>
      <c r="M268" s="1"/>
      <c r="N268" s="1"/>
      <c r="O268" s="1"/>
      <c r="P268" s="1"/>
      <c r="Q268" s="1"/>
      <c r="R268" s="1"/>
      <c r="S268" s="1"/>
      <c r="T268" s="1"/>
      <c r="U268" s="1"/>
      <c r="V268" s="1"/>
      <c r="W268" s="1"/>
      <c r="Z268" s="6" t="s">
        <v>153</v>
      </c>
      <c r="AA268" s="6" t="s">
        <v>212</v>
      </c>
    </row>
    <row r="269" spans="1:27" x14ac:dyDescent="0.15">
      <c r="A269" s="2" t="s">
        <v>105</v>
      </c>
      <c r="B269" s="1" t="s">
        <v>157</v>
      </c>
      <c r="C269" s="1" t="s">
        <v>157</v>
      </c>
      <c r="D269" s="1" t="s">
        <v>157</v>
      </c>
      <c r="E269" s="1" t="s">
        <v>148</v>
      </c>
      <c r="F269" s="1" t="s">
        <v>157</v>
      </c>
      <c r="G269" s="1" t="s">
        <v>157</v>
      </c>
      <c r="H269" s="1" t="s">
        <v>157</v>
      </c>
      <c r="I269" s="1" t="s">
        <v>157</v>
      </c>
      <c r="J269" s="1" t="s">
        <v>157</v>
      </c>
      <c r="K269" s="1" t="s">
        <v>157</v>
      </c>
      <c r="L269" s="1" t="s">
        <v>148</v>
      </c>
      <c r="M269" s="1" t="s">
        <v>157</v>
      </c>
      <c r="N269" s="1" t="s">
        <v>157</v>
      </c>
      <c r="O269" s="1" t="s">
        <v>157</v>
      </c>
      <c r="P269" s="1" t="s">
        <v>157</v>
      </c>
      <c r="Q269" s="1" t="s">
        <v>157</v>
      </c>
      <c r="R269" s="1" t="s">
        <v>157</v>
      </c>
      <c r="S269" s="1" t="s">
        <v>157</v>
      </c>
      <c r="T269" s="1" t="s">
        <v>148</v>
      </c>
      <c r="U269" s="1" t="s">
        <v>157</v>
      </c>
      <c r="V269" s="1" t="s">
        <v>148</v>
      </c>
      <c r="W269" s="1" t="s">
        <v>157</v>
      </c>
      <c r="Z269" s="5">
        <f>COUNTIF(B269:W269,"smooth")</f>
        <v>0</v>
      </c>
      <c r="AA269" s="5">
        <f>COUNTIF(B269:W269,"faceted")</f>
        <v>0</v>
      </c>
    </row>
    <row r="270" spans="1:27" x14ac:dyDescent="0.15">
      <c r="B270" s="1"/>
      <c r="C270" s="1"/>
      <c r="D270" s="1"/>
      <c r="E270" s="1"/>
      <c r="F270" s="1"/>
      <c r="G270" s="1"/>
      <c r="H270" s="1"/>
      <c r="I270" s="1"/>
      <c r="J270" s="1"/>
      <c r="K270" s="1"/>
      <c r="L270" s="1"/>
      <c r="M270" s="1"/>
      <c r="N270" s="1"/>
      <c r="O270" s="1"/>
      <c r="P270" s="1"/>
      <c r="Q270" s="1"/>
      <c r="R270" s="1"/>
      <c r="S270" s="1"/>
      <c r="T270" s="1"/>
      <c r="U270" s="1"/>
      <c r="V270" s="1"/>
      <c r="W270" s="1"/>
      <c r="Z270" s="5"/>
      <c r="AA270" s="5"/>
    </row>
    <row r="271" spans="1:27" x14ac:dyDescent="0.15">
      <c r="A271" s="2" t="s">
        <v>106</v>
      </c>
      <c r="B271" s="1" t="s">
        <v>173</v>
      </c>
      <c r="C271" s="1" t="s">
        <v>173</v>
      </c>
      <c r="D271" s="1" t="s">
        <v>173</v>
      </c>
      <c r="E271" s="1" t="s">
        <v>148</v>
      </c>
      <c r="F271" s="1" t="s">
        <v>173</v>
      </c>
      <c r="G271" s="1" t="s">
        <v>173</v>
      </c>
      <c r="H271" s="1" t="s">
        <v>173</v>
      </c>
      <c r="I271" s="1" t="s">
        <v>173</v>
      </c>
      <c r="J271" s="1" t="s">
        <v>173</v>
      </c>
      <c r="K271" s="1" t="s">
        <v>173</v>
      </c>
      <c r="L271" s="1" t="s">
        <v>148</v>
      </c>
      <c r="M271" s="1" t="s">
        <v>173</v>
      </c>
      <c r="N271" s="1" t="s">
        <v>173</v>
      </c>
      <c r="O271" s="1" t="s">
        <v>173</v>
      </c>
      <c r="P271" s="1" t="s">
        <v>173</v>
      </c>
      <c r="Q271" s="1" t="s">
        <v>173</v>
      </c>
      <c r="R271" s="1" t="s">
        <v>173</v>
      </c>
      <c r="S271" s="1" t="s">
        <v>173</v>
      </c>
      <c r="T271" s="1" t="s">
        <v>148</v>
      </c>
      <c r="U271" s="1" t="s">
        <v>173</v>
      </c>
      <c r="V271" s="1" t="s">
        <v>148</v>
      </c>
      <c r="W271" s="1" t="s">
        <v>173</v>
      </c>
      <c r="Z271" s="4" t="s">
        <v>184</v>
      </c>
      <c r="AA271" s="10" t="s">
        <v>255</v>
      </c>
    </row>
    <row r="272" spans="1:27" x14ac:dyDescent="0.15">
      <c r="A272" s="2" t="s">
        <v>2</v>
      </c>
      <c r="B272" s="1" t="s">
        <v>148</v>
      </c>
      <c r="C272" s="1" t="s">
        <v>148</v>
      </c>
      <c r="D272" s="1" t="s">
        <v>148</v>
      </c>
      <c r="E272" s="1" t="s">
        <v>148</v>
      </c>
      <c r="F272" s="1" t="s">
        <v>148</v>
      </c>
      <c r="G272" s="1" t="s">
        <v>148</v>
      </c>
      <c r="H272" s="1" t="s">
        <v>148</v>
      </c>
      <c r="I272" s="1" t="s">
        <v>148</v>
      </c>
      <c r="J272" s="1" t="s">
        <v>148</v>
      </c>
      <c r="K272" s="1" t="s">
        <v>148</v>
      </c>
      <c r="L272" s="1" t="s">
        <v>148</v>
      </c>
      <c r="M272" s="1" t="s">
        <v>148</v>
      </c>
      <c r="N272" s="1" t="s">
        <v>148</v>
      </c>
      <c r="O272" s="1" t="s">
        <v>148</v>
      </c>
      <c r="P272" s="1" t="s">
        <v>148</v>
      </c>
      <c r="Q272" s="1" t="s">
        <v>148</v>
      </c>
      <c r="R272" s="1" t="s">
        <v>148</v>
      </c>
      <c r="S272" s="1" t="s">
        <v>148</v>
      </c>
      <c r="T272" s="1" t="s">
        <v>148</v>
      </c>
      <c r="U272" s="1" t="s">
        <v>148</v>
      </c>
      <c r="V272" s="1" t="s">
        <v>148</v>
      </c>
      <c r="W272" s="1" t="s">
        <v>148</v>
      </c>
      <c r="Z272" s="5">
        <f>COUNTIF(B272:W272,"a shape deriving from the extrusion of a square along a curved line")</f>
        <v>0</v>
      </c>
      <c r="AA272" s="5">
        <f>COUNTIF(B272:W272,"a cylinder with a CIRCULAR base, extruded towards a curved direction")</f>
        <v>0</v>
      </c>
    </row>
    <row r="273" spans="1:27" x14ac:dyDescent="0.15">
      <c r="B273" s="1"/>
      <c r="C273" s="1"/>
      <c r="D273" s="1"/>
      <c r="E273" s="1"/>
      <c r="F273" s="1"/>
      <c r="G273" s="1"/>
      <c r="H273" s="1"/>
      <c r="I273" s="1"/>
      <c r="J273" s="1"/>
      <c r="K273" s="1"/>
      <c r="L273" s="1"/>
      <c r="M273" s="1"/>
      <c r="N273" s="1"/>
      <c r="O273" s="1"/>
      <c r="P273" s="1"/>
      <c r="Q273" s="1"/>
      <c r="R273" s="1"/>
      <c r="S273" s="1"/>
      <c r="T273" s="1"/>
      <c r="U273" s="1"/>
      <c r="V273" s="1"/>
      <c r="W273" s="1"/>
      <c r="Z273" s="6" t="s">
        <v>400</v>
      </c>
      <c r="AA273" s="6" t="s">
        <v>399</v>
      </c>
    </row>
    <row r="274" spans="1:27" s="5" customFormat="1" x14ac:dyDescent="0.15">
      <c r="A274" s="3" t="s">
        <v>107</v>
      </c>
      <c r="B274" s="4" t="s">
        <v>151</v>
      </c>
      <c r="C274" s="4" t="s">
        <v>151</v>
      </c>
      <c r="D274" s="4" t="s">
        <v>151</v>
      </c>
      <c r="E274" s="4" t="s">
        <v>148</v>
      </c>
      <c r="F274" s="4" t="s">
        <v>151</v>
      </c>
      <c r="G274" s="4" t="s">
        <v>151</v>
      </c>
      <c r="H274" s="4" t="s">
        <v>151</v>
      </c>
      <c r="I274" s="4" t="s">
        <v>151</v>
      </c>
      <c r="J274" s="4" t="s">
        <v>151</v>
      </c>
      <c r="K274" s="4" t="s">
        <v>151</v>
      </c>
      <c r="L274" s="4" t="s">
        <v>148</v>
      </c>
      <c r="M274" s="4" t="s">
        <v>151</v>
      </c>
      <c r="N274" s="4" t="s">
        <v>151</v>
      </c>
      <c r="O274" s="4" t="s">
        <v>151</v>
      </c>
      <c r="P274" s="4" t="s">
        <v>151</v>
      </c>
      <c r="Q274" s="4" t="s">
        <v>151</v>
      </c>
      <c r="R274" s="4" t="s">
        <v>151</v>
      </c>
      <c r="S274" s="4" t="s">
        <v>151</v>
      </c>
      <c r="T274" s="4" t="s">
        <v>150</v>
      </c>
      <c r="U274" s="4" t="s">
        <v>151</v>
      </c>
      <c r="V274" s="4" t="s">
        <v>150</v>
      </c>
      <c r="W274" s="4" t="s">
        <v>151</v>
      </c>
      <c r="Z274" s="5">
        <f>COUNTIF(B274:W274,0)</f>
        <v>2</v>
      </c>
      <c r="AA274" s="5">
        <f>COUNTIF(B274:W274,1)</f>
        <v>18</v>
      </c>
    </row>
    <row r="275" spans="1:27" s="5" customFormat="1" x14ac:dyDescent="0.15">
      <c r="A275" s="3"/>
      <c r="B275" s="4"/>
      <c r="C275" s="4"/>
      <c r="D275" s="4"/>
      <c r="E275" s="4"/>
      <c r="F275" s="4"/>
      <c r="G275" s="4"/>
      <c r="H275" s="4"/>
      <c r="I275" s="4"/>
      <c r="J275" s="4"/>
      <c r="K275" s="4"/>
      <c r="L275" s="4"/>
      <c r="M275" s="4"/>
      <c r="N275" s="4"/>
      <c r="O275" s="4"/>
      <c r="P275" s="4"/>
      <c r="Q275" s="4"/>
      <c r="R275" s="4"/>
      <c r="S275" s="4"/>
      <c r="T275" s="4"/>
      <c r="U275" s="4"/>
      <c r="V275" s="4"/>
      <c r="W275" s="4"/>
      <c r="Z275" s="6" t="s">
        <v>152</v>
      </c>
      <c r="AA275" s="6" t="s">
        <v>170</v>
      </c>
    </row>
    <row r="276" spans="1:27" s="5" customFormat="1" x14ac:dyDescent="0.15">
      <c r="A276" s="3" t="s">
        <v>108</v>
      </c>
      <c r="B276" s="4" t="s">
        <v>160</v>
      </c>
      <c r="C276" s="4" t="s">
        <v>160</v>
      </c>
      <c r="D276" s="4" t="s">
        <v>160</v>
      </c>
      <c r="E276" s="4" t="s">
        <v>148</v>
      </c>
      <c r="F276" s="4" t="s">
        <v>160</v>
      </c>
      <c r="G276" s="4" t="s">
        <v>160</v>
      </c>
      <c r="H276" s="4" t="s">
        <v>160</v>
      </c>
      <c r="I276" s="4" t="s">
        <v>160</v>
      </c>
      <c r="J276" s="4" t="s">
        <v>160</v>
      </c>
      <c r="K276" s="4" t="s">
        <v>160</v>
      </c>
      <c r="L276" s="4" t="s">
        <v>148</v>
      </c>
      <c r="M276" s="4" t="s">
        <v>160</v>
      </c>
      <c r="N276" s="4" t="s">
        <v>160</v>
      </c>
      <c r="O276" s="4" t="s">
        <v>160</v>
      </c>
      <c r="P276" s="4" t="s">
        <v>160</v>
      </c>
      <c r="Q276" s="4" t="s">
        <v>160</v>
      </c>
      <c r="R276" s="4" t="s">
        <v>160</v>
      </c>
      <c r="S276" s="4" t="s">
        <v>160</v>
      </c>
      <c r="T276" s="4" t="s">
        <v>148</v>
      </c>
      <c r="U276" s="4" t="s">
        <v>160</v>
      </c>
      <c r="V276" s="4" t="s">
        <v>148</v>
      </c>
      <c r="W276" s="4" t="s">
        <v>160</v>
      </c>
      <c r="Z276" s="5">
        <f>COUNTIF(B276:W276,"above touching")</f>
        <v>0</v>
      </c>
      <c r="AA276" s="5">
        <f>COUNTIF(B276:W276,"above")</f>
        <v>0</v>
      </c>
    </row>
    <row r="277" spans="1:27" s="5" customFormat="1" x14ac:dyDescent="0.15">
      <c r="A277" s="3" t="s">
        <v>2</v>
      </c>
      <c r="B277" s="4" t="s">
        <v>148</v>
      </c>
      <c r="C277" s="4" t="s">
        <v>148</v>
      </c>
      <c r="D277" s="4" t="s">
        <v>148</v>
      </c>
      <c r="E277" s="4" t="s">
        <v>148</v>
      </c>
      <c r="F277" s="4" t="s">
        <v>148</v>
      </c>
      <c r="G277" s="4" t="s">
        <v>148</v>
      </c>
      <c r="H277" s="4" t="s">
        <v>148</v>
      </c>
      <c r="I277" s="4" t="s">
        <v>148</v>
      </c>
      <c r="J277" s="4" t="s">
        <v>148</v>
      </c>
      <c r="K277" s="4" t="s">
        <v>148</v>
      </c>
      <c r="L277" s="4" t="s">
        <v>148</v>
      </c>
      <c r="M277" s="4" t="s">
        <v>148</v>
      </c>
      <c r="N277" s="4" t="s">
        <v>148</v>
      </c>
      <c r="O277" s="4" t="s">
        <v>148</v>
      </c>
      <c r="P277" s="4" t="s">
        <v>148</v>
      </c>
      <c r="Q277" s="4" t="s">
        <v>148</v>
      </c>
      <c r="R277" s="4" t="s">
        <v>148</v>
      </c>
      <c r="S277" s="4" t="s">
        <v>148</v>
      </c>
      <c r="T277" s="4" t="s">
        <v>148</v>
      </c>
      <c r="U277" s="4" t="s">
        <v>148</v>
      </c>
      <c r="V277" s="4" t="s">
        <v>148</v>
      </c>
      <c r="W277" s="4" t="s">
        <v>148</v>
      </c>
    </row>
    <row r="278" spans="1:27" s="5" customFormat="1" x14ac:dyDescent="0.15">
      <c r="A278" s="3"/>
      <c r="B278" s="4"/>
      <c r="C278" s="4"/>
      <c r="D278" s="4"/>
      <c r="E278" s="4"/>
      <c r="F278" s="4"/>
      <c r="G278" s="4"/>
      <c r="H278" s="4"/>
      <c r="I278" s="4"/>
      <c r="J278" s="4"/>
      <c r="K278" s="4"/>
      <c r="L278" s="4"/>
      <c r="M278" s="4"/>
      <c r="N278" s="4"/>
      <c r="O278" s="4"/>
      <c r="P278" s="4"/>
      <c r="Q278" s="4"/>
      <c r="R278" s="4"/>
      <c r="S278" s="4"/>
      <c r="T278" s="4"/>
      <c r="U278" s="4"/>
      <c r="V278" s="4"/>
      <c r="W278" s="4"/>
      <c r="Z278" s="6" t="s">
        <v>153</v>
      </c>
      <c r="AA278" s="6" t="s">
        <v>212</v>
      </c>
    </row>
    <row r="279" spans="1:27" s="5" customFormat="1" x14ac:dyDescent="0.15">
      <c r="A279" s="3" t="s">
        <v>109</v>
      </c>
      <c r="B279" s="4" t="s">
        <v>157</v>
      </c>
      <c r="C279" s="4" t="s">
        <v>157</v>
      </c>
      <c r="D279" s="4" t="s">
        <v>157</v>
      </c>
      <c r="E279" s="4" t="s">
        <v>148</v>
      </c>
      <c r="F279" s="4" t="s">
        <v>157</v>
      </c>
      <c r="G279" s="4" t="s">
        <v>157</v>
      </c>
      <c r="H279" s="4" t="s">
        <v>157</v>
      </c>
      <c r="I279" s="4" t="s">
        <v>157</v>
      </c>
      <c r="J279" s="4" t="s">
        <v>157</v>
      </c>
      <c r="K279" s="4" t="s">
        <v>157</v>
      </c>
      <c r="L279" s="4" t="s">
        <v>148</v>
      </c>
      <c r="M279" s="4" t="s">
        <v>157</v>
      </c>
      <c r="N279" s="4" t="s">
        <v>157</v>
      </c>
      <c r="O279" s="4" t="s">
        <v>157</v>
      </c>
      <c r="P279" s="4" t="s">
        <v>157</v>
      </c>
      <c r="Q279" s="4" t="s">
        <v>157</v>
      </c>
      <c r="R279" s="4" t="s">
        <v>157</v>
      </c>
      <c r="S279" s="4" t="s">
        <v>157</v>
      </c>
      <c r="T279" s="4" t="s">
        <v>148</v>
      </c>
      <c r="U279" s="4" t="s">
        <v>157</v>
      </c>
      <c r="V279" s="4" t="s">
        <v>148</v>
      </c>
      <c r="W279" s="4" t="s">
        <v>157</v>
      </c>
      <c r="Z279" s="5">
        <f>COUNTIF(B279:W279,"smooth")</f>
        <v>0</v>
      </c>
      <c r="AA279" s="5">
        <f>COUNTIF(B279:W279,"faceted")</f>
        <v>0</v>
      </c>
    </row>
    <row r="280" spans="1:27" s="5" customFormat="1" x14ac:dyDescent="0.15">
      <c r="A280" s="3" t="s">
        <v>2</v>
      </c>
      <c r="B280" s="4" t="s">
        <v>148</v>
      </c>
      <c r="C280" s="4" t="s">
        <v>148</v>
      </c>
      <c r="D280" s="4" t="s">
        <v>148</v>
      </c>
      <c r="E280" s="4" t="s">
        <v>148</v>
      </c>
      <c r="F280" s="4" t="s">
        <v>148</v>
      </c>
      <c r="G280" s="4" t="s">
        <v>148</v>
      </c>
      <c r="H280" s="4" t="s">
        <v>148</v>
      </c>
      <c r="I280" s="4" t="s">
        <v>148</v>
      </c>
      <c r="J280" s="4" t="s">
        <v>148</v>
      </c>
      <c r="K280" s="4" t="s">
        <v>148</v>
      </c>
      <c r="L280" s="4" t="s">
        <v>148</v>
      </c>
      <c r="M280" s="4" t="s">
        <v>148</v>
      </c>
      <c r="N280" s="4" t="s">
        <v>148</v>
      </c>
      <c r="O280" s="4" t="s">
        <v>148</v>
      </c>
      <c r="P280" s="4" t="s">
        <v>148</v>
      </c>
      <c r="Q280" s="4" t="s">
        <v>148</v>
      </c>
      <c r="R280" s="4" t="s">
        <v>148</v>
      </c>
      <c r="S280" s="4" t="s">
        <v>148</v>
      </c>
      <c r="T280" s="4" t="s">
        <v>148</v>
      </c>
      <c r="U280" s="4" t="s">
        <v>148</v>
      </c>
      <c r="V280" s="4" t="s">
        <v>148</v>
      </c>
      <c r="W280" s="4" t="s">
        <v>148</v>
      </c>
    </row>
    <row r="281" spans="1:27" s="5" customFormat="1" x14ac:dyDescent="0.15">
      <c r="A281" s="3"/>
      <c r="B281" s="4"/>
      <c r="C281" s="4"/>
      <c r="D281" s="4"/>
      <c r="E281" s="4"/>
      <c r="F281" s="4"/>
      <c r="G281" s="4"/>
      <c r="H281" s="4"/>
      <c r="I281" s="4"/>
      <c r="J281" s="4"/>
      <c r="K281" s="4"/>
      <c r="L281" s="4"/>
      <c r="M281" s="4"/>
      <c r="N281" s="4"/>
      <c r="O281" s="4"/>
      <c r="P281" s="4"/>
      <c r="Q281" s="4"/>
      <c r="R281" s="4"/>
      <c r="S281" s="4"/>
      <c r="T281" s="4"/>
      <c r="U281" s="4"/>
      <c r="V281" s="4"/>
      <c r="W281" s="4"/>
      <c r="Z281" s="4" t="s">
        <v>184</v>
      </c>
      <c r="AA281" s="10" t="s">
        <v>255</v>
      </c>
    </row>
    <row r="282" spans="1:27" s="5" customFormat="1" x14ac:dyDescent="0.15">
      <c r="A282" s="3" t="s">
        <v>110</v>
      </c>
      <c r="B282" s="4" t="s">
        <v>166</v>
      </c>
      <c r="C282" s="4" t="s">
        <v>166</v>
      </c>
      <c r="D282" s="4" t="s">
        <v>166</v>
      </c>
      <c r="E282" s="4" t="s">
        <v>148</v>
      </c>
      <c r="F282" s="4" t="s">
        <v>166</v>
      </c>
      <c r="G282" s="4" t="s">
        <v>166</v>
      </c>
      <c r="H282" s="4" t="s">
        <v>166</v>
      </c>
      <c r="I282" s="4" t="s">
        <v>166</v>
      </c>
      <c r="J282" s="4" t="s">
        <v>166</v>
      </c>
      <c r="K282" s="4" t="s">
        <v>166</v>
      </c>
      <c r="L282" s="4" t="s">
        <v>148</v>
      </c>
      <c r="M282" s="4" t="s">
        <v>166</v>
      </c>
      <c r="N282" s="4" t="s">
        <v>166</v>
      </c>
      <c r="O282" s="4" t="s">
        <v>166</v>
      </c>
      <c r="P282" s="4" t="s">
        <v>166</v>
      </c>
      <c r="Q282" s="4" t="s">
        <v>166</v>
      </c>
      <c r="R282" s="4" t="s">
        <v>166</v>
      </c>
      <c r="S282" s="4" t="s">
        <v>166</v>
      </c>
      <c r="T282" s="4" t="s">
        <v>148</v>
      </c>
      <c r="U282" s="4" t="s">
        <v>166</v>
      </c>
      <c r="V282" s="4" t="s">
        <v>148</v>
      </c>
      <c r="W282" s="4" t="s">
        <v>166</v>
      </c>
      <c r="Z282" s="5">
        <f>COUNTIF(B282:W282,"a shape deriving from the extrusion of a square along a curved line")</f>
        <v>0</v>
      </c>
      <c r="AA282" s="5">
        <f>COUNTIF(B282:W282,"a cylinder with a CIRCULAR base, extruded towards a curved direction")</f>
        <v>0</v>
      </c>
    </row>
    <row r="283" spans="1:27" s="5" customFormat="1" x14ac:dyDescent="0.15">
      <c r="A283" s="3" t="s">
        <v>2</v>
      </c>
      <c r="B283" s="4" t="s">
        <v>148</v>
      </c>
      <c r="C283" s="4" t="s">
        <v>148</v>
      </c>
      <c r="D283" s="4" t="s">
        <v>148</v>
      </c>
      <c r="E283" s="4" t="s">
        <v>148</v>
      </c>
      <c r="F283" s="4" t="s">
        <v>148</v>
      </c>
      <c r="G283" s="4" t="s">
        <v>148</v>
      </c>
      <c r="H283" s="4" t="s">
        <v>148</v>
      </c>
      <c r="I283" s="4" t="s">
        <v>148</v>
      </c>
      <c r="J283" s="4" t="s">
        <v>148</v>
      </c>
      <c r="K283" s="4" t="s">
        <v>148</v>
      </c>
      <c r="L283" s="4" t="s">
        <v>148</v>
      </c>
      <c r="M283" s="4" t="s">
        <v>148</v>
      </c>
      <c r="N283" s="4" t="s">
        <v>148</v>
      </c>
      <c r="O283" s="4" t="s">
        <v>148</v>
      </c>
      <c r="P283" s="4" t="s">
        <v>148</v>
      </c>
      <c r="Q283" s="4" t="s">
        <v>148</v>
      </c>
      <c r="R283" s="4" t="s">
        <v>148</v>
      </c>
      <c r="S283" s="4" t="s">
        <v>148</v>
      </c>
      <c r="T283" s="4" t="s">
        <v>148</v>
      </c>
      <c r="U283" s="4" t="s">
        <v>148</v>
      </c>
      <c r="V283" s="4" t="s">
        <v>148</v>
      </c>
      <c r="W283" s="4" t="s">
        <v>148</v>
      </c>
    </row>
    <row r="284" spans="1:27" x14ac:dyDescent="0.15">
      <c r="B284" s="1"/>
      <c r="C284" s="1"/>
      <c r="D284" s="1"/>
      <c r="E284" s="1"/>
      <c r="F284" s="1"/>
      <c r="G284" s="1"/>
      <c r="H284" s="1"/>
      <c r="I284" s="1"/>
      <c r="J284" s="1"/>
      <c r="K284" s="1"/>
      <c r="L284" s="1"/>
      <c r="M284" s="1"/>
      <c r="N284" s="1"/>
      <c r="O284" s="1"/>
      <c r="P284" s="1"/>
      <c r="Q284" s="1"/>
      <c r="R284" s="1"/>
      <c r="S284" s="1"/>
      <c r="T284" s="1"/>
      <c r="U284" s="1"/>
      <c r="V284" s="1"/>
      <c r="W284" s="1"/>
    </row>
    <row r="285" spans="1:27" x14ac:dyDescent="0.15">
      <c r="B285" s="1"/>
      <c r="C285" s="1"/>
      <c r="D285" s="1"/>
      <c r="E285" s="1"/>
      <c r="F285" s="1"/>
      <c r="G285" s="1"/>
      <c r="H285" s="1"/>
      <c r="I285" s="1"/>
      <c r="J285" s="1"/>
      <c r="K285" s="1"/>
      <c r="L285" s="1"/>
      <c r="M285" s="1"/>
      <c r="N285" s="1"/>
      <c r="O285" s="1"/>
      <c r="P285" s="1"/>
      <c r="Q285" s="1"/>
      <c r="R285" s="1"/>
      <c r="S285" s="1"/>
      <c r="T285" s="1"/>
      <c r="U285" s="1"/>
      <c r="V285" s="1"/>
      <c r="W285" s="1"/>
    </row>
    <row r="286" spans="1:27" x14ac:dyDescent="0.15">
      <c r="B286" s="1"/>
      <c r="C286" s="1"/>
      <c r="D286" s="1"/>
      <c r="E286" s="1"/>
      <c r="F286" s="1"/>
      <c r="G286" s="1"/>
      <c r="H286" s="1"/>
      <c r="I286" s="1"/>
      <c r="J286" s="1"/>
      <c r="K286" s="1"/>
      <c r="L286" s="1"/>
      <c r="M286" s="1"/>
      <c r="N286" s="1"/>
      <c r="O286" s="1"/>
      <c r="P286" s="1"/>
      <c r="Q286" s="1"/>
      <c r="R286" s="1"/>
      <c r="S286" s="1"/>
      <c r="T286" s="1"/>
      <c r="U286" s="1"/>
      <c r="V286" s="1"/>
      <c r="W286" s="1"/>
    </row>
    <row r="287" spans="1:27" x14ac:dyDescent="0.15">
      <c r="A287" s="2" t="s">
        <v>111</v>
      </c>
      <c r="B287" s="1" t="s">
        <v>174</v>
      </c>
      <c r="C287" s="1" t="s">
        <v>148</v>
      </c>
      <c r="D287" s="1" t="s">
        <v>174</v>
      </c>
      <c r="E287" s="1" t="s">
        <v>148</v>
      </c>
      <c r="F287" s="1" t="s">
        <v>174</v>
      </c>
      <c r="G287" s="1" t="s">
        <v>174</v>
      </c>
      <c r="H287" s="1" t="s">
        <v>148</v>
      </c>
      <c r="I287" s="1" t="s">
        <v>148</v>
      </c>
      <c r="J287" s="1" t="s">
        <v>174</v>
      </c>
      <c r="K287" s="1" t="s">
        <v>269</v>
      </c>
      <c r="L287" s="1" t="s">
        <v>148</v>
      </c>
      <c r="M287" s="1" t="s">
        <v>174</v>
      </c>
      <c r="N287" s="1" t="s">
        <v>148</v>
      </c>
      <c r="O287" s="1" t="s">
        <v>148</v>
      </c>
      <c r="P287" s="1" t="s">
        <v>148</v>
      </c>
      <c r="Q287" s="1" t="s">
        <v>174</v>
      </c>
      <c r="R287" s="1" t="s">
        <v>174</v>
      </c>
      <c r="S287" s="1" t="s">
        <v>174</v>
      </c>
      <c r="T287" s="1" t="s">
        <v>148</v>
      </c>
      <c r="U287" s="1" t="s">
        <v>174</v>
      </c>
      <c r="V287" s="1" t="s">
        <v>147</v>
      </c>
      <c r="W287" s="1" t="s">
        <v>174</v>
      </c>
    </row>
    <row r="288" spans="1:27" x14ac:dyDescent="0.15">
      <c r="A288" s="2" t="s">
        <v>2</v>
      </c>
      <c r="B288" s="1" t="s">
        <v>148</v>
      </c>
      <c r="C288" s="1" t="s">
        <v>189</v>
      </c>
      <c r="D288" s="1" t="s">
        <v>148</v>
      </c>
      <c r="E288" s="1" t="s">
        <v>148</v>
      </c>
      <c r="F288" s="1" t="s">
        <v>148</v>
      </c>
      <c r="G288" s="1" t="s">
        <v>148</v>
      </c>
      <c r="H288" s="1" t="s">
        <v>236</v>
      </c>
      <c r="I288" s="1" t="s">
        <v>247</v>
      </c>
      <c r="J288" s="1" t="s">
        <v>148</v>
      </c>
      <c r="K288" s="1" t="s">
        <v>148</v>
      </c>
      <c r="L288" s="1" t="s">
        <v>148</v>
      </c>
      <c r="M288" s="1" t="s">
        <v>148</v>
      </c>
      <c r="N288" s="1" t="s">
        <v>301</v>
      </c>
      <c r="O288" s="1" t="s">
        <v>311</v>
      </c>
      <c r="P288" s="1" t="s">
        <v>322</v>
      </c>
      <c r="Q288" s="1" t="s">
        <v>148</v>
      </c>
      <c r="R288" s="1" t="s">
        <v>148</v>
      </c>
      <c r="S288" s="1" t="s">
        <v>148</v>
      </c>
      <c r="T288" s="1" t="s">
        <v>360</v>
      </c>
      <c r="U288" s="1" t="s">
        <v>148</v>
      </c>
      <c r="V288" s="1" t="s">
        <v>148</v>
      </c>
      <c r="W288" s="1" t="s">
        <v>148</v>
      </c>
    </row>
    <row r="289" spans="1:23" x14ac:dyDescent="0.15">
      <c r="B289" s="1"/>
      <c r="C289" s="1"/>
      <c r="D289" s="1"/>
      <c r="E289" s="1"/>
      <c r="F289" s="1"/>
      <c r="G289" s="1"/>
      <c r="H289" s="1"/>
      <c r="I289" s="1"/>
      <c r="J289" s="1"/>
      <c r="K289" s="1"/>
      <c r="L289" s="1"/>
      <c r="M289" s="1"/>
      <c r="N289" s="1"/>
      <c r="O289" s="1"/>
      <c r="P289" s="1"/>
      <c r="Q289" s="1"/>
      <c r="R289" s="1"/>
      <c r="S289" s="1"/>
      <c r="T289" s="1"/>
      <c r="U289" s="1"/>
      <c r="V289" s="1"/>
      <c r="W289" s="1"/>
    </row>
    <row r="290" spans="1:23" x14ac:dyDescent="0.15">
      <c r="A290" s="2" t="s">
        <v>112</v>
      </c>
      <c r="B290" s="1" t="s">
        <v>148</v>
      </c>
      <c r="C290" s="1" t="s">
        <v>148</v>
      </c>
      <c r="D290" s="1" t="s">
        <v>148</v>
      </c>
      <c r="E290" s="1" t="s">
        <v>148</v>
      </c>
      <c r="F290" s="1" t="s">
        <v>148</v>
      </c>
      <c r="G290" s="1" t="s">
        <v>148</v>
      </c>
      <c r="H290" s="1" t="s">
        <v>148</v>
      </c>
      <c r="I290" s="1" t="s">
        <v>148</v>
      </c>
      <c r="J290" s="1" t="s">
        <v>148</v>
      </c>
      <c r="K290" s="1" t="s">
        <v>148</v>
      </c>
      <c r="L290" s="1" t="s">
        <v>148</v>
      </c>
      <c r="M290" s="1" t="s">
        <v>148</v>
      </c>
      <c r="N290" s="1" t="s">
        <v>148</v>
      </c>
      <c r="O290" s="1" t="s">
        <v>148</v>
      </c>
      <c r="P290" s="1" t="s">
        <v>148</v>
      </c>
      <c r="Q290" s="1" t="s">
        <v>148</v>
      </c>
      <c r="R290" s="1" t="s">
        <v>148</v>
      </c>
      <c r="S290" s="1" t="s">
        <v>148</v>
      </c>
      <c r="T290" s="1" t="s">
        <v>148</v>
      </c>
      <c r="U290" s="1" t="s">
        <v>148</v>
      </c>
      <c r="V290" s="1" t="s">
        <v>377</v>
      </c>
      <c r="W290" s="1" t="s">
        <v>148</v>
      </c>
    </row>
    <row r="291" spans="1:23" x14ac:dyDescent="0.15">
      <c r="A291" s="2" t="s">
        <v>113</v>
      </c>
    </row>
    <row r="292" spans="1:23" x14ac:dyDescent="0.15">
      <c r="A292" s="2" t="s">
        <v>114</v>
      </c>
      <c r="B292" s="1" t="s">
        <v>148</v>
      </c>
      <c r="C292" s="1" t="s">
        <v>148</v>
      </c>
      <c r="D292" s="1" t="s">
        <v>200</v>
      </c>
      <c r="E292" s="1" t="s">
        <v>148</v>
      </c>
      <c r="F292" s="1" t="s">
        <v>219</v>
      </c>
      <c r="G292" s="1" t="s">
        <v>148</v>
      </c>
      <c r="H292" s="1" t="s">
        <v>237</v>
      </c>
      <c r="I292" s="1" t="s">
        <v>148</v>
      </c>
      <c r="J292" s="1" t="s">
        <v>263</v>
      </c>
      <c r="K292" s="1" t="s">
        <v>148</v>
      </c>
      <c r="L292" s="1" t="s">
        <v>148</v>
      </c>
      <c r="M292" s="1" t="s">
        <v>287</v>
      </c>
      <c r="N292" s="1" t="s">
        <v>148</v>
      </c>
      <c r="O292" s="1" t="s">
        <v>148</v>
      </c>
      <c r="P292" s="1" t="s">
        <v>320</v>
      </c>
      <c r="Q292" s="1" t="s">
        <v>148</v>
      </c>
      <c r="R292" s="1" t="s">
        <v>342</v>
      </c>
      <c r="S292" s="1" t="s">
        <v>148</v>
      </c>
      <c r="T292" s="1" t="s">
        <v>148</v>
      </c>
      <c r="U292" s="1" t="s">
        <v>369</v>
      </c>
      <c r="V292" s="1" t="s">
        <v>378</v>
      </c>
      <c r="W292" s="1" t="s">
        <v>287</v>
      </c>
    </row>
    <row r="293" spans="1:23" x14ac:dyDescent="0.15">
      <c r="A293" s="2" t="s">
        <v>115</v>
      </c>
      <c r="B293" s="1" t="s">
        <v>174</v>
      </c>
      <c r="C293" s="1" t="s">
        <v>147</v>
      </c>
      <c r="D293" s="1" t="s">
        <v>174</v>
      </c>
      <c r="E293" s="1" t="s">
        <v>148</v>
      </c>
      <c r="F293" s="1" t="s">
        <v>174</v>
      </c>
      <c r="G293" s="1" t="s">
        <v>174</v>
      </c>
      <c r="H293" s="1" t="s">
        <v>174</v>
      </c>
      <c r="I293" s="1" t="s">
        <v>174</v>
      </c>
      <c r="J293" s="1" t="s">
        <v>174</v>
      </c>
      <c r="K293" s="1" t="s">
        <v>269</v>
      </c>
      <c r="L293" s="1" t="s">
        <v>148</v>
      </c>
      <c r="M293" s="1" t="s">
        <v>174</v>
      </c>
      <c r="N293" s="1" t="s">
        <v>147</v>
      </c>
      <c r="O293" s="1" t="s">
        <v>147</v>
      </c>
      <c r="P293" s="1" t="s">
        <v>174</v>
      </c>
      <c r="Q293" s="1" t="s">
        <v>174</v>
      </c>
      <c r="R293" s="1" t="s">
        <v>174</v>
      </c>
      <c r="S293" s="1" t="s">
        <v>174</v>
      </c>
      <c r="T293" s="1" t="s">
        <v>148</v>
      </c>
      <c r="U293" s="1" t="s">
        <v>174</v>
      </c>
      <c r="V293" s="1" t="s">
        <v>147</v>
      </c>
      <c r="W293" s="1" t="s">
        <v>174</v>
      </c>
    </row>
    <row r="294" spans="1:23" x14ac:dyDescent="0.15">
      <c r="A294" s="2" t="s">
        <v>2</v>
      </c>
      <c r="B294" s="1" t="s">
        <v>148</v>
      </c>
      <c r="C294" s="1" t="s">
        <v>148</v>
      </c>
      <c r="D294" s="1" t="s">
        <v>148</v>
      </c>
      <c r="E294" s="1" t="s">
        <v>148</v>
      </c>
      <c r="F294" s="1" t="s">
        <v>148</v>
      </c>
      <c r="G294" s="1" t="s">
        <v>148</v>
      </c>
      <c r="H294" s="1" t="s">
        <v>148</v>
      </c>
      <c r="I294" s="1" t="s">
        <v>148</v>
      </c>
      <c r="J294" s="1" t="s">
        <v>148</v>
      </c>
      <c r="K294" s="1" t="s">
        <v>148</v>
      </c>
      <c r="L294" s="1" t="s">
        <v>148</v>
      </c>
      <c r="M294" s="1" t="s">
        <v>148</v>
      </c>
      <c r="N294" s="1" t="s">
        <v>148</v>
      </c>
      <c r="O294" s="1" t="s">
        <v>148</v>
      </c>
      <c r="P294" s="1" t="s">
        <v>148</v>
      </c>
      <c r="Q294" s="1" t="s">
        <v>148</v>
      </c>
      <c r="R294" s="1" t="s">
        <v>148</v>
      </c>
      <c r="S294" s="1" t="s">
        <v>148</v>
      </c>
      <c r="T294" s="1" t="s">
        <v>361</v>
      </c>
      <c r="U294" s="1" t="s">
        <v>148</v>
      </c>
      <c r="V294" s="1" t="s">
        <v>148</v>
      </c>
      <c r="W294" s="1" t="s">
        <v>148</v>
      </c>
    </row>
    <row r="295" spans="1:23" x14ac:dyDescent="0.15">
      <c r="A295" s="2" t="s">
        <v>116</v>
      </c>
      <c r="B295" s="1" t="s">
        <v>148</v>
      </c>
      <c r="C295" s="1" t="s">
        <v>190</v>
      </c>
      <c r="D295" s="1" t="s">
        <v>148</v>
      </c>
      <c r="E295" s="1" t="s">
        <v>148</v>
      </c>
      <c r="F295" s="1" t="s">
        <v>148</v>
      </c>
      <c r="G295" s="1" t="s">
        <v>148</v>
      </c>
      <c r="H295" s="1" t="s">
        <v>148</v>
      </c>
      <c r="I295" s="1" t="s">
        <v>148</v>
      </c>
      <c r="J295" s="1" t="s">
        <v>148</v>
      </c>
      <c r="K295" s="1" t="s">
        <v>148</v>
      </c>
      <c r="L295" s="1" t="s">
        <v>148</v>
      </c>
      <c r="M295" s="1" t="s">
        <v>148</v>
      </c>
      <c r="N295" s="1" t="s">
        <v>302</v>
      </c>
      <c r="O295" s="1" t="s">
        <v>312</v>
      </c>
      <c r="P295" s="1" t="s">
        <v>148</v>
      </c>
      <c r="Q295" s="1" t="s">
        <v>148</v>
      </c>
      <c r="R295" s="1" t="s">
        <v>148</v>
      </c>
      <c r="S295" s="1" t="s">
        <v>148</v>
      </c>
      <c r="T295" s="1" t="s">
        <v>148</v>
      </c>
      <c r="U295" s="1" t="s">
        <v>148</v>
      </c>
      <c r="V295" s="1" t="s">
        <v>379</v>
      </c>
      <c r="W295" s="1" t="s">
        <v>148</v>
      </c>
    </row>
    <row r="296" spans="1:23" x14ac:dyDescent="0.15">
      <c r="A296" s="2" t="s">
        <v>117</v>
      </c>
      <c r="C296" t="str">
        <f>HYPERLINK("https://api.typeform.com/responses/files/7b0c5972c71835d3e62cb79925c56bacf12d6c33c5e9f0447bc6516a21499299/72.1.2_Solibri_H_beams.png","https://api.typeform.com/responses/files/7b0c5972c71835d3e62cb79925c56bacf12d6c33c5e9f0447bc6516a21499299/72.1.2_Solibri_H_beams.png")</f>
        <v>https://api.typeform.com/responses/files/7b0c5972c71835d3e62cb79925c56bacf12d6c33c5e9f0447bc6516a21499299/72.1.2_Solibri_H_beams.png</v>
      </c>
    </row>
    <row r="297" spans="1:23" x14ac:dyDescent="0.15">
      <c r="A297" s="2" t="s">
        <v>118</v>
      </c>
      <c r="B297" s="1" t="s">
        <v>148</v>
      </c>
      <c r="C297" s="1" t="s">
        <v>148</v>
      </c>
      <c r="D297" s="1" t="s">
        <v>148</v>
      </c>
      <c r="E297" s="1" t="s">
        <v>148</v>
      </c>
      <c r="F297" s="1" t="s">
        <v>148</v>
      </c>
      <c r="G297" s="1" t="s">
        <v>148</v>
      </c>
      <c r="H297" s="1" t="s">
        <v>148</v>
      </c>
      <c r="I297" s="1" t="s">
        <v>148</v>
      </c>
      <c r="J297" s="1" t="s">
        <v>148</v>
      </c>
      <c r="K297" s="1" t="s">
        <v>148</v>
      </c>
      <c r="L297" s="1" t="s">
        <v>148</v>
      </c>
      <c r="M297" s="1" t="s">
        <v>287</v>
      </c>
      <c r="N297" s="1" t="s">
        <v>148</v>
      </c>
      <c r="O297" s="1" t="s">
        <v>148</v>
      </c>
      <c r="P297" s="1" t="s">
        <v>320</v>
      </c>
      <c r="Q297" s="1" t="s">
        <v>148</v>
      </c>
      <c r="R297" s="1" t="s">
        <v>148</v>
      </c>
      <c r="S297" s="1" t="s">
        <v>148</v>
      </c>
      <c r="T297" s="1" t="s">
        <v>148</v>
      </c>
      <c r="U297" s="1" t="s">
        <v>148</v>
      </c>
      <c r="V297" s="1" t="s">
        <v>148</v>
      </c>
      <c r="W297" s="1" t="s">
        <v>287</v>
      </c>
    </row>
    <row r="298" spans="1:23" x14ac:dyDescent="0.15">
      <c r="A298" s="2" t="s">
        <v>119</v>
      </c>
      <c r="B298" s="1" t="s">
        <v>147</v>
      </c>
      <c r="C298" s="1" t="s">
        <v>147</v>
      </c>
      <c r="D298" s="1" t="s">
        <v>147</v>
      </c>
      <c r="E298" s="1" t="s">
        <v>148</v>
      </c>
      <c r="F298" s="1" t="s">
        <v>147</v>
      </c>
      <c r="G298" s="1" t="s">
        <v>174</v>
      </c>
      <c r="H298" s="1" t="s">
        <v>147</v>
      </c>
      <c r="I298" s="1" t="s">
        <v>248</v>
      </c>
      <c r="J298" s="1" t="s">
        <v>148</v>
      </c>
      <c r="K298" s="1" t="s">
        <v>248</v>
      </c>
      <c r="L298" s="1" t="s">
        <v>148</v>
      </c>
      <c r="M298" s="1" t="s">
        <v>174</v>
      </c>
      <c r="N298" s="1" t="s">
        <v>174</v>
      </c>
      <c r="O298" s="1" t="s">
        <v>174</v>
      </c>
      <c r="P298" s="1" t="s">
        <v>147</v>
      </c>
      <c r="Q298" s="1" t="s">
        <v>174</v>
      </c>
      <c r="R298" s="1" t="s">
        <v>174</v>
      </c>
      <c r="S298" s="1" t="s">
        <v>174</v>
      </c>
      <c r="T298" s="1" t="s">
        <v>148</v>
      </c>
      <c r="U298" s="1" t="s">
        <v>174</v>
      </c>
      <c r="V298" s="1" t="s">
        <v>147</v>
      </c>
      <c r="W298" s="1" t="s">
        <v>174</v>
      </c>
    </row>
    <row r="299" spans="1:23" x14ac:dyDescent="0.15">
      <c r="A299" s="2" t="s">
        <v>2</v>
      </c>
      <c r="B299" s="1" t="s">
        <v>148</v>
      </c>
      <c r="C299" s="1" t="s">
        <v>148</v>
      </c>
      <c r="D299" s="1" t="s">
        <v>148</v>
      </c>
      <c r="E299" s="1" t="s">
        <v>148</v>
      </c>
      <c r="F299" s="1" t="s">
        <v>148</v>
      </c>
      <c r="G299" s="1" t="s">
        <v>148</v>
      </c>
      <c r="H299" s="1" t="s">
        <v>148</v>
      </c>
      <c r="I299" s="1" t="s">
        <v>148</v>
      </c>
      <c r="J299" s="1" t="s">
        <v>264</v>
      </c>
      <c r="K299" s="1" t="s">
        <v>148</v>
      </c>
      <c r="L299" s="1" t="s">
        <v>148</v>
      </c>
      <c r="M299" s="1" t="s">
        <v>148</v>
      </c>
      <c r="N299" s="1" t="s">
        <v>148</v>
      </c>
      <c r="O299" s="1" t="s">
        <v>148</v>
      </c>
      <c r="P299" s="1" t="s">
        <v>148</v>
      </c>
      <c r="Q299" s="1" t="s">
        <v>148</v>
      </c>
      <c r="R299" s="1" t="s">
        <v>148</v>
      </c>
      <c r="S299" s="1" t="s">
        <v>148</v>
      </c>
      <c r="T299" s="1" t="s">
        <v>362</v>
      </c>
      <c r="U299" s="1" t="s">
        <v>148</v>
      </c>
      <c r="V299" s="1" t="s">
        <v>148</v>
      </c>
      <c r="W299" s="1" t="s">
        <v>148</v>
      </c>
    </row>
    <row r="300" spans="1:23" x14ac:dyDescent="0.15">
      <c r="A300" s="2" t="s">
        <v>120</v>
      </c>
      <c r="B300" s="1" t="s">
        <v>148</v>
      </c>
      <c r="C300" s="1" t="s">
        <v>148</v>
      </c>
      <c r="D300" s="1" t="s">
        <v>148</v>
      </c>
      <c r="E300" s="1" t="s">
        <v>148</v>
      </c>
      <c r="F300" s="1" t="s">
        <v>148</v>
      </c>
      <c r="G300" s="1" t="s">
        <v>148</v>
      </c>
      <c r="H300" s="1" t="s">
        <v>238</v>
      </c>
      <c r="I300" s="1" t="s">
        <v>148</v>
      </c>
      <c r="J300" s="1" t="s">
        <v>148</v>
      </c>
      <c r="K300" s="1" t="s">
        <v>148</v>
      </c>
      <c r="L300" s="1" t="s">
        <v>148</v>
      </c>
      <c r="M300" s="1" t="s">
        <v>148</v>
      </c>
      <c r="N300" s="1" t="s">
        <v>148</v>
      </c>
      <c r="O300" s="1" t="s">
        <v>148</v>
      </c>
      <c r="P300" s="1" t="s">
        <v>323</v>
      </c>
      <c r="Q300" s="1" t="s">
        <v>148</v>
      </c>
      <c r="R300" s="1" t="s">
        <v>148</v>
      </c>
      <c r="S300" s="1" t="s">
        <v>148</v>
      </c>
      <c r="T300" s="1" t="s">
        <v>148</v>
      </c>
      <c r="U300" s="1" t="s">
        <v>148</v>
      </c>
      <c r="V300" s="1" t="s">
        <v>380</v>
      </c>
      <c r="W300" s="1" t="s">
        <v>148</v>
      </c>
    </row>
    <row r="301" spans="1:23" x14ac:dyDescent="0.15">
      <c r="A301" s="2" t="s">
        <v>121</v>
      </c>
      <c r="B301" t="str">
        <f>HYPERLINK("https://api.typeform.com/responses/files/57e9ada501b5639f0a4ba64b02c9ece5ebf83203089aa2b7ffe99eecca3f18ea/73.1.1_normals_seem_ok.png","https://api.typeform.com/responses/files/57e9ada501b5639f0a4ba64b02c9ece5ebf83203089aa2b7ffe99eecca3f18ea/73.1.1_normals_seem_ok.png")</f>
        <v>https://api.typeform.com/responses/files/57e9ada501b5639f0a4ba64b02c9ece5ebf83203089aa2b7ffe99eecca3f18ea/73.1.1_normals_seem_ok.png</v>
      </c>
      <c r="C301" t="str">
        <f>HYPERLINK("https://api.typeform.com/responses/files/6a8aa273c44769627d01d5f5c8da35d9f36112880512650a5f6a0891c3a9fe75/73.1.2_full_model_pic.png","https://api.typeform.com/responses/files/6a8aa273c44769627d01d5f5c8da35d9f36112880512650a5f6a0891c3a9fe75/73.1.2_full_model_pic.png")</f>
        <v>https://api.typeform.com/responses/files/6a8aa273c44769627d01d5f5c8da35d9f36112880512650a5f6a0891c3a9fe75/73.1.2_full_model_pic.png</v>
      </c>
      <c r="D301" t="str">
        <f>HYPERLINK("https://api.typeform.com/responses/files/8c5baa165723b27a6ebcb34da9c472a99c5e6b06ff3a852f939b5965c0e3fa48/73.1.2_normals_seem_normal.png","https://api.typeform.com/responses/files/8c5baa165723b27a6ebcb34da9c472a99c5e6b06ff3a852f939b5965c0e3fa48/73.1.2_normals_seem_normal.png")</f>
        <v>https://api.typeform.com/responses/files/8c5baa165723b27a6ebcb34da9c472a99c5e6b06ff3a852f939b5965c0e3fa48/73.1.2_normals_seem_normal.png</v>
      </c>
      <c r="F301" t="str">
        <f>HYPERLINK("https://api.typeform.com/responses/files/8d19e5c34a49955b134f61da4af2cf3a57aaade7616ddb44c90275bd80d68600/73.1.2_PriMus_IFCgeometries_IFC4_screenshot.png","https://api.typeform.com/responses/files/8d19e5c34a49955b134f61da4af2cf3a57aaade7616ddb44c90275bd80d68600/73.1.2_PriMus_IFCgeometries_IFC4_screenshot.png")</f>
        <v>https://api.typeform.com/responses/files/8d19e5c34a49955b134f61da4af2cf3a57aaade7616ddb44c90275bd80d68600/73.1.2_PriMus_IFCgeometries_IFC4_screenshot.png</v>
      </c>
      <c r="H301" t="str">
        <f>HYPERLINK("https://api.typeform.com/responses/files/cd10e39c7bff59d9e8fb62725d05bbce4fe1c5a1dc2251880b01d6a66e715f9c/IFC_Geomtery4_visualisation.jpg","https://api.typeform.com/responses/files/cd10e39c7bff59d9e8fb62725d05bbce4fe1c5a1dc2251880b01d6a66e715f9c/IFC_Geomtery4_visualisation.jpg")</f>
        <v>https://api.typeform.com/responses/files/cd10e39c7bff59d9e8fb62725d05bbce4fe1c5a1dc2251880b01d6a66e715f9c/IFC_Geomtery4_visualisation.jpg</v>
      </c>
      <c r="P301" t="str">
        <f>HYPERLINK("https://api.typeform.com/responses/files/54baa3070412640d02c9f29456b403865b90b29fd164f6e89d13057ba15b14fe/ifcgeometriesIFC4_shapechanges_CLeoni.pdf","https://api.typeform.com/responses/files/54baa3070412640d02c9f29456b403865b90b29fd164f6e89d13057ba15b14fe/ifcgeometriesIFC4_shapechanges_CLeoni.pdf")</f>
        <v>https://api.typeform.com/responses/files/54baa3070412640d02c9f29456b403865b90b29fd164f6e89d13057ba15b14fe/ifcgeometriesIFC4_shapechanges_CLeoni.pdf</v>
      </c>
    </row>
    <row r="302" spans="1:23" x14ac:dyDescent="0.15">
      <c r="A302" s="2" t="s">
        <v>122</v>
      </c>
      <c r="B302" s="1" t="s">
        <v>148</v>
      </c>
      <c r="C302" s="1" t="s">
        <v>191</v>
      </c>
      <c r="D302" s="1" t="s">
        <v>148</v>
      </c>
      <c r="E302" s="1" t="s">
        <v>206</v>
      </c>
      <c r="F302" s="1" t="s">
        <v>148</v>
      </c>
      <c r="G302" s="1" t="s">
        <v>228</v>
      </c>
      <c r="H302" s="1" t="s">
        <v>148</v>
      </c>
      <c r="I302" s="1" t="s">
        <v>148</v>
      </c>
      <c r="J302" s="1" t="s">
        <v>148</v>
      </c>
      <c r="K302" s="1" t="s">
        <v>148</v>
      </c>
      <c r="L302" s="1" t="s">
        <v>148</v>
      </c>
      <c r="M302" s="1" t="s">
        <v>288</v>
      </c>
      <c r="N302" s="1" t="s">
        <v>148</v>
      </c>
      <c r="O302" s="1" t="s">
        <v>148</v>
      </c>
      <c r="P302" s="1" t="s">
        <v>324</v>
      </c>
      <c r="Q302" s="1" t="s">
        <v>148</v>
      </c>
      <c r="R302" s="1" t="s">
        <v>148</v>
      </c>
      <c r="S302" s="1" t="s">
        <v>148</v>
      </c>
      <c r="T302" s="1" t="s">
        <v>148</v>
      </c>
      <c r="U302" s="1" t="s">
        <v>148</v>
      </c>
      <c r="V302" s="1" t="s">
        <v>380</v>
      </c>
      <c r="W302" s="1" t="s">
        <v>392</v>
      </c>
    </row>
    <row r="303" spans="1:23" x14ac:dyDescent="0.15">
      <c r="A303" s="2" t="s">
        <v>123</v>
      </c>
      <c r="B303" s="1" t="s">
        <v>175</v>
      </c>
      <c r="C303" s="1" t="s">
        <v>192</v>
      </c>
      <c r="D303" s="1" t="s">
        <v>192</v>
      </c>
      <c r="E303" s="1" t="s">
        <v>175</v>
      </c>
      <c r="F303" s="1" t="s">
        <v>175</v>
      </c>
      <c r="G303" s="1" t="s">
        <v>175</v>
      </c>
      <c r="H303" s="1" t="s">
        <v>175</v>
      </c>
      <c r="I303" s="1" t="s">
        <v>175</v>
      </c>
      <c r="J303" s="1" t="s">
        <v>175</v>
      </c>
      <c r="K303" s="1" t="s">
        <v>175</v>
      </c>
      <c r="L303" s="1" t="s">
        <v>148</v>
      </c>
      <c r="M303" s="1" t="s">
        <v>192</v>
      </c>
      <c r="N303" s="1" t="s">
        <v>175</v>
      </c>
      <c r="O303" s="1" t="s">
        <v>175</v>
      </c>
      <c r="P303" s="1" t="s">
        <v>175</v>
      </c>
      <c r="Q303" s="1" t="s">
        <v>333</v>
      </c>
      <c r="R303" s="1" t="s">
        <v>343</v>
      </c>
      <c r="S303" s="1" t="s">
        <v>343</v>
      </c>
      <c r="T303" s="1" t="s">
        <v>333</v>
      </c>
      <c r="U303" s="1" t="s">
        <v>343</v>
      </c>
      <c r="V303" s="1" t="s">
        <v>333</v>
      </c>
      <c r="W303" s="1" t="s">
        <v>343</v>
      </c>
    </row>
    <row r="304" spans="1:23" x14ac:dyDescent="0.15">
      <c r="A304" s="2" t="s">
        <v>124</v>
      </c>
      <c r="B304" s="1" t="s">
        <v>149</v>
      </c>
      <c r="C304" s="1" t="s">
        <v>148</v>
      </c>
      <c r="D304" s="1" t="s">
        <v>148</v>
      </c>
      <c r="E304" s="1" t="s">
        <v>149</v>
      </c>
      <c r="F304" s="1" t="s">
        <v>149</v>
      </c>
      <c r="G304" s="1" t="s">
        <v>149</v>
      </c>
      <c r="H304" s="1" t="s">
        <v>183</v>
      </c>
      <c r="I304" s="1" t="s">
        <v>149</v>
      </c>
      <c r="J304" s="1" t="s">
        <v>183</v>
      </c>
      <c r="K304" s="1" t="s">
        <v>149</v>
      </c>
      <c r="L304" s="1" t="s">
        <v>148</v>
      </c>
      <c r="M304" s="1" t="s">
        <v>148</v>
      </c>
      <c r="N304" s="1" t="s">
        <v>303</v>
      </c>
      <c r="O304" s="1" t="s">
        <v>149</v>
      </c>
      <c r="P304" s="1" t="s">
        <v>149</v>
      </c>
      <c r="Q304" s="1" t="s">
        <v>148</v>
      </c>
      <c r="R304" s="1" t="s">
        <v>149</v>
      </c>
      <c r="S304" s="1" t="s">
        <v>149</v>
      </c>
      <c r="T304" s="1" t="s">
        <v>148</v>
      </c>
      <c r="U304" s="1" t="s">
        <v>149</v>
      </c>
      <c r="V304" s="1" t="s">
        <v>148</v>
      </c>
      <c r="W304" s="1" t="s">
        <v>149</v>
      </c>
    </row>
    <row r="305" spans="1:23" x14ac:dyDescent="0.15">
      <c r="A305" s="2" t="s">
        <v>125</v>
      </c>
      <c r="B305" s="1" t="s">
        <v>148</v>
      </c>
      <c r="C305" s="1" t="s">
        <v>148</v>
      </c>
      <c r="D305" s="1" t="s">
        <v>148</v>
      </c>
      <c r="E305" s="1" t="s">
        <v>148</v>
      </c>
      <c r="F305" s="1" t="s">
        <v>148</v>
      </c>
      <c r="G305" s="1" t="s">
        <v>148</v>
      </c>
      <c r="H305" s="1" t="s">
        <v>148</v>
      </c>
      <c r="I305" s="1" t="s">
        <v>249</v>
      </c>
      <c r="J305" s="1" t="s">
        <v>148</v>
      </c>
      <c r="K305" s="1" t="s">
        <v>148</v>
      </c>
      <c r="L305" s="1" t="s">
        <v>148</v>
      </c>
      <c r="M305" s="1" t="s">
        <v>148</v>
      </c>
      <c r="N305" s="1" t="s">
        <v>148</v>
      </c>
      <c r="O305" s="1" t="s">
        <v>148</v>
      </c>
      <c r="P305" s="1" t="s">
        <v>320</v>
      </c>
      <c r="Q305" s="1" t="s">
        <v>148</v>
      </c>
      <c r="R305" s="1" t="s">
        <v>148</v>
      </c>
      <c r="S305" s="1" t="s">
        <v>148</v>
      </c>
      <c r="T305" s="1" t="s">
        <v>363</v>
      </c>
      <c r="U305" s="1" t="s">
        <v>148</v>
      </c>
      <c r="V305" s="1" t="s">
        <v>380</v>
      </c>
      <c r="W305" s="1" t="s">
        <v>287</v>
      </c>
    </row>
    <row r="306" spans="1:23" x14ac:dyDescent="0.15">
      <c r="A306" s="2" t="s">
        <v>126</v>
      </c>
      <c r="H306" t="str">
        <f>HYPERLINK("https://api.typeform.com/responses/files/75094cfb859c1c152a0d8194e07587578565b8440234171cfdb3bab5357d74a3/exported_results.jpg","https://api.typeform.com/responses/files/75094cfb859c1c152a0d8194e07587578565b8440234171cfdb3bab5357d74a3/exported_results.jpg")</f>
        <v>https://api.typeform.com/responses/files/75094cfb859c1c152a0d8194e07587578565b8440234171cfdb3bab5357d74a3/exported_results.jpg</v>
      </c>
      <c r="I306" t="str">
        <f>HYPERLINK("https://api.typeform.com/responses/files/f3cecc79f873da939f090f7c1774684f26d34d7d954ad508f7f735f32cfc189d/76_ifc4_export_error.png","https://api.typeform.com/responses/files/f3cecc79f873da939f090f7c1774684f26d34d7d954ad508f7f735f32cfc189d/76_ifc4_export_error.png")</f>
        <v>https://api.typeform.com/responses/files/f3cecc79f873da939f090f7c1774684f26d34d7d954ad508f7f735f32cfc189d/76_ifc4_export_error.png</v>
      </c>
      <c r="P306" t="str">
        <f>HYPERLINK("https://api.typeform.com/responses/files/bf7ffca65fc62d517ea687dbc7a6fa40d59c6e35c942c6d8fa24a09ff29ad350/IFC4GEOMETRIES_buildingsIFC4IFC_Export_Cristina_Leoni.pdf","https://api.typeform.com/responses/files/bf7ffca65fc62d517ea687dbc7a6fa40d59c6e35c942c6d8fa24a09ff29ad350/IFC4GEOMETRIES_buildingsIFC4IFC_Export_Cristina_Leoni.pdf")</f>
        <v>https://api.typeform.com/responses/files/bf7ffca65fc62d517ea687dbc7a6fa40d59c6e35c942c6d8fa24a09ff29ad350/IFC4GEOMETRIES_buildingsIFC4IFC_Export_Cristina_Leoni.pdf</v>
      </c>
      <c r="S306" t="str">
        <f>HYPERLINK("https://api.typeform.com/responses/files/5fed5f52cb28c5d20115f0874249a040e355f81062b163ba35c768b96279c671/IfcGeometriesIFC4_Export_FKZViewer_HEriksson.jpg","https://api.typeform.com/responses/files/5fed5f52cb28c5d20115f0874249a040e355f81062b163ba35c768b96279c671/IfcGeometriesIFC4_Export_FKZViewer_HEriksson.jpg")</f>
        <v>https://api.typeform.com/responses/files/5fed5f52cb28c5d20115f0874249a040e355f81062b163ba35c768b96279c671/IfcGeometriesIFC4_Export_FKZViewer_HEriksson.jpg</v>
      </c>
      <c r="W306" t="str">
        <f>HYPERLINK("https://api.typeform.com/responses/files/414dd4f2c376086f07791c3aea1770fb8d173681d460bbb12c659c9b5696a647/ViewsOfIFCGeometries4_andNormals.jpg","https://api.typeform.com/responses/files/414dd4f2c376086f07791c3aea1770fb8d173681d460bbb12c659c9b5696a647/ViewsOfIFCGeometries4_andNormals.jpg")</f>
        <v>https://api.typeform.com/responses/files/414dd4f2c376086f07791c3aea1770fb8d173681d460bbb12c659c9b5696a647/ViewsOfIFCGeometries4_andNormals.jpg</v>
      </c>
    </row>
    <row r="307" spans="1:23" x14ac:dyDescent="0.15">
      <c r="A307" s="2" t="s">
        <v>127</v>
      </c>
      <c r="B307" s="1" t="s">
        <v>127</v>
      </c>
      <c r="C307" s="1" t="s">
        <v>127</v>
      </c>
      <c r="D307" s="1" t="s">
        <v>127</v>
      </c>
      <c r="E307" s="1" t="s">
        <v>127</v>
      </c>
      <c r="F307" s="1" t="s">
        <v>127</v>
      </c>
      <c r="G307" s="1" t="s">
        <v>127</v>
      </c>
      <c r="H307" s="1" t="s">
        <v>127</v>
      </c>
      <c r="I307" s="1" t="s">
        <v>127</v>
      </c>
      <c r="J307" s="1" t="s">
        <v>127</v>
      </c>
      <c r="K307" s="1" t="s">
        <v>127</v>
      </c>
      <c r="L307" s="1" t="s">
        <v>127</v>
      </c>
      <c r="M307" s="1" t="s">
        <v>127</v>
      </c>
      <c r="N307" s="1" t="s">
        <v>127</v>
      </c>
      <c r="O307" s="1" t="s">
        <v>127</v>
      </c>
      <c r="P307" s="1" t="s">
        <v>127</v>
      </c>
      <c r="Q307" s="1" t="s">
        <v>127</v>
      </c>
      <c r="R307" s="1" t="s">
        <v>127</v>
      </c>
      <c r="S307" s="1" t="s">
        <v>127</v>
      </c>
      <c r="T307" s="1" t="s">
        <v>127</v>
      </c>
      <c r="U307" s="1" t="s">
        <v>127</v>
      </c>
      <c r="V307" s="1" t="s">
        <v>148</v>
      </c>
      <c r="W307" s="1" t="s">
        <v>148</v>
      </c>
    </row>
    <row r="308" spans="1:23" x14ac:dyDescent="0.15">
      <c r="A308" s="2" t="s">
        <v>128</v>
      </c>
      <c r="B308" s="1" t="s">
        <v>128</v>
      </c>
      <c r="C308" s="1" t="s">
        <v>148</v>
      </c>
      <c r="D308" s="1" t="s">
        <v>148</v>
      </c>
      <c r="E308" s="1" t="s">
        <v>128</v>
      </c>
      <c r="F308" s="1" t="s">
        <v>128</v>
      </c>
      <c r="G308" s="1" t="s">
        <v>128</v>
      </c>
      <c r="H308" s="1" t="s">
        <v>128</v>
      </c>
      <c r="I308" s="1" t="s">
        <v>128</v>
      </c>
      <c r="J308" s="1" t="s">
        <v>128</v>
      </c>
      <c r="K308" s="1" t="s">
        <v>128</v>
      </c>
      <c r="L308" s="1" t="s">
        <v>128</v>
      </c>
      <c r="M308" s="1" t="s">
        <v>148</v>
      </c>
      <c r="N308" s="1" t="s">
        <v>128</v>
      </c>
      <c r="O308" s="1" t="s">
        <v>128</v>
      </c>
      <c r="P308" s="1" t="s">
        <v>128</v>
      </c>
      <c r="Q308" s="1" t="s">
        <v>148</v>
      </c>
      <c r="R308" s="1" t="s">
        <v>128</v>
      </c>
      <c r="S308" s="1" t="s">
        <v>128</v>
      </c>
      <c r="T308" s="1" t="s">
        <v>128</v>
      </c>
      <c r="U308" s="1" t="s">
        <v>128</v>
      </c>
      <c r="V308" s="1" t="s">
        <v>148</v>
      </c>
      <c r="W308" s="1" t="s">
        <v>148</v>
      </c>
    </row>
    <row r="309" spans="1:23" x14ac:dyDescent="0.15">
      <c r="A309" s="2" t="s">
        <v>129</v>
      </c>
      <c r="B309" s="1" t="s">
        <v>129</v>
      </c>
      <c r="C309" s="1" t="s">
        <v>129</v>
      </c>
      <c r="D309" s="1" t="s">
        <v>129</v>
      </c>
      <c r="E309" s="1" t="s">
        <v>129</v>
      </c>
      <c r="F309" s="1" t="s">
        <v>129</v>
      </c>
      <c r="G309" s="1" t="s">
        <v>129</v>
      </c>
      <c r="H309" s="1" t="s">
        <v>129</v>
      </c>
      <c r="I309" s="1" t="s">
        <v>129</v>
      </c>
      <c r="J309" s="1" t="s">
        <v>129</v>
      </c>
      <c r="K309" s="1" t="s">
        <v>129</v>
      </c>
      <c r="L309" s="1" t="s">
        <v>129</v>
      </c>
      <c r="M309" s="1" t="s">
        <v>129</v>
      </c>
      <c r="N309" s="1" t="s">
        <v>129</v>
      </c>
      <c r="O309" s="1" t="s">
        <v>129</v>
      </c>
      <c r="P309" s="1" t="s">
        <v>129</v>
      </c>
      <c r="Q309" s="1" t="s">
        <v>129</v>
      </c>
      <c r="R309" s="1" t="s">
        <v>129</v>
      </c>
      <c r="S309" s="1" t="s">
        <v>129</v>
      </c>
      <c r="T309" s="1" t="s">
        <v>129</v>
      </c>
      <c r="U309" s="1" t="s">
        <v>129</v>
      </c>
      <c r="V309" s="1" t="s">
        <v>148</v>
      </c>
      <c r="W309" s="1" t="s">
        <v>148</v>
      </c>
    </row>
    <row r="310" spans="1:23" x14ac:dyDescent="0.15">
      <c r="A310" s="2" t="s">
        <v>130</v>
      </c>
      <c r="B310" s="1" t="s">
        <v>148</v>
      </c>
      <c r="C310" s="1" t="s">
        <v>148</v>
      </c>
      <c r="D310" s="1" t="s">
        <v>130</v>
      </c>
      <c r="E310" s="1" t="s">
        <v>130</v>
      </c>
      <c r="F310" s="1" t="s">
        <v>130</v>
      </c>
      <c r="G310" s="1" t="s">
        <v>148</v>
      </c>
      <c r="H310" s="1" t="s">
        <v>148</v>
      </c>
      <c r="I310" s="1" t="s">
        <v>130</v>
      </c>
      <c r="J310" s="1" t="s">
        <v>130</v>
      </c>
      <c r="K310" s="1" t="s">
        <v>130</v>
      </c>
      <c r="L310" s="1" t="s">
        <v>130</v>
      </c>
      <c r="M310" s="1" t="s">
        <v>130</v>
      </c>
      <c r="N310" s="1" t="s">
        <v>130</v>
      </c>
      <c r="O310" s="1" t="s">
        <v>130</v>
      </c>
      <c r="P310" s="1" t="s">
        <v>148</v>
      </c>
      <c r="Q310" s="1" t="s">
        <v>130</v>
      </c>
      <c r="R310" s="1" t="s">
        <v>130</v>
      </c>
      <c r="S310" s="1" t="s">
        <v>130</v>
      </c>
      <c r="T310" s="1" t="s">
        <v>130</v>
      </c>
      <c r="U310" s="1" t="s">
        <v>130</v>
      </c>
      <c r="V310" s="1" t="s">
        <v>148</v>
      </c>
      <c r="W310" s="1" t="s">
        <v>148</v>
      </c>
    </row>
    <row r="311" spans="1:23" x14ac:dyDescent="0.15">
      <c r="A311" s="2" t="s">
        <v>131</v>
      </c>
      <c r="B311" s="1" t="s">
        <v>131</v>
      </c>
      <c r="C311" s="1" t="s">
        <v>148</v>
      </c>
      <c r="D311" s="1" t="s">
        <v>148</v>
      </c>
      <c r="E311" s="1" t="s">
        <v>131</v>
      </c>
      <c r="F311" s="1" t="s">
        <v>148</v>
      </c>
      <c r="G311" s="1" t="s">
        <v>131</v>
      </c>
      <c r="H311" s="1" t="s">
        <v>131</v>
      </c>
      <c r="I311" s="1" t="s">
        <v>131</v>
      </c>
      <c r="J311" s="1" t="s">
        <v>131</v>
      </c>
      <c r="K311" s="1" t="s">
        <v>131</v>
      </c>
      <c r="L311" s="1" t="s">
        <v>131</v>
      </c>
      <c r="M311" s="1" t="s">
        <v>131</v>
      </c>
      <c r="N311" s="1" t="s">
        <v>131</v>
      </c>
      <c r="O311" s="1" t="s">
        <v>131</v>
      </c>
      <c r="P311" s="1" t="s">
        <v>148</v>
      </c>
      <c r="Q311" s="1" t="s">
        <v>148</v>
      </c>
      <c r="R311" s="1" t="s">
        <v>148</v>
      </c>
      <c r="S311" s="1" t="s">
        <v>131</v>
      </c>
      <c r="T311" s="1" t="s">
        <v>131</v>
      </c>
      <c r="U311" s="1" t="s">
        <v>148</v>
      </c>
      <c r="V311" s="1" t="s">
        <v>148</v>
      </c>
      <c r="W311" s="1" t="s">
        <v>148</v>
      </c>
    </row>
    <row r="312" spans="1:23" x14ac:dyDescent="0.15">
      <c r="A312" s="2" t="s">
        <v>132</v>
      </c>
      <c r="B312" s="1" t="s">
        <v>148</v>
      </c>
      <c r="C312" s="1" t="s">
        <v>132</v>
      </c>
      <c r="D312" s="1" t="s">
        <v>148</v>
      </c>
      <c r="E312" s="1" t="s">
        <v>148</v>
      </c>
      <c r="F312" s="1" t="s">
        <v>132</v>
      </c>
      <c r="G312" s="1" t="s">
        <v>148</v>
      </c>
      <c r="H312" s="1" t="s">
        <v>148</v>
      </c>
      <c r="I312" s="1" t="s">
        <v>132</v>
      </c>
      <c r="J312" s="1" t="s">
        <v>148</v>
      </c>
      <c r="K312" s="1" t="s">
        <v>148</v>
      </c>
      <c r="L312" s="1" t="s">
        <v>132</v>
      </c>
      <c r="M312" s="1" t="s">
        <v>132</v>
      </c>
      <c r="N312" s="1" t="s">
        <v>132</v>
      </c>
      <c r="O312" s="1" t="s">
        <v>132</v>
      </c>
      <c r="P312" s="1" t="s">
        <v>148</v>
      </c>
      <c r="Q312" s="1" t="s">
        <v>132</v>
      </c>
      <c r="R312" s="1" t="s">
        <v>148</v>
      </c>
      <c r="S312" s="1" t="s">
        <v>132</v>
      </c>
      <c r="T312" s="1" t="s">
        <v>132</v>
      </c>
      <c r="U312" s="1" t="s">
        <v>148</v>
      </c>
      <c r="V312" s="1" t="s">
        <v>148</v>
      </c>
      <c r="W312" s="1" t="s">
        <v>148</v>
      </c>
    </row>
    <row r="313" spans="1:23" x14ac:dyDescent="0.15">
      <c r="A313" s="2" t="s">
        <v>2</v>
      </c>
      <c r="B313" s="1" t="s">
        <v>148</v>
      </c>
      <c r="C313" s="1" t="s">
        <v>148</v>
      </c>
      <c r="D313" s="1" t="s">
        <v>148</v>
      </c>
      <c r="E313" s="1" t="s">
        <v>148</v>
      </c>
      <c r="F313" s="1" t="s">
        <v>148</v>
      </c>
      <c r="G313" s="1" t="s">
        <v>148</v>
      </c>
      <c r="H313" s="1" t="s">
        <v>148</v>
      </c>
      <c r="I313" s="1" t="s">
        <v>148</v>
      </c>
      <c r="J313" s="1" t="s">
        <v>148</v>
      </c>
      <c r="K313" s="1" t="s">
        <v>148</v>
      </c>
      <c r="L313" s="1" t="s">
        <v>148</v>
      </c>
      <c r="M313" s="1" t="s">
        <v>148</v>
      </c>
      <c r="N313" s="1" t="s">
        <v>148</v>
      </c>
      <c r="O313" s="1" t="s">
        <v>148</v>
      </c>
      <c r="P313" s="1" t="s">
        <v>148</v>
      </c>
      <c r="Q313" s="1" t="s">
        <v>148</v>
      </c>
      <c r="R313" s="1" t="s">
        <v>148</v>
      </c>
      <c r="S313" s="1" t="s">
        <v>148</v>
      </c>
      <c r="T313" s="1" t="s">
        <v>148</v>
      </c>
      <c r="U313" s="1" t="s">
        <v>148</v>
      </c>
      <c r="V313" s="1" t="s">
        <v>148</v>
      </c>
      <c r="W313" s="1" t="s">
        <v>148</v>
      </c>
    </row>
    <row r="314" spans="1:23" x14ac:dyDescent="0.15">
      <c r="A314" s="2" t="s">
        <v>133</v>
      </c>
      <c r="B314" s="1" t="s">
        <v>148</v>
      </c>
      <c r="C314" s="1" t="s">
        <v>148</v>
      </c>
      <c r="D314" s="1" t="s">
        <v>148</v>
      </c>
      <c r="E314" s="1" t="s">
        <v>148</v>
      </c>
      <c r="F314" s="1" t="s">
        <v>220</v>
      </c>
      <c r="G314" s="1" t="s">
        <v>148</v>
      </c>
      <c r="H314" s="1" t="s">
        <v>148</v>
      </c>
      <c r="I314" s="1" t="s">
        <v>148</v>
      </c>
      <c r="J314" s="1" t="s">
        <v>148</v>
      </c>
      <c r="K314" s="1" t="s">
        <v>270</v>
      </c>
      <c r="L314" s="1" t="s">
        <v>148</v>
      </c>
      <c r="M314" s="1" t="s">
        <v>289</v>
      </c>
      <c r="N314" s="1" t="s">
        <v>148</v>
      </c>
      <c r="O314" s="1" t="s">
        <v>148</v>
      </c>
      <c r="P314" s="1" t="s">
        <v>320</v>
      </c>
      <c r="Q314" s="1" t="s">
        <v>148</v>
      </c>
      <c r="R314" s="1" t="s">
        <v>344</v>
      </c>
      <c r="S314" s="1" t="s">
        <v>148</v>
      </c>
      <c r="T314" s="1" t="s">
        <v>364</v>
      </c>
      <c r="U314" s="1" t="s">
        <v>148</v>
      </c>
      <c r="V314" s="1" t="s">
        <v>381</v>
      </c>
      <c r="W314" s="1" t="s">
        <v>287</v>
      </c>
    </row>
    <row r="315" spans="1:23" x14ac:dyDescent="0.15">
      <c r="A315" s="2" t="s">
        <v>134</v>
      </c>
      <c r="Q315" t="str">
        <f>HYPERLINK("https://api.typeform.com/responses/files/1cf38ef11b209bfaff0dc9256f302ca116ec5958d264f91ac9bbf5eacf9862bd/Task_1_–_Support_for_IFC_BIM_Vision_HEriksson.docx","https://api.typeform.com/responses/files/1cf38ef11b209bfaff0dc9256f302ca116ec5958d264f91ac9bbf5eacf9862bd/Task_1_–_Support_for_IFC_BIM_Vision_HEriksson.docx")</f>
        <v>https://api.typeform.com/responses/files/1cf38ef11b209bfaff0dc9256f302ca116ec5958d264f91ac9bbf5eacf9862bd/Task_1_–_Support_for_IFC_BIM_Vision_HEriksson.docx</v>
      </c>
      <c r="R315" t="str">
        <f>HYPERLINK("https://api.typeform.com/responses/files/08c5d96568e721a799b42f2c427042b83749c08c8451de7820a8185502b66a47/space_between_grid_and_above_objects.jpg","https://api.typeform.com/responses/files/08c5d96568e721a799b42f2c427042b83749c08c8451de7820a8185502b66a47/space_between_grid_and_above_objects.jpg")</f>
        <v>https://api.typeform.com/responses/files/08c5d96568e721a799b42f2c427042b83749c08c8451de7820a8185502b66a47/space_between_grid_and_above_objects.jpg</v>
      </c>
      <c r="T315" t="str">
        <f>HYPERLINK("https://api.typeform.com/responses/files/c8529743ed1f3cfc83fd255d1926e406af43c3a35249a2cc2b6d39214d4abb6c/freecad_IFCgeometries.ifc.png","https://api.typeform.com/responses/files/c8529743ed1f3cfc83fd255d1926e406af43c3a35249a2cc2b6d39214d4abb6c/freecad_IFCgeometries.ifc.png")</f>
        <v>https://api.typeform.com/responses/files/c8529743ed1f3cfc83fd255d1926e406af43c3a35249a2cc2b6d39214d4abb6c/freecad_IFCgeometries.ifc.png</v>
      </c>
      <c r="W315" t="str">
        <f>HYPERLINK("https://api.typeform.com/responses/files/221c5ae34cd18cbb6e011d8d882c7c85b513f4e54cc97b7fefb4af2b6419ffcd/FZKViewer5_1_OtherAttachmentsErrorsViewsEtc.pdf","https://api.typeform.com/responses/files/221c5ae34cd18cbb6e011d8d882c7c85b513f4e54cc97b7fefb4af2b6419ffcd/FZKViewer5_1_OtherAttachmentsErrorsViewsEtc.pdf")</f>
        <v>https://api.typeform.com/responses/files/221c5ae34cd18cbb6e011d8d882c7c85b513f4e54cc97b7fefb4af2b6419ffcd/FZKViewer5_1_OtherAttachmentsErrorsViewsEtc.pdf</v>
      </c>
    </row>
    <row r="316" spans="1:23" x14ac:dyDescent="0.15">
      <c r="A316" s="2" t="s">
        <v>135</v>
      </c>
      <c r="B316" s="1" t="s">
        <v>151</v>
      </c>
      <c r="C316" s="1" t="s">
        <v>151</v>
      </c>
      <c r="D316" s="1" t="s">
        <v>151</v>
      </c>
      <c r="E316" s="1" t="s">
        <v>151</v>
      </c>
      <c r="F316" s="1" t="s">
        <v>151</v>
      </c>
      <c r="G316" s="1" t="s">
        <v>151</v>
      </c>
      <c r="H316" s="1" t="s">
        <v>151</v>
      </c>
      <c r="I316" s="1" t="s">
        <v>151</v>
      </c>
      <c r="J316" s="1" t="s">
        <v>151</v>
      </c>
      <c r="K316" s="1" t="s">
        <v>151</v>
      </c>
      <c r="L316" s="1" t="s">
        <v>151</v>
      </c>
      <c r="M316" s="1" t="s">
        <v>151</v>
      </c>
      <c r="N316" s="1" t="s">
        <v>151</v>
      </c>
      <c r="O316" s="1" t="s">
        <v>151</v>
      </c>
      <c r="P316" s="1" t="s">
        <v>151</v>
      </c>
      <c r="Q316" s="1" t="s">
        <v>151</v>
      </c>
      <c r="R316" s="1" t="s">
        <v>151</v>
      </c>
      <c r="S316" s="1" t="s">
        <v>151</v>
      </c>
      <c r="T316" s="1" t="s">
        <v>151</v>
      </c>
      <c r="U316" s="1" t="s">
        <v>151</v>
      </c>
      <c r="V316" s="1" t="s">
        <v>151</v>
      </c>
      <c r="W316" s="1" t="s">
        <v>151</v>
      </c>
    </row>
    <row r="317" spans="1:23" x14ac:dyDescent="0.15">
      <c r="A317" s="2" t="s">
        <v>136</v>
      </c>
      <c r="B317" s="1" t="s">
        <v>151</v>
      </c>
      <c r="C317" s="1" t="s">
        <v>151</v>
      </c>
      <c r="D317" s="1" t="s">
        <v>151</v>
      </c>
      <c r="E317" s="1" t="s">
        <v>151</v>
      </c>
      <c r="F317" s="1" t="s">
        <v>151</v>
      </c>
      <c r="G317" s="1" t="s">
        <v>151</v>
      </c>
      <c r="H317" s="1" t="s">
        <v>151</v>
      </c>
      <c r="I317" s="1" t="s">
        <v>151</v>
      </c>
      <c r="J317" s="1" t="s">
        <v>151</v>
      </c>
      <c r="K317" s="1" t="s">
        <v>151</v>
      </c>
      <c r="L317" s="1" t="s">
        <v>148</v>
      </c>
      <c r="M317" s="1" t="s">
        <v>151</v>
      </c>
      <c r="N317" s="1" t="s">
        <v>151</v>
      </c>
      <c r="O317" s="1" t="s">
        <v>151</v>
      </c>
      <c r="P317" s="1" t="s">
        <v>151</v>
      </c>
      <c r="Q317" s="1" t="s">
        <v>151</v>
      </c>
      <c r="R317" s="1" t="s">
        <v>151</v>
      </c>
      <c r="S317" s="1" t="s">
        <v>151</v>
      </c>
      <c r="T317" s="1" t="s">
        <v>151</v>
      </c>
      <c r="U317" s="1" t="s">
        <v>151</v>
      </c>
      <c r="V317" s="1" t="s">
        <v>151</v>
      </c>
      <c r="W317" s="1" t="s">
        <v>151</v>
      </c>
    </row>
    <row r="318" spans="1:23" x14ac:dyDescent="0.15">
      <c r="A318" s="2" t="s">
        <v>137</v>
      </c>
      <c r="B318" s="1" t="s">
        <v>151</v>
      </c>
      <c r="C318" s="1" t="s">
        <v>151</v>
      </c>
      <c r="D318" s="1" t="s">
        <v>151</v>
      </c>
      <c r="E318" s="1" t="s">
        <v>151</v>
      </c>
      <c r="F318" s="1" t="s">
        <v>151</v>
      </c>
      <c r="G318" s="1" t="s">
        <v>151</v>
      </c>
      <c r="H318" s="1" t="s">
        <v>151</v>
      </c>
      <c r="I318" s="1" t="s">
        <v>151</v>
      </c>
      <c r="J318" s="1" t="s">
        <v>151</v>
      </c>
      <c r="K318" s="1" t="s">
        <v>151</v>
      </c>
      <c r="L318" s="1" t="s">
        <v>148</v>
      </c>
      <c r="M318" s="1" t="s">
        <v>151</v>
      </c>
      <c r="N318" s="1" t="s">
        <v>151</v>
      </c>
      <c r="O318" s="1" t="s">
        <v>151</v>
      </c>
      <c r="P318" s="1" t="s">
        <v>151</v>
      </c>
      <c r="Q318" s="1" t="s">
        <v>151</v>
      </c>
      <c r="R318" s="1" t="s">
        <v>151</v>
      </c>
      <c r="S318" s="1" t="s">
        <v>151</v>
      </c>
      <c r="T318" s="1" t="s">
        <v>150</v>
      </c>
      <c r="U318" s="1" t="s">
        <v>151</v>
      </c>
      <c r="V318" s="1" t="s">
        <v>151</v>
      </c>
      <c r="W318" s="1" t="s">
        <v>151</v>
      </c>
    </row>
    <row r="319" spans="1:23" x14ac:dyDescent="0.15">
      <c r="A319" s="2" t="s">
        <v>138</v>
      </c>
      <c r="B319" s="1" t="s">
        <v>151</v>
      </c>
      <c r="C319" s="1" t="s">
        <v>151</v>
      </c>
      <c r="D319" s="1" t="s">
        <v>151</v>
      </c>
      <c r="E319" s="1" t="s">
        <v>151</v>
      </c>
      <c r="F319" s="1" t="s">
        <v>151</v>
      </c>
      <c r="G319" s="1" t="s">
        <v>151</v>
      </c>
      <c r="H319" s="1" t="s">
        <v>151</v>
      </c>
      <c r="I319" s="1" t="s">
        <v>151</v>
      </c>
      <c r="J319" s="1" t="s">
        <v>151</v>
      </c>
      <c r="K319" s="1" t="s">
        <v>151</v>
      </c>
      <c r="L319" s="1" t="s">
        <v>151</v>
      </c>
      <c r="M319" s="1" t="s">
        <v>151</v>
      </c>
      <c r="N319" s="1" t="s">
        <v>151</v>
      </c>
      <c r="O319" s="1" t="s">
        <v>151</v>
      </c>
      <c r="P319" s="1" t="s">
        <v>151</v>
      </c>
      <c r="Q319" s="1" t="s">
        <v>151</v>
      </c>
      <c r="R319" s="1" t="s">
        <v>151</v>
      </c>
      <c r="S319" s="1" t="s">
        <v>151</v>
      </c>
      <c r="T319" s="1" t="s">
        <v>151</v>
      </c>
      <c r="U319" s="1" t="s">
        <v>151</v>
      </c>
      <c r="V319" s="1" t="s">
        <v>151</v>
      </c>
      <c r="W319" s="1" t="s">
        <v>151</v>
      </c>
    </row>
    <row r="320" spans="1:23" x14ac:dyDescent="0.15">
      <c r="A320" s="2" t="s">
        <v>139</v>
      </c>
      <c r="B320" s="1" t="s">
        <v>151</v>
      </c>
      <c r="C320" s="1" t="s">
        <v>151</v>
      </c>
      <c r="D320" s="1" t="s">
        <v>151</v>
      </c>
      <c r="E320" s="1" t="s">
        <v>151</v>
      </c>
      <c r="F320" s="1" t="s">
        <v>151</v>
      </c>
      <c r="G320" s="1" t="s">
        <v>151</v>
      </c>
      <c r="H320" s="1" t="s">
        <v>151</v>
      </c>
      <c r="I320" s="1" t="s">
        <v>151</v>
      </c>
      <c r="J320" s="1" t="s">
        <v>151</v>
      </c>
      <c r="K320" s="1" t="s">
        <v>151</v>
      </c>
      <c r="L320" s="1" t="s">
        <v>151</v>
      </c>
      <c r="M320" s="1" t="s">
        <v>151</v>
      </c>
      <c r="N320" s="1" t="s">
        <v>150</v>
      </c>
      <c r="O320" s="1" t="s">
        <v>151</v>
      </c>
      <c r="P320" s="1" t="s">
        <v>151</v>
      </c>
      <c r="Q320" s="1" t="s">
        <v>150</v>
      </c>
      <c r="R320" s="1" t="s">
        <v>151</v>
      </c>
      <c r="S320" s="1" t="s">
        <v>150</v>
      </c>
      <c r="T320" s="1" t="s">
        <v>148</v>
      </c>
      <c r="U320" s="1" t="s">
        <v>151</v>
      </c>
      <c r="V320" s="1" t="s">
        <v>151</v>
      </c>
      <c r="W320" s="1" t="s">
        <v>150</v>
      </c>
    </row>
    <row r="321" spans="1:23" x14ac:dyDescent="0.15">
      <c r="A321" s="2" t="s">
        <v>140</v>
      </c>
      <c r="B321" s="1" t="s">
        <v>176</v>
      </c>
      <c r="C321" s="1" t="s">
        <v>193</v>
      </c>
      <c r="D321" s="1" t="s">
        <v>201</v>
      </c>
      <c r="E321" s="1" t="s">
        <v>207</v>
      </c>
      <c r="F321" s="1" t="s">
        <v>221</v>
      </c>
      <c r="G321" s="1" t="s">
        <v>229</v>
      </c>
      <c r="H321" s="1" t="s">
        <v>239</v>
      </c>
      <c r="I321" s="1" t="s">
        <v>250</v>
      </c>
      <c r="J321" s="1" t="s">
        <v>265</v>
      </c>
      <c r="K321" s="1" t="s">
        <v>271</v>
      </c>
      <c r="L321" s="1" t="s">
        <v>277</v>
      </c>
      <c r="M321" s="1" t="s">
        <v>290</v>
      </c>
      <c r="N321" s="1" t="s">
        <v>304</v>
      </c>
      <c r="O321" s="1" t="s">
        <v>313</v>
      </c>
      <c r="P321" s="1" t="s">
        <v>325</v>
      </c>
      <c r="Q321" s="1" t="s">
        <v>334</v>
      </c>
      <c r="R321" s="1" t="s">
        <v>345</v>
      </c>
      <c r="S321" s="1" t="s">
        <v>345</v>
      </c>
      <c r="T321" s="1" t="s">
        <v>277</v>
      </c>
      <c r="U321" s="1" t="s">
        <v>370</v>
      </c>
      <c r="V321" s="1" t="s">
        <v>382</v>
      </c>
      <c r="W321" s="1" t="s">
        <v>393</v>
      </c>
    </row>
    <row r="322" spans="1:23" x14ac:dyDescent="0.15">
      <c r="A322" s="2" t="s">
        <v>141</v>
      </c>
      <c r="B322" s="1" t="s">
        <v>177</v>
      </c>
      <c r="C322" s="1" t="s">
        <v>194</v>
      </c>
      <c r="D322" s="1" t="s">
        <v>202</v>
      </c>
      <c r="E322" s="1" t="s">
        <v>208</v>
      </c>
      <c r="F322" s="1" t="s">
        <v>222</v>
      </c>
      <c r="G322" s="1" t="s">
        <v>230</v>
      </c>
      <c r="H322" s="1" t="s">
        <v>240</v>
      </c>
      <c r="I322" s="1" t="s">
        <v>251</v>
      </c>
      <c r="J322" s="1" t="s">
        <v>251</v>
      </c>
      <c r="K322" s="1" t="s">
        <v>272</v>
      </c>
      <c r="L322" s="1" t="s">
        <v>278</v>
      </c>
      <c r="M322" s="1" t="s">
        <v>291</v>
      </c>
      <c r="N322" s="1" t="s">
        <v>305</v>
      </c>
      <c r="O322" s="1" t="s">
        <v>314</v>
      </c>
      <c r="P322" s="1" t="s">
        <v>326</v>
      </c>
      <c r="Q322" s="1" t="s">
        <v>335</v>
      </c>
      <c r="R322" s="1" t="s">
        <v>346</v>
      </c>
      <c r="S322" s="1" t="s">
        <v>355</v>
      </c>
      <c r="T322" s="1" t="s">
        <v>365</v>
      </c>
      <c r="U322" s="1" t="s">
        <v>371</v>
      </c>
      <c r="V322" s="1" t="s">
        <v>383</v>
      </c>
      <c r="W322" s="1" t="s">
        <v>394</v>
      </c>
    </row>
    <row r="323" spans="1:23" x14ac:dyDescent="0.15">
      <c r="A323" s="2" t="s">
        <v>142</v>
      </c>
      <c r="B323" s="1" t="s">
        <v>178</v>
      </c>
      <c r="C323" s="1" t="s">
        <v>178</v>
      </c>
      <c r="D323" s="1" t="s">
        <v>178</v>
      </c>
      <c r="E323" s="1" t="s">
        <v>178</v>
      </c>
      <c r="F323" s="1" t="s">
        <v>178</v>
      </c>
      <c r="G323" s="1" t="s">
        <v>178</v>
      </c>
      <c r="H323" s="1" t="s">
        <v>241</v>
      </c>
      <c r="I323" s="1" t="s">
        <v>178</v>
      </c>
      <c r="J323" s="1" t="s">
        <v>178</v>
      </c>
      <c r="K323" s="1" t="s">
        <v>178</v>
      </c>
      <c r="L323" s="1" t="s">
        <v>279</v>
      </c>
      <c r="M323" s="1" t="s">
        <v>292</v>
      </c>
      <c r="N323" s="1" t="s">
        <v>306</v>
      </c>
      <c r="O323" s="1" t="s">
        <v>315</v>
      </c>
      <c r="P323" s="1" t="s">
        <v>327</v>
      </c>
      <c r="Q323" s="1" t="s">
        <v>336</v>
      </c>
      <c r="R323" s="1" t="s">
        <v>347</v>
      </c>
      <c r="S323" s="1" t="s">
        <v>336</v>
      </c>
      <c r="T323" s="1" t="s">
        <v>279</v>
      </c>
      <c r="U323" s="1" t="s">
        <v>371</v>
      </c>
      <c r="V323" s="1" t="s">
        <v>384</v>
      </c>
      <c r="W323" s="1" t="s">
        <v>395</v>
      </c>
    </row>
    <row r="324" spans="1:23" x14ac:dyDescent="0.15">
      <c r="A324" s="2" t="s">
        <v>143</v>
      </c>
      <c r="B324" s="1" t="s">
        <v>179</v>
      </c>
      <c r="C324" s="1" t="s">
        <v>195</v>
      </c>
      <c r="D324" s="1" t="s">
        <v>203</v>
      </c>
      <c r="E324" s="1" t="s">
        <v>209</v>
      </c>
      <c r="F324" s="1" t="s">
        <v>223</v>
      </c>
      <c r="G324" s="1" t="s">
        <v>231</v>
      </c>
      <c r="H324" s="1" t="s">
        <v>242</v>
      </c>
      <c r="I324" s="1" t="s">
        <v>252</v>
      </c>
      <c r="J324" s="1" t="s">
        <v>266</v>
      </c>
      <c r="K324" s="1" t="s">
        <v>273</v>
      </c>
      <c r="L324" s="1" t="s">
        <v>280</v>
      </c>
      <c r="M324" s="1" t="s">
        <v>293</v>
      </c>
      <c r="N324" s="1" t="s">
        <v>307</v>
      </c>
      <c r="O324" s="1" t="s">
        <v>316</v>
      </c>
      <c r="P324" s="1" t="s">
        <v>328</v>
      </c>
      <c r="Q324" s="1" t="s">
        <v>337</v>
      </c>
      <c r="R324" s="1" t="s">
        <v>348</v>
      </c>
      <c r="S324" s="1" t="s">
        <v>356</v>
      </c>
      <c r="T324" s="1" t="s">
        <v>366</v>
      </c>
      <c r="U324" s="1" t="s">
        <v>372</v>
      </c>
      <c r="V324" s="1" t="s">
        <v>385</v>
      </c>
      <c r="W324" s="1" t="s">
        <v>396</v>
      </c>
    </row>
    <row r="325" spans="1:23" x14ac:dyDescent="0.15">
      <c r="A325" s="2" t="s">
        <v>144</v>
      </c>
      <c r="B325" s="1" t="s">
        <v>180</v>
      </c>
      <c r="C325" s="1" t="s">
        <v>196</v>
      </c>
      <c r="D325" s="1" t="s">
        <v>204</v>
      </c>
      <c r="E325" s="1" t="s">
        <v>210</v>
      </c>
      <c r="F325" s="1" t="s">
        <v>224</v>
      </c>
      <c r="G325" s="1" t="s">
        <v>232</v>
      </c>
      <c r="H325" s="1" t="s">
        <v>243</v>
      </c>
      <c r="I325" s="1" t="s">
        <v>253</v>
      </c>
      <c r="J325" s="1" t="s">
        <v>267</v>
      </c>
      <c r="K325" s="1" t="s">
        <v>274</v>
      </c>
      <c r="L325" s="1" t="s">
        <v>281</v>
      </c>
      <c r="M325" s="1" t="s">
        <v>294</v>
      </c>
      <c r="N325" s="1" t="s">
        <v>308</v>
      </c>
      <c r="O325" s="1" t="s">
        <v>317</v>
      </c>
      <c r="P325" s="1" t="s">
        <v>329</v>
      </c>
      <c r="Q325" s="1" t="s">
        <v>338</v>
      </c>
      <c r="R325" s="1" t="s">
        <v>349</v>
      </c>
      <c r="S325" s="1" t="s">
        <v>357</v>
      </c>
      <c r="T325" s="1" t="s">
        <v>367</v>
      </c>
      <c r="U325" s="1" t="s">
        <v>373</v>
      </c>
      <c r="V325" s="1" t="s">
        <v>386</v>
      </c>
      <c r="W325" s="1" t="s">
        <v>397</v>
      </c>
    </row>
    <row r="326" spans="1:23" x14ac:dyDescent="0.15">
      <c r="A326" s="2" t="s">
        <v>145</v>
      </c>
      <c r="B326" s="1" t="s">
        <v>181</v>
      </c>
      <c r="C326" s="1" t="s">
        <v>181</v>
      </c>
      <c r="D326" s="1" t="s">
        <v>181</v>
      </c>
      <c r="E326" s="1" t="s">
        <v>181</v>
      </c>
      <c r="F326" s="1" t="s">
        <v>181</v>
      </c>
      <c r="G326" s="1" t="s">
        <v>181</v>
      </c>
      <c r="H326" s="1" t="s">
        <v>244</v>
      </c>
      <c r="I326" s="1" t="s">
        <v>181</v>
      </c>
      <c r="J326" s="1" t="s">
        <v>181</v>
      </c>
      <c r="K326" s="1" t="s">
        <v>181</v>
      </c>
      <c r="L326" s="1" t="s">
        <v>282</v>
      </c>
      <c r="M326" s="1" t="s">
        <v>295</v>
      </c>
      <c r="N326" s="1" t="s">
        <v>282</v>
      </c>
      <c r="O326" s="1" t="s">
        <v>282</v>
      </c>
      <c r="P326" s="1" t="s">
        <v>330</v>
      </c>
      <c r="Q326" s="1" t="s">
        <v>339</v>
      </c>
      <c r="R326" s="1" t="s">
        <v>350</v>
      </c>
      <c r="S326" s="1" t="s">
        <v>339</v>
      </c>
      <c r="T326" s="1" t="s">
        <v>282</v>
      </c>
      <c r="U326" s="1" t="s">
        <v>374</v>
      </c>
      <c r="V326" s="1" t="s">
        <v>387</v>
      </c>
      <c r="W326" s="1" t="s">
        <v>398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ZTVx1Z</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2019-11-20T16:22:04Z</dcterms:created>
  <dcterms:modified xsi:type="dcterms:W3CDTF">2019-11-20T17:17:43Z</dcterms:modified>
</cp:coreProperties>
</file>