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F7162A5C-BB7A-9F44-9ED1-398AAF703E05}" xr6:coauthVersionLast="45" xr6:coauthVersionMax="45" xr10:uidLastSave="{00000000-0000-0000-0000-000000000000}"/>
  <bookViews>
    <workbookView xWindow="30920" yWindow="640" windowWidth="35680" windowHeight="18620" tabRatio="204" xr2:uid="{00000000-000D-0000-FFFF-FFFF00000000}"/>
  </bookViews>
  <sheets>
    <sheet name="jMNIDE"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5" i="1" l="1"/>
  <c r="O35" i="1"/>
  <c r="M35" i="1"/>
  <c r="H34" i="1"/>
  <c r="F34" i="1"/>
  <c r="Y33" i="1"/>
  <c r="T20" i="1"/>
  <c r="H20" i="1"/>
  <c r="F20" i="1"/>
  <c r="F19" i="1"/>
  <c r="T18" i="1"/>
  <c r="O14" i="1"/>
  <c r="M14" i="1"/>
  <c r="H14" i="1"/>
  <c r="F14" i="1"/>
  <c r="O13" i="1"/>
  <c r="M13" i="1"/>
  <c r="O12" i="1"/>
  <c r="M12" i="1"/>
  <c r="H12" i="1"/>
  <c r="F12" i="1"/>
  <c r="O10" i="1"/>
  <c r="M10" i="1"/>
  <c r="H10" i="1"/>
  <c r="F10" i="1"/>
  <c r="O6" i="1"/>
  <c r="M6" i="1"/>
  <c r="H6" i="1"/>
  <c r="F6" i="1"/>
  <c r="O5" i="1"/>
  <c r="M5" i="1"/>
  <c r="H5" i="1"/>
  <c r="F5" i="1"/>
  <c r="O4" i="1"/>
  <c r="H4" i="1"/>
  <c r="F4" i="1"/>
  <c r="O2" i="1"/>
  <c r="M2" i="1"/>
  <c r="H2" i="1"/>
  <c r="F2" i="1"/>
</calcChain>
</file>

<file path=xl/sharedStrings.xml><?xml version="1.0" encoding="utf-8"?>
<sst xmlns="http://schemas.openxmlformats.org/spreadsheetml/2006/main" count="916" uniqueCount="331">
  <si>
    <t>#</t>
  </si>
  <si>
    <t>Were you able to import the model and begin the tests?</t>
  </si>
  <si>
    <t>2.1) Are the world (projected) coordinates taken into account when locating the model in the software's coordinate reference system?</t>
  </si>
  <si>
    <t>Other</t>
  </si>
  <si>
    <t>2.1.1) Where is the origin of the model coordinate reference system as imported in the software?</t>
  </si>
  <si>
    <t>2.1.2) Attach screenshots</t>
  </si>
  <si>
    <t>2.1.3) What is the coordinate reference system and projection and what unit of measure is used for the representation?</t>
  </si>
  <si>
    <t>2.1.4) Attach screenshots</t>
  </si>
  <si>
    <t>2.2) short comments to the previous question (optional)</t>
  </si>
  <si>
    <t>3.1) Are the "real-world" elevation values (heights)  considered when locating the model in the software (z)?</t>
  </si>
  <si>
    <t>3.1.1) What is the elevation value of the origin of the model coordinate reference system as imported in the software?</t>
  </si>
  <si>
    <t>3.1.2) Attach screenshots</t>
  </si>
  <si>
    <t>3.1.3) What is the height reference system?</t>
  </si>
  <si>
    <t>3.1.4) Attach screenshots</t>
  </si>
  <si>
    <t>3.2) short comments to the previous question (optional)</t>
  </si>
  <si>
    <t>4.1) Is the model oriented correctly with respect to the true North?</t>
  </si>
  <si>
    <t>4.1.1) How is the model oriented, with respect to the reference direction?</t>
  </si>
  <si>
    <t>4.1.2) Attach screenshots</t>
  </si>
  <si>
    <t>4.2) short comments to the previous question (optional)</t>
  </si>
  <si>
    <t>5.1) Does the model maintain its correct dimensions and proportions?</t>
  </si>
  <si>
    <t>5.1.1) How do the dimensions change / how is the model distorted?</t>
  </si>
  <si>
    <t>5.1.2) Attach screenshots</t>
  </si>
  <si>
    <t>5.2) short comments to the previous question (optional)</t>
  </si>
  <si>
    <t>software</t>
  </si>
  <si>
    <t>swversion</t>
  </si>
  <si>
    <t>youremail</t>
  </si>
  <si>
    <t>Start Date (UTC)</t>
  </si>
  <si>
    <t>Submit Date (UTC)</t>
  </si>
  <si>
    <t>Network ID</t>
  </si>
  <si>
    <t>07jrr0fggkmn1szqhy07jrrv78t4d4wm</t>
  </si>
  <si>
    <t>1</t>
  </si>
  <si>
    <t>No</t>
  </si>
  <si>
    <t/>
  </si>
  <si>
    <t>At the blue reference point</t>
  </si>
  <si>
    <t>Local right-handed coordinate system with milimetres as unit of measure</t>
  </si>
  <si>
    <t>0</t>
  </si>
  <si>
    <t>Local in mm</t>
  </si>
  <si>
    <t>The height of the reference point itself is 3500mm, but everything around it has a height of 0.</t>
  </si>
  <si>
    <t>Yes</t>
  </si>
  <si>
    <t>The angle is 48 degrees, similarly to to example on the data page.</t>
  </si>
  <si>
    <t>Autodesk Civil 3D</t>
  </si>
  <si>
    <t>2019</t>
  </si>
  <si>
    <t>j.n.h.vanliempt@student.tudelft.nl</t>
  </si>
  <si>
    <t>2019-11-20 20:07:37</t>
  </si>
  <si>
    <t>2019-11-20 20:24:09</t>
  </si>
  <si>
    <t>241b13f670</t>
  </si>
  <si>
    <t>xv1oh27kwr9k61sn7ihtsjwxv1ohoxc9</t>
  </si>
  <si>
    <t>By default, it would load the model with a local coordinate system. You can however change the settings to have it use the model's coordinate system.</t>
  </si>
  <si>
    <t>eveBIM Viewer</t>
  </si>
  <si>
    <t>Beta 2.4.2.201</t>
  </si>
  <si>
    <t>2019-11-16 19:50:48</t>
  </si>
  <si>
    <t>2019-11-16 20:06:15</t>
  </si>
  <si>
    <t>f8jlcxkb2qmlq02nrk6xf8jlcx638klt</t>
  </si>
  <si>
    <t>Can't determine it properly because the software doesn't allow to pick coordinates outside the model footprint. It is however likely to be at the blue reference point.</t>
  </si>
  <si>
    <t>Local right-handed coordinate system with metres as unit of measurement</t>
  </si>
  <si>
    <t>Can't check information on the origin</t>
  </si>
  <si>
    <t>Local in metres</t>
  </si>
  <si>
    <t>The software does not have the necessary tools to determine this information</t>
  </si>
  <si>
    <t>Can't check properly, but it seems like it is oriented correctly</t>
  </si>
  <si>
    <t>Solibri Office</t>
  </si>
  <si>
    <t>9.10.3.5</t>
  </si>
  <si>
    <t>2019-11-16 13:46:13</t>
  </si>
  <si>
    <t>2019-11-16 14:22:33</t>
  </si>
  <si>
    <t>2z8a5rouh7qghh29jukn2z8a5ggzxb4k</t>
  </si>
  <si>
    <t>The origin is at the blue reference point.</t>
  </si>
  <si>
    <t>It is a local right-handed coordinate system, with millimetres as unit of measure</t>
  </si>
  <si>
    <t>It's just local, in millimetres</t>
  </si>
  <si>
    <t>Bentley Map Enterprise</t>
  </si>
  <si>
    <t>V8i SELECTseries 10</t>
  </si>
  <si>
    <t>2019-11-15 18:54:39</t>
  </si>
  <si>
    <t>2019-11-15 19:22:10</t>
  </si>
  <si>
    <t>or292p46v4ujejf6bcor292p44q4u7i0</t>
  </si>
  <si>
    <t>The origin is at the reference point.</t>
  </si>
  <si>
    <t>It is a local coordinate system, using millimetres as unit of measure.</t>
  </si>
  <si>
    <t>Local in millimetres</t>
  </si>
  <si>
    <t>Tekla Structures</t>
  </si>
  <si>
    <t>2019 Service Pack 1</t>
  </si>
  <si>
    <t>2019-11-14 19:11:20</t>
  </si>
  <si>
    <t>2019-11-14 19:32:40</t>
  </si>
  <si>
    <t>4mu8ni1zyc41k50k34mu8n6jyxjdpwj7</t>
  </si>
  <si>
    <t>The software does not have the necessary tools to check this information</t>
  </si>
  <si>
    <t>The software does not have the necessary tools for checking it</t>
  </si>
  <si>
    <t>ACCA usBIM.viewer</t>
  </si>
  <si>
    <t>v.8.00d</t>
  </si>
  <si>
    <t>2019-11-14 14:26:49</t>
  </si>
  <si>
    <t>2019-11-14 14:29:43</t>
  </si>
  <si>
    <t>w7daivh3kkttk0s8hw7daivekdi9kzis</t>
  </si>
  <si>
    <t>ACCA PriMus-IFC</t>
  </si>
  <si>
    <t>BIM 2(b) (64 bit)</t>
  </si>
  <si>
    <t>2019-11-14 12:08:06</t>
  </si>
  <si>
    <t>2019-11-14 12:10:20</t>
  </si>
  <si>
    <t>vu4meci7oosbc5rb0nsezovu4mecirhm</t>
  </si>
  <si>
    <t>Simplebim</t>
  </si>
  <si>
    <t>8.0</t>
  </si>
  <si>
    <t>2019-11-10 20:15:14</t>
  </si>
  <si>
    <t>2019-11-10 20:32:02</t>
  </si>
  <si>
    <t>q5aga8jtze18nl5beo5g1r5in6q5aga8</t>
  </si>
  <si>
    <t>Blue point in almost 0,0,0</t>
  </si>
  <si>
    <t>EPSG:3152, meters</t>
  </si>
  <si>
    <t>blue point in 0.000m</t>
  </si>
  <si>
    <t>EPSG:6619</t>
  </si>
  <si>
    <t>Bentley MicroStation   TerraSolid</t>
  </si>
  <si>
    <t>MS Connect Edition 10.04.00.46   TerraScan 19.004</t>
  </si>
  <si>
    <t>artur_warchol@o2.pl</t>
  </si>
  <si>
    <t>2019-11-10 14:36:36</t>
  </si>
  <si>
    <t>2019-11-10 14:54:16</t>
  </si>
  <si>
    <t>584c5f8f0f</t>
  </si>
  <si>
    <t>51j1un2mnwoc5gri56bd671al2sqgri5</t>
  </si>
  <si>
    <t>FME uses the IfcSite RefLatitude (59.33199999972223) and RefLongitude (18.06499999972222) to geolocate the model.</t>
  </si>
  <si>
    <t>FME uses the IfcSite RefLatitude (59.33199999972223) and RefLongitude (18.06499999972222) to geolocate the model. In this dataset these values seem to be not very accurate. FME can use northing and easting values as offsets to correct the georeferencing. The model is stored in millimeters, so we use a Scaler to scale to meters which is the default unit of EPSG 3013</t>
  </si>
  <si>
    <t>Other_ FME uses IfcSite RefElevation (148200 mm or 148.2m) when geolocating.</t>
  </si>
  <si>
    <t>In this dataset the IFC Site RefElevation value seems to not be very accurate. FME can use a z offset value in the Offsetter transformer in an FME Workspace to correct the georeferencing (340.5 m).</t>
  </si>
  <si>
    <t>Orientation looks the same in FME as in the GeoBIM website sample screenshots</t>
  </si>
  <si>
    <t>Dimensions and proportions are correct in 2D. Data Inspector does not allow the measurement of dimensions in 3D. These measurements could be made in an FME Workspace using transformers (Zmax - Zmin etc), but there is no interface tool for doing this interactively in Data Inspector. Proportions appear correct in 3D. The spatial extents of an object appear in the bbox range shown for the selected object. This could be used to estimate 3D dimension.</t>
  </si>
  <si>
    <t>FME</t>
  </si>
  <si>
    <t>2019.2</t>
  </si>
  <si>
    <t>dean.hintz@safe.com</t>
  </si>
  <si>
    <t>2019-11-06 23:17:10</t>
  </si>
  <si>
    <t>2019-11-06 23:33:29</t>
  </si>
  <si>
    <t>168f923e3b</t>
  </si>
  <si>
    <t>me21iz8a7gxz47caq5jqngjme21iz8nm</t>
  </si>
  <si>
    <t>( 0, 0 ) (at the reference point)</t>
  </si>
  <si>
    <t>It is a right-handed local coordinate system, and it uses milimetres as unit of measure.</t>
  </si>
  <si>
    <t>Local, starting at 0</t>
  </si>
  <si>
    <t>Allplan</t>
  </si>
  <si>
    <t>2020</t>
  </si>
  <si>
    <t>2019-11-05 10:01:14</t>
  </si>
  <si>
    <t>2019-11-05 10:33:40</t>
  </si>
  <si>
    <t>bnsmegwe2kz8dx7fwebnsmegqiijzydr</t>
  </si>
  <si>
    <t>Local</t>
  </si>
  <si>
    <t>AutoCAD Architecture</t>
  </si>
  <si>
    <t>2019-11-04 13:19:35</t>
  </si>
  <si>
    <t>2019-11-04 14:11:43</t>
  </si>
  <si>
    <t>48q9nk0kgyt6hb6e48q9n6jtf0nh6jl9</t>
  </si>
  <si>
    <t>(0, 0)</t>
  </si>
  <si>
    <t>It is a right-handed local coordinate system, with x and y representing metres.</t>
  </si>
  <si>
    <t>Local per level/floor, in meters</t>
  </si>
  <si>
    <t>It is oriented with the north pointing upwards. When rotating the model, the north arrow moves as well.</t>
  </si>
  <si>
    <t>ACCA Edificius</t>
  </si>
  <si>
    <t>v.BIM ONE(d)</t>
  </si>
  <si>
    <t>2019-11-03 18:28:07</t>
  </si>
  <si>
    <t>2019-11-03 18:33:15</t>
  </si>
  <si>
    <t>rzb1dq4q652kp4xjuvarzb1dqisqf7ex</t>
  </si>
  <si>
    <t>FME uses the IfcSite RefLatitude (59.33199999972223) and RefLongitude (18.06499999972222) to geolocate the model. In this dataset these values seem to be not very accurate. FME can use northing and easting values as offsets to correct the georeferencing. We also used a Scaler to scale to meters which is the default unit of EPSG 3013</t>
  </si>
  <si>
    <t>FME uses IfcSite RefElevation (148200 mm or 148.2m) when geolocating.</t>
  </si>
  <si>
    <t>In this dataset the IFC Site RefElevation value seems to not be very accurate. FME can use a z offset value in the Offsetter transformer in an FME Workspace to correct the georeferencing.</t>
  </si>
  <si>
    <t>Orientation looks the same</t>
  </si>
  <si>
    <t>Dimensions and proportions are correct in 2D. Data Inspector does not allow the measurement of dimensions in 3D. These measurements could be made in an FME Workspace using transformers (Zmax - Zmin etc), but there is no gui tool for doing this interactively in Data Inspector.</t>
  </si>
  <si>
    <t>Dimensions and proportions are correct in 2D. Data Inspector does not allow the measurement of dimensions in 3D. These measurements could be made in an FME Workspace using transformers (Zmax - Zmin etc), but there is no gui tool for doing this interactively in Data Inspector. Proportions appear correct in 3D. The spatial extents of an object appear in the bbox range shown for the selected object. This could be used to estimate 3D dimension.</t>
  </si>
  <si>
    <t>FME Desktop 2019</t>
  </si>
  <si>
    <t>2019.1.3.1</t>
  </si>
  <si>
    <t>2019-11-01 17:52:18</t>
  </si>
  <si>
    <t>2019-11-01 20:59:55</t>
  </si>
  <si>
    <t>9fc91f8a97</t>
  </si>
  <si>
    <t>xeqt33ficdjrwj84br9xeqt3v6mnqiu5</t>
  </si>
  <si>
    <t>N/A</t>
  </si>
  <si>
    <t>When imported XYZ reference coordinates are taken into account with the models location.</t>
  </si>
  <si>
    <t>Initially not but fixed</t>
  </si>
  <si>
    <t>All dimensions were maintained</t>
  </si>
  <si>
    <t>ESRI, Pro and ArcGIS 10.X, Revit, Safe FME</t>
  </si>
  <si>
    <t>ArcGIS Pro 2.4, ArcGIS 10.7, FME 2019.1, Revit 2018 - 2020</t>
  </si>
  <si>
    <t>wmorrish@esri.com</t>
  </si>
  <si>
    <t>2019-10-31 15:23:29</t>
  </si>
  <si>
    <t>2019-10-31 15:38:09</t>
  </si>
  <si>
    <t>a6d1943e40</t>
  </si>
  <si>
    <t>4ykv9l6ra4tt6eb59jg49y4ykv9l6ri7</t>
  </si>
  <si>
    <t>In eveBIM you can choose how you geolocalise your files. eveBIM can load multi-files (ifc, cityGML, shape) with different coordinate system. In france BIM manager don't use the latitude and longitude information to geolocalise their files but use the local placement as base point. So in eveBIM we let the possibility to manage the geolocalisation as you want: 1) either using latitude, longitude and elevation given in the ifcSite, 2) either using the localPlacement of the IfcSite as base point (in this case you have to set the default coordinate system, 3) either in advance parameters configure for each loaded file exactly what you want  (which coordinate system, use latitude/longitude or not, use true north,...)</t>
  </si>
  <si>
    <t>If we pick a point on the terrain, the elevation of the ground is around ~148 mm</t>
  </si>
  <si>
    <t>eveBIM use the information of the true north given in the IfcProject. As I said before, in advance configuration, we can choose to ignore this information. In the 3D view, there is  a compass that show you the north</t>
  </si>
  <si>
    <t>There is no distorsion or scale. eveBIM preserve unit (in mm). we see this when we do measures or calculate surfaces.</t>
  </si>
  <si>
    <t>eveBIM</t>
  </si>
  <si>
    <t>2.10.0</t>
  </si>
  <si>
    <t>elisa.rolland@cstb.fr</t>
  </si>
  <si>
    <t>2019-10-28 21:57:42</t>
  </si>
  <si>
    <t>2019-10-29 06:54:40</t>
  </si>
  <si>
    <t>43096fb560</t>
  </si>
  <si>
    <t>rdkjsgthwdwrjnfah1rdkjyrcu3jdc48</t>
  </si>
  <si>
    <t>only elevation is correctly specified; Northern and Eastern values are 0.0 and 0.0</t>
  </si>
  <si>
    <t>elevation correct</t>
  </si>
  <si>
    <t>Angle to True North 0.0°</t>
  </si>
  <si>
    <t>Height of Section B can not be measured unambiguously due to the sloped roof</t>
  </si>
  <si>
    <t>Autodesk Revit 2018</t>
  </si>
  <si>
    <t>18.0.0.420</t>
  </si>
  <si>
    <t>tim.kaiser@htw-dresden.de</t>
  </si>
  <si>
    <t>2019-10-17 09:13:18</t>
  </si>
  <si>
    <t>2019-10-17 09:45:42</t>
  </si>
  <si>
    <t>5ef26a7f2b</t>
  </si>
  <si>
    <t>jysamslefp9glyjwvm3njysamsyplitb</t>
  </si>
  <si>
    <t>0 / 0</t>
  </si>
  <si>
    <t>no crs specified, unit: mm</t>
  </si>
  <si>
    <t>\-</t>
  </si>
  <si>
    <t>0.00°</t>
  </si>
  <si>
    <t>Section B is not clearly measurable because the roof is sloped.</t>
  </si>
  <si>
    <t>Autodesk Revit 2019.2</t>
  </si>
  <si>
    <t>19.2.1.1</t>
  </si>
  <si>
    <t>hendrik.goerne@htw-dresden.de</t>
  </si>
  <si>
    <t>2019-10-17 09:12:41</t>
  </si>
  <si>
    <t>2019-10-17 09:45:38</t>
  </si>
  <si>
    <t>npm953y5kkenp3sayw9m4ax8zw4yw53s</t>
  </si>
  <si>
    <t>The IFC lost the coordinate reference system, so I can't get the origin. I can decide the new origin as I want.</t>
  </si>
  <si>
    <t>CRS: geographic, UoM: meters</t>
  </si>
  <si>
    <t>no comments</t>
  </si>
  <si>
    <t>no comments.</t>
  </si>
  <si>
    <t>The model is oriented.</t>
  </si>
  <si>
    <t>Autodesk Revit 2020</t>
  </si>
  <si>
    <t>Educational 2020</t>
  </si>
  <si>
    <t>cristina.leoni@uniroma1.it</t>
  </si>
  <si>
    <t>2019-10-15 10:54:07</t>
  </si>
  <si>
    <t>2019-10-15 12:31:45</t>
  </si>
  <si>
    <t>f47c72dc88</t>
  </si>
  <si>
    <t>d87c070b2a4f4e1d640cb1642c8d5c47</t>
  </si>
  <si>
    <t>Checked min and max X and Y values for the terrain and part of the building compared to website image. Looks reasonable with reference point at 0,0 (not the whole model). For example, terrain.X ranges from 22320 to 119491.</t>
  </si>
  <si>
    <t>Checked min and max z values of terrain and roof. Terrain goes from -1200 to 200, roof up to 6860. There is no information about the vertical location of the reference point on the website. But apparently the model is not moved to zero, but the reference point is at z=0.</t>
  </si>
  <si>
    <t>The model is oriented correctly with respect to the reference system.</t>
  </si>
  <si>
    <t>True north (somewhere in NNE in the ref system) is not relevant at all for this. There is a (brand new) function in FreeCAD (and most other CAD systems) to rotate the view such that true north points to display top, but usually architecture plans are not displayed nor printed like this. Also, this would not change the model orientation.</t>
  </si>
  <si>
    <t>It is hard to compare with the suggestions, because it is not clear where exactly measurements where taken. E.g. the diagonal measure could be different on different heights and the vertical measurement in section B is trough a sloped roof, again depending on exact position of measurement..</t>
  </si>
  <si>
    <t>FreeCAD</t>
  </si>
  <si>
    <t>Current 0.19_pre development build 0.19.17352_x64_LP_11.11_PY2QT4-WinVS2013</t>
  </si>
  <si>
    <t>helga.tauscher@htw-dresden.de</t>
  </si>
  <si>
    <t>2019-07-23 15:46:00</t>
  </si>
  <si>
    <t>2019-07-23 18:44:54</t>
  </si>
  <si>
    <t>e8f86543c2375fcf42656297c0b949d6</t>
  </si>
  <si>
    <t>It is not directly visible, but a query on IfcSite object gives the same coordinates as in the IFC file (59°19'55", 18°3'53", 148.2)</t>
  </si>
  <si>
    <t>It is not directly visible, but a query on IfcRepresentationContext object gives the same TrueNorth direction as in the IFC file (-0.534352349, 0.845261833)</t>
  </si>
  <si>
    <t>There is nothing native in bimserver to check this, but there is no visible problem in BimView or iTowns.</t>
  </si>
  <si>
    <t>BimServer</t>
  </si>
  <si>
    <t>1.5.138</t>
  </si>
  <si>
    <t>gregoire.maillet@ign.fr</t>
  </si>
  <si>
    <t>2019-07-22 08:52:18</t>
  </si>
  <si>
    <t>2019-07-22 10:35:33</t>
  </si>
  <si>
    <t>96cc226e82</t>
  </si>
  <si>
    <t>c30f96d4c19a4f38071faad9d6e18641</t>
  </si>
  <si>
    <t>BIM Visison 2.20.3</t>
  </si>
  <si>
    <t>2.20.3</t>
  </si>
  <si>
    <t>Helen.eriksson@nateko.lu.se</t>
  </si>
  <si>
    <t>2019-07-18 12:24:10</t>
  </si>
  <si>
    <t>2019-07-18 12:29:17</t>
  </si>
  <si>
    <t>0f098a756b</t>
  </si>
  <si>
    <t>ad1808a2784785ebd1d036e25fc1775b</t>
  </si>
  <si>
    <t>A measured distance is still correct, 22840.8 mm in the description and 22851.5 mm when I measure.</t>
  </si>
  <si>
    <t>FZKViewer</t>
  </si>
  <si>
    <t>5.1</t>
  </si>
  <si>
    <t>2019-07-11 11:43:22</t>
  </si>
  <si>
    <t>2019-07-11 11:49:37</t>
  </si>
  <si>
    <t>72e32f5357f70f53058e3e99382f02b9</t>
  </si>
  <si>
    <t>0.18</t>
  </si>
  <si>
    <t>2019-07-08 10:15:11</t>
  </si>
  <si>
    <t>2019-07-08 10:15:14</t>
  </si>
  <si>
    <t>881d20a15875b93525de1e87858765ad</t>
  </si>
  <si>
    <t>Autodesk</t>
  </si>
  <si>
    <t>_____</t>
  </si>
  <si>
    <t>2019-06-20 10:31:11</t>
  </si>
  <si>
    <t>2019-06-20 10:40:51</t>
  </si>
  <si>
    <t>4a449b4ad0</t>
  </si>
  <si>
    <t>6f0d0b7dfcc6bebd8e626906db9cd81d</t>
  </si>
  <si>
    <t>SketchUp</t>
  </si>
  <si>
    <t>j.e.stoter@tudelft.nl</t>
  </si>
  <si>
    <t>2019-06-03 08:24:49</t>
  </si>
  <si>
    <t>2019-06-03 08:25:02</t>
  </si>
  <si>
    <t>efa5a12d88</t>
  </si>
  <si>
    <t>26891330b52265e18d84e60942cf39e5</t>
  </si>
  <si>
    <t>the geometry is not visualised, therefore it is not possible to make the measurements</t>
  </si>
  <si>
    <t>FZK Viewer</t>
  </si>
  <si>
    <t>5.1 Build 978</t>
  </si>
  <si>
    <t>f.noardo@tudelft.nl</t>
  </si>
  <si>
    <t>2019-05-23 09:04:51</t>
  </si>
  <si>
    <t>2019-05-23 09:11:32</t>
  </si>
  <si>
    <t>ac02b56ede</t>
  </si>
  <si>
    <t>8af82f01bb0df1c8459eaef7e98482ac</t>
  </si>
  <si>
    <t>ArchiCAD</t>
  </si>
  <si>
    <t>ArchiCAD 21</t>
  </si>
  <si>
    <t>n.salheb@hotmail.com</t>
  </si>
  <si>
    <t>2019-03-28 12:05:00</t>
  </si>
  <si>
    <t>2019-03-28 12:13:18</t>
  </si>
  <si>
    <t>a1f7c5e891</t>
  </si>
  <si>
    <t>340180d57a642ee727ac5748880afb04</t>
  </si>
  <si>
    <t>The precision of the height is in mm.</t>
  </si>
  <si>
    <t>Alignment can be changed</t>
  </si>
  <si>
    <t>Units are also in mm</t>
  </si>
  <si>
    <t>Revit</t>
  </si>
  <si>
    <t>2018</t>
  </si>
  <si>
    <t>felix.dahle@student.tudelft.nl</t>
  </si>
  <si>
    <t>2019-03-26 10:36:52</t>
  </si>
  <si>
    <t>2019-03-26 10:38:25</t>
  </si>
  <si>
    <t>a1d52d78fe</t>
  </si>
  <si>
    <t>50324f19667941292e4a4d942b016607</t>
  </si>
  <si>
    <t>REVIT</t>
  </si>
  <si>
    <t>C.FRATZESKOU@student.tudelft.com</t>
  </si>
  <si>
    <t>2019-03-25 11:50:30</t>
  </si>
  <si>
    <t>2019-03-25 12:02:03</t>
  </si>
  <si>
    <t>b38f211a0c</t>
  </si>
  <si>
    <t>e3c77e012790a9a003e306748be049f5</t>
  </si>
  <si>
    <t>Georeferencing tool preserves the origin and orientation of the georeferenced data to match document coordinates</t>
  </si>
  <si>
    <t>Height value is equal to zero, however information about the real-world reference system is not given. Relative elevations are provided for the stories of the building.</t>
  </si>
  <si>
    <t>if the ifc geometric representation context has been defined, then the model orientation can be changed.</t>
  </si>
  <si>
    <t>Vectorworks Designer 2019</t>
  </si>
  <si>
    <t>2019 SP2</t>
  </si>
  <si>
    <t>V.Alexandridis@student.tudelft.nl</t>
  </si>
  <si>
    <t>2019-03-21 16:21:16</t>
  </si>
  <si>
    <t>2019-03-21 17:00:05</t>
  </si>
  <si>
    <t>c90738f29f</t>
  </si>
  <si>
    <t>8f837462980e10beb5b448cf2a109958</t>
  </si>
  <si>
    <t>The software adjusts origin and orientation of georeferenced data to match document coordinates by default. We don't know the actual origin coordinates, therefore we cannot check if they are correct</t>
  </si>
  <si>
    <t>Every layer has its own elevation value</t>
  </si>
  <si>
    <t>The entity that describes the model orientation is the IfcGeometricRepresentationContext. It might be missing in our file, therefore no orientation entity was created</t>
  </si>
  <si>
    <t>A scale of 1:20 is applied by default</t>
  </si>
  <si>
    <t>2019 SP2 (Build 463397) (64-Bit)</t>
  </si>
  <si>
    <t>mamoscholaki@gmail.com</t>
  </si>
  <si>
    <t>2019-03-21 15:06:17</t>
  </si>
  <si>
    <t>2019-03-21 16:25:56</t>
  </si>
  <si>
    <t>795927bf3c</t>
  </si>
  <si>
    <t>ee27db6c4a41f2d8eb13533b019f9e1a</t>
  </si>
  <si>
    <t>It is arbitrarily set by the software itself and remains fixed for the whole life of the project (unless you relocate it)</t>
  </si>
  <si>
    <t>Cartesian coordinate reference system. The measurement unit can be customised, it is now in meters.</t>
  </si>
  <si>
    <t>Archicad</t>
  </si>
  <si>
    <t>22.0.0</t>
  </si>
  <si>
    <t>a.e.mulder@student.tudelft.nl</t>
  </si>
  <si>
    <t>2019-03-21 09:22:43</t>
  </si>
  <si>
    <t>2019-03-21 09:54:39</t>
  </si>
  <si>
    <t>c07be9c69f</t>
  </si>
  <si>
    <t>c23170c33257dda3f30aeeb31a7a3333</t>
  </si>
  <si>
    <t>It just imports it without any further options. There is a coordinate tool, but this is linked to a local Cartesian reference system. We can see the project location in LON/LAT, but in the model view itself there seems to be no reference to this.</t>
  </si>
  <si>
    <t>0 metre. The bottom elements of the model are moved to 0m.</t>
  </si>
  <si>
    <t>There isn't one. Altitude of sea level is given in project location information (148,2m).</t>
  </si>
  <si>
    <t>None of the provided information seems to match reality.</t>
  </si>
  <si>
    <t>41deg</t>
  </si>
  <si>
    <t>ArchiCAD 22</t>
  </si>
  <si>
    <t>i.lansky@student.tudelft.nl</t>
  </si>
  <si>
    <t>2019-03-20 07:51:32</t>
  </si>
  <si>
    <t>2019-03-20 09:03:29</t>
  </si>
  <si>
    <t>45eb0ada3c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</si>
</sst>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zoomScaleNormal="100" workbookViewId="0">
      <selection sqref="A1:AF35"/>
    </sheetView>
  </sheetViews>
  <sheetFormatPr baseColWidth="10" defaultColWidth="8.83203125" defaultRowHeight="14" x14ac:dyDescent="0.15"/>
  <cols>
    <col min="1" max="32" width="9.5" style="1"/>
  </cols>
  <sheetData>
    <row r="1" spans="1:32" x14ac:dyDescent="0.15">
      <c r="A1" t="s">
        <v>0</v>
      </c>
      <c r="B1" t="s">
        <v>1</v>
      </c>
      <c r="C1" t="s">
        <v>2</v>
      </c>
      <c r="D1" t="s">
        <v>3</v>
      </c>
      <c r="E1" t="s">
        <v>4</v>
      </c>
      <c r="F1" t="s">
        <v>5</v>
      </c>
      <c r="G1" t="s">
        <v>6</v>
      </c>
      <c r="H1" t="s">
        <v>7</v>
      </c>
      <c r="I1" t="s">
        <v>8</v>
      </c>
      <c r="J1" t="s">
        <v>9</v>
      </c>
      <c r="K1" t="s">
        <v>3</v>
      </c>
      <c r="L1" t="s">
        <v>10</v>
      </c>
      <c r="M1" t="s">
        <v>11</v>
      </c>
      <c r="N1" t="s">
        <v>12</v>
      </c>
      <c r="O1" t="s">
        <v>13</v>
      </c>
      <c r="P1" t="s">
        <v>14</v>
      </c>
      <c r="Q1" t="s">
        <v>15</v>
      </c>
      <c r="R1" t="s">
        <v>3</v>
      </c>
      <c r="S1" t="s">
        <v>16</v>
      </c>
      <c r="T1" t="s">
        <v>17</v>
      </c>
      <c r="U1" t="s">
        <v>18</v>
      </c>
      <c r="V1" t="s">
        <v>19</v>
      </c>
      <c r="W1" t="s">
        <v>3</v>
      </c>
      <c r="X1" t="s">
        <v>20</v>
      </c>
      <c r="Y1" t="s">
        <v>21</v>
      </c>
      <c r="Z1" t="s">
        <v>22</v>
      </c>
      <c r="AA1" t="s">
        <v>23</v>
      </c>
      <c r="AB1" t="s">
        <v>24</v>
      </c>
      <c r="AC1" t="s">
        <v>25</v>
      </c>
      <c r="AD1" t="s">
        <v>26</v>
      </c>
      <c r="AE1" t="s">
        <v>27</v>
      </c>
      <c r="AF1" t="s">
        <v>28</v>
      </c>
    </row>
    <row r="2" spans="1:32" x14ac:dyDescent="0.15">
      <c r="A2" s="1" t="s">
        <v>29</v>
      </c>
      <c r="B2" s="1" t="s">
        <v>30</v>
      </c>
      <c r="C2" s="1" t="s">
        <v>31</v>
      </c>
      <c r="D2" s="1" t="s">
        <v>32</v>
      </c>
      <c r="E2" s="1" t="s">
        <v>33</v>
      </c>
      <c r="F2" t="str">
        <f>HYPERLINK("https://api.typeform.com/responses/files/65eec8dec6e5638d0a2f43148c256f465054b8385c2b0a07fc962f870a97ecb6/2.1.2_coordinates_of_reference_point.jpg","https://api.typeform.com/responses/files/65eec8dec6e5638d0a2f43148c256f465054b8385c2b0a07fc962f870a97ecb6/2.1.2_coordinates_of_reference_point.jpg")</f>
        <v>https://api.typeform.com/responses/files/65eec8dec6e5638d0a2f43148c256f465054b8385c2b0a07fc962f870a97ecb6/2.1.2_coordinates_of_reference_point.jpg</v>
      </c>
      <c r="G2" s="1" t="s">
        <v>34</v>
      </c>
      <c r="H2" t="str">
        <f>HYPERLINK("https://api.typeform.com/responses/files/e6c88522da457e4898a1f83ff00d8123c106aace8972ecbe7d5ba32d5ffb3bfd/2.1.4_coordinates_at_a_point_in_the_south_of_the_model.jpg","https://api.typeform.com/responses/files/e6c88522da457e4898a1f83ff00d8123c106aace8972ecbe7d5ba32d5ffb3bfd/2.1.4_coordinates_at_a_point_in_the_south_of_the_model.jpg")</f>
        <v>https://api.typeform.com/responses/files/e6c88522da457e4898a1f83ff00d8123c106aace8972ecbe7d5ba32d5ffb3bfd/2.1.4_coordinates_at_a_point_in_the_south_of_the_model.jpg</v>
      </c>
      <c r="I2" s="1" t="s">
        <v>32</v>
      </c>
      <c r="J2" s="1" t="s">
        <v>31</v>
      </c>
      <c r="K2" s="1" t="s">
        <v>32</v>
      </c>
      <c r="L2" s="1" t="s">
        <v>35</v>
      </c>
      <c r="M2" t="str">
        <f>HYPERLINK("https://api.typeform.com/responses/files/6724013a4b5c832ccd78b889d50a680b149f25702da1245d55098421cea0758e/2.1.2_coordinates_of_reference_point.jpg","https://api.typeform.com/responses/files/6724013a4b5c832ccd78b889d50a680b149f25702da1245d55098421cea0758e/2.1.2_coordinates_of_reference_point.jpg")</f>
        <v>https://api.typeform.com/responses/files/6724013a4b5c832ccd78b889d50a680b149f25702da1245d55098421cea0758e/2.1.2_coordinates_of_reference_point.jpg</v>
      </c>
      <c r="N2" s="1" t="s">
        <v>36</v>
      </c>
      <c r="O2" t="str">
        <f>HYPERLINK("https://api.typeform.com/responses/files/0d882e74d5e8e5eae502a77aa238c9a513013bb78389cef51aa37429203f22ef/3.1.3_height_is_in_milimetres.jpg","https://api.typeform.com/responses/files/0d882e74d5e8e5eae502a77aa238c9a513013bb78389cef51aa37429203f22ef/3.1.3_height_is_in_milimetres.jpg")</f>
        <v>https://api.typeform.com/responses/files/0d882e74d5e8e5eae502a77aa238c9a513013bb78389cef51aa37429203f22ef/3.1.3_height_is_in_milimetres.jpg</v>
      </c>
      <c r="P2" s="1" t="s">
        <v>37</v>
      </c>
      <c r="Q2" s="1" t="s">
        <v>38</v>
      </c>
      <c r="R2" s="1" t="s">
        <v>32</v>
      </c>
      <c r="S2" s="1" t="s">
        <v>32</v>
      </c>
      <c r="T2"/>
      <c r="U2" s="1" t="s">
        <v>39</v>
      </c>
      <c r="V2" s="1" t="s">
        <v>38</v>
      </c>
      <c r="W2" s="1" t="s">
        <v>32</v>
      </c>
      <c r="X2" s="1" t="s">
        <v>32</v>
      </c>
      <c r="Y2"/>
      <c r="Z2" s="1" t="s">
        <v>32</v>
      </c>
      <c r="AA2" s="1" t="s">
        <v>40</v>
      </c>
      <c r="AB2" s="1" t="s">
        <v>41</v>
      </c>
      <c r="AC2" s="1" t="s">
        <v>42</v>
      </c>
      <c r="AD2" s="1" t="s">
        <v>43</v>
      </c>
      <c r="AE2" s="1" t="s">
        <v>44</v>
      </c>
      <c r="AF2" s="1" t="s">
        <v>45</v>
      </c>
    </row>
    <row r="3" spans="1:32" x14ac:dyDescent="0.15">
      <c r="A3" s="1" t="s">
        <v>46</v>
      </c>
      <c r="B3" s="1" t="s">
        <v>30</v>
      </c>
      <c r="C3" s="1" t="s">
        <v>38</v>
      </c>
      <c r="D3" s="1" t="s">
        <v>32</v>
      </c>
      <c r="E3" s="1" t="s">
        <v>32</v>
      </c>
      <c r="F3"/>
      <c r="G3" s="1" t="s">
        <v>32</v>
      </c>
      <c r="H3"/>
      <c r="I3" s="1" t="s">
        <v>47</v>
      </c>
      <c r="J3" s="1" t="s">
        <v>38</v>
      </c>
      <c r="K3" s="1" t="s">
        <v>32</v>
      </c>
      <c r="L3" s="1" t="s">
        <v>32</v>
      </c>
      <c r="M3"/>
      <c r="N3" s="1" t="s">
        <v>32</v>
      </c>
      <c r="O3"/>
      <c r="P3" s="1" t="s">
        <v>32</v>
      </c>
      <c r="Q3" s="1" t="s">
        <v>38</v>
      </c>
      <c r="R3" s="1" t="s">
        <v>32</v>
      </c>
      <c r="S3" s="1" t="s">
        <v>32</v>
      </c>
      <c r="T3"/>
      <c r="U3" s="1" t="s">
        <v>32</v>
      </c>
      <c r="V3" s="1" t="s">
        <v>38</v>
      </c>
      <c r="W3" s="1" t="s">
        <v>32</v>
      </c>
      <c r="X3" s="1" t="s">
        <v>32</v>
      </c>
      <c r="Y3"/>
      <c r="Z3" s="1" t="s">
        <v>32</v>
      </c>
      <c r="AA3" s="1" t="s">
        <v>48</v>
      </c>
      <c r="AB3" s="1" t="s">
        <v>49</v>
      </c>
      <c r="AC3" s="1" t="s">
        <v>42</v>
      </c>
      <c r="AD3" s="1" t="s">
        <v>50</v>
      </c>
      <c r="AE3" s="1" t="s">
        <v>51</v>
      </c>
      <c r="AF3" s="1" t="s">
        <v>45</v>
      </c>
    </row>
    <row r="4" spans="1:32" x14ac:dyDescent="0.15">
      <c r="A4" s="1" t="s">
        <v>52</v>
      </c>
      <c r="B4" s="1" t="s">
        <v>30</v>
      </c>
      <c r="C4" s="1" t="s">
        <v>31</v>
      </c>
      <c r="D4" s="1" t="s">
        <v>32</v>
      </c>
      <c r="E4" s="1" t="s">
        <v>53</v>
      </c>
      <c r="F4" t="str">
        <f>HYPERLINK("https://api.typeform.com/responses/files/4a7ed75bb76fd8c6bb5cfc5735fa0ae16ff3a32549068db264581d3f005f37f7/2.1.2_Solibri_coordinates_of_a_point.png","https://api.typeform.com/responses/files/4a7ed75bb76fd8c6bb5cfc5735fa0ae16ff3a32549068db264581d3f005f37f7/2.1.2_Solibri_coordinates_of_a_point.png")</f>
        <v>https://api.typeform.com/responses/files/4a7ed75bb76fd8c6bb5cfc5735fa0ae16ff3a32549068db264581d3f005f37f7/2.1.2_Solibri_coordinates_of_a_point.png</v>
      </c>
      <c r="G4" s="1" t="s">
        <v>54</v>
      </c>
      <c r="H4" t="str">
        <f>HYPERLINK("https://api.typeform.com/responses/files/40fed1e57f163811c195c89238d74f95e84fe63cdd3d8a8028747b302aa772f8/2.1.2_Solibri_coordinates_of_a_point.png","https://api.typeform.com/responses/files/40fed1e57f163811c195c89238d74f95e84fe63cdd3d8a8028747b302aa772f8/2.1.2_Solibri_coordinates_of_a_point.png")</f>
        <v>https://api.typeform.com/responses/files/40fed1e57f163811c195c89238d74f95e84fe63cdd3d8a8028747b302aa772f8/2.1.2_Solibri_coordinates_of_a_point.png</v>
      </c>
      <c r="I4" s="1" t="s">
        <v>32</v>
      </c>
      <c r="J4" s="1" t="s">
        <v>31</v>
      </c>
      <c r="K4" s="1" t="s">
        <v>32</v>
      </c>
      <c r="L4" s="1" t="s">
        <v>55</v>
      </c>
      <c r="M4"/>
      <c r="N4" s="1" t="s">
        <v>56</v>
      </c>
      <c r="O4" t="str">
        <f>HYPERLINK("https://api.typeform.com/responses/files/82bf5f97a2232b36c2f748c1f2c06f87547687691e2f8d052e632262b946639b/2.1.2_Solibri_coordinates_of_a_point.png","https://api.typeform.com/responses/files/82bf5f97a2232b36c2f748c1f2c06f87547687691e2f8d052e632262b946639b/2.1.2_Solibri_coordinates_of_a_point.png")</f>
        <v>https://api.typeform.com/responses/files/82bf5f97a2232b36c2f748c1f2c06f87547687691e2f8d052e632262b946639b/2.1.2_Solibri_coordinates_of_a_point.png</v>
      </c>
      <c r="P4" s="1" t="s">
        <v>32</v>
      </c>
      <c r="Q4" s="1" t="s">
        <v>57</v>
      </c>
      <c r="R4" s="1" t="s">
        <v>32</v>
      </c>
      <c r="S4" s="1" t="s">
        <v>32</v>
      </c>
      <c r="T4"/>
      <c r="U4" s="1" t="s">
        <v>58</v>
      </c>
      <c r="V4" s="1" t="s">
        <v>38</v>
      </c>
      <c r="W4" s="1" t="s">
        <v>32</v>
      </c>
      <c r="X4" s="1" t="s">
        <v>32</v>
      </c>
      <c r="Y4"/>
      <c r="Z4" s="1" t="s">
        <v>32</v>
      </c>
      <c r="AA4" s="1" t="s">
        <v>59</v>
      </c>
      <c r="AB4" s="1" t="s">
        <v>60</v>
      </c>
      <c r="AC4" s="1" t="s">
        <v>42</v>
      </c>
      <c r="AD4" s="1" t="s">
        <v>61</v>
      </c>
      <c r="AE4" s="1" t="s">
        <v>62</v>
      </c>
      <c r="AF4" s="1" t="s">
        <v>45</v>
      </c>
    </row>
    <row r="5" spans="1:32" x14ac:dyDescent="0.15">
      <c r="A5" s="1" t="s">
        <v>63</v>
      </c>
      <c r="B5" s="1" t="s">
        <v>30</v>
      </c>
      <c r="C5" s="1" t="s">
        <v>31</v>
      </c>
      <c r="D5" s="1" t="s">
        <v>32</v>
      </c>
      <c r="E5" s="1" t="s">
        <v>64</v>
      </c>
      <c r="F5" t="str">
        <f>HYPERLINK("https://api.typeform.com/responses/files/f9ee1df564be1711cbcc3141139182dfb4269400d086d9b76f265668c36caada/2.1.2_Bentley_Map_coordinates_of_the_reference_poitn.jpg","https://api.typeform.com/responses/files/f9ee1df564be1711cbcc3141139182dfb4269400d086d9b76f265668c36caada/2.1.2_Bentley_Map_coordinates_of_the_reference_poitn.jpg")</f>
        <v>https://api.typeform.com/responses/files/f9ee1df564be1711cbcc3141139182dfb4269400d086d9b76f265668c36caada/2.1.2_Bentley_Map_coordinates_of_the_reference_poitn.jpg</v>
      </c>
      <c r="G5" s="1" t="s">
        <v>65</v>
      </c>
      <c r="H5" t="str">
        <f>HYPERLINK("https://api.typeform.com/responses/files/d6f1ea3314d23f958494d74c80ed1657fcc1c3459a0e026edd24ffb9ebf4795e/2.1.4_Bentley_Map_measurement_taken_from_the_origin_point__indicating_unit_of_measurement.jpg","https://api.typeform.com/responses/files/d6f1ea3314d23f958494d74c80ed1657fcc1c3459a0e026edd24ffb9ebf4795e/2.1.4_Bentley_Map_measurement_taken_from_the_origin_point__indicating_unit_of_measurement.jpg")</f>
        <v>https://api.typeform.com/responses/files/d6f1ea3314d23f958494d74c80ed1657fcc1c3459a0e026edd24ffb9ebf4795e/2.1.4_Bentley_Map_measurement_taken_from_the_origin_point__indicating_unit_of_measurement.jpg</v>
      </c>
      <c r="I5" s="1" t="s">
        <v>32</v>
      </c>
      <c r="J5" s="1" t="s">
        <v>31</v>
      </c>
      <c r="K5" s="1" t="s">
        <v>32</v>
      </c>
      <c r="L5" s="1" t="s">
        <v>35</v>
      </c>
      <c r="M5" t="str">
        <f>HYPERLINK("https://api.typeform.com/responses/files/88a52fa3d2a6b45e52dacbcfbee2287ae228563ecaed46159b6574cebede7c2d/3.1.2_Bentley_Map_you_can_see_that_the_height_around_the_reference_point_is_0.jpg","https://api.typeform.com/responses/files/88a52fa3d2a6b45e52dacbcfbee2287ae228563ecaed46159b6574cebede7c2d/3.1.2_Bentley_Map_you_can_see_that_the_height_around_the_reference_point_is_0.jpg")</f>
        <v>https://api.typeform.com/responses/files/88a52fa3d2a6b45e52dacbcfbee2287ae228563ecaed46159b6574cebede7c2d/3.1.2_Bentley_Map_you_can_see_that_the_height_around_the_reference_point_is_0.jpg</v>
      </c>
      <c r="N5" s="1" t="s">
        <v>66</v>
      </c>
      <c r="O5" t="str">
        <f>HYPERLINK("https://api.typeform.com/responses/files/c3bb582fabef1075ea73148844757de68b116620696d4ec940469b08d38c905e/3.1.2_Bentley_Map_you_can_see_that_the_height_around_the_reference_point_is_0.jpg","https://api.typeform.com/responses/files/c3bb582fabef1075ea73148844757de68b116620696d4ec940469b08d38c905e/3.1.2_Bentley_Map_you_can_see_that_the_height_around_the_reference_point_is_0.jpg")</f>
        <v>https://api.typeform.com/responses/files/c3bb582fabef1075ea73148844757de68b116620696d4ec940469b08d38c905e/3.1.2_Bentley_Map_you_can_see_that_the_height_around_the_reference_point_is_0.jpg</v>
      </c>
      <c r="P5" s="1" t="s">
        <v>32</v>
      </c>
      <c r="Q5" s="1" t="s">
        <v>38</v>
      </c>
      <c r="R5" s="1" t="s">
        <v>32</v>
      </c>
      <c r="S5" s="1" t="s">
        <v>32</v>
      </c>
      <c r="T5"/>
      <c r="U5" s="1" t="s">
        <v>32</v>
      </c>
      <c r="V5" s="1" t="s">
        <v>38</v>
      </c>
      <c r="W5" s="1" t="s">
        <v>32</v>
      </c>
      <c r="X5" s="1" t="s">
        <v>32</v>
      </c>
      <c r="Y5"/>
      <c r="Z5" s="1" t="s">
        <v>32</v>
      </c>
      <c r="AA5" s="1" t="s">
        <v>67</v>
      </c>
      <c r="AB5" s="1" t="s">
        <v>68</v>
      </c>
      <c r="AC5" s="1" t="s">
        <v>42</v>
      </c>
      <c r="AD5" s="1" t="s">
        <v>69</v>
      </c>
      <c r="AE5" s="1" t="s">
        <v>70</v>
      </c>
      <c r="AF5" s="1" t="s">
        <v>45</v>
      </c>
    </row>
    <row r="6" spans="1:32" x14ac:dyDescent="0.15">
      <c r="A6" s="1" t="s">
        <v>71</v>
      </c>
      <c r="B6" s="1" t="s">
        <v>30</v>
      </c>
      <c r="C6" s="1" t="s">
        <v>31</v>
      </c>
      <c r="D6" s="1" t="s">
        <v>32</v>
      </c>
      <c r="E6" s="1" t="s">
        <v>72</v>
      </c>
      <c r="F6" t="str">
        <f>HYPERLINK("https://api.typeform.com/responses/files/163e804bac6178c0f37d86820a2b8ad504f2fd051f2aa705b2758c53ecc859c6/2.1.2_Tekla_origin_is_within_the_blue_box.jpg","https://api.typeform.com/responses/files/163e804bac6178c0f37d86820a2b8ad504f2fd051f2aa705b2758c53ecc859c6/2.1.2_Tekla_origin_is_within_the_blue_box.jpg")</f>
        <v>https://api.typeform.com/responses/files/163e804bac6178c0f37d86820a2b8ad504f2fd051f2aa705b2758c53ecc859c6/2.1.2_Tekla_origin_is_within_the_blue_box.jpg</v>
      </c>
      <c r="G6" s="1" t="s">
        <v>73</v>
      </c>
      <c r="H6" t="str">
        <f>HYPERLINK("https://api.typeform.com/responses/files/d77220e8b6cc0203c5ea0168d5a96c3d2d9e9e7a3da4cb317ff1e57ad0bc9c59/2.1.4_Tekla_coordinates_of_a_point_within_the_blue_box.jpg","https://api.typeform.com/responses/files/d77220e8b6cc0203c5ea0168d5a96c3d2d9e9e7a3da4cb317ff1e57ad0bc9c59/2.1.4_Tekla_coordinates_of_a_point_within_the_blue_box.jpg")</f>
        <v>https://api.typeform.com/responses/files/d77220e8b6cc0203c5ea0168d5a96c3d2d9e9e7a3da4cb317ff1e57ad0bc9c59/2.1.4_Tekla_coordinates_of_a_point_within_the_blue_box.jpg</v>
      </c>
      <c r="I6" s="1" t="s">
        <v>32</v>
      </c>
      <c r="J6" s="1" t="s">
        <v>31</v>
      </c>
      <c r="K6" s="1" t="s">
        <v>32</v>
      </c>
      <c r="L6" s="1" t="s">
        <v>35</v>
      </c>
      <c r="M6" t="str">
        <f>HYPERLINK("https://api.typeform.com/responses/files/50269a9bb50785c7967759bd106ddd3a2a4bf43aec09163abba58ff85e06fcad/3.1.2_Tekla_the_height_of_the_origin_point_is_zero.jpg","https://api.typeform.com/responses/files/50269a9bb50785c7967759bd106ddd3a2a4bf43aec09163abba58ff85e06fcad/3.1.2_Tekla_the_height_of_the_origin_point_is_zero.jpg")</f>
        <v>https://api.typeform.com/responses/files/50269a9bb50785c7967759bd106ddd3a2a4bf43aec09163abba58ff85e06fcad/3.1.2_Tekla_the_height_of_the_origin_point_is_zero.jpg</v>
      </c>
      <c r="N6" s="1" t="s">
        <v>74</v>
      </c>
      <c r="O6" t="str">
        <f>HYPERLINK("https://api.typeform.com/responses/files/1ef5752b3ae543247667b589f5173c09aec1e528e1b2ef29f2e102c2747193f1/3.1.2_Tekla_the_height_of_the_origin_point_is_zero.jpg","https://api.typeform.com/responses/files/1ef5752b3ae543247667b589f5173c09aec1e528e1b2ef29f2e102c2747193f1/3.1.2_Tekla_the_height_of_the_origin_point_is_zero.jpg")</f>
        <v>https://api.typeform.com/responses/files/1ef5752b3ae543247667b589f5173c09aec1e528e1b2ef29f2e102c2747193f1/3.1.2_Tekla_the_height_of_the_origin_point_is_zero.jpg</v>
      </c>
      <c r="P6" s="1" t="s">
        <v>32</v>
      </c>
      <c r="Q6" s="1" t="s">
        <v>38</v>
      </c>
      <c r="R6" s="1" t="s">
        <v>32</v>
      </c>
      <c r="S6" s="1" t="s">
        <v>32</v>
      </c>
      <c r="T6"/>
      <c r="U6" s="1" t="s">
        <v>32</v>
      </c>
      <c r="V6" s="1" t="s">
        <v>38</v>
      </c>
      <c r="W6" s="1" t="s">
        <v>32</v>
      </c>
      <c r="X6" s="1" t="s">
        <v>32</v>
      </c>
      <c r="Y6"/>
      <c r="Z6" s="1" t="s">
        <v>32</v>
      </c>
      <c r="AA6" s="1" t="s">
        <v>75</v>
      </c>
      <c r="AB6" s="1" t="s">
        <v>76</v>
      </c>
      <c r="AC6" s="1" t="s">
        <v>42</v>
      </c>
      <c r="AD6" s="1" t="s">
        <v>77</v>
      </c>
      <c r="AE6" s="1" t="s">
        <v>78</v>
      </c>
      <c r="AF6" s="1" t="s">
        <v>45</v>
      </c>
    </row>
    <row r="7" spans="1:32" x14ac:dyDescent="0.15">
      <c r="A7" s="1" t="s">
        <v>79</v>
      </c>
      <c r="B7" s="1" t="s">
        <v>30</v>
      </c>
      <c r="C7" s="1" t="s">
        <v>80</v>
      </c>
      <c r="D7" s="1" t="s">
        <v>32</v>
      </c>
      <c r="E7" s="1" t="s">
        <v>32</v>
      </c>
      <c r="F7"/>
      <c r="G7" s="1" t="s">
        <v>32</v>
      </c>
      <c r="H7"/>
      <c r="I7" s="1" t="s">
        <v>32</v>
      </c>
      <c r="J7" s="1" t="s">
        <v>81</v>
      </c>
      <c r="K7" s="1" t="s">
        <v>32</v>
      </c>
      <c r="L7" s="1" t="s">
        <v>32</v>
      </c>
      <c r="M7"/>
      <c r="N7" s="1" t="s">
        <v>32</v>
      </c>
      <c r="O7"/>
      <c r="P7" s="1" t="s">
        <v>32</v>
      </c>
      <c r="Q7" s="1" t="s">
        <v>38</v>
      </c>
      <c r="R7" s="1" t="s">
        <v>32</v>
      </c>
      <c r="S7" s="1" t="s">
        <v>32</v>
      </c>
      <c r="T7"/>
      <c r="U7" s="1" t="s">
        <v>32</v>
      </c>
      <c r="V7" s="1" t="s">
        <v>32</v>
      </c>
      <c r="W7" s="1" t="s">
        <v>32</v>
      </c>
      <c r="X7" s="1" t="s">
        <v>32</v>
      </c>
      <c r="Y7"/>
      <c r="Z7" s="1" t="s">
        <v>32</v>
      </c>
      <c r="AA7" s="1" t="s">
        <v>82</v>
      </c>
      <c r="AB7" s="1" t="s">
        <v>83</v>
      </c>
      <c r="AC7" s="1" t="s">
        <v>42</v>
      </c>
      <c r="AD7" s="1" t="s">
        <v>84</v>
      </c>
      <c r="AE7" s="1" t="s">
        <v>85</v>
      </c>
      <c r="AF7" s="1" t="s">
        <v>45</v>
      </c>
    </row>
    <row r="8" spans="1:32" x14ac:dyDescent="0.15">
      <c r="A8" s="1" t="s">
        <v>86</v>
      </c>
      <c r="B8" s="1" t="s">
        <v>30</v>
      </c>
      <c r="C8" s="1" t="s">
        <v>80</v>
      </c>
      <c r="D8" s="1" t="s">
        <v>32</v>
      </c>
      <c r="E8" s="1" t="s">
        <v>32</v>
      </c>
      <c r="F8"/>
      <c r="G8" s="1" t="s">
        <v>32</v>
      </c>
      <c r="H8"/>
      <c r="I8" s="1" t="s">
        <v>32</v>
      </c>
      <c r="J8" s="1" t="s">
        <v>81</v>
      </c>
      <c r="K8" s="1" t="s">
        <v>32</v>
      </c>
      <c r="L8" s="1" t="s">
        <v>32</v>
      </c>
      <c r="M8"/>
      <c r="N8" s="1" t="s">
        <v>32</v>
      </c>
      <c r="O8"/>
      <c r="P8" s="1" t="s">
        <v>32</v>
      </c>
      <c r="Q8" s="1" t="s">
        <v>38</v>
      </c>
      <c r="R8" s="1" t="s">
        <v>32</v>
      </c>
      <c r="S8" s="1" t="s">
        <v>32</v>
      </c>
      <c r="T8"/>
      <c r="U8" s="1" t="s">
        <v>32</v>
      </c>
      <c r="V8" s="1" t="s">
        <v>38</v>
      </c>
      <c r="W8" s="1" t="s">
        <v>32</v>
      </c>
      <c r="X8" s="1" t="s">
        <v>32</v>
      </c>
      <c r="Y8"/>
      <c r="Z8" s="1" t="s">
        <v>32</v>
      </c>
      <c r="AA8" s="1" t="s">
        <v>87</v>
      </c>
      <c r="AB8" s="1" t="s">
        <v>88</v>
      </c>
      <c r="AC8" s="1" t="s">
        <v>42</v>
      </c>
      <c r="AD8" s="1" t="s">
        <v>89</v>
      </c>
      <c r="AE8" s="1" t="s">
        <v>90</v>
      </c>
      <c r="AF8" s="1" t="s">
        <v>45</v>
      </c>
    </row>
    <row r="9" spans="1:32" x14ac:dyDescent="0.15">
      <c r="A9" s="1" t="s">
        <v>91</v>
      </c>
      <c r="B9" s="1" t="s">
        <v>30</v>
      </c>
      <c r="C9" s="1" t="s">
        <v>80</v>
      </c>
      <c r="D9" s="1" t="s">
        <v>32</v>
      </c>
      <c r="E9" s="1" t="s">
        <v>32</v>
      </c>
      <c r="F9"/>
      <c r="G9" s="1" t="s">
        <v>32</v>
      </c>
      <c r="H9"/>
      <c r="I9" s="1" t="s">
        <v>32</v>
      </c>
      <c r="J9" s="1" t="s">
        <v>81</v>
      </c>
      <c r="K9" s="1" t="s">
        <v>32</v>
      </c>
      <c r="L9" s="1" t="s">
        <v>32</v>
      </c>
      <c r="M9"/>
      <c r="N9" s="1" t="s">
        <v>32</v>
      </c>
      <c r="O9"/>
      <c r="P9" s="1" t="s">
        <v>32</v>
      </c>
      <c r="Q9" s="1" t="s">
        <v>57</v>
      </c>
      <c r="R9" s="1" t="s">
        <v>32</v>
      </c>
      <c r="S9" s="1" t="s">
        <v>32</v>
      </c>
      <c r="T9"/>
      <c r="U9" s="1" t="s">
        <v>32</v>
      </c>
      <c r="V9" s="1" t="s">
        <v>38</v>
      </c>
      <c r="W9" s="1" t="s">
        <v>32</v>
      </c>
      <c r="X9" s="1" t="s">
        <v>32</v>
      </c>
      <c r="Y9"/>
      <c r="Z9" s="1" t="s">
        <v>32</v>
      </c>
      <c r="AA9" s="1" t="s">
        <v>92</v>
      </c>
      <c r="AB9" s="1" t="s">
        <v>93</v>
      </c>
      <c r="AC9" s="1" t="s">
        <v>42</v>
      </c>
      <c r="AD9" s="1" t="s">
        <v>94</v>
      </c>
      <c r="AE9" s="1" t="s">
        <v>95</v>
      </c>
      <c r="AF9" s="1" t="s">
        <v>45</v>
      </c>
    </row>
    <row r="10" spans="1:32" x14ac:dyDescent="0.15">
      <c r="A10" s="1" t="s">
        <v>96</v>
      </c>
      <c r="B10" s="1" t="s">
        <v>30</v>
      </c>
      <c r="C10" s="1" t="s">
        <v>31</v>
      </c>
      <c r="D10" s="1" t="s">
        <v>32</v>
      </c>
      <c r="E10" s="1" t="s">
        <v>97</v>
      </c>
      <c r="F10" t="str">
        <f>HYPERLINK("https://api.typeform.com/responses/files/c635c0aef8341a1e2691267b15e0c72ae0799bfeb33dee6fa32b2a4d02e6b08f/T1_myr_2.1.2.jpg","https://api.typeform.com/responses/files/c635c0aef8341a1e2691267b15e0c72ae0799bfeb33dee6fa32b2a4d02e6b08f/T1_myr_2.1.2.jpg")</f>
        <v>https://api.typeform.com/responses/files/c635c0aef8341a1e2691267b15e0c72ae0799bfeb33dee6fa32b2a4d02e6b08f/T1_myr_2.1.2.jpg</v>
      </c>
      <c r="G10" s="1" t="s">
        <v>98</v>
      </c>
      <c r="H10" t="str">
        <f>HYPERLINK("https://api.typeform.com/responses/files/44597d28098209af28cf69b8dd40f3e4b748d52228017cc1b9413c84505666b0/T1_myr_2.1.4.jpg","https://api.typeform.com/responses/files/44597d28098209af28cf69b8dd40f3e4b748d52228017cc1b9413c84505666b0/T1_myr_2.1.4.jpg")</f>
        <v>https://api.typeform.com/responses/files/44597d28098209af28cf69b8dd40f3e4b748d52228017cc1b9413c84505666b0/T1_myr_2.1.4.jpg</v>
      </c>
      <c r="I10" s="1" t="s">
        <v>32</v>
      </c>
      <c r="J10" s="1" t="s">
        <v>31</v>
      </c>
      <c r="K10" s="1" t="s">
        <v>32</v>
      </c>
      <c r="L10" s="1" t="s">
        <v>99</v>
      </c>
      <c r="M10" t="str">
        <f>HYPERLINK("https://api.typeform.com/responses/files/fd46a61f3e5e1cfee989c2c98e63d25ba81fa1e599056355a7a37cb0b4e060c9/T1_myr_3.1.2.jpg","https://api.typeform.com/responses/files/fd46a61f3e5e1cfee989c2c98e63d25ba81fa1e599056355a7a37cb0b4e060c9/T1_myr_3.1.2.jpg")</f>
        <v>https://api.typeform.com/responses/files/fd46a61f3e5e1cfee989c2c98e63d25ba81fa1e599056355a7a37cb0b4e060c9/T1_myr_3.1.2.jpg</v>
      </c>
      <c r="N10" s="1" t="s">
        <v>100</v>
      </c>
      <c r="O10" t="str">
        <f>HYPERLINK("https://api.typeform.com/responses/files/a1a20d31dbb69d74a1f68cafbcd159c2097d0fb1561536a4e353d6be8bf3454b/T1_myr_3.1.4.jpg","https://api.typeform.com/responses/files/a1a20d31dbb69d74a1f68cafbcd159c2097d0fb1561536a4e353d6be8bf3454b/T1_myr_3.1.4.jpg")</f>
        <v>https://api.typeform.com/responses/files/a1a20d31dbb69d74a1f68cafbcd159c2097d0fb1561536a4e353d6be8bf3454b/T1_myr_3.1.4.jpg</v>
      </c>
      <c r="P10" s="1" t="s">
        <v>32</v>
      </c>
      <c r="Q10" s="1" t="s">
        <v>38</v>
      </c>
      <c r="R10" s="1" t="s">
        <v>32</v>
      </c>
      <c r="S10" s="1" t="s">
        <v>32</v>
      </c>
      <c r="T10"/>
      <c r="U10" s="1" t="s">
        <v>32</v>
      </c>
      <c r="V10" s="1" t="s">
        <v>38</v>
      </c>
      <c r="W10" s="1" t="s">
        <v>32</v>
      </c>
      <c r="X10" s="1" t="s">
        <v>32</v>
      </c>
      <c r="Y10"/>
      <c r="Z10" s="1" t="s">
        <v>32</v>
      </c>
      <c r="AA10" s="1" t="s">
        <v>101</v>
      </c>
      <c r="AB10" s="1" t="s">
        <v>102</v>
      </c>
      <c r="AC10" s="1" t="s">
        <v>103</v>
      </c>
      <c r="AD10" s="1" t="s">
        <v>104</v>
      </c>
      <c r="AE10" s="1" t="s">
        <v>105</v>
      </c>
      <c r="AF10" s="1" t="s">
        <v>106</v>
      </c>
    </row>
    <row r="11" spans="1:32" x14ac:dyDescent="0.15">
      <c r="A11" s="1" t="s">
        <v>107</v>
      </c>
      <c r="B11" s="1" t="s">
        <v>30</v>
      </c>
      <c r="C11" s="1" t="s">
        <v>32</v>
      </c>
      <c r="D11" s="1" t="s">
        <v>108</v>
      </c>
      <c r="E11" s="1" t="s">
        <v>32</v>
      </c>
      <c r="F11"/>
      <c r="G11" s="1" t="s">
        <v>32</v>
      </c>
      <c r="H11"/>
      <c r="I11" s="1" t="s">
        <v>109</v>
      </c>
      <c r="J11" s="1" t="s">
        <v>32</v>
      </c>
      <c r="K11" s="1" t="s">
        <v>110</v>
      </c>
      <c r="L11" s="1" t="s">
        <v>32</v>
      </c>
      <c r="M11"/>
      <c r="N11" s="1" t="s">
        <v>32</v>
      </c>
      <c r="O11"/>
      <c r="P11" s="1" t="s">
        <v>111</v>
      </c>
      <c r="Q11" s="1" t="s">
        <v>38</v>
      </c>
      <c r="R11" s="1" t="s">
        <v>32</v>
      </c>
      <c r="S11" s="1" t="s">
        <v>32</v>
      </c>
      <c r="T11"/>
      <c r="U11" s="1" t="s">
        <v>112</v>
      </c>
      <c r="V11" s="1" t="s">
        <v>38</v>
      </c>
      <c r="W11" s="1" t="s">
        <v>32</v>
      </c>
      <c r="X11" s="1" t="s">
        <v>32</v>
      </c>
      <c r="Y11"/>
      <c r="Z11" s="1" t="s">
        <v>113</v>
      </c>
      <c r="AA11" s="1" t="s">
        <v>114</v>
      </c>
      <c r="AB11" s="1" t="s">
        <v>115</v>
      </c>
      <c r="AC11" s="1" t="s">
        <v>116</v>
      </c>
      <c r="AD11" s="1" t="s">
        <v>117</v>
      </c>
      <c r="AE11" s="1" t="s">
        <v>118</v>
      </c>
      <c r="AF11" s="1" t="s">
        <v>119</v>
      </c>
    </row>
    <row r="12" spans="1:32" x14ac:dyDescent="0.15">
      <c r="A12" s="1" t="s">
        <v>120</v>
      </c>
      <c r="B12" s="1" t="s">
        <v>30</v>
      </c>
      <c r="C12" s="1" t="s">
        <v>31</v>
      </c>
      <c r="D12" s="1" t="s">
        <v>32</v>
      </c>
      <c r="E12" s="1" t="s">
        <v>121</v>
      </c>
      <c r="F12" t="str">
        <f>HYPERLINK("https://api.typeform.com/responses/files/9ce90a82002ce337a2fb976822650dd2868bfc2af71277d6f1196d05aa10ec2c/2.1.2_the_reference_point_is_approximately_at_the_red_box.png","https://api.typeform.com/responses/files/9ce90a82002ce337a2fb976822650dd2868bfc2af71277d6f1196d05aa10ec2c/2.1.2_the_reference_point_is_approximately_at_the_red_box.png")</f>
        <v>https://api.typeform.com/responses/files/9ce90a82002ce337a2fb976822650dd2868bfc2af71277d6f1196d05aa10ec2c/2.1.2_the_reference_point_is_approximately_at_the_red_box.png</v>
      </c>
      <c r="G12" s="1" t="s">
        <v>122</v>
      </c>
      <c r="H12" t="str">
        <f>HYPERLINK("https://api.typeform.com/responses/files/609963c963fae4c1e1e97c967a26f216c680e4a111ba56d40c03628ace6bc8a3/2.1.4_the_red_line_is_measured_as_shown__and_the_coordinates_of_one_of_its_ends_are_in_the_red_box.png","https://api.typeform.com/responses/files/609963c963fae4c1e1e97c967a26f216c680e4a111ba56d40c03628ace6bc8a3/2.1.4_the_red_line_is_measured_as_shown__and_the_coordinates_of_one_of_its_ends_are_in_the_red_box.png")</f>
        <v>https://api.typeform.com/responses/files/609963c963fae4c1e1e97c967a26f216c680e4a111ba56d40c03628ace6bc8a3/2.1.4_the_red_line_is_measured_as_shown__and_the_coordinates_of_one_of_its_ends_are_in_the_red_box.png</v>
      </c>
      <c r="I12" s="1" t="s">
        <v>32</v>
      </c>
      <c r="J12" s="1" t="s">
        <v>31</v>
      </c>
      <c r="K12" s="1" t="s">
        <v>32</v>
      </c>
      <c r="L12" s="1" t="s">
        <v>35</v>
      </c>
      <c r="M12" t="str">
        <f>HYPERLINK("https://api.typeform.com/responses/files/df8c4b4ed91d2beab6db918affdea3840dc2da1a7d5cb8241f80546d8a6c08e0/3.1.2_the_height_of_the_bottom_of_this_window_is_900mm.png","https://api.typeform.com/responses/files/df8c4b4ed91d2beab6db918affdea3840dc2da1a7d5cb8241f80546d8a6c08e0/3.1.2_the_height_of_the_bottom_of_this_window_is_900mm.png")</f>
        <v>https://api.typeform.com/responses/files/df8c4b4ed91d2beab6db918affdea3840dc2da1a7d5cb8241f80546d8a6c08e0/3.1.2_the_height_of_the_bottom_of_this_window_is_900mm.png</v>
      </c>
      <c r="N12" s="1" t="s">
        <v>123</v>
      </c>
      <c r="O12" t="str">
        <f>HYPERLINK("https://api.typeform.com/responses/files/9c2aea05856a525718c2402278a23cfd1722deaf9e83c4ea63f67d3fcb03a4ae/3.1.4_the_height_of_the_bottom_of_this_window_is_900mm__the_ground_starts_at_0.png","https://api.typeform.com/responses/files/9c2aea05856a525718c2402278a23cfd1722deaf9e83c4ea63f67d3fcb03a4ae/3.1.4_the_height_of_the_bottom_of_this_window_is_900mm__the_ground_starts_at_0.png")</f>
        <v>https://api.typeform.com/responses/files/9c2aea05856a525718c2402278a23cfd1722deaf9e83c4ea63f67d3fcb03a4ae/3.1.4_the_height_of_the_bottom_of_this_window_is_900mm__the_ground_starts_at_0.png</v>
      </c>
      <c r="P12" s="1" t="s">
        <v>32</v>
      </c>
      <c r="Q12" s="1" t="s">
        <v>38</v>
      </c>
      <c r="R12" s="1" t="s">
        <v>32</v>
      </c>
      <c r="S12" s="1" t="s">
        <v>32</v>
      </c>
      <c r="T12"/>
      <c r="U12" s="1" t="s">
        <v>32</v>
      </c>
      <c r="V12" s="1" t="s">
        <v>38</v>
      </c>
      <c r="W12" s="1" t="s">
        <v>32</v>
      </c>
      <c r="X12" s="1" t="s">
        <v>32</v>
      </c>
      <c r="Y12"/>
      <c r="Z12" s="1" t="s">
        <v>32</v>
      </c>
      <c r="AA12" s="1" t="s">
        <v>124</v>
      </c>
      <c r="AB12" s="1" t="s">
        <v>125</v>
      </c>
      <c r="AC12" s="1" t="s">
        <v>42</v>
      </c>
      <c r="AD12" s="1" t="s">
        <v>126</v>
      </c>
      <c r="AE12" s="1" t="s">
        <v>127</v>
      </c>
      <c r="AF12" s="1" t="s">
        <v>45</v>
      </c>
    </row>
    <row r="13" spans="1:32" x14ac:dyDescent="0.15">
      <c r="A13" s="1" t="s">
        <v>128</v>
      </c>
      <c r="B13" s="1" t="s">
        <v>30</v>
      </c>
      <c r="C13" s="1" t="s">
        <v>38</v>
      </c>
      <c r="D13" s="1" t="s">
        <v>32</v>
      </c>
      <c r="E13" s="1" t="s">
        <v>32</v>
      </c>
      <c r="F13"/>
      <c r="G13" s="1" t="s">
        <v>32</v>
      </c>
      <c r="H13"/>
      <c r="I13" s="1" t="s">
        <v>32</v>
      </c>
      <c r="J13" s="1" t="s">
        <v>31</v>
      </c>
      <c r="K13" s="1" t="s">
        <v>32</v>
      </c>
      <c r="L13" s="1" t="s">
        <v>35</v>
      </c>
      <c r="M13" t="str">
        <f>HYPERLINK("https://api.typeform.com/responses/files/fe59d89948b64a1d4cd11cdd037ed9cf74c37a4a429d9f0589ef0be9b523decf/3.1.2_height.docx","https://api.typeform.com/responses/files/fe59d89948b64a1d4cd11cdd037ed9cf74c37a4a429d9f0589ef0be9b523decf/3.1.2_height.docx")</f>
        <v>https://api.typeform.com/responses/files/fe59d89948b64a1d4cd11cdd037ed9cf74c37a4a429d9f0589ef0be9b523decf/3.1.2_height.docx</v>
      </c>
      <c r="N13" s="1" t="s">
        <v>129</v>
      </c>
      <c r="O13" t="str">
        <f>HYPERLINK("https://api.typeform.com/responses/files/6ca83f0aa25b46a379567468d8716317fc93b463bc29bb722b63f7accce1b36c/3.1.4_local_height.png","https://api.typeform.com/responses/files/6ca83f0aa25b46a379567468d8716317fc93b463bc29bb722b63f7accce1b36c/3.1.4_local_height.png")</f>
        <v>https://api.typeform.com/responses/files/6ca83f0aa25b46a379567468d8716317fc93b463bc29bb722b63f7accce1b36c/3.1.4_local_height.png</v>
      </c>
      <c r="P13" s="1" t="s">
        <v>32</v>
      </c>
      <c r="Q13" s="1" t="s">
        <v>38</v>
      </c>
      <c r="R13" s="1" t="s">
        <v>32</v>
      </c>
      <c r="S13" s="1" t="s">
        <v>32</v>
      </c>
      <c r="T13"/>
      <c r="U13" s="1" t="s">
        <v>39</v>
      </c>
      <c r="V13" s="1" t="s">
        <v>38</v>
      </c>
      <c r="W13" s="1" t="s">
        <v>32</v>
      </c>
      <c r="X13" s="1" t="s">
        <v>32</v>
      </c>
      <c r="Y13"/>
      <c r="Z13" s="1" t="s">
        <v>32</v>
      </c>
      <c r="AA13" s="1" t="s">
        <v>130</v>
      </c>
      <c r="AB13" s="1" t="s">
        <v>125</v>
      </c>
      <c r="AC13" s="1" t="s">
        <v>42</v>
      </c>
      <c r="AD13" s="1" t="s">
        <v>131</v>
      </c>
      <c r="AE13" s="1" t="s">
        <v>132</v>
      </c>
      <c r="AF13" s="1" t="s">
        <v>45</v>
      </c>
    </row>
    <row r="14" spans="1:32" x14ac:dyDescent="0.15">
      <c r="A14" s="1" t="s">
        <v>133</v>
      </c>
      <c r="B14" s="1" t="s">
        <v>30</v>
      </c>
      <c r="C14" s="1" t="s">
        <v>31</v>
      </c>
      <c r="D14" s="1" t="s">
        <v>32</v>
      </c>
      <c r="E14" s="1" t="s">
        <v>134</v>
      </c>
      <c r="F14" t="str">
        <f>HYPERLINK("https://api.typeform.com/responses/files/0602c388c28b918f9a26377a87ba8703dcaf016231c5d5cea74145263f0d9017/212.png","https://api.typeform.com/responses/files/0602c388c28b918f9a26377a87ba8703dcaf016231c5d5cea74145263f0d9017/212.png")</f>
        <v>https://api.typeform.com/responses/files/0602c388c28b918f9a26377a87ba8703dcaf016231c5d5cea74145263f0d9017/212.png</v>
      </c>
      <c r="G14" s="1" t="s">
        <v>135</v>
      </c>
      <c r="H14" t="str">
        <f>HYPERLINK("https://api.typeform.com/responses/files/6292ab542de56edd51b8f30b882053b5893593756ab03cf27d219b7ceb4b9fe5/212.png","https://api.typeform.com/responses/files/6292ab542de56edd51b8f30b882053b5893593756ab03cf27d219b7ceb4b9fe5/212.png")</f>
        <v>https://api.typeform.com/responses/files/6292ab542de56edd51b8f30b882053b5893593756ab03cf27d219b7ceb4b9fe5/212.png</v>
      </c>
      <c r="I14" s="1" t="s">
        <v>32</v>
      </c>
      <c r="J14" s="1" t="s">
        <v>31</v>
      </c>
      <c r="K14" s="1" t="s">
        <v>32</v>
      </c>
      <c r="L14" s="1" t="s">
        <v>35</v>
      </c>
      <c r="M14" t="str">
        <f>HYPERLINK("https://api.typeform.com/responses/files/0e25013b55e986c7c56e8fdf480ecc9b923fef3d5f4bb22e48a0bfe86c273c86/312.png","https://api.typeform.com/responses/files/0e25013b55e986c7c56e8fdf480ecc9b923fef3d5f4bb22e48a0bfe86c273c86/312.png")</f>
        <v>https://api.typeform.com/responses/files/0e25013b55e986c7c56e8fdf480ecc9b923fef3d5f4bb22e48a0bfe86c273c86/312.png</v>
      </c>
      <c r="N14" s="1" t="s">
        <v>136</v>
      </c>
      <c r="O14" t="str">
        <f>HYPERLINK("https://api.typeform.com/responses/files/5e525bfd9f5ce7395bf7c432307c968fc50af8780084fc611e1ca643f7b22c97/314.png","https://api.typeform.com/responses/files/5e525bfd9f5ce7395bf7c432307c968fc50af8780084fc611e1ca643f7b22c97/314.png")</f>
        <v>https://api.typeform.com/responses/files/5e525bfd9f5ce7395bf7c432307c968fc50af8780084fc611e1ca643f7b22c97/314.png</v>
      </c>
      <c r="P14" s="1" t="s">
        <v>32</v>
      </c>
      <c r="Q14" s="1" t="s">
        <v>38</v>
      </c>
      <c r="R14" s="1" t="s">
        <v>32</v>
      </c>
      <c r="S14" s="1" t="s">
        <v>32</v>
      </c>
      <c r="T14"/>
      <c r="U14" s="1" t="s">
        <v>137</v>
      </c>
      <c r="V14" s="1" t="s">
        <v>38</v>
      </c>
      <c r="W14" s="1" t="s">
        <v>32</v>
      </c>
      <c r="X14" s="1" t="s">
        <v>32</v>
      </c>
      <c r="Y14"/>
      <c r="Z14" s="1" t="s">
        <v>32</v>
      </c>
      <c r="AA14" s="1" t="s">
        <v>138</v>
      </c>
      <c r="AB14" s="1" t="s">
        <v>139</v>
      </c>
      <c r="AC14" s="1" t="s">
        <v>42</v>
      </c>
      <c r="AD14" s="1" t="s">
        <v>140</v>
      </c>
      <c r="AE14" s="1" t="s">
        <v>141</v>
      </c>
      <c r="AF14" s="1" t="s">
        <v>45</v>
      </c>
    </row>
    <row r="15" spans="1:32" x14ac:dyDescent="0.15">
      <c r="A15" s="1" t="s">
        <v>142</v>
      </c>
      <c r="B15" s="1" t="s">
        <v>30</v>
      </c>
      <c r="C15" s="1" t="s">
        <v>32</v>
      </c>
      <c r="D15" s="1" t="s">
        <v>32</v>
      </c>
      <c r="E15" s="1" t="s">
        <v>32</v>
      </c>
      <c r="F15"/>
      <c r="G15" s="1" t="s">
        <v>32</v>
      </c>
      <c r="H15"/>
      <c r="I15" s="1" t="s">
        <v>143</v>
      </c>
      <c r="J15" s="1" t="s">
        <v>32</v>
      </c>
      <c r="K15" s="1" t="s">
        <v>144</v>
      </c>
      <c r="L15" s="1" t="s">
        <v>32</v>
      </c>
      <c r="M15"/>
      <c r="N15" s="1" t="s">
        <v>32</v>
      </c>
      <c r="O15"/>
      <c r="P15" s="1" t="s">
        <v>145</v>
      </c>
      <c r="Q15" s="1" t="s">
        <v>38</v>
      </c>
      <c r="R15" s="1" t="s">
        <v>32</v>
      </c>
      <c r="S15" s="1" t="s">
        <v>32</v>
      </c>
      <c r="T15"/>
      <c r="U15" s="1" t="s">
        <v>146</v>
      </c>
      <c r="V15" s="1" t="s">
        <v>32</v>
      </c>
      <c r="W15" s="1" t="s">
        <v>147</v>
      </c>
      <c r="X15" s="1" t="s">
        <v>32</v>
      </c>
      <c r="Y15"/>
      <c r="Z15" s="1" t="s">
        <v>148</v>
      </c>
      <c r="AA15" s="1" t="s">
        <v>149</v>
      </c>
      <c r="AB15" s="1" t="s">
        <v>150</v>
      </c>
      <c r="AC15" s="1" t="s">
        <v>116</v>
      </c>
      <c r="AD15" s="1" t="s">
        <v>151</v>
      </c>
      <c r="AE15" s="1" t="s">
        <v>152</v>
      </c>
      <c r="AF15" s="1" t="s">
        <v>153</v>
      </c>
    </row>
    <row r="16" spans="1:32" x14ac:dyDescent="0.15">
      <c r="A16" s="1" t="s">
        <v>154</v>
      </c>
      <c r="B16" s="1" t="s">
        <v>30</v>
      </c>
      <c r="C16" s="1" t="s">
        <v>38</v>
      </c>
      <c r="D16" s="1" t="s">
        <v>32</v>
      </c>
      <c r="E16" s="1" t="s">
        <v>32</v>
      </c>
      <c r="F16"/>
      <c r="G16" s="1" t="s">
        <v>32</v>
      </c>
      <c r="H16"/>
      <c r="I16" s="1" t="s">
        <v>155</v>
      </c>
      <c r="J16" s="1" t="s">
        <v>38</v>
      </c>
      <c r="K16" s="1" t="s">
        <v>32</v>
      </c>
      <c r="L16" s="1" t="s">
        <v>32</v>
      </c>
      <c r="M16"/>
      <c r="N16" s="1" t="s">
        <v>32</v>
      </c>
      <c r="O16"/>
      <c r="P16" s="1" t="s">
        <v>156</v>
      </c>
      <c r="Q16" s="1" t="s">
        <v>32</v>
      </c>
      <c r="R16" s="1" t="s">
        <v>32</v>
      </c>
      <c r="S16" s="1" t="s">
        <v>32</v>
      </c>
      <c r="T16"/>
      <c r="U16" s="1" t="s">
        <v>157</v>
      </c>
      <c r="V16" s="1" t="s">
        <v>38</v>
      </c>
      <c r="W16" s="1" t="s">
        <v>32</v>
      </c>
      <c r="X16" s="1" t="s">
        <v>32</v>
      </c>
      <c r="Y16"/>
      <c r="Z16" s="1" t="s">
        <v>158</v>
      </c>
      <c r="AA16" s="1" t="s">
        <v>159</v>
      </c>
      <c r="AB16" s="1" t="s">
        <v>160</v>
      </c>
      <c r="AC16" s="1" t="s">
        <v>161</v>
      </c>
      <c r="AD16" s="1" t="s">
        <v>162</v>
      </c>
      <c r="AE16" s="1" t="s">
        <v>163</v>
      </c>
      <c r="AF16" s="1" t="s">
        <v>164</v>
      </c>
    </row>
    <row r="17" spans="1:32" x14ac:dyDescent="0.15">
      <c r="A17" s="1" t="s">
        <v>165</v>
      </c>
      <c r="B17" s="1" t="s">
        <v>30</v>
      </c>
      <c r="C17" s="1" t="s">
        <v>38</v>
      </c>
      <c r="D17" s="1" t="s">
        <v>32</v>
      </c>
      <c r="E17" s="1" t="s">
        <v>32</v>
      </c>
      <c r="F17"/>
      <c r="G17" s="1" t="s">
        <v>32</v>
      </c>
      <c r="H17"/>
      <c r="I17" s="1" t="s">
        <v>166</v>
      </c>
      <c r="J17" s="1" t="s">
        <v>38</v>
      </c>
      <c r="K17" s="1" t="s">
        <v>32</v>
      </c>
      <c r="L17" s="1" t="s">
        <v>32</v>
      </c>
      <c r="M17"/>
      <c r="N17" s="1" t="s">
        <v>32</v>
      </c>
      <c r="O17"/>
      <c r="P17" s="1" t="s">
        <v>167</v>
      </c>
      <c r="Q17" s="1" t="s">
        <v>38</v>
      </c>
      <c r="R17" s="1" t="s">
        <v>32</v>
      </c>
      <c r="S17" s="1" t="s">
        <v>32</v>
      </c>
      <c r="T17"/>
      <c r="U17" s="1" t="s">
        <v>168</v>
      </c>
      <c r="V17" s="1" t="s">
        <v>38</v>
      </c>
      <c r="W17" s="1" t="s">
        <v>32</v>
      </c>
      <c r="X17" s="1" t="s">
        <v>32</v>
      </c>
      <c r="Y17"/>
      <c r="Z17" s="1" t="s">
        <v>169</v>
      </c>
      <c r="AA17" s="1" t="s">
        <v>170</v>
      </c>
      <c r="AB17" s="1" t="s">
        <v>171</v>
      </c>
      <c r="AC17" s="1" t="s">
        <v>172</v>
      </c>
      <c r="AD17" s="1" t="s">
        <v>173</v>
      </c>
      <c r="AE17" s="1" t="s">
        <v>174</v>
      </c>
      <c r="AF17" s="1" t="s">
        <v>175</v>
      </c>
    </row>
    <row r="18" spans="1:32" x14ac:dyDescent="0.15">
      <c r="A18" s="1" t="s">
        <v>176</v>
      </c>
      <c r="B18" s="1" t="s">
        <v>30</v>
      </c>
      <c r="C18" s="1" t="s">
        <v>32</v>
      </c>
      <c r="D18" s="1" t="s">
        <v>177</v>
      </c>
      <c r="E18" s="1" t="s">
        <v>32</v>
      </c>
      <c r="F18"/>
      <c r="G18" s="1" t="s">
        <v>32</v>
      </c>
      <c r="H18"/>
      <c r="I18" s="1" t="s">
        <v>32</v>
      </c>
      <c r="J18" s="1" t="s">
        <v>38</v>
      </c>
      <c r="K18" s="1" t="s">
        <v>32</v>
      </c>
      <c r="L18" s="1" t="s">
        <v>32</v>
      </c>
      <c r="M18"/>
      <c r="N18" s="1" t="s">
        <v>32</v>
      </c>
      <c r="O18"/>
      <c r="P18" s="1" t="s">
        <v>178</v>
      </c>
      <c r="Q18" s="1" t="s">
        <v>31</v>
      </c>
      <c r="R18" s="1" t="s">
        <v>32</v>
      </c>
      <c r="S18" s="1" t="s">
        <v>179</v>
      </c>
      <c r="T18" t="str">
        <f>HYPERLINK("https://api.typeform.com/responses/files/61f2738892598861d5d64c21a9fd8232031f75a82772aeadaea791ea254cd6eb/GeoRefScreenShot.png","https://api.typeform.com/responses/files/61f2738892598861d5d64c21a9fd8232031f75a82772aeadaea791ea254cd6eb/GeoRefScreenShot.png")</f>
        <v>https://api.typeform.com/responses/files/61f2738892598861d5d64c21a9fd8232031f75a82772aeadaea791ea254cd6eb/GeoRefScreenShot.png</v>
      </c>
      <c r="U18" s="1" t="s">
        <v>32</v>
      </c>
      <c r="V18" s="1" t="s">
        <v>38</v>
      </c>
      <c r="W18" s="1" t="s">
        <v>32</v>
      </c>
      <c r="X18" s="1" t="s">
        <v>32</v>
      </c>
      <c r="Y18"/>
      <c r="Z18" s="1" t="s">
        <v>180</v>
      </c>
      <c r="AA18" s="1" t="s">
        <v>181</v>
      </c>
      <c r="AB18" s="1" t="s">
        <v>182</v>
      </c>
      <c r="AC18" s="1" t="s">
        <v>183</v>
      </c>
      <c r="AD18" s="1" t="s">
        <v>184</v>
      </c>
      <c r="AE18" s="1" t="s">
        <v>185</v>
      </c>
      <c r="AF18" s="1" t="s">
        <v>186</v>
      </c>
    </row>
    <row r="19" spans="1:32" x14ac:dyDescent="0.15">
      <c r="A19" s="1" t="s">
        <v>187</v>
      </c>
      <c r="B19" s="1" t="s">
        <v>30</v>
      </c>
      <c r="C19" s="1" t="s">
        <v>31</v>
      </c>
      <c r="D19" s="1" t="s">
        <v>32</v>
      </c>
      <c r="E19" s="1" t="s">
        <v>188</v>
      </c>
      <c r="F19" t="str">
        <f>HYPERLINK("https://api.typeform.com/responses/files/81c627027b8c989e82c8df4fd7a42daa70282009bf63edc38f94a2c6a03362dc/2019_10_17_11_21_09_Autodesk_Revit_2019.2___Educational_Version____Myran_fixed___3D_View___3D__.png","https://api.typeform.com/responses/files/81c627027b8c989e82c8df4fd7a42daa70282009bf63edc38f94a2c6a03362dc/2019_10_17_11_21_09_Autodesk_Revit_2019.2___Educational_Version____Myran_fixed___3D_View___3D__.png")</f>
        <v>https://api.typeform.com/responses/files/81c627027b8c989e82c8df4fd7a42daa70282009bf63edc38f94a2c6a03362dc/2019_10_17_11_21_09_Autodesk_Revit_2019.2___Educational_Version____Myran_fixed___3D_View___3D__.png</v>
      </c>
      <c r="G19" s="1" t="s">
        <v>189</v>
      </c>
      <c r="H19"/>
      <c r="I19" s="1" t="s">
        <v>190</v>
      </c>
      <c r="J19" s="1" t="s">
        <v>38</v>
      </c>
      <c r="K19" s="1" t="s">
        <v>32</v>
      </c>
      <c r="L19" s="1" t="s">
        <v>32</v>
      </c>
      <c r="M19"/>
      <c r="N19" s="1" t="s">
        <v>32</v>
      </c>
      <c r="O19"/>
      <c r="P19" s="1" t="s">
        <v>190</v>
      </c>
      <c r="Q19" s="1" t="s">
        <v>31</v>
      </c>
      <c r="R19" s="1" t="s">
        <v>32</v>
      </c>
      <c r="S19" s="1" t="s">
        <v>191</v>
      </c>
      <c r="T19"/>
      <c r="U19" s="1" t="s">
        <v>190</v>
      </c>
      <c r="V19" s="1" t="s">
        <v>38</v>
      </c>
      <c r="W19" s="1" t="s">
        <v>32</v>
      </c>
      <c r="X19" s="1" t="s">
        <v>32</v>
      </c>
      <c r="Y19"/>
      <c r="Z19" s="1" t="s">
        <v>192</v>
      </c>
      <c r="AA19" s="1" t="s">
        <v>193</v>
      </c>
      <c r="AB19" s="1" t="s">
        <v>194</v>
      </c>
      <c r="AC19" s="1" t="s">
        <v>195</v>
      </c>
      <c r="AD19" s="1" t="s">
        <v>196</v>
      </c>
      <c r="AE19" s="1" t="s">
        <v>197</v>
      </c>
      <c r="AF19" s="1" t="s">
        <v>186</v>
      </c>
    </row>
    <row r="20" spans="1:32" x14ac:dyDescent="0.15">
      <c r="A20" s="1" t="s">
        <v>198</v>
      </c>
      <c r="B20" s="1" t="s">
        <v>30</v>
      </c>
      <c r="C20" s="1" t="s">
        <v>31</v>
      </c>
      <c r="D20" s="1" t="s">
        <v>32</v>
      </c>
      <c r="E20" s="1" t="s">
        <v>199</v>
      </c>
      <c r="F20" t="str">
        <f>HYPERLINK("https://api.typeform.com/responses/files/55f8c3d9d5a2edc67c8b448791691532a07db8805ad34aa9b53cb9cb2d9be9da/Details_coordinate_reference_system_CLeoni.pdf","https://api.typeform.com/responses/files/55f8c3d9d5a2edc67c8b448791691532a07db8805ad34aa9b53cb9cb2d9be9da/Details_coordinate_reference_system_CLeoni.pdf")</f>
        <v>https://api.typeform.com/responses/files/55f8c3d9d5a2edc67c8b448791691532a07db8805ad34aa9b53cb9cb2d9be9da/Details_coordinate_reference_system_CLeoni.pdf</v>
      </c>
      <c r="G20" s="1" t="s">
        <v>200</v>
      </c>
      <c r="H20" t="str">
        <f>HYPERLINK("https://api.typeform.com/responses/files/ca58617fedb1d1df1d9acdbe0650471c45dc4fd68e85b58d537ebaced7841582/Details_crsandUoM_CLeoni.pdf","https://api.typeform.com/responses/files/ca58617fedb1d1df1d9acdbe0650471c45dc4fd68e85b58d537ebaced7841582/Details_crsandUoM_CLeoni.pdf")</f>
        <v>https://api.typeform.com/responses/files/ca58617fedb1d1df1d9acdbe0650471c45dc4fd68e85b58d537ebaced7841582/Details_crsandUoM_CLeoni.pdf</v>
      </c>
      <c r="I20" s="1" t="s">
        <v>201</v>
      </c>
      <c r="J20" s="1" t="s">
        <v>38</v>
      </c>
      <c r="K20" s="1" t="s">
        <v>32</v>
      </c>
      <c r="L20" s="1" t="s">
        <v>32</v>
      </c>
      <c r="M20"/>
      <c r="N20" s="1" t="s">
        <v>32</v>
      </c>
      <c r="O20"/>
      <c r="P20" s="1" t="s">
        <v>202</v>
      </c>
      <c r="Q20" s="1" t="s">
        <v>31</v>
      </c>
      <c r="R20" s="1" t="s">
        <v>32</v>
      </c>
      <c r="S20" s="1" t="s">
        <v>203</v>
      </c>
      <c r="T20" t="str">
        <f>HYPERLINK("https://api.typeform.com/responses/files/cdf355327b57ca5412caa4f07a6f564a2d2fe022ca9b3bb34a895dd8024b512e/Model_orientation_CLeoni.pdf","https://api.typeform.com/responses/files/cdf355327b57ca5412caa4f07a6f564a2d2fe022ca9b3bb34a895dd8024b512e/Model_orientation_CLeoni.pdf")</f>
        <v>https://api.typeform.com/responses/files/cdf355327b57ca5412caa4f07a6f564a2d2fe022ca9b3bb34a895dd8024b512e/Model_orientation_CLeoni.pdf</v>
      </c>
      <c r="U20" s="1" t="s">
        <v>201</v>
      </c>
      <c r="V20" s="1" t="s">
        <v>38</v>
      </c>
      <c r="W20" s="1" t="s">
        <v>32</v>
      </c>
      <c r="X20" s="1" t="s">
        <v>32</v>
      </c>
      <c r="Y20"/>
      <c r="Z20" s="1" t="s">
        <v>201</v>
      </c>
      <c r="AA20" s="1" t="s">
        <v>204</v>
      </c>
      <c r="AB20" s="1" t="s">
        <v>205</v>
      </c>
      <c r="AC20" s="1" t="s">
        <v>206</v>
      </c>
      <c r="AD20" s="1" t="s">
        <v>207</v>
      </c>
      <c r="AE20" s="1" t="s">
        <v>208</v>
      </c>
      <c r="AF20" s="1" t="s">
        <v>209</v>
      </c>
    </row>
    <row r="21" spans="1:32" x14ac:dyDescent="0.15">
      <c r="A21" s="1" t="s">
        <v>210</v>
      </c>
      <c r="B21" s="1" t="s">
        <v>30</v>
      </c>
      <c r="C21" s="1" t="s">
        <v>38</v>
      </c>
      <c r="D21" s="1" t="s">
        <v>32</v>
      </c>
      <c r="E21" s="1" t="s">
        <v>32</v>
      </c>
      <c r="F21"/>
      <c r="G21" s="1" t="s">
        <v>32</v>
      </c>
      <c r="H21"/>
      <c r="I21" s="1" t="s">
        <v>211</v>
      </c>
      <c r="J21" s="1" t="s">
        <v>38</v>
      </c>
      <c r="K21" s="1" t="s">
        <v>32</v>
      </c>
      <c r="L21" s="1" t="s">
        <v>32</v>
      </c>
      <c r="M21"/>
      <c r="N21" s="1" t="s">
        <v>32</v>
      </c>
      <c r="O21"/>
      <c r="P21" s="1" t="s">
        <v>212</v>
      </c>
      <c r="Q21" s="1" t="s">
        <v>32</v>
      </c>
      <c r="R21" s="1" t="s">
        <v>213</v>
      </c>
      <c r="S21" s="1" t="s">
        <v>32</v>
      </c>
      <c r="T21"/>
      <c r="U21" s="1" t="s">
        <v>214</v>
      </c>
      <c r="V21" s="1" t="s">
        <v>38</v>
      </c>
      <c r="W21" s="1" t="s">
        <v>32</v>
      </c>
      <c r="X21" s="1" t="s">
        <v>32</v>
      </c>
      <c r="Y21"/>
      <c r="Z21" s="1" t="s">
        <v>215</v>
      </c>
      <c r="AA21" s="1" t="s">
        <v>216</v>
      </c>
      <c r="AB21" s="1" t="s">
        <v>217</v>
      </c>
      <c r="AC21" s="1" t="s">
        <v>218</v>
      </c>
      <c r="AD21" s="1" t="s">
        <v>219</v>
      </c>
      <c r="AE21" s="1" t="s">
        <v>220</v>
      </c>
      <c r="AF21" s="1" t="s">
        <v>186</v>
      </c>
    </row>
    <row r="22" spans="1:32" x14ac:dyDescent="0.15">
      <c r="A22" s="1" t="s">
        <v>221</v>
      </c>
      <c r="B22" s="1" t="s">
        <v>30</v>
      </c>
      <c r="C22" s="1" t="s">
        <v>38</v>
      </c>
      <c r="D22" s="1" t="s">
        <v>32</v>
      </c>
      <c r="E22" s="1" t="s">
        <v>32</v>
      </c>
      <c r="F22"/>
      <c r="G22" s="1" t="s">
        <v>32</v>
      </c>
      <c r="H22"/>
      <c r="I22" s="1" t="s">
        <v>222</v>
      </c>
      <c r="J22" s="1" t="s">
        <v>38</v>
      </c>
      <c r="K22" s="1" t="s">
        <v>32</v>
      </c>
      <c r="L22" s="1" t="s">
        <v>32</v>
      </c>
      <c r="M22"/>
      <c r="N22" s="1" t="s">
        <v>32</v>
      </c>
      <c r="O22"/>
      <c r="P22" s="1" t="s">
        <v>222</v>
      </c>
      <c r="Q22" s="1" t="s">
        <v>38</v>
      </c>
      <c r="R22" s="1" t="s">
        <v>32</v>
      </c>
      <c r="S22" s="1" t="s">
        <v>32</v>
      </c>
      <c r="T22"/>
      <c r="U22" s="1" t="s">
        <v>223</v>
      </c>
      <c r="V22" s="1" t="s">
        <v>57</v>
      </c>
      <c r="W22" s="1" t="s">
        <v>32</v>
      </c>
      <c r="X22" s="1" t="s">
        <v>32</v>
      </c>
      <c r="Y22"/>
      <c r="Z22" s="1" t="s">
        <v>224</v>
      </c>
      <c r="AA22" s="1" t="s">
        <v>225</v>
      </c>
      <c r="AB22" s="1" t="s">
        <v>226</v>
      </c>
      <c r="AC22" s="1" t="s">
        <v>227</v>
      </c>
      <c r="AD22" s="1" t="s">
        <v>228</v>
      </c>
      <c r="AE22" s="1" t="s">
        <v>229</v>
      </c>
      <c r="AF22" s="1" t="s">
        <v>230</v>
      </c>
    </row>
    <row r="23" spans="1:32" x14ac:dyDescent="0.15">
      <c r="A23" s="1" t="s">
        <v>231</v>
      </c>
      <c r="B23" s="1" t="s">
        <v>30</v>
      </c>
      <c r="C23" s="1" t="s">
        <v>38</v>
      </c>
      <c r="D23" s="1" t="s">
        <v>32</v>
      </c>
      <c r="E23" s="1" t="s">
        <v>32</v>
      </c>
      <c r="F23"/>
      <c r="G23" s="1" t="s">
        <v>32</v>
      </c>
      <c r="H23"/>
      <c r="I23" s="1" t="s">
        <v>32</v>
      </c>
      <c r="J23" s="1" t="s">
        <v>38</v>
      </c>
      <c r="K23" s="1" t="s">
        <v>32</v>
      </c>
      <c r="L23" s="1" t="s">
        <v>32</v>
      </c>
      <c r="M23"/>
      <c r="N23" s="1" t="s">
        <v>32</v>
      </c>
      <c r="O23"/>
      <c r="P23" s="1" t="s">
        <v>32</v>
      </c>
      <c r="Q23" s="1" t="s">
        <v>38</v>
      </c>
      <c r="R23" s="1" t="s">
        <v>32</v>
      </c>
      <c r="S23" s="1" t="s">
        <v>32</v>
      </c>
      <c r="T23"/>
      <c r="U23" s="1" t="s">
        <v>32</v>
      </c>
      <c r="V23" s="1" t="s">
        <v>38</v>
      </c>
      <c r="W23" s="1" t="s">
        <v>32</v>
      </c>
      <c r="X23" s="1" t="s">
        <v>32</v>
      </c>
      <c r="Y23"/>
      <c r="Z23" s="1" t="s">
        <v>32</v>
      </c>
      <c r="AA23" s="1" t="s">
        <v>232</v>
      </c>
      <c r="AB23" s="1" t="s">
        <v>233</v>
      </c>
      <c r="AC23" s="1" t="s">
        <v>234</v>
      </c>
      <c r="AD23" s="1" t="s">
        <v>235</v>
      </c>
      <c r="AE23" s="1" t="s">
        <v>236</v>
      </c>
      <c r="AF23" s="1" t="s">
        <v>237</v>
      </c>
    </row>
    <row r="24" spans="1:32" x14ac:dyDescent="0.15">
      <c r="A24" s="1" t="s">
        <v>238</v>
      </c>
      <c r="B24" s="1" t="s">
        <v>30</v>
      </c>
      <c r="C24" s="1" t="s">
        <v>38</v>
      </c>
      <c r="D24" s="1" t="s">
        <v>32</v>
      </c>
      <c r="E24" s="1" t="s">
        <v>32</v>
      </c>
      <c r="F24"/>
      <c r="G24" s="1" t="s">
        <v>32</v>
      </c>
      <c r="H24"/>
      <c r="I24" s="1" t="s">
        <v>32</v>
      </c>
      <c r="J24" s="1" t="s">
        <v>38</v>
      </c>
      <c r="K24" s="1" t="s">
        <v>32</v>
      </c>
      <c r="L24" s="1" t="s">
        <v>32</v>
      </c>
      <c r="M24"/>
      <c r="N24" s="1" t="s">
        <v>32</v>
      </c>
      <c r="O24"/>
      <c r="P24" s="1" t="s">
        <v>32</v>
      </c>
      <c r="Q24" s="1" t="s">
        <v>38</v>
      </c>
      <c r="R24" s="1" t="s">
        <v>32</v>
      </c>
      <c r="S24" s="1" t="s">
        <v>32</v>
      </c>
      <c r="T24"/>
      <c r="U24" s="1" t="s">
        <v>32</v>
      </c>
      <c r="V24" s="1" t="s">
        <v>38</v>
      </c>
      <c r="W24" s="1" t="s">
        <v>32</v>
      </c>
      <c r="X24" s="1" t="s">
        <v>32</v>
      </c>
      <c r="Y24"/>
      <c r="Z24" s="1" t="s">
        <v>239</v>
      </c>
      <c r="AA24" s="1" t="s">
        <v>240</v>
      </c>
      <c r="AB24" s="1" t="s">
        <v>241</v>
      </c>
      <c r="AC24" s="1" t="s">
        <v>234</v>
      </c>
      <c r="AD24" s="1" t="s">
        <v>242</v>
      </c>
      <c r="AE24" s="1" t="s">
        <v>243</v>
      </c>
      <c r="AF24" s="1" t="s">
        <v>237</v>
      </c>
    </row>
    <row r="25" spans="1:32" x14ac:dyDescent="0.15">
      <c r="A25" s="1" t="s">
        <v>244</v>
      </c>
      <c r="B25" s="1" t="s">
        <v>35</v>
      </c>
      <c r="C25" s="1" t="s">
        <v>32</v>
      </c>
      <c r="D25" s="1" t="s">
        <v>32</v>
      </c>
      <c r="E25" s="1" t="s">
        <v>32</v>
      </c>
      <c r="F25"/>
      <c r="G25" s="1" t="s">
        <v>32</v>
      </c>
      <c r="H25"/>
      <c r="I25" s="1" t="s">
        <v>32</v>
      </c>
      <c r="J25" s="1" t="s">
        <v>32</v>
      </c>
      <c r="K25" s="1" t="s">
        <v>32</v>
      </c>
      <c r="L25" s="1" t="s">
        <v>32</v>
      </c>
      <c r="M25"/>
      <c r="N25" s="1" t="s">
        <v>32</v>
      </c>
      <c r="O25"/>
      <c r="P25" s="1" t="s">
        <v>32</v>
      </c>
      <c r="Q25" s="1" t="s">
        <v>32</v>
      </c>
      <c r="R25" s="1" t="s">
        <v>32</v>
      </c>
      <c r="S25" s="1" t="s">
        <v>32</v>
      </c>
      <c r="T25"/>
      <c r="U25" s="1" t="s">
        <v>32</v>
      </c>
      <c r="V25" s="1" t="s">
        <v>32</v>
      </c>
      <c r="W25" s="1" t="s">
        <v>32</v>
      </c>
      <c r="X25" s="1" t="s">
        <v>32</v>
      </c>
      <c r="Y25"/>
      <c r="Z25" s="1" t="s">
        <v>32</v>
      </c>
      <c r="AA25" s="1" t="s">
        <v>216</v>
      </c>
      <c r="AB25" s="1" t="s">
        <v>245</v>
      </c>
      <c r="AC25" s="1" t="s">
        <v>218</v>
      </c>
      <c r="AD25" s="1" t="s">
        <v>246</v>
      </c>
      <c r="AE25" s="1" t="s">
        <v>247</v>
      </c>
      <c r="AF25" s="1" t="s">
        <v>186</v>
      </c>
    </row>
    <row r="26" spans="1:32" x14ac:dyDescent="0.15">
      <c r="A26" s="1" t="s">
        <v>248</v>
      </c>
      <c r="B26" s="1" t="s">
        <v>30</v>
      </c>
      <c r="C26" s="1" t="s">
        <v>38</v>
      </c>
      <c r="D26" s="1" t="s">
        <v>32</v>
      </c>
      <c r="E26" s="1" t="s">
        <v>32</v>
      </c>
      <c r="F26"/>
      <c r="G26" s="1" t="s">
        <v>32</v>
      </c>
      <c r="H26"/>
      <c r="I26" s="1" t="s">
        <v>32</v>
      </c>
      <c r="J26" s="1" t="s">
        <v>38</v>
      </c>
      <c r="K26" s="1" t="s">
        <v>32</v>
      </c>
      <c r="L26" s="1" t="s">
        <v>32</v>
      </c>
      <c r="M26"/>
      <c r="N26" s="1" t="s">
        <v>32</v>
      </c>
      <c r="O26"/>
      <c r="P26" s="1" t="s">
        <v>32</v>
      </c>
      <c r="Q26" s="1" t="s">
        <v>38</v>
      </c>
      <c r="R26" s="1" t="s">
        <v>32</v>
      </c>
      <c r="S26" s="1" t="s">
        <v>32</v>
      </c>
      <c r="T26"/>
      <c r="U26" s="1" t="s">
        <v>32</v>
      </c>
      <c r="V26" s="1" t="s">
        <v>38</v>
      </c>
      <c r="W26" s="1" t="s">
        <v>32</v>
      </c>
      <c r="X26" s="1" t="s">
        <v>32</v>
      </c>
      <c r="Y26"/>
      <c r="Z26" s="1" t="s">
        <v>32</v>
      </c>
      <c r="AA26" s="1" t="s">
        <v>249</v>
      </c>
      <c r="AB26" s="1" t="s">
        <v>250</v>
      </c>
      <c r="AC26" s="1" t="s">
        <v>250</v>
      </c>
      <c r="AD26" s="1" t="s">
        <v>251</v>
      </c>
      <c r="AE26" s="1" t="s">
        <v>252</v>
      </c>
      <c r="AF26" s="1" t="s">
        <v>253</v>
      </c>
    </row>
    <row r="27" spans="1:32" x14ac:dyDescent="0.15">
      <c r="A27" s="1" t="s">
        <v>254</v>
      </c>
      <c r="B27" s="1" t="s">
        <v>35</v>
      </c>
      <c r="C27" s="1" t="s">
        <v>32</v>
      </c>
      <c r="D27" s="1" t="s">
        <v>32</v>
      </c>
      <c r="E27" s="1" t="s">
        <v>32</v>
      </c>
      <c r="F27"/>
      <c r="G27" s="1" t="s">
        <v>32</v>
      </c>
      <c r="H27"/>
      <c r="I27" s="1" t="s">
        <v>32</v>
      </c>
      <c r="J27" s="1" t="s">
        <v>32</v>
      </c>
      <c r="K27" s="1" t="s">
        <v>32</v>
      </c>
      <c r="L27" s="1" t="s">
        <v>32</v>
      </c>
      <c r="M27"/>
      <c r="N27" s="1" t="s">
        <v>32</v>
      </c>
      <c r="O27"/>
      <c r="P27" s="1" t="s">
        <v>32</v>
      </c>
      <c r="Q27" s="1" t="s">
        <v>32</v>
      </c>
      <c r="R27" s="1" t="s">
        <v>32</v>
      </c>
      <c r="S27" s="1" t="s">
        <v>32</v>
      </c>
      <c r="T27"/>
      <c r="U27" s="1" t="s">
        <v>32</v>
      </c>
      <c r="V27" s="1" t="s">
        <v>32</v>
      </c>
      <c r="W27" s="1" t="s">
        <v>32</v>
      </c>
      <c r="X27" s="1" t="s">
        <v>32</v>
      </c>
      <c r="Y27"/>
      <c r="Z27" s="1" t="s">
        <v>32</v>
      </c>
      <c r="AA27" s="1" t="s">
        <v>255</v>
      </c>
      <c r="AB27" s="1" t="s">
        <v>41</v>
      </c>
      <c r="AC27" s="1" t="s">
        <v>256</v>
      </c>
      <c r="AD27" s="1" t="s">
        <v>257</v>
      </c>
      <c r="AE27" s="1" t="s">
        <v>258</v>
      </c>
      <c r="AF27" s="1" t="s">
        <v>259</v>
      </c>
    </row>
    <row r="28" spans="1:32" x14ac:dyDescent="0.15">
      <c r="A28" s="1" t="s">
        <v>260</v>
      </c>
      <c r="B28" s="1" t="s">
        <v>32</v>
      </c>
      <c r="C28" s="1" t="s">
        <v>38</v>
      </c>
      <c r="D28" s="1" t="s">
        <v>32</v>
      </c>
      <c r="E28" s="1" t="s">
        <v>32</v>
      </c>
      <c r="F28"/>
      <c r="G28" s="1" t="s">
        <v>32</v>
      </c>
      <c r="H28"/>
      <c r="I28" s="1" t="s">
        <v>32</v>
      </c>
      <c r="J28" s="1" t="s">
        <v>38</v>
      </c>
      <c r="K28" s="1" t="s">
        <v>32</v>
      </c>
      <c r="L28" s="1" t="s">
        <v>32</v>
      </c>
      <c r="M28"/>
      <c r="N28" s="1" t="s">
        <v>32</v>
      </c>
      <c r="O28"/>
      <c r="P28" s="1" t="s">
        <v>32</v>
      </c>
      <c r="Q28" s="1" t="s">
        <v>38</v>
      </c>
      <c r="R28" s="1" t="s">
        <v>32</v>
      </c>
      <c r="S28" s="1" t="s">
        <v>32</v>
      </c>
      <c r="T28"/>
      <c r="U28" s="1" t="s">
        <v>32</v>
      </c>
      <c r="V28" s="1" t="s">
        <v>32</v>
      </c>
      <c r="W28" s="1" t="s">
        <v>261</v>
      </c>
      <c r="X28" s="1" t="s">
        <v>32</v>
      </c>
      <c r="Y28"/>
      <c r="Z28" s="1" t="s">
        <v>32</v>
      </c>
      <c r="AA28" s="1" t="s">
        <v>262</v>
      </c>
      <c r="AB28" s="1" t="s">
        <v>263</v>
      </c>
      <c r="AC28" s="1" t="s">
        <v>264</v>
      </c>
      <c r="AD28" s="1" t="s">
        <v>265</v>
      </c>
      <c r="AE28" s="1" t="s">
        <v>266</v>
      </c>
      <c r="AF28" s="1" t="s">
        <v>267</v>
      </c>
    </row>
    <row r="29" spans="1:32" x14ac:dyDescent="0.15">
      <c r="A29" s="1" t="s">
        <v>268</v>
      </c>
      <c r="B29" s="1" t="s">
        <v>32</v>
      </c>
      <c r="C29" s="1" t="s">
        <v>38</v>
      </c>
      <c r="D29" s="1" t="s">
        <v>32</v>
      </c>
      <c r="E29" s="1" t="s">
        <v>32</v>
      </c>
      <c r="F29"/>
      <c r="G29" s="1" t="s">
        <v>32</v>
      </c>
      <c r="H29"/>
      <c r="I29" s="1" t="s">
        <v>32</v>
      </c>
      <c r="J29" s="1" t="s">
        <v>38</v>
      </c>
      <c r="K29" s="1" t="s">
        <v>32</v>
      </c>
      <c r="L29" s="1" t="s">
        <v>32</v>
      </c>
      <c r="M29"/>
      <c r="N29" s="1" t="s">
        <v>32</v>
      </c>
      <c r="O29"/>
      <c r="P29" s="1" t="s">
        <v>32</v>
      </c>
      <c r="Q29" s="1" t="s">
        <v>38</v>
      </c>
      <c r="R29" s="1" t="s">
        <v>32</v>
      </c>
      <c r="S29" s="1" t="s">
        <v>32</v>
      </c>
      <c r="T29"/>
      <c r="U29" s="1" t="s">
        <v>32</v>
      </c>
      <c r="V29" s="1" t="s">
        <v>38</v>
      </c>
      <c r="W29" s="1" t="s">
        <v>32</v>
      </c>
      <c r="X29" s="1" t="s">
        <v>32</v>
      </c>
      <c r="Y29"/>
      <c r="Z29" s="1" t="s">
        <v>32</v>
      </c>
      <c r="AA29" s="1" t="s">
        <v>269</v>
      </c>
      <c r="AB29" s="1" t="s">
        <v>270</v>
      </c>
      <c r="AC29" s="1" t="s">
        <v>271</v>
      </c>
      <c r="AD29" s="1" t="s">
        <v>272</v>
      </c>
      <c r="AE29" s="1" t="s">
        <v>273</v>
      </c>
      <c r="AF29" s="1" t="s">
        <v>274</v>
      </c>
    </row>
    <row r="30" spans="1:32" x14ac:dyDescent="0.15">
      <c r="A30" s="1" t="s">
        <v>275</v>
      </c>
      <c r="B30" s="1" t="s">
        <v>32</v>
      </c>
      <c r="C30" s="1" t="s">
        <v>38</v>
      </c>
      <c r="D30" s="1" t="s">
        <v>32</v>
      </c>
      <c r="E30" s="1" t="s">
        <v>32</v>
      </c>
      <c r="F30"/>
      <c r="G30" s="1" t="s">
        <v>32</v>
      </c>
      <c r="H30"/>
      <c r="I30" s="1" t="s">
        <v>32</v>
      </c>
      <c r="J30" s="1" t="s">
        <v>38</v>
      </c>
      <c r="K30" s="1" t="s">
        <v>32</v>
      </c>
      <c r="L30" s="1" t="s">
        <v>32</v>
      </c>
      <c r="M30"/>
      <c r="N30" s="1" t="s">
        <v>32</v>
      </c>
      <c r="O30"/>
      <c r="P30" s="1" t="s">
        <v>276</v>
      </c>
      <c r="Q30" s="1" t="s">
        <v>38</v>
      </c>
      <c r="R30" s="1" t="s">
        <v>32</v>
      </c>
      <c r="S30" s="1" t="s">
        <v>32</v>
      </c>
      <c r="T30"/>
      <c r="U30" s="1" t="s">
        <v>277</v>
      </c>
      <c r="V30" s="1" t="s">
        <v>38</v>
      </c>
      <c r="W30" s="1" t="s">
        <v>32</v>
      </c>
      <c r="X30" s="1" t="s">
        <v>32</v>
      </c>
      <c r="Y30"/>
      <c r="Z30" s="1" t="s">
        <v>278</v>
      </c>
      <c r="AA30" s="1" t="s">
        <v>279</v>
      </c>
      <c r="AB30" s="1" t="s">
        <v>280</v>
      </c>
      <c r="AC30" s="1" t="s">
        <v>281</v>
      </c>
      <c r="AD30" s="1" t="s">
        <v>282</v>
      </c>
      <c r="AE30" s="1" t="s">
        <v>283</v>
      </c>
      <c r="AF30" s="1" t="s">
        <v>284</v>
      </c>
    </row>
    <row r="31" spans="1:32" x14ac:dyDescent="0.15">
      <c r="A31" s="1" t="s">
        <v>285</v>
      </c>
      <c r="B31" s="1" t="s">
        <v>32</v>
      </c>
      <c r="C31" s="1" t="s">
        <v>38</v>
      </c>
      <c r="D31" s="1" t="s">
        <v>32</v>
      </c>
      <c r="E31" s="1" t="s">
        <v>32</v>
      </c>
      <c r="F31"/>
      <c r="G31" s="1" t="s">
        <v>32</v>
      </c>
      <c r="H31"/>
      <c r="I31" s="1" t="s">
        <v>32</v>
      </c>
      <c r="J31" s="1" t="s">
        <v>38</v>
      </c>
      <c r="K31" s="1" t="s">
        <v>32</v>
      </c>
      <c r="L31" s="1" t="s">
        <v>32</v>
      </c>
      <c r="M31"/>
      <c r="N31" s="1" t="s">
        <v>32</v>
      </c>
      <c r="O31"/>
      <c r="P31" s="1" t="s">
        <v>32</v>
      </c>
      <c r="Q31" s="1" t="s">
        <v>38</v>
      </c>
      <c r="R31" s="1" t="s">
        <v>32</v>
      </c>
      <c r="S31" s="1" t="s">
        <v>32</v>
      </c>
      <c r="T31"/>
      <c r="U31" s="1" t="s">
        <v>32</v>
      </c>
      <c r="V31" s="1" t="s">
        <v>38</v>
      </c>
      <c r="W31" s="1" t="s">
        <v>32</v>
      </c>
      <c r="X31" s="1" t="s">
        <v>32</v>
      </c>
      <c r="Y31"/>
      <c r="Z31" s="1" t="s">
        <v>32</v>
      </c>
      <c r="AA31" s="1" t="s">
        <v>286</v>
      </c>
      <c r="AB31" s="1" t="s">
        <v>280</v>
      </c>
      <c r="AC31" s="1" t="s">
        <v>287</v>
      </c>
      <c r="AD31" s="1" t="s">
        <v>288</v>
      </c>
      <c r="AE31" s="1" t="s">
        <v>289</v>
      </c>
      <c r="AF31" s="1" t="s">
        <v>290</v>
      </c>
    </row>
    <row r="32" spans="1:32" x14ac:dyDescent="0.15">
      <c r="A32" s="1" t="s">
        <v>291</v>
      </c>
      <c r="B32" s="1" t="s">
        <v>32</v>
      </c>
      <c r="C32" s="1" t="s">
        <v>38</v>
      </c>
      <c r="D32" s="1" t="s">
        <v>32</v>
      </c>
      <c r="E32" s="1" t="s">
        <v>32</v>
      </c>
      <c r="F32"/>
      <c r="G32" s="1" t="s">
        <v>32</v>
      </c>
      <c r="H32"/>
      <c r="I32" s="1" t="s">
        <v>292</v>
      </c>
      <c r="J32" s="1" t="s">
        <v>32</v>
      </c>
      <c r="K32" s="1" t="s">
        <v>293</v>
      </c>
      <c r="L32" s="1" t="s">
        <v>32</v>
      </c>
      <c r="M32"/>
      <c r="N32" s="1" t="s">
        <v>32</v>
      </c>
      <c r="O32"/>
      <c r="P32" s="1" t="s">
        <v>32</v>
      </c>
      <c r="Q32" s="1" t="s">
        <v>38</v>
      </c>
      <c r="R32" s="1" t="s">
        <v>32</v>
      </c>
      <c r="S32" s="1" t="s">
        <v>32</v>
      </c>
      <c r="T32"/>
      <c r="U32" s="1" t="s">
        <v>294</v>
      </c>
      <c r="V32" s="1" t="s">
        <v>38</v>
      </c>
      <c r="W32" s="1" t="s">
        <v>32</v>
      </c>
      <c r="X32" s="1" t="s">
        <v>32</v>
      </c>
      <c r="Y32"/>
      <c r="Z32" s="1" t="s">
        <v>32</v>
      </c>
      <c r="AA32" s="1" t="s">
        <v>295</v>
      </c>
      <c r="AB32" s="1" t="s">
        <v>296</v>
      </c>
      <c r="AC32" s="1" t="s">
        <v>297</v>
      </c>
      <c r="AD32" s="1" t="s">
        <v>298</v>
      </c>
      <c r="AE32" s="1" t="s">
        <v>299</v>
      </c>
      <c r="AF32" s="1" t="s">
        <v>300</v>
      </c>
    </row>
    <row r="33" spans="1:32" x14ac:dyDescent="0.15">
      <c r="A33" s="1" t="s">
        <v>301</v>
      </c>
      <c r="B33" s="1" t="s">
        <v>32</v>
      </c>
      <c r="C33" s="1" t="s">
        <v>38</v>
      </c>
      <c r="D33" s="1" t="s">
        <v>32</v>
      </c>
      <c r="E33" s="1" t="s">
        <v>32</v>
      </c>
      <c r="F33"/>
      <c r="G33" s="1" t="s">
        <v>32</v>
      </c>
      <c r="H33"/>
      <c r="I33" s="1" t="s">
        <v>302</v>
      </c>
      <c r="J33" s="1" t="s">
        <v>38</v>
      </c>
      <c r="K33" s="1" t="s">
        <v>32</v>
      </c>
      <c r="L33" s="1" t="s">
        <v>32</v>
      </c>
      <c r="M33"/>
      <c r="N33" s="1" t="s">
        <v>32</v>
      </c>
      <c r="O33"/>
      <c r="P33" s="1" t="s">
        <v>303</v>
      </c>
      <c r="Q33" s="1" t="s">
        <v>38</v>
      </c>
      <c r="R33" s="1" t="s">
        <v>32</v>
      </c>
      <c r="S33" s="1" t="s">
        <v>32</v>
      </c>
      <c r="T33"/>
      <c r="U33" s="1" t="s">
        <v>304</v>
      </c>
      <c r="V33" s="1" t="s">
        <v>31</v>
      </c>
      <c r="W33" s="1" t="s">
        <v>32</v>
      </c>
      <c r="X33" s="1" t="s">
        <v>305</v>
      </c>
      <c r="Y33" t="str">
        <f>HYPERLINK("https://api.typeform.com/responses/files/2150aec30a954d61605d09a7fc027ea888a62be5ef38284fa6c16e539f0eca09/scaling.JPG","https://api.typeform.com/responses/files/2150aec30a954d61605d09a7fc027ea888a62be5ef38284fa6c16e539f0eca09/scaling.JPG")</f>
        <v>https://api.typeform.com/responses/files/2150aec30a954d61605d09a7fc027ea888a62be5ef38284fa6c16e539f0eca09/scaling.JPG</v>
      </c>
      <c r="Z33" s="1" t="s">
        <v>32</v>
      </c>
      <c r="AA33" s="1" t="s">
        <v>295</v>
      </c>
      <c r="AB33" s="1" t="s">
        <v>306</v>
      </c>
      <c r="AC33" s="1" t="s">
        <v>307</v>
      </c>
      <c r="AD33" s="1" t="s">
        <v>308</v>
      </c>
      <c r="AE33" s="1" t="s">
        <v>309</v>
      </c>
      <c r="AF33" s="1" t="s">
        <v>310</v>
      </c>
    </row>
    <row r="34" spans="1:32" x14ac:dyDescent="0.15">
      <c r="A34" s="1" t="s">
        <v>311</v>
      </c>
      <c r="B34" s="1" t="s">
        <v>32</v>
      </c>
      <c r="C34" s="1" t="s">
        <v>31</v>
      </c>
      <c r="D34" s="1" t="s">
        <v>32</v>
      </c>
      <c r="E34" s="1" t="s">
        <v>312</v>
      </c>
      <c r="F34" t="str">
        <f>HYPERLINK("https://api.typeform.com/responses/files/aa5326539a7c3498bf2ca7183db14673e417f3611fb150cb02a53f9ae7e1cb9a/coordinate_system_origin.jpg","https://api.typeform.com/responses/files/aa5326539a7c3498bf2ca7183db14673e417f3611fb150cb02a53f9ae7e1cb9a/coordinate_system_origin.jpg")</f>
        <v>https://api.typeform.com/responses/files/aa5326539a7c3498bf2ca7183db14673e417f3611fb150cb02a53f9ae7e1cb9a/coordinate_system_origin.jpg</v>
      </c>
      <c r="G34" s="1" t="s">
        <v>313</v>
      </c>
      <c r="H34" t="str">
        <f>HYPERLINK("https://api.typeform.com/responses/files/c0bd87db48b60caf247dfe648e470b43776d871e56f6cbc18fffa9676dcdb68b/unit_of_measure.jpeg","https://api.typeform.com/responses/files/c0bd87db48b60caf247dfe648e470b43776d871e56f6cbc18fffa9676dcdb68b/unit_of_measure.jpeg")</f>
        <v>https://api.typeform.com/responses/files/c0bd87db48b60caf247dfe648e470b43776d871e56f6cbc18fffa9676dcdb68b/unit_of_measure.jpeg</v>
      </c>
      <c r="I34" s="1" t="s">
        <v>32</v>
      </c>
      <c r="J34" s="1" t="s">
        <v>38</v>
      </c>
      <c r="K34" s="1" t="s">
        <v>32</v>
      </c>
      <c r="L34" s="1" t="s">
        <v>32</v>
      </c>
      <c r="M34"/>
      <c r="N34" s="1" t="s">
        <v>32</v>
      </c>
      <c r="O34"/>
      <c r="P34" s="1" t="s">
        <v>32</v>
      </c>
      <c r="Q34" s="1" t="s">
        <v>57</v>
      </c>
      <c r="R34" s="1" t="s">
        <v>32</v>
      </c>
      <c r="S34" s="1" t="s">
        <v>32</v>
      </c>
      <c r="T34"/>
      <c r="U34" s="1" t="s">
        <v>32</v>
      </c>
      <c r="V34" s="1" t="s">
        <v>38</v>
      </c>
      <c r="W34" s="1" t="s">
        <v>32</v>
      </c>
      <c r="X34" s="1" t="s">
        <v>32</v>
      </c>
      <c r="Y34"/>
      <c r="Z34" s="1" t="s">
        <v>32</v>
      </c>
      <c r="AA34" s="1" t="s">
        <v>314</v>
      </c>
      <c r="AB34" s="1" t="s">
        <v>315</v>
      </c>
      <c r="AC34" s="1" t="s">
        <v>316</v>
      </c>
      <c r="AD34" s="1" t="s">
        <v>317</v>
      </c>
      <c r="AE34" s="1" t="s">
        <v>318</v>
      </c>
      <c r="AF34" s="1" t="s">
        <v>319</v>
      </c>
    </row>
    <row r="35" spans="1:32" x14ac:dyDescent="0.15">
      <c r="A35" s="1" t="s">
        <v>320</v>
      </c>
      <c r="B35" s="1" t="s">
        <v>32</v>
      </c>
      <c r="C35" s="1" t="s">
        <v>80</v>
      </c>
      <c r="D35" s="1" t="s">
        <v>32</v>
      </c>
      <c r="E35" s="1" t="s">
        <v>32</v>
      </c>
      <c r="F35"/>
      <c r="G35" s="1" t="s">
        <v>32</v>
      </c>
      <c r="H35"/>
      <c r="I35" s="1" t="s">
        <v>321</v>
      </c>
      <c r="J35" s="1" t="s">
        <v>31</v>
      </c>
      <c r="K35" s="1" t="s">
        <v>32</v>
      </c>
      <c r="L35" s="1" t="s">
        <v>322</v>
      </c>
      <c r="M35" t="str">
        <f>HYPERLINK("https://api.typeform.com/responses/files/a53970c6842dc2602eb9b014beacaad933652eead1935e03bff37f121dc21475/ARCHICAD_model_CRS_xyz.png","https://api.typeform.com/responses/files/a53970c6842dc2602eb9b014beacaad933652eead1935e03bff37f121dc21475/ARCHICAD_model_CRS_xyz.png")</f>
        <v>https://api.typeform.com/responses/files/a53970c6842dc2602eb9b014beacaad933652eead1935e03bff37f121dc21475/ARCHICAD_model_CRS_xyz.png</v>
      </c>
      <c r="N35" s="1" t="s">
        <v>323</v>
      </c>
      <c r="O35" t="str">
        <f>HYPERLINK("https://api.typeform.com/responses/files/971e470d42bc65a87925c719aad03e2300a7081f9e69461a70e83f6bbe96d23b/Height_differences.png","https://api.typeform.com/responses/files/971e470d42bc65a87925c719aad03e2300a7081f9e69461a70e83f6bbe96d23b/Height_differences.png")</f>
        <v>https://api.typeform.com/responses/files/971e470d42bc65a87925c719aad03e2300a7081f9e69461a70e83f6bbe96d23b/Height_differences.png</v>
      </c>
      <c r="P35" s="1" t="s">
        <v>324</v>
      </c>
      <c r="Q35" s="1" t="s">
        <v>31</v>
      </c>
      <c r="R35" s="1" t="s">
        <v>32</v>
      </c>
      <c r="S35" s="1" t="s">
        <v>325</v>
      </c>
      <c r="T35" t="str">
        <f>HYPERLINK("https://api.typeform.com/responses/files/cf7985d5be6673a45d33eba8e100834be8720c5416b84c222ed6092f03391412/Model_orientation_wrt_local_reference.png","https://api.typeform.com/responses/files/cf7985d5be6673a45d33eba8e100834be8720c5416b84c222ed6092f03391412/Model_orientation_wrt_local_reference.png")</f>
        <v>https://api.typeform.com/responses/files/cf7985d5be6673a45d33eba8e100834be8720c5416b84c222ed6092f03391412/Model_orientation_wrt_local_reference.png</v>
      </c>
      <c r="U35" s="1" t="s">
        <v>190</v>
      </c>
      <c r="V35" s="1" t="s">
        <v>38</v>
      </c>
      <c r="W35" s="1" t="s">
        <v>32</v>
      </c>
      <c r="X35" s="1" t="s">
        <v>32</v>
      </c>
      <c r="Y35"/>
      <c r="Z35" s="1" t="s">
        <v>190</v>
      </c>
      <c r="AA35" s="1" t="s">
        <v>269</v>
      </c>
      <c r="AB35" s="1" t="s">
        <v>326</v>
      </c>
      <c r="AC35" s="1" t="s">
        <v>327</v>
      </c>
      <c r="AD35" s="1" t="s">
        <v>328</v>
      </c>
      <c r="AE35" s="1" t="s">
        <v>329</v>
      </c>
      <c r="AF35" s="1" t="s">
        <v>330</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jMNIDE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2019-11-21T09:19:51Z</dcterms:created>
  <dcterms:modified xsi:type="dcterms:W3CDTF">2019-11-21T09:19:51Z</dcterms:modified>
</cp:coreProperties>
</file>