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13_ncr:1_{E79503FB-0DAA-374F-8A6C-EB24E1C82688}" xr6:coauthVersionLast="45" xr6:coauthVersionMax="45" xr10:uidLastSave="{00000000-0000-0000-0000-000000000000}"/>
  <bookViews>
    <workbookView xWindow="29100" yWindow="460" windowWidth="38100" windowHeight="21140" xr2:uid="{840C6D61-1AE8-634C-990F-82DFAF05BE3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405" i="1" l="1"/>
  <c r="K405" i="1"/>
  <c r="J405" i="1"/>
  <c r="I405" i="1"/>
  <c r="H405" i="1"/>
  <c r="O404" i="1"/>
  <c r="C404" i="1"/>
  <c r="Q376" i="1"/>
  <c r="Q371" i="1"/>
  <c r="B360" i="1"/>
  <c r="Q355" i="1"/>
  <c r="B355" i="1"/>
  <c r="O340" i="1"/>
  <c r="Q335" i="1"/>
  <c r="B330" i="1"/>
  <c r="Q325" i="1"/>
  <c r="B325" i="1"/>
  <c r="T255" i="1"/>
  <c r="T248" i="1"/>
  <c r="R248" i="1"/>
  <c r="U243" i="1"/>
  <c r="T243" i="1"/>
  <c r="R243" i="1"/>
  <c r="Q243" i="1"/>
  <c r="I243" i="1"/>
  <c r="U238" i="1"/>
  <c r="R238" i="1"/>
  <c r="Q238" i="1"/>
  <c r="K238" i="1"/>
  <c r="B227" i="1"/>
  <c r="Q222" i="1"/>
  <c r="E222" i="1"/>
  <c r="T207" i="1"/>
  <c r="Q202" i="1"/>
  <c r="U197" i="1"/>
  <c r="T197" i="1"/>
  <c r="R197" i="1"/>
  <c r="U192" i="1"/>
  <c r="F182" i="1"/>
  <c r="E182" i="1"/>
  <c r="T155" i="1" l="1"/>
  <c r="T146" i="1"/>
  <c r="R146" i="1"/>
  <c r="P146" i="1"/>
  <c r="K146" i="1"/>
  <c r="F146" i="1"/>
  <c r="C146" i="1"/>
  <c r="U141" i="1"/>
  <c r="T141" i="1"/>
  <c r="R141" i="1"/>
  <c r="Q141" i="1"/>
  <c r="K141" i="1"/>
  <c r="I141" i="1"/>
  <c r="F141" i="1"/>
  <c r="E141" i="1"/>
  <c r="D141" i="1"/>
  <c r="C141" i="1"/>
  <c r="B141" i="1"/>
  <c r="U136" i="1"/>
  <c r="R136" i="1"/>
  <c r="Q136" i="1"/>
  <c r="F136" i="1"/>
  <c r="D136" i="1"/>
  <c r="B136" i="1"/>
  <c r="R119" i="1"/>
  <c r="Q119" i="1"/>
  <c r="T104" i="1"/>
  <c r="R104" i="1"/>
  <c r="U99" i="1"/>
  <c r="T99" i="1"/>
  <c r="Q99" i="1"/>
  <c r="U94" i="1"/>
  <c r="T94" i="1"/>
  <c r="R94" i="1"/>
  <c r="U89" i="1"/>
  <c r="R89" i="1"/>
  <c r="U84" i="1"/>
  <c r="T84" i="1"/>
  <c r="F84" i="1"/>
  <c r="E84" i="1"/>
  <c r="K50" i="1"/>
  <c r="F50" i="1"/>
  <c r="E50" i="1"/>
  <c r="D50" i="1"/>
  <c r="C50" i="1"/>
  <c r="B50" i="1"/>
  <c r="U46" i="1"/>
  <c r="T46" i="1"/>
  <c r="R46" i="1"/>
  <c r="Q46" i="1"/>
  <c r="O46" i="1"/>
  <c r="K46" i="1"/>
  <c r="I46" i="1"/>
  <c r="H46" i="1"/>
  <c r="G46" i="1"/>
  <c r="F46" i="1"/>
  <c r="E46" i="1"/>
  <c r="D46" i="1"/>
  <c r="C46" i="1"/>
  <c r="B46" i="1"/>
  <c r="U33" i="1"/>
  <c r="T33" i="1"/>
  <c r="R33" i="1"/>
  <c r="Q33" i="1"/>
  <c r="F33" i="1"/>
  <c r="E33" i="1"/>
  <c r="P21" i="1"/>
  <c r="E21" i="1"/>
</calcChain>
</file>

<file path=xl/sharedStrings.xml><?xml version="1.0" encoding="utf-8"?>
<sst xmlns="http://schemas.openxmlformats.org/spreadsheetml/2006/main" count="5950" uniqueCount="1210">
  <si>
    <t>#</t>
  </si>
  <si>
    <t>2svg9k8absnql2qmn2svg95zfigjatvw</t>
  </si>
  <si>
    <t>e69ot3ke8i7ave69odjkorenlmdol2dd</t>
  </si>
  <si>
    <t>0drzun63pmw5d150drzunv7o7ug1s69s</t>
  </si>
  <si>
    <t>1ja984g8879fqyhizr1lt4j6qnn2z4d5</t>
  </si>
  <si>
    <t>7066wkjh8zwg9vdjz7066w8n8ag6ppe1</t>
  </si>
  <si>
    <t>72c00488f36750c8f7a67f29ddc6467a</t>
  </si>
  <si>
    <t>13f05e2eabaa0968355fd79dfef2e1d9</t>
  </si>
  <si>
    <t>56251bb43a37f3aff59bbf0d05567594</t>
  </si>
  <si>
    <t>a2f0ca0d84796c7a90a82b1ed505323c</t>
  </si>
  <si>
    <t>fb8e8c6884a303a350de72a5ba6078f2</t>
  </si>
  <si>
    <t>4687977024ad94239b68b4e1954a157f</t>
  </si>
  <si>
    <t>c0f25233c95b600757b242cd0dfa06bf</t>
  </si>
  <si>
    <t>c0650fefbae1320ba0c586ec8faa3bc2</t>
  </si>
  <si>
    <t>2c06d96733c4cf998691ff2b7b3b01a2</t>
  </si>
  <si>
    <t>42bb5eb26107ad46e2deb380391f8511</t>
  </si>
  <si>
    <t>bf7d8165e1c78825390ed51ffacb0dca</t>
  </si>
  <si>
    <t>2bc355f739f32eaad39e1e7211a324fc</t>
  </si>
  <si>
    <t>26a2a0dbd1f4c71504c24dd854078b3a</t>
  </si>
  <si>
    <t>c31bce4ab24b81470a6c002c27c5f3ad</t>
  </si>
  <si>
    <t>75b78afa4251454e3cf9bb675cbe9262</t>
  </si>
  <si>
    <t>Your name and surname</t>
  </si>
  <si>
    <t>Diana Moraru</t>
  </si>
  <si>
    <t>Anne-Lise Poplavsky</t>
  </si>
  <si>
    <t>Rolland Elisa</t>
  </si>
  <si>
    <t>Leire Leoz</t>
  </si>
  <si>
    <t>Cristina Leoni</t>
  </si>
  <si>
    <t>Kate Noss (Ordnance Survey)</t>
  </si>
  <si>
    <t>Antonio Ruiz - Maria Pla</t>
  </si>
  <si>
    <t>Helen Eriksson</t>
  </si>
  <si>
    <t>Giorgio Agugiaro</t>
  </si>
  <si>
    <t>Stelios Vitalis</t>
  </si>
  <si>
    <t>Francesca Noardo</t>
  </si>
  <si>
    <t>Liyao Zhang, Mutian Deng</t>
  </si>
  <si>
    <t>Yifang Zhao</t>
  </si>
  <si>
    <t>Jinglan Li</t>
  </si>
  <si>
    <t>Konrad Jarocki, Mark Huisjes</t>
  </si>
  <si>
    <t>Karin Staring, Gabriella Wiersma, Jordi van Liempt</t>
  </si>
  <si>
    <t>What is your e-mail address?</t>
  </si>
  <si>
    <t>diana.moraru@os.uk</t>
  </si>
  <si>
    <t>anne-lise.poplavsky@1spatial.com</t>
  </si>
  <si>
    <t>elisa.rolland@cstb.fr</t>
  </si>
  <si>
    <t>lleoz@tracasa.es</t>
  </si>
  <si>
    <t>cristina.leoni@uniroma1.it</t>
  </si>
  <si>
    <t>kate.noss@os.uk</t>
  </si>
  <si>
    <t>maria.pla@icgc.cat</t>
  </si>
  <si>
    <t>Helen.eriksson@nateko.lu.se</t>
  </si>
  <si>
    <t>helen.eriksson@nateko.lu.se</t>
  </si>
  <si>
    <t>g.agugiaro@tudelft.nl</t>
  </si>
  <si>
    <t>s.vitalis@tudelft.nl</t>
  </si>
  <si>
    <t>f.noardo@tudelft.nl</t>
  </si>
  <si>
    <t>L.Zhang-13@student.tudelft.nl</t>
  </si>
  <si>
    <t>Y.Zhao-18@student.tudelft.nl</t>
  </si>
  <si>
    <t>lijinglan950118@163.com</t>
  </si>
  <si>
    <t>konradjarocki@gmail.com</t>
  </si>
  <si>
    <t>m.g.wiersma@student.tudelft.nl</t>
  </si>
  <si>
    <t>What is your level of expertise with respect to the software you are about to test?</t>
  </si>
  <si>
    <t>3 - Expert user (you know very well the technical details and tricks)</t>
  </si>
  <si>
    <t>4 - Developer of the tested software.</t>
  </si>
  <si>
    <t>2 - Current user</t>
  </si>
  <si>
    <t>1 - Very beginner user (it is nearly the first time you use the software)</t>
  </si>
  <si>
    <t/>
  </si>
  <si>
    <t>Software Name</t>
  </si>
  <si>
    <t>1.Safe Software FME 2019.0.1</t>
  </si>
  <si>
    <t>1Spatial Elyx 3D</t>
  </si>
  <si>
    <t>eveBIM</t>
  </si>
  <si>
    <t>ArcGIS 10.5</t>
  </si>
  <si>
    <t>ESRI ArcGis</t>
  </si>
  <si>
    <t>QGIS3.2 / ArcGIS Pro</t>
  </si>
  <si>
    <t>3DCityDB-Importer-Exporter &amp; 3DCityDB-Web-Map-Client</t>
  </si>
  <si>
    <t>FMEDataInspector-FME  Desktop 2018.1</t>
  </si>
  <si>
    <t>tridicon CityDiscoverer Light</t>
  </si>
  <si>
    <t>FZKViewer</t>
  </si>
  <si>
    <t>FZK Viever x64 v. 5.1</t>
  </si>
  <si>
    <t>FME 2019 (Feature Manipulation Engine) by Safe Software</t>
  </si>
  <si>
    <t>a) 3DCityDB</t>
  </si>
  <si>
    <t>QGIS</t>
  </si>
  <si>
    <t>FZK Viewer</t>
  </si>
  <si>
    <t>ArcGIS</t>
  </si>
  <si>
    <t>Software house / vendor / developer</t>
  </si>
  <si>
    <t>SAFE SOFTWARE</t>
  </si>
  <si>
    <t>1Spatial</t>
  </si>
  <si>
    <t>CSTB https://logiciels.cstb.fr/contact/?dmd=telechargement&amp;log=eveBIM%20derni%C3%A8re%20version&amp;th=bim-et-maquette-numerique</t>
  </si>
  <si>
    <t>ESRI</t>
  </si>
  <si>
    <t>citygml4j-master: https://www.3dcitydb.org/3dcitydb/citygml4j/  Citygml_tools: https://www.cityjson.org/help/users/conversion/  cityjson-qgis-plugin-master: https://www.cityjson.org/about/</t>
  </si>
  <si>
    <t>TU München, virtualcitySYSTEMS, M.O.S.S. Computer Grafik System</t>
  </si>
  <si>
    <t>Safe Software</t>
  </si>
  <si>
    <t>Hexagon AB, C:\Downloads\tridicon_citydiscovererlight-15.10.exe</t>
  </si>
  <si>
    <t>Karlsruhe Institute for Technology, C:\Downloads\FZKViewer-5.1_Build-978.zip</t>
  </si>
  <si>
    <t>KIT</t>
  </si>
  <si>
    <t>a) virtualCITYSYSTEMS (+TUM, + MOSS)</t>
  </si>
  <si>
    <t>https://www.qgis.org/en/site/</t>
  </si>
  <si>
    <t>Karlsruhe Institute of Technology (KIT) - Institute for Automation and Applied Informatics (IAI) (https://www.iai.kit.edu/english/1302.php)</t>
  </si>
  <si>
    <t>QGIS Organization</t>
  </si>
  <si>
    <t>QGIS Development Team</t>
  </si>
  <si>
    <t>Proprietary or open source software?</t>
  </si>
  <si>
    <t>proprietary</t>
  </si>
  <si>
    <t>open source</t>
  </si>
  <si>
    <t>Version</t>
  </si>
  <si>
    <t>v2019.0.1.0 (32bit);</t>
  </si>
  <si>
    <t>2.1</t>
  </si>
  <si>
    <t>2.10.0</t>
  </si>
  <si>
    <t>10.5</t>
  </si>
  <si>
    <t>Pro 2.4</t>
  </si>
  <si>
    <t>Note: QGIS3.4 (open) / ArcGIS Pro (proprietary). All plug-ins are Open</t>
  </si>
  <si>
    <t>4.0</t>
  </si>
  <si>
    <t>2018.1</t>
  </si>
  <si>
    <t>15.10</t>
  </si>
  <si>
    <t>5.1</t>
  </si>
  <si>
    <t>2019</t>
  </si>
  <si>
    <t>3.3.x and 4.2</t>
  </si>
  <si>
    <t>3.6.3</t>
  </si>
  <si>
    <t>5.1 Build 978</t>
  </si>
  <si>
    <t>10.2</t>
  </si>
  <si>
    <t>3.6</t>
  </si>
  <si>
    <t>3.4</t>
  </si>
  <si>
    <t>Kind of software</t>
  </si>
  <si>
    <t>GIS</t>
  </si>
  <si>
    <t>Extract/Transform/Load</t>
  </si>
  <si>
    <t>3D viewer</t>
  </si>
  <si>
    <t>Other</t>
  </si>
  <si>
    <t>Database</t>
  </si>
  <si>
    <t>Model and year</t>
  </si>
  <si>
    <t>Lenovo ThinkPad T480 - 2019</t>
  </si>
  <si>
    <t>DELL XPS</t>
  </si>
  <si>
    <t>DELL Precision 5510 - 2018</t>
  </si>
  <si>
    <t>Intel ® Core ™ i5-6500 CPU @ 3.20GHz 3.20GHz</t>
  </si>
  <si>
    <t>Assembled (Motherboard TUF Z390-PRO GAMING)</t>
  </si>
  <si>
    <t>System SKU	LENOVO_MT_20LJ_BU_Think_FM_ThinkPad X380 Yoga</t>
  </si>
  <si>
    <t>HP Z4 - 2018</t>
  </si>
  <si>
    <t>HP ZBook 15 G3, 2018</t>
  </si>
  <si>
    <t>DELL Latitude 7490</t>
  </si>
  <si>
    <t>Dell Latitude 7490, 2018</t>
  </si>
  <si>
    <t>MacBook Pro 15" (Late 2016)</t>
  </si>
  <si>
    <t>DELL XPS 15 9570 - 2019</t>
  </si>
  <si>
    <t>HP ZBook Studio G5 x360, 2018</t>
  </si>
  <si>
    <t>HP ZBOOK STUDIO G5, 2018</t>
  </si>
  <si>
    <t>LENOVO-PC E550,2015.07</t>
  </si>
  <si>
    <t>Lenovo Y700, 2015</t>
  </si>
  <si>
    <t>HP ZBook 15 G2</t>
  </si>
  <si>
    <t>Operating system and version</t>
  </si>
  <si>
    <t>Windows 10 Enterprise v10.0.17134</t>
  </si>
  <si>
    <t>Windows 10 Pro</t>
  </si>
  <si>
    <t>Windows 7 professionel</t>
  </si>
  <si>
    <t>Windows 7 Professional</t>
  </si>
  <si>
    <t>Windows 10 Pro version 1809</t>
  </si>
  <si>
    <t>Windows 10 Corporate</t>
  </si>
  <si>
    <t>Windows 10 Enterprise, version 1803</t>
  </si>
  <si>
    <t>Windows 10 Enterprise, 64-bit</t>
  </si>
  <si>
    <t>Windows 10</t>
  </si>
  <si>
    <t>MacOS Mojave</t>
  </si>
  <si>
    <t>Windows 10 Pro (version 1809) 64-bit operating system, x64-based processor</t>
  </si>
  <si>
    <t>Windows10</t>
  </si>
  <si>
    <t>windows 8.1</t>
  </si>
  <si>
    <t>Windows 10 Home 64-bit</t>
  </si>
  <si>
    <t>Windows 64-bits</t>
  </si>
  <si>
    <t>CPU</t>
  </si>
  <si>
    <t>Intel® Core(TM) i7 -8550U CPU @ 1.80 GHz  1.90 GHz</t>
  </si>
  <si>
    <t>Intel Core I7 2.6 GHz</t>
  </si>
  <si>
    <t>Intel(R) Xeon(R) CPU E3-1505M v5</t>
  </si>
  <si>
    <t>CPU @ 3.20GHz</t>
  </si>
  <si>
    <t>Intel (R) Core (TH) i7-9700K CPU @3.60GHz 3.60GHz</t>
  </si>
  <si>
    <t>Processor	Intel(R) Core(TM) i7-8550U CPU @ 1.80GHz, 1992 Mhz, 4 Core(s), 8 Logical Processor(s)</t>
  </si>
  <si>
    <t>Intel® Xeon® W-2104 CPU @3.20GHz 3.19 GHz</t>
  </si>
  <si>
    <t>Intel ® Core™ i7-6820HQ CPU</t>
  </si>
  <si>
    <t>Intel Core i7-8650U</t>
  </si>
  <si>
    <t>Intel Core i7 2,6 GHz</t>
  </si>
  <si>
    <t>Intel(R) Core(TM) i7-8750H CPU @ 2.20 GHz 2.21 GHz</t>
  </si>
  <si>
    <t>Intel Core i7-8750H</t>
  </si>
  <si>
    <t>i7-8750H</t>
  </si>
  <si>
    <t>Intel(R) Core(TM)i7-5500U</t>
  </si>
  <si>
    <t>i7- 6700HG</t>
  </si>
  <si>
    <t>Intel Core i7-4800MQ 34</t>
  </si>
  <si>
    <t>GPU</t>
  </si>
  <si>
    <t>NVIDIA GeForce MX150</t>
  </si>
  <si>
    <t>NVIDIA GeForce GTX 960M</t>
  </si>
  <si>
    <t>NVIDIA M1000M</t>
  </si>
  <si>
    <t>Intel(R) HD Graphics 530</t>
  </si>
  <si>
    <t>Nvidia Geforce GTX 1660Ti</t>
  </si>
  <si>
    <t>Name	Intel(R) UHD Graphics 620</t>
  </si>
  <si>
    <t>Nvidia Quadro P400</t>
  </si>
  <si>
    <t>NVIDIA Quatro M1000M</t>
  </si>
  <si>
    <t>Intel UHD Graphics 620</t>
  </si>
  <si>
    <t>Radeon Pro 460 4 GB / Intel HD Graphics 530</t>
  </si>
  <si>
    <t>\-</t>
  </si>
  <si>
    <t>Nvidia Quadro P1000</t>
  </si>
  <si>
    <t>Intel UHD Graphics 630</t>
  </si>
  <si>
    <t>Intel(R) HD Graphics 5500/AMD Radeon R7 M265 Series</t>
  </si>
  <si>
    <t>GeForce 960 4GB</t>
  </si>
  <si>
    <t>:NVIDIA Quadro K2100M</t>
  </si>
  <si>
    <t>Memory (RAM)</t>
  </si>
  <si>
    <t>32 GB</t>
  </si>
  <si>
    <t>16G</t>
  </si>
  <si>
    <t>16 Go</t>
  </si>
  <si>
    <t>16 GB</t>
  </si>
  <si>
    <t>64 GB</t>
  </si>
  <si>
    <t>16</t>
  </si>
  <si>
    <t>32</t>
  </si>
  <si>
    <t>16 GB LPDDR3</t>
  </si>
  <si>
    <t>32,0 GB (31,7 GB usable)</t>
  </si>
  <si>
    <t>16GB</t>
  </si>
  <si>
    <t>8.0GB</t>
  </si>
  <si>
    <t>8 GB</t>
  </si>
  <si>
    <t>Hard drive capacity</t>
  </si>
  <si>
    <t>952 GB</t>
  </si>
  <si>
    <t>384</t>
  </si>
  <si>
    <t>953</t>
  </si>
  <si>
    <t>476 GB</t>
  </si>
  <si>
    <t>465 GB + 3630 GB</t>
  </si>
  <si>
    <t>237</t>
  </si>
  <si>
    <t>235 GB + 931 GB</t>
  </si>
  <si>
    <t>474</t>
  </si>
  <si>
    <t>256</t>
  </si>
  <si>
    <t>500 GB SSD (of which 400 GB are allocated to MacOS)</t>
  </si>
  <si>
    <t>937 GB</t>
  </si>
  <si>
    <t>512GB</t>
  </si>
  <si>
    <t>476.81</t>
  </si>
  <si>
    <t>500GB</t>
  </si>
  <si>
    <t>500</t>
  </si>
  <si>
    <t>221 GB</t>
  </si>
  <si>
    <t>Hard drive free space</t>
  </si>
  <si>
    <t>654 GB</t>
  </si>
  <si>
    <t>7</t>
  </si>
  <si>
    <t>276</t>
  </si>
  <si>
    <t>298 Gb</t>
  </si>
  <si>
    <t>353 GB + 77.9 GB</t>
  </si>
  <si>
    <t>153</t>
  </si>
  <si>
    <t>75,7GB + 462 GB</t>
  </si>
  <si>
    <t>217</t>
  </si>
  <si>
    <t>100</t>
  </si>
  <si>
    <t>17,68GB</t>
  </si>
  <si>
    <t>848 GB</t>
  </si>
  <si>
    <t>210GB</t>
  </si>
  <si>
    <t>270.5</t>
  </si>
  <si>
    <t>325GB</t>
  </si>
  <si>
    <t>31,6 GB</t>
  </si>
  <si>
    <t>1.1) Does the software support CityGML ADEs?</t>
  </si>
  <si>
    <t>Yes</t>
  </si>
  <si>
    <t>No</t>
  </si>
  <si>
    <t>I don't know</t>
  </si>
  <si>
    <t>1.1.1) Are they directly managed without any change in the settings / specific tools / plugins?</t>
  </si>
  <si>
    <t>No, some specific settings / tools / plugins are necessary</t>
  </si>
  <si>
    <t>1.1.1.1) Please give a description about how is it necessary to install the needed tool or plugin, or change the software settings, or any other intervention which is necessary to enable the functionality.</t>
  </si>
  <si>
    <t>Data interopelability tools (parameters)</t>
  </si>
  <si>
    <t>A specific Java library is required for each ADE to manage the reading and writing of ADE XML elements</t>
  </si>
  <si>
    <t>For the Energy ADE I used it works without any changes, otherwise I think the schema file for the ADE need to be added</t>
  </si>
  <si>
    <t>You need to copy the xsd file in a specific folder of the program. Not really difficult, but you need to know it.</t>
  </si>
  <si>
    <t>The 3DCityDB 3.x does NOT support ADEs natively. The newer 3DCityDB 4.x support automatic generation of the database schema for ADEs, provided that the xsd file of the ADE is given. However, there is still no automatic plugin for importing and exporting ADE data into/from the database, once the tables are generated. This can be achieved using other software, e.g. FME</t>
  </si>
  <si>
    <t>It is necessary to add the schemas extending the CityGML model in the software directories (see attached image). Some 'official' ADEs are already present (Noise ADE and Robotics ADE), while other new ones can be added.</t>
  </si>
  <si>
    <t>1.1.1.2) Attach screenshots</t>
  </si>
  <si>
    <t>it can be viewed and inspected</t>
  </si>
  <si>
    <t>it can be queried</t>
  </si>
  <si>
    <t>is it possible to use the ADE information for analysis in the software</t>
  </si>
  <si>
    <t>1.2) Add short comments to the previous questions (optional)</t>
  </si>
  <si>
    <t>For inspection and viewing you can use FME Data Inspector;whereas for Querying and Analysing the data you can use FME Workbench(this can be done by having a CityGML ADE schema defined which you can use and import into FME Workbench and corresponding transformers you plan to use).</t>
  </si>
  <si>
    <t>Energy ADE 0.8.0 and utilityNetwork 0.9.0 are managed in eveBIM 2.10.0. We have integrated also our own ADE.  The process for integrating an ADE is mainly automatic. It remains however a small manual part that requires the development of specific code</t>
  </si>
  <si>
    <t>no response</t>
  </si>
  <si>
    <t>The software is actually a FREEWARE, so not opensource, no commercial. Hence it's capabilities are partially limited to visualisation and simple data exploration. However, I do not know the how the full version works.</t>
  </si>
  <si>
    <t>The software is supposed to parse generic GML, therefore ADEs should be supported through their XSD files. Unfortunately, it still doesn't work so I cannot verify.</t>
  </si>
  <si>
    <t>We didn't see any ADEs used in RotterdamLOD12.gml. Instead, we downloaded one with energy ADE from http://www.citygmlwiki.org/index.php?title=KIT_Sample_files_Energy_ADE</t>
  </si>
  <si>
    <t>CityJSON does have support for gml ADEs. However, we could not find out through documentation how this is handled by the cityjsontools converter or the cityjsonloader plugin. Nonetheless, QGIS3 does not offer direct support.</t>
  </si>
  <si>
    <t>2.1) Does the software support this CityGML data in native format?</t>
  </si>
  <si>
    <t>Yes, but I used one specific tool/plugin/procedure/different implementation format than GML (explain why and how does it work in the next questions)</t>
  </si>
  <si>
    <t>2.1.1) Which one of the following is true?</t>
  </si>
  <si>
    <t>Some specific translation through specific tool/plugin is necessary, or other kind of formats are used.</t>
  </si>
  <si>
    <t>The CityGML file is read through one of its different implementation possibilities described by OGC (e.g. 3DcityDB)</t>
  </si>
  <si>
    <t>The program crashes when I try to import RotterdamLOD12.gml</t>
  </si>
  <si>
    <t>2.1.1.1) Which implementation is used? If a database management system is employed, which one is it?Please justify your choices.</t>
  </si>
  <si>
    <t>PostGIS</t>
  </si>
  <si>
    <t>2.1.1.2) What processing and/or tools/plugins are necessary to import the CityGML file?Please justify your choices.</t>
  </si>
  <si>
    <t>Data Interoperabity tools</t>
  </si>
  <si>
    <t>Quick import from the toolbox</t>
  </si>
  <si>
    <t>The Data Interoperability extension should be installed.</t>
  </si>
  <si>
    <t>CityGML files need to be transformed to geodatabases first in order to be imported into ArcGIS. The ETL tool we use is Data Interoperability extension.</t>
  </si>
  <si>
    <t>Conversion to CityJSON with citygml-tools 1.1.0</t>
  </si>
  <si>
    <t>We used cityjsontools to convert between GML and JSON. Then, the plugin ‘cityjsonloader’ was installed on qgis. With this, the converted cityjson could be imported</t>
  </si>
  <si>
    <t>2.1.1.3) Attach screenshots</t>
  </si>
  <si>
    <t>2.2) short comments to the previous question (optional)</t>
  </si>
  <si>
    <t>eveBIM can open IFCéx3, IFC4, CityGML and shapifiles format</t>
  </si>
  <si>
    <t>I found some warnings after the quick import tool which are shown in the report.</t>
  </si>
  <si>
    <t>The point file can be given a 3D element using the QGIS plugin Qgis2threejs, but this just renders the points as "bubbles", though in the layer properties this can be changed to a more appropriate shape, such as a box. The CRS is shown as EPSG:4326 (WGS84) but the project suggests it should be EPSG:25830 (ETRS89 / UTM zone 30N).Looking online it appears that a variety of other tools are available to convert the data into a format QGIS will read directly; these include citygml4j-master and cityjson-qgis-plugin-master. citygml4j requires Java version 8 or above. The project uses Gradle as build system to build the program model from source by running commands (https://github.com/citygml4j/ade-xjc/blob/master/README.md).  The CityJSON loader for QGIS 3 is easy to install but useless without the required data format.  Finding the relevant plug-ins and how to use them could be a blocker for many customers, particularly those with strict software security policies.  Running the data through FME to create a json file is time consuming for some of the datasets. The resultant data still throws an error in QGIS and will not load. Running the data through FME to create a Geojson file: Does allow a simple drag and drop with some 3D modelling:</t>
  </si>
  <si>
    <t>After import, Maintenance (vacuum full freeze verbose analyze) took 34 s.</t>
  </si>
  <si>
    <t>Could not perform any tests as the probram crashes immediately</t>
  </si>
  <si>
    <t>Originally, QGIS loads GML files by drag-n-drop.</t>
  </si>
  <si>
    <t>We need to install ArcGIS’s “Data Interoperability” extension to import the CityGML file, this extension can read CityGML files directly without any conversion.</t>
  </si>
  <si>
    <t>Some warnings appeared during validation. Most of them are reporting the missing pictures for rendering texture. Besides, we think it would be better to have the transformation automatic and load the created gdb files directly.</t>
  </si>
  <si>
    <t>One file was too big to process (amsterdam). The analysis is made for 2 remaining ones.</t>
  </si>
  <si>
    <t>How long does it take, approximately, to:Import (and visualise, if the software allows it) the model</t>
  </si>
  <si>
    <t>less then a minute</t>
  </si>
  <si>
    <t>it's almost immediate</t>
  </si>
  <si>
    <t>1-5 minutes</t>
  </si>
  <si>
    <t>5-20 minutes</t>
  </si>
  <si>
    <t>The geometry is not loaded properly (loaded as points)</t>
  </si>
  <si>
    <t>How long does it take, approximately, to:Zoom into the model to see more detail</t>
  </si>
  <si>
    <t>the software does not allow this</t>
  </si>
  <si>
    <t>How long does it take, approximately, to:Pan the model</t>
  </si>
  <si>
    <t>How long does it take, approximately, to:Rotate the model</t>
  </si>
  <si>
    <t>How long does it take, approximately, to:Query an object</t>
  </si>
  <si>
    <t>it crashes without completing the operation</t>
  </si>
  <si>
    <t>20 minutes-1 hour</t>
  </si>
  <si>
    <t>How long does it take, approximately, to:Inspect the objects linked to the queried one through a relationship</t>
  </si>
  <si>
    <t>Was any error reported when importing the file?</t>
  </si>
  <si>
    <t>No, there wasn't.</t>
  </si>
  <si>
    <t>Long time to load the file ~12 minutes. If we load without texture it's much faster</t>
  </si>
  <si>
    <t>1. NOT changing coordinate system of reader identified by keyword `R_1' from `_Netherlands-RDNew-2008_0' to `EPSG:28992' -- mapping file setting of `_Netherlands-RDNew-2008_0' overrides coordinate system `EPSG:28992' read from file; 2. The feature class 'Address_point' will be created to store multipoint features rather than point features, since the first feature destined for this feature class is a multipoint.</t>
  </si>
  <si>
    <t>“Error unsupported geometry type”.  See supporting document for full info. on process used and outputs</t>
  </si>
  <si>
    <t>Yes, the program crashes and no further tests are possible to perform for RotterdamLOD12.gml</t>
  </si>
  <si>
    <t>Yes, Error 1724, "Non-planar face" for more than 100 geometries</t>
  </si>
  <si>
    <t>No, the file is valid</t>
  </si>
  <si>
    <t>No, the file is valid (you can set validation on or off)</t>
  </si>
  <si>
    <t>N/A</t>
  </si>
  <si>
    <t>The geometries are shown as points</t>
  </si>
  <si>
    <t>4.1) How are the different LoDs read/managed in the software?</t>
  </si>
  <si>
    <t>They can only be imported and visualised all together, with overlaps in their view / management / analysis</t>
  </si>
  <si>
    <t>They are all read and managed in the software and a consistent multi-LoD view and management is possible by visualising / managing / analysing the objects in the different connected LoDs.</t>
  </si>
  <si>
    <t>The software gives problems importing a multi-LoD CityGML file and crashes</t>
  </si>
  <si>
    <t>One LoD can be selected and only the objects having the chosen LoD can be imported in the software to be visualised / managed / analysed</t>
  </si>
  <si>
    <t>They are all imported and visualised altogether. But it is rather simple to split the different LoDs and to visualise them separately</t>
  </si>
  <si>
    <t>The software cannot recognize different LoD Levels, information is lost. Exporting feature to the same format (json) shows the problem, the information is not included there anymore</t>
  </si>
  <si>
    <t>4.2) Please, give more details and examples</t>
  </si>
  <si>
    <t>FME seems to aggregate the LOD geometry together, however this could possibly be mitigated by having different files for each LOD level.</t>
  </si>
  <si>
    <t>Each LOD is considered as a geometry attribute and could be manage individually (visualisation, queries, ...)</t>
  </si>
  <si>
    <t>eveBIM display a LOD depending on the range of visibility (for example LOD 4 used when camera is between  0 to 100 m from the center of the scene, LOD 3 between 100 to 1000, ....). These ranges of visibility can be configured for all the files (by defaut) and can be override for each file. So we don't manage the LOD object by object but we can display a particular LOD for all the scene</t>
  </si>
  <si>
    <t>All the LoDs are imported at the same level.</t>
  </si>
  <si>
    <t>See below</t>
  </si>
  <si>
    <t>The models from the database must be exported to glTF. It is in the glTF Export when LoD can be selected (Export_glTF.png).  
Some coding in javascript is required to render the models with Cesium. We are rendering models without terrain.
Exporting requires a bounding box in the same reference system as in database (Export_BB_projected.png) or in WGS84 (Export_BB_geo.png). A view in Cesium is attached (Cesium_View.png).</t>
  </si>
  <si>
    <t>Multiple geometries (lod1Solid and lod2Solid) are considered as a unique FME aggregate geometry. This can be seen in the FME FeatureView window (Aggregated_LoD1_Lod2.png).</t>
  </si>
  <si>
    <t>All different LoDs available in the GML file are imported and you can choose which LoD to visualise</t>
  </si>
  <si>
    <t>You simply have to use the "deaggregator" and then you will be able to visualise different LoDs pertaining to the same CityObject</t>
  </si>
  <si>
    <t>Please, remember: 3DCityDB only imports/exports data into/from the database. No queries of objects or visualisation are actually possible directly, but this is not the purpose of the software</t>
  </si>
  <si>
    <t>All points of all LoDs loaded in one layer.</t>
  </si>
  <si>
    <t>Through the menu 'Representation' you can chose if visualising LoD1, LoD2 (in this case those are present, but it will likely allow to choose among all the LoDs which are included in the model) or all together. One of them is considered as the 'Standard' representation, in this case it is the lod 2.</t>
  </si>
  <si>
    <t>The features of objects from different LoDs are put together, thus we cannot distinguish which LoD it is by the software.</t>
  </si>
  <si>
    <t>The ETL tool transformed CityGML file into several layers among which all LoDs existed. For example, LoD1 refers to layer 'Building_surface' and LoD2 refers to layer 'RoofSurface_surface', 'WallSurface_surface' and so on. Although we can't import objects according to LoD, we can decide which layers to be imported. In other words, if we know which layers belong to which LoD beforehand, it is possible to load one specific LoD.</t>
  </si>
  <si>
    <t>The information reffering to LoD ( for example,  parameter desribing to which level the feature is assigned, 'lod' = '3', is not available after exporting the imported file</t>
  </si>
  <si>
    <t>For RotterdamLod12 all the information concerning geometries is stored directly under , in the attribute  and . However, as QGIS does not support CityGML, this cannot be viewed when importing it directly. So when importing the converted cityJSON, both lod’s can only be seen together. In tthe BuildingsLOD3 dataset, the geometry information is directly found under , with each surface under a  attribute. Then, each surface is represented by a  . This is different from the Rotterdam dataset, were all surfaces are stored twice under an lod1 or lod2 Solid.</t>
  </si>
  <si>
    <t>4.3) Attach screenshots</t>
  </si>
  <si>
    <t>4.4) short comments to the previous question (optional)</t>
  </si>
  <si>
    <t>Features with different semantics are put into different groups, but the LoDs are considered when making groups.</t>
  </si>
  <si>
    <t>It would be great if the software could visualize different LoDs.</t>
  </si>
  <si>
    <t>Can the textures be visualised correctly?</t>
  </si>
  <si>
    <t>No, the software does not support the texture visualisation</t>
  </si>
  <si>
    <t>No, they are visualised, but they appear completely inconsistent</t>
  </si>
  <si>
    <t>Attach screenshots</t>
  </si>
  <si>
    <t>short comments to the previous question (optional)</t>
  </si>
  <si>
    <t>You could apply other thematic than texture, for exemple color depending on attribut or computed attribute (volume, area, ...)</t>
  </si>
  <si>
    <t>The test was done with first version of the data, that doesn't include textures</t>
  </si>
  <si>
    <t>The citygml file indicates there are textures but they were not provided.</t>
  </si>
  <si>
    <t>Start Date (UTC)</t>
  </si>
  <si>
    <t>2019-11-13 21:29:42</t>
  </si>
  <si>
    <t>2019-10-31 11:20:27</t>
  </si>
  <si>
    <t>2019-10-30 10:26:42</t>
  </si>
  <si>
    <t>2019-10-14 15:42:49</t>
  </si>
  <si>
    <t>2019-10-14 07:56:15</t>
  </si>
  <si>
    <t>2019-07-22 09:52:57</t>
  </si>
  <si>
    <t>2019-07-19 06:38:18</t>
  </si>
  <si>
    <t>2019-07-11 11:00:58</t>
  </si>
  <si>
    <t>2019-07-10 10:56:26</t>
  </si>
  <si>
    <t>2019-07-10 07:53:44</t>
  </si>
  <si>
    <t>2019-06-27 14:51:55</t>
  </si>
  <si>
    <t>2019-06-27 14:43:16</t>
  </si>
  <si>
    <t>2019-06-27 14:09:39</t>
  </si>
  <si>
    <t>2019-06-19 14:19:02</t>
  </si>
  <si>
    <t>2019-05-28 07:36:48</t>
  </si>
  <si>
    <t>2019-03-27 01:53:30</t>
  </si>
  <si>
    <t>2019-03-26 00:49:27</t>
  </si>
  <si>
    <t>2019-03-26 10:48:15</t>
  </si>
  <si>
    <t>2019-03-26 17:37:21</t>
  </si>
  <si>
    <t>2019-03-26 12:39:14</t>
  </si>
  <si>
    <t>Submit Date (UTC)</t>
  </si>
  <si>
    <t>2019-11-14 21:36:39</t>
  </si>
  <si>
    <t>2019-10-31 12:14:37</t>
  </si>
  <si>
    <t>2019-10-30 16:17:57</t>
  </si>
  <si>
    <t>2019-10-14 16:28:12</t>
  </si>
  <si>
    <t>2019-10-14 08:11:21</t>
  </si>
  <si>
    <t>2019-07-22 10:16:09</t>
  </si>
  <si>
    <t>2019-07-19 07:22:59</t>
  </si>
  <si>
    <t>2019-07-11 11:52:01</t>
  </si>
  <si>
    <t>2019-07-10 11:06:34</t>
  </si>
  <si>
    <t>2019-07-10 08:35:27</t>
  </si>
  <si>
    <t>2019-06-27 15:12:05</t>
  </si>
  <si>
    <t>2019-06-27 14:49:52</t>
  </si>
  <si>
    <t>2019-06-27 14:42:49</t>
  </si>
  <si>
    <t>2019-06-19 14:37:56</t>
  </si>
  <si>
    <t>2019-05-28 11:27:59</t>
  </si>
  <si>
    <t>2019-03-27 02:11:00</t>
  </si>
  <si>
    <t>2019-03-26 22:05:30</t>
  </si>
  <si>
    <t>2019-03-26 21:45:17</t>
  </si>
  <si>
    <t>2019-03-26 18:00:54</t>
  </si>
  <si>
    <t>2019-03-26 12:57:01</t>
  </si>
  <si>
    <t>Network ID</t>
  </si>
  <si>
    <t>7d7203ceb0</t>
  </si>
  <si>
    <t>be7e0017a0</t>
  </si>
  <si>
    <t>afcefff6ba</t>
  </si>
  <si>
    <t>adeb19ecef</t>
  </si>
  <si>
    <t>f47c72dc88</t>
  </si>
  <si>
    <t>1a84d22c34</t>
  </si>
  <si>
    <t>813bd64ad5</t>
  </si>
  <si>
    <t>b13e9cf727</t>
  </si>
  <si>
    <t>e0065faa4a</t>
  </si>
  <si>
    <t>fb3f7c7ab8</t>
  </si>
  <si>
    <t>573b348a68</t>
  </si>
  <si>
    <t>f3f2aaa710</t>
  </si>
  <si>
    <t>2e35197d74</t>
  </si>
  <si>
    <t>46d6011202</t>
  </si>
  <si>
    <t>eb4ijsf58pmoz5gx9beb4ijsfikhhmbu</t>
  </si>
  <si>
    <t>ynh1cu6z2j512d5yueynh1cu1yg0r6pq</t>
  </si>
  <si>
    <t>na8zizhl95h0au158na80yow7k47g3ec</t>
  </si>
  <si>
    <t>uaycczr7ehrtw5y7227ml0uayccz46sm</t>
  </si>
  <si>
    <t>y7m0p3p63yrdyv0lgy7m0p3kskypkzq5</t>
  </si>
  <si>
    <t>ab021d9050141440b84e031d02e29a51</t>
  </si>
  <si>
    <t>0f31dcd9dd3fec60949e9bda3a584a56</t>
  </si>
  <si>
    <t>baee7ab2cfa1ddb0c6741842e4432390</t>
  </si>
  <si>
    <t>ddf948811d339b275fb202db20134911</t>
  </si>
  <si>
    <t>ff79ff9347efa69b7b8233540aad4d0c</t>
  </si>
  <si>
    <t>2bd64d86f64b3e45eaf8a3994f5eefcd</t>
  </si>
  <si>
    <t>4a3651facf8ddf7bf5a88fe78a401a77</t>
  </si>
  <si>
    <t>d40b5ad8bb1b7326d08cab7f1b735793</t>
  </si>
  <si>
    <t>a44c3bb690b6569e26f5a516d0558fe6</t>
  </si>
  <si>
    <t>1c4c42e063c52331f408caf1c624c51f</t>
  </si>
  <si>
    <t>Were you able to import the model and begin the test?</t>
  </si>
  <si>
    <t>1</t>
  </si>
  <si>
    <t>0</t>
  </si>
  <si>
    <t>5.1) Are you able to determine, by inspecting the data, the world (projected) coordinate reference system of the data as described in the data description?</t>
  </si>
  <si>
    <t>5.2) Add short comments to the previous questions (optional)</t>
  </si>
  <si>
    <t>You can see the CRS bottom right of the application. You can also see the CRS by clicking on a CityGML object</t>
  </si>
  <si>
    <t>The software describes the bounding box in the original EPSG:28992 format but also as Long/Lat and UTM.</t>
  </si>
  <si>
    <t>Through the menu 'Query' --&gt; 'Statistic' --&gt; 'SRS Statistik'</t>
  </si>
  <si>
    <t>The coordinate reference system is still RD_New after importing.</t>
  </si>
  <si>
    <t>Right-click the layer, select 'Properties'-&gt;'Source', you can see it in the 'Data Source' dialog</t>
  </si>
  <si>
    <t>Information about CRS is stored without any problems</t>
  </si>
  <si>
    <t>CRS needs to be defined manually</t>
  </si>
  <si>
    <t>6.1) Are the world (projected) coordinates taken into account when locating the model in the software's coordinate reference system?</t>
  </si>
  <si>
    <t>6.1.1) Where is the origin of the model coordinate reference system as imported in the software?</t>
  </si>
  <si>
    <t>6.1.2) Attach screenshots</t>
  </si>
  <si>
    <t>6.1.3) What is the coordinate reference system and projection and what the unit of measure is used for the representation?</t>
  </si>
  <si>
    <t>6.1.4) Attach screenshots</t>
  </si>
  <si>
    <t>6.2) short comments to the previous question (optional)</t>
  </si>
  <si>
    <t>eveBIM is muti files and allows the load of files with different CRS</t>
  </si>
  <si>
    <t>After the import, data are located on the software's map.</t>
  </si>
  <si>
    <t>n ArcGlobe, the warning arises when importing data. But we can transform the model’s CRS when importing data or transform the globe’s CRS after importing data to make these two CRS as same.</t>
  </si>
  <si>
    <t>ArcMap is ideal for checking coordinates but bad at visualizing 3D objects. ArcScene is the opposite.</t>
  </si>
  <si>
    <t>Information is handled without problem</t>
  </si>
  <si>
    <t>7.1) Are the "real-world" elevation values (heights)  considered when locating the model in the software (z)?</t>
  </si>
  <si>
    <t>The software does not have the necessary tools for checking it</t>
  </si>
  <si>
    <t>7.1.1) What is the elevation value of the origin of the model coordinate reference system as imported in the software?</t>
  </si>
  <si>
    <t>7.1.2) Attach screenshots</t>
  </si>
  <si>
    <t>7.1.3) What is the height reference system?</t>
  </si>
  <si>
    <t>7.1.4) Attach screenshots</t>
  </si>
  <si>
    <t>7.2) short comments to the previous question (optional)</t>
  </si>
  <si>
    <t>eveBIM is muti files and allows the load of files with different CRS and elevation</t>
  </si>
  <si>
    <t>Heights cannot be queried in the scene view but they can be seen in the feature information window (Heights.png).</t>
  </si>
  <si>
    <t>Elevation information can be found by right-clicking the layer, and then selecting 'Properties'-&gt;'Base Height'.</t>
  </si>
  <si>
    <t>The origin value as well as the height is stored correctly</t>
  </si>
  <si>
    <t>8.1) Is the model oriented correctly with respect to the true North?</t>
  </si>
  <si>
    <t>8.1.1) How is the model oriented, with respect to the reference direction?</t>
  </si>
  <si>
    <t>8.1.2) Attach screenshots</t>
  </si>
  <si>
    <t>8.2) short comments to the previous question (optional)</t>
  </si>
  <si>
    <t>Several files can be loaded with eveBIM (with different CRS, elevation and orientation). So it has to manage correctly the orientation.</t>
  </si>
  <si>
    <t>It has been check with Bing imagery.</t>
  </si>
  <si>
    <t>From my point of view, the orientation of the model keeps the same when the coordinates keep the same, i.e. not shifted</t>
  </si>
  <si>
    <t>In 2D yes. 3D viewer in QGIS does not let to check that</t>
  </si>
  <si>
    <t>9.1) When you import the data, Is it necessary to set the correct CRS manually?</t>
  </si>
  <si>
    <t>9.1.1) What are the tools needed to set the correct CRS, or where is it possible to set it in the software?</t>
  </si>
  <si>
    <t>In the software (Data Interoperability parameters)</t>
  </si>
  <si>
    <t>Geoprocessing, quick import tool asked me to put the right CRS.</t>
  </si>
  <si>
    <t>When creating the database, you have to set the correct CRS</t>
  </si>
  <si>
    <t>It is possible to set it in the software</t>
  </si>
  <si>
    <t>Just enter it in  the prompt that shows up.</t>
  </si>
  <si>
    <t>9.1.2) Attach screenshots</t>
  </si>
  <si>
    <t>9.2) short comments to the previous question (optional)</t>
  </si>
  <si>
    <t>The CRS is given in the envelop. In the application, the first found is the reference. If there are other CRS, then eveBIM reproject the data in the first found</t>
  </si>
  <si>
    <t>Correct CRS is imported with the dataset.</t>
  </si>
  <si>
    <t>You can set the CRS manually, but it is not necessary.</t>
  </si>
  <si>
    <t>Coordinate system is not an issue in GIS</t>
  </si>
  <si>
    <t>10.1) Is the eventual translation consistent with the CityGML definitions?</t>
  </si>
  <si>
    <t>Even if I can see the features, my report said that i have this note: "Geodatabase Writer: The field 'OBJECTID' in table 'ClosureSurface_surface' will not be updated since it is not editable".</t>
  </si>
  <si>
    <t>10.1.1) What changes / inconsistencies / errors / other issues were noted?</t>
  </si>
  <si>
    <t>The geometry type of 'Building' changes from 'Solid' to 'MultiPatch'.</t>
  </si>
  <si>
    <t>CityGML → Firstly, QGIS does not support cityGML properly. So when importing the gml file directly, all information regarding the geometry of the buildings is lost This means QGIS reads all attributes listed directly under the cityobjectmember, but not the geometry itself. So: no walls, doors or other building parts can be found. However, attributes seem to be present with the proper nomenclature. And there is one attribute ‘name’ that could not be found in the xml - and is always NULL in QGIS.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BuildingPart objects. Therefore, there are 654 features listed instead of 252.</t>
  </si>
  <si>
    <t>10.1.2) Attach screenshots</t>
  </si>
  <si>
    <t>10.2) short comments to the previous question (optional)</t>
  </si>
  <si>
    <t>All feature types are imported consistently, however Appearence seems to be automatically imported without having it as a separate layer to inspect.</t>
  </si>
  <si>
    <t>No translation done</t>
  </si>
  <si>
    <t>When for example comparing a gml:id for a WallSurface in the GML file, it has still the same gml:id in FKZViewer</t>
  </si>
  <si>
    <t>The same CityGML entities are retained, no translation is applied.</t>
  </si>
  <si>
    <t>We can see the features are showed in groups which are divided according to the semantics.</t>
  </si>
  <si>
    <t>In fact, the type of objects can be recognized from its layer name. For example, buildings are all stored and displayed in layer 'Building_surface'. Thus, it is consistent with the CityGML definitions seemingly. But the underlying geometry type is different.</t>
  </si>
  <si>
    <t>It is possible to distinguish buildings and buildingspart as a type of feature</t>
  </si>
  <si>
    <t>11.1) Are the hierarchical relationships consistent with the CityGML hierarchy?</t>
  </si>
  <si>
    <t>11.1.1) What changes / inconsistencies / errors / other issues were noted?</t>
  </si>
  <si>
    <t>In RotterdamLOD12.gml, 'address' is included within 'Building'. However, after being translated, 'Address' and 'Building_surface' are two parallel layers.</t>
  </si>
  <si>
    <t>Generally it is not since LoD idea is not supported</t>
  </si>
  <si>
    <t>CityGML → It is difficult to answer this as many hierarchical relationships take place within the geometry objects (and these are not properly present in QGIS). However, the program has made an attempt at it: by including  attributes in the attribute table. However, this has not been done successfully: again, the geometries are not read, and most attributes have NULL value as not every  has an .
CityJSON → In the original GML file BuildingPart objects are found within each Building object - together with the geometry of the building -, but QGIS reads BuildingPart geometries as separate features. In the attribute table they are assigned the same attributes (yearOfConstruction, function, roofType) as their parent Building objects, which are then left NULL. This assumes that they are equivalent types, which is not the case.</t>
  </si>
  <si>
    <t>11.1.2) Attach screenshots</t>
  </si>
  <si>
    <t>11.2) short comments to the previous question (optional)</t>
  </si>
  <si>
    <t>Yes they are maintained, however they are not visualised as straightforward and you would rather identify parent and child relationships via Table View window and Feature Information window or by querying the data.</t>
  </si>
  <si>
    <t>We have the differnts kind of object type (CityModel  Buildings WallSurface  RoofSurface GroundSurface BuildingPart, ClosureSurface, ....)</t>
  </si>
  <si>
    <t>Finally it could be displayed in 3D on ArcScene</t>
  </si>
  <si>
    <t>the class-subclass relationships are maintainted</t>
  </si>
  <si>
    <t>The CityGML structure is converted into a schema with many relational tables.</t>
  </si>
  <si>
    <t>The hierarchy is kept but it is difficult to navigate through the gml hierarchy. The gml_id and gml_parent_id are available and in Table View it is possible to search for a features with certain gml_id.or gml_parent_id</t>
  </si>
  <si>
    <t>When comparing the hierarchy in FKZViewer with the one in the GML file, it looks correct.</t>
  </si>
  <si>
    <t>The hierarchical relationships are stored in the attribute tables.</t>
  </si>
  <si>
    <t>I provide the screenshot same as previously - because the reason is the same.</t>
  </si>
  <si>
    <t>12.1) Are the attributes present in the CityGML entities retained and consistent?</t>
  </si>
  <si>
    <t>Some of the CityGML entities had not imported;</t>
  </si>
  <si>
    <t>12.1.1) What changes / inconsistencies / errors / other issues were noted?</t>
  </si>
  <si>
    <t>The attributes are retained, but they are stored in different tables, thus they are not consistent, but we can get features of one entity by checking their parent_id,</t>
  </si>
  <si>
    <t>It is trying to make it consistent, but the classes vary between different objects - beucase of that, buildingparts information is just a list of NULLs, so it is hard to treat this information as solid. The information about dimensions, cubature and so on is stored correctly</t>
  </si>
  <si>
    <t>CityGML → The attributes that were maintained can be read and interpreted by users, but it may be more difficult to perform queries in cases were one object has several instances within a subclass (such is the case for attributes within the BuildingPart and Address classes). In these cases, a list is given in the format (X: a, b, c), with X being the number of instances found within the attribute class. Besides, the attribute names for all things within BuildingPart are extensive, and not easy to be written out.
CityJSON → As BuildingPart is seen as a separate object from Building with the same attributes, all information related to it is lost except its ID. However, this is not enough to establish a connection with Building objects.</t>
  </si>
  <si>
    <t>12.1.2) Attach screenshots</t>
  </si>
  <si>
    <t>12.2) short comments to the previous question (optional)</t>
  </si>
  <si>
    <t>I've test with the info found in geoBIM data. We have the same info except for Element 5: eveBIM don't display that it's a lod2MultiSurface</t>
  </si>
  <si>
    <t>For example for the building_geom attribute's table are missed some information as citygml_feature_role, gml_description, gml_name and so on.</t>
  </si>
  <si>
    <t>Different CityGML feature types are shown as different tables in FME Table View: Address, WallSurface, Building, CityModel, BuildingPart, BuildingInstallation, RoofSurface.</t>
  </si>
  <si>
    <t>The operations with respect to the attributes are quite like that in QGIS. Attributes are stored in the attribute table.</t>
  </si>
  <si>
    <t>It is possible to distinguish which object should be a parent and which should be a child. It is hard to provide exact solution, but it is possible to distinguish with naked eye that parent id is shorter and less complicated.</t>
  </si>
  <si>
    <t>13.1) Are the relationships between the objects retained?</t>
  </si>
  <si>
    <t>13.1.1) What changes / inconsistencies / errors / other issues were noted?</t>
  </si>
  <si>
    <t>'WallSurface', 'RoofSurface', and 'ClosureSurface' and so on which are integrated in 'Building' have been separated.</t>
  </si>
  <si>
    <t>Lack of possibility to read geometry under proper LoD is making that impossible</t>
  </si>
  <si>
    <t>13.1.2) Attach screenshots</t>
  </si>
  <si>
    <t>13.2) short comments to the previous question (optional)</t>
  </si>
  <si>
    <t>CityGML feature types are shown as different Table View windows(one for each feature): Address, WallSurface, Building, CityModel, BuildingPart, BuildingInstallation, RoofSurface.</t>
  </si>
  <si>
    <t>There is no distinction between Building and BuildingParts. Both are stored in the same table and it seems this is not a bad thing.</t>
  </si>
  <si>
    <t>Difficult to find out what kind of relationships other than hierarchical ones that are provided in the GML file</t>
  </si>
  <si>
    <t>Same screen, same problem</t>
  </si>
  <si>
    <t>There are links between instances or objects through the use of gml IDs. For example, a surface member appointed under  will have a reference ID. This ID is used to identify the polygons under , that together represent a Building/BuildingPart. A polygon, on its turn, will be composed of at least one , which will have the same ID plus ‘_E_X_Y’ at the end. The E signalizes it’s an exterior ring (I for interior), X identifies which LinearRing it is and Y stands for the total number of rings in the polygon. However, as no geometries are read when importing the CityGML, this relationship is lost. And as these ring IDs are used to handle the appearance of a building properly, everything under  will also be affected.</t>
  </si>
  <si>
    <t>email</t>
  </si>
  <si>
    <t>swversion</t>
  </si>
  <si>
    <t>sw</t>
  </si>
  <si>
    <t>3DCityDB-Importer-Exporter</t>
  </si>
  <si>
    <t>FMEDataInspector-FME Desktop 2018.1</t>
  </si>
  <si>
    <t>2019-11-14 21:37:14</t>
  </si>
  <si>
    <t>2019-10-31 12:15:03</t>
  </si>
  <si>
    <t>2019-10-30 16:18:28</t>
  </si>
  <si>
    <t>2019-10-15 07:20:41</t>
  </si>
  <si>
    <t>2019-10-14 08:12:05</t>
  </si>
  <si>
    <t>2019-07-19 07:23:30</t>
  </si>
  <si>
    <t>2019-07-11 11:57:37</t>
  </si>
  <si>
    <t>2019-07-10 11:28:40</t>
  </si>
  <si>
    <t>2019-07-10 08:36:19</t>
  </si>
  <si>
    <t>2019-06-20 13:42:51</t>
  </si>
  <si>
    <t>2019-05-28 11:30:33</t>
  </si>
  <si>
    <t>2019-03-27 02:11:25</t>
  </si>
  <si>
    <t>2019-03-26 22:06:14</t>
  </si>
  <si>
    <t>2019-03-26 18:01:17</t>
  </si>
  <si>
    <t>2019-03-26 13:02:28</t>
  </si>
  <si>
    <t>2019-11-14 22:01:14</t>
  </si>
  <si>
    <t>2019-10-31 12:20:01</t>
  </si>
  <si>
    <t>2019-10-30 16:57:16</t>
  </si>
  <si>
    <t>2019-10-15 07:59:54</t>
  </si>
  <si>
    <t>2019-10-14 08:49:27</t>
  </si>
  <si>
    <t>2019-07-19 07:33:37</t>
  </si>
  <si>
    <t>2019-07-11 12:10:39</t>
  </si>
  <si>
    <t>2019-07-10 11:29:25</t>
  </si>
  <si>
    <t>2019-07-10 08:49:15</t>
  </si>
  <si>
    <t>2019-06-20 13:43:15</t>
  </si>
  <si>
    <t>2019-05-28 12:06:10</t>
  </si>
  <si>
    <t>2019-03-27 02:25:30</t>
  </si>
  <si>
    <t>2019-03-27 00:03:42</t>
  </si>
  <si>
    <t>2019-03-26 18:16:47</t>
  </si>
  <si>
    <t>2019-03-26 13:09:36</t>
  </si>
  <si>
    <t>183de1e385</t>
  </si>
  <si>
    <t>ca405aeae5</t>
  </si>
  <si>
    <t>xby5bgq5w99lm5w5xbydmyk1kkxqd4fd</t>
  </si>
  <si>
    <t>vta9qff0ly9x0cdma8wvta9qfw9d8fdy</t>
  </si>
  <si>
    <t>4bvvr5rmchwumm4baa6sp1nzh80lzaa6</t>
  </si>
  <si>
    <t>4xi1s687ziphfo0yq94xiger6dd19ze0</t>
  </si>
  <si>
    <t>rwzej8ns8mlu3mcu8yivyfrwze8ohsar</t>
  </si>
  <si>
    <t>jkw95yeddwpm499jlh64tfrjjkw95yis</t>
  </si>
  <si>
    <t>3f7e54dcd5512c088d547a0d59360a70</t>
  </si>
  <si>
    <t>251dbde1d9c727b558081a89a1d3f313</t>
  </si>
  <si>
    <t>645a8c28a8a053ad0084b95e3726a92b</t>
  </si>
  <si>
    <t>0f59e36d814ea6d58236b233b997baf5</t>
  </si>
  <si>
    <t>cd28d82027d9f32e57c053641a1b9aeb</t>
  </si>
  <si>
    <t>f77c7afb5c22051c255eb7c83671cb53</t>
  </si>
  <si>
    <t>73d8a0b60d6601e7bf8ba3aeaab57241</t>
  </si>
  <si>
    <t>6d64fc4945c6703adc32aba2beb9f376</t>
  </si>
  <si>
    <t>ae192d96b3cf5240bbf0c69afa5fee5f</t>
  </si>
  <si>
    <t>14.1) Is geometry read correctly?</t>
  </si>
  <si>
    <t>The software does not have the necessary tools to determine this information</t>
  </si>
  <si>
    <t>Geometry is reinterpreted by the software (no geometry, points, multipatch)</t>
  </si>
  <si>
    <t>14.1.1) What changes / inconsistencies / errors / other issues were noted?</t>
  </si>
  <si>
    <t>All the features are divided into surfaces.</t>
  </si>
  <si>
    <t>'Solid' ('Building') has been translated to 'MultiPatch'</t>
  </si>
  <si>
    <t>14.1.2) Attach screenshots</t>
  </si>
  <si>
    <t>14.2) short comments to the previous question (optional)</t>
  </si>
  <si>
    <t>no response.</t>
  </si>
  <si>
    <t>We made a mistake in the previous part regarding whether buildings are buildings, water bodies are water bodies. We thought it was talking about geometry type because we didn't go through the whole questions in the form.</t>
  </si>
  <si>
    <t>It is possible to visualize the model correctly.</t>
  </si>
  <si>
    <t>Regarding question 14.1: for the CityGML file there are points (representing the addresses), but for the JSON file there are no tools</t>
  </si>
  <si>
    <t>Are you able to visualise textures</t>
  </si>
  <si>
    <t>Yes and</t>
  </si>
  <si>
    <t>15.1) Did normals change?</t>
  </si>
  <si>
    <t>15.1.1) What changes / inconsistencies / errors / other issues were noted?</t>
  </si>
  <si>
    <t>15.1.2) Attach screenshots</t>
  </si>
  <si>
    <t>15.2) short comments to the previous question (optional)</t>
  </si>
  <si>
    <t>When you look for example at a specific building from different angles, the textures and their colour can change -e.g from one direction looks as it should(as the facade in real life), whereas from a different angle the same facade has grey patches on its texture.</t>
  </si>
  <si>
    <t>In eveBIM, we can simulate the date and hour of the day. Then we can see the difference of color on the faces. I forgot to say that when I test IFC</t>
  </si>
  <si>
    <t>Some colours are not shown as are in the real world.</t>
  </si>
  <si>
    <t>In this example we have not been able to navigate inside a building to view surfaces from the other side.</t>
  </si>
  <si>
    <t>We compare the visualization results in FZKViwer with that in ArcGIS, we think the normal stay the same.</t>
  </si>
  <si>
    <t>White for North and Black for South.</t>
  </si>
  <si>
    <t>The model looks to be consistent when it comes to normals, however it is just based on the observation (no weird things noticed)</t>
  </si>
  <si>
    <t>Regarding question 15.1: the normals are changed for the CityGML file. And for CityJSON: there was something experimental which made it possible to add normals. However, nothing changed in the attribute table and the normals were not visualized.</t>
  </si>
  <si>
    <t>16.1) Is it possible to view the model in 3D?</t>
  </si>
  <si>
    <t>16.2) short comments to the previous question (optional)</t>
  </si>
  <si>
    <t>I moved from ArcMap to ArcScene</t>
  </si>
  <si>
    <t>I can see the 3D model thanks by ArcGis Scene configuration.</t>
  </si>
  <si>
    <t>The model has to be exported to glTF of kml format.</t>
  </si>
  <si>
    <t>In ArcGlobe we can view the model in 3D.</t>
  </si>
  <si>
    <t>In ArcScene</t>
  </si>
  <si>
    <t>It is quite a new feature in QGIS and it is limited to just a view</t>
  </si>
  <si>
    <t>It is possible with the tool: New 3D Map View</t>
  </si>
  <si>
    <t>17.1) Is it possible to view the model in 2D?</t>
  </si>
  <si>
    <t>17.2) short comments to the previous question (optional)</t>
  </si>
  <si>
    <t>The visualisation tools are easy to use and you can switch between 2D and 3D very quickly.</t>
  </si>
  <si>
    <t>Orthographic view</t>
  </si>
  <si>
    <t>With ArcMap</t>
  </si>
  <si>
    <t>I can see 2D model thank by ArcGis Map configuration.</t>
  </si>
  <si>
    <t>In ArcMap we can view it in 2D.</t>
  </si>
  <si>
    <t>In ArcMap.</t>
  </si>
  <si>
    <t>It is possible to visualize it without any problem in 2D</t>
  </si>
  <si>
    <t>It is for CityGML only possible to view the buildings as points, which represent the addresses.</t>
  </si>
  <si>
    <t>18.1) Is it possible to edit the model?</t>
  </si>
  <si>
    <t>18.1.1) What editing is possible (attributes, geometry, georeferencing, please add details)?</t>
  </si>
  <si>
    <t>All of these options are possible via using transformers within FME Workbench(rather than FME Inspector which is only used to inspect/visualise data and its attribution/geometry etc.</t>
  </si>
  <si>
    <t>We can modify attributes (also codelist attributes). We can also add new attributes (add only the attributes defined in CityGML norm or in the ADE). You can modify several attributes in a same time</t>
  </si>
  <si>
    <t>It is possible to modify attributes, move, merge, split, explode the geometries.</t>
  </si>
  <si>
    <t>In the edit mode, we can edit the attributes and geometry.
And the CRS can be changed with “Data Management Tools” - “Projections and Transformations” – “Feature” – “Project”.</t>
  </si>
  <si>
    <t>Attributes can be edited (update, delete...) in attribute table. Geometry can be edited by a built-in tool called '3D Editor'. We haven't found any tools to edit georeferencing.</t>
  </si>
  <si>
    <t>Geometry:
It was possible to manually edit the geometries. The result can be seen in figure 1.  The building on the left is the original CityJSON (invalid geometry) and the building on the right is the CityJSON after editing. It became a valid geometry, which can be seen in figure 2. 
There are also a few tools tried to validate the geometry automatically. 
v.clean → generated warnings (figure 3)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 be missing. This can be seen in figure 4.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‘BuildingPart’ - this last has all attributes set to NULL, so this should be remembered when making selections.</t>
  </si>
  <si>
    <t>18.1.2) Attach screenshots</t>
  </si>
  <si>
    <t>18.2) short comments to the previous question (optional)</t>
  </si>
  <si>
    <t>FME Worbench is quite a powerful tool for editing CityGML, whether it's for editing attributes or geometry, relating or importing information from other datasets etc. I believe time and perfomance are very good, however they do depend on the size and complexity of the CityGML input data.</t>
  </si>
  <si>
    <t>Import in DBMS is available in the software and then data could be edited</t>
  </si>
  <si>
    <t>editing attributes doesn't take time</t>
  </si>
  <si>
    <t>Time tooken by different edits was not much, a couple of seconds</t>
  </si>
  <si>
    <t>Saving edits in '3D Editor' will change the model/database permanently!</t>
  </si>
  <si>
    <t>It is not possible to edit the model - the toggle edit button is gray. The found explanation states that i can be reffered to mixed geometries and driver limitations.</t>
  </si>
  <si>
    <t>19.1) Is it possible to query the model and the attributes?</t>
  </si>
  <si>
    <t>It is possible to do it but not in 100%</t>
  </si>
  <si>
    <t>19.1.1) What kinds of query are possible?</t>
  </si>
  <si>
    <t>It is possible to query the data in both FME Inspector and FME Workbench. However, please note FME Inspector only offers limited and simple ways of querying the data such as looking into tables and searching for specific values. On the other hand, FME Workbench allows for more options such as querying the data in relation to other datasets, or querying to identify a selection of records using location information/data or by using complex SQL queries etc.(this is done by specific transformers in FME Workbench).</t>
  </si>
  <si>
    <t>Conditions on attribute value, computed attributes (area, volume, ...) and topology relation (Within, Intersect, ...)</t>
  </si>
  <si>
    <t>Measure, clipping plane, filter or export properties with some rules (example filter all the buildings with creationDate superior to ...)</t>
  </si>
  <si>
    <t>Selection by attributes, identify</t>
  </si>
  <si>
    <t>Create a new definition query, Create a new definition query in SQL, Add definition queries from files.</t>
  </si>
  <si>
    <t>It is possible to search for a string or substring values in a table column or all of them (attributes of the CityGML feature). It is possible to zoom to it and see its attributes. Complex queries are not accepted.</t>
  </si>
  <si>
    <t>Yes, viewing elements of an object and by a number of pre-defined queries, e.g. File statistics, Geometry statistics, Entity information and CityGML Building information</t>
  </si>
  <si>
    <t>\- Direct query of an element (from the 3D view, from the properties and relations tables, from the hierarchical view);
Through the menu 'Query':
- Browse of Entity information tables of: Type (e.g. 'CityGML WallSurface'), Name (e.g. 'bldg:WallSurface'), Description (empty for this file), Geometry type (e.g. 'MultiSurface \| Face');
- Browse of CityGML Buildings information, which opens a table collecting the objects 'Buildings' with their properties (as defined in CityGML data model) ;
- Statistics: file statistics (with included entities, and relations), geometry statistics, (with n. of points, polygons, triangles, faces and bounding box), SRS, geometry types (n. of faces, GmlSolid, Multipoint, Multisurfaces, Vertex).
Through the right button of the mouse, you can compare two elements (their properties are shown in parallel windows and coloured in red if different;
Moreover, you can select the element; view the element; zoom to the element, isolate the element and read the element properties.
Some properties of the objects can also be visualised when moving the mouse cursor on them.</t>
  </si>
  <si>
    <t>attributes query</t>
  </si>
  <si>
    <t>SQL query to select features by attributes.</t>
  </si>
  <si>
    <t>It is possible to query the elements that appear in all of the object types. As screenshot the query for all the buildings built before 1960.</t>
  </si>
  <si>
    <t>Example 1. (selecting one building) 
In figure 1, one building is selected in the attribute table. In figure 2, it becomes visible that indeed only one building is selected and when saving this feature as a shapefile, only this building is saved, which can be seen in figure 3. 
Example 2. (selecting all buildings) 
In Figure 1 of example 2, it can be seen that all building were selected in the attribute table, but in figure 2, it can be seen that not all buildings were selected. A strange thing is that by selecting certain geometries with query language more or less buildings will be selected. The output is therefore different from the expected output, which makes it not logical and very difficult to use. 
Example 3. (selecting all features) 
It may be that this happens, because the other buildings only exists of building parts. Therefore, all features were selected in example 3. In figure 1 &amp; 2, it can be seen that all features well selected. However, in figure 3 a new layer was created, but not all geometries were kept. This makes the output again not logical and very difficult to use.</t>
  </si>
  <si>
    <t>19.1.2) Attach screenshots</t>
  </si>
  <si>
    <t>19.2) short comments to the previous question (optional)</t>
  </si>
  <si>
    <t>Table View of a building (Query_Table_View.png) and Feature Information of the same building (Query_Feature_Information.png).</t>
  </si>
  <si>
    <t>The query can be easily finished by the identify tool.</t>
  </si>
  <si>
    <t>20.1) Is it possible to analyse the objects and the model?</t>
  </si>
  <si>
    <t>Yes, both analysis about the model and the model performaces are possible (type 1 and 2)</t>
  </si>
  <si>
    <t>Yes, analysis about the modelled object performaces (energy, noise, shadow...) are possible (type 2)</t>
  </si>
  <si>
    <t>I tried but the only entities that the software (ArcScene) let me modify are the "noGeometry" and "points" ones and the analysis does not work propperly</t>
  </si>
  <si>
    <t>In some way - a lot of geometries are invalid</t>
  </si>
  <si>
    <t>20.1.1) What analysis are possible? Do you know if the results are reliable? How much time is needed to perform them?</t>
  </si>
  <si>
    <t>Depending on the transformers you use , you can analyse both the model and its related attributes if you use corresponding data and information for your analysis use case(e.g. for energy, you need to use related data and information within the model, for example relating to physical characteristics of the buildings etc.)</t>
  </si>
  <si>
    <t>Intervisibility, surface calculations, volumes calculations, buffers</t>
  </si>
  <si>
    <t>It failed</t>
  </si>
  <si>
    <t>Different analysis are possible from data analysis tools: summarize data, enrich data, overlay data, analyze patterns, determine proximity and manage data. I tried to put shadows of buildings, to modify geometries and so on. The time needed from the changes were not much, a couple of minutes. (1-2 minutes).</t>
  </si>
  <si>
    <t>XML Schema validation and distance can be measured. Do not know if it is reliable.</t>
  </si>
  <si>
    <t>Type 1
XML Schema validation
Type 2
You can apply a symbology based on Entity, Types, Face Normals, Property Values, specific CityGML attributes (like yearOfConstruction, function, measuredHeight, roofType, localityName of Address, localityName and ThoroughfareName of Address, relativeToTerrain/Water), energy demand (based on Heating or Heating/m2).</t>
  </si>
  <si>
    <t>For attributes, ArcGIS offers 'Statistics' in 'ArcToolBox'-&gt;'Analysis Tools' to calculate summary statistics for fields in a table.
For geometries, it has 'Overlay' in the same place which can perform intersect, spatial join, and union operations.</t>
  </si>
  <si>
    <t>The results are not reliable - most of the geometries are invalid and we can simply ignore that and move on. It is not making them valid anyway. I attach the screenshot with invalid features marked with dots. The number of them is reffering the problem</t>
  </si>
  <si>
    <t>Original CityGML →  its was possible to create buffers and select certain points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</si>
  <si>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20.1.2) Attach screenshots</t>
  </si>
  <si>
    <t>20.1.3) Time required to perform the analysis about the model itself (type 1)</t>
  </si>
  <si>
    <t>No analysis of type 1 are possible</t>
  </si>
  <si>
    <t>20.1.4) Time required to perform the analysis about the model itself (type 2)</t>
  </si>
  <si>
    <t>No analysis of type 2 are possible</t>
  </si>
  <si>
    <t>depends on the complexity of the analysis, however given the area is small I would guess it takes around 20min up to max 1h.</t>
  </si>
  <si>
    <t>20.2) short comments to the previous question (optional)</t>
  </si>
  <si>
    <t>It is possible to select all features without geometry and some analysis is possible following pointers by hand but it is too painful.</t>
  </si>
  <si>
    <t>But the python script is available so maybe the analysis can be made through python.</t>
  </si>
  <si>
    <t>There are very likely other analyzing tools exist. Because we are new to ArcGIS and not familiar with it. There are many tools in the toolbox.</t>
  </si>
  <si>
    <t>It is performing fast, the results are not reliable and speed is probably caused by avoiding broken geometry</t>
  </si>
  <si>
    <t>You arrived at the end of the phase 1: "Import and manage the file in the software".Now choose:</t>
  </si>
  <si>
    <t>The software has also export-to-CityGML abilities</t>
  </si>
  <si>
    <t>The software has also export abilities</t>
  </si>
  <si>
    <t>The software cannot export, therefore skip the phase 2</t>
  </si>
  <si>
    <t>21.1) Are any pre-processing or setting changes needed in the software to enable a consistent export?</t>
  </si>
  <si>
    <t>21.1.1) Can you add a short description of the steps involved in the pre-processing?</t>
  </si>
  <si>
    <t>I can only export a feature, I guess that maybe certain pre-processing could facilitate more funcionalities</t>
  </si>
  <si>
    <t>If you import GML directly and export it right after - the information about Buildingparts is lost. With JSON in the middle, this information is stored (not on the proper way, but it exist). Thats because it is stored as same level object and it is not lost inside of the parent</t>
  </si>
  <si>
    <t>21.1.2) Attach screenshots and files</t>
  </si>
  <si>
    <t>21.2) short comments to the previous question (optional)</t>
  </si>
  <si>
    <t>CityGML Export could be done on any data loaded in Elyx 3D so CityGML ,shp, db data, ...</t>
  </si>
  <si>
    <t>CityGML can be saved. It's not an export.</t>
  </si>
  <si>
    <t>The file is too big. I try to send it by email</t>
  </si>
  <si>
    <t>Thanks by quick export tool I can export my layers in different expansion files.</t>
  </si>
  <si>
    <t>the software can export but not back to GML (it can export to IFC, Google Earth, Collada, STL, gbXML)</t>
  </si>
  <si>
    <t>The export is very similar with the import. It also offers a button named 'parameters' which enables settings. But it is not necessary. The default settings are consistent.</t>
  </si>
  <si>
    <t>I provided the screenshot with visible BuildingPart as normal object</t>
  </si>
  <si>
    <t>22) How long does it take for the data to be exported to CityGML?</t>
  </si>
  <si>
    <t>Short comments regarding the export functionality (optional)</t>
  </si>
  <si>
    <t>FME is one of the great flexible software that can even allow you to export using a schema saved locally.</t>
  </si>
  <si>
    <t>Possibility to choose data (selection, current view), attributes (mapping input to standard or generic attribute) and CityGML version (1.0 ou 2.0)</t>
  </si>
  <si>
    <t>There is no possibility to export to CityGML. The export options are IFC, Google Earth, Collada, STL and gbXML</t>
  </si>
  <si>
    <t>2019-11-15 08:46:41</t>
  </si>
  <si>
    <t>2019-10-31 12:21:30</t>
  </si>
  <si>
    <t>2019-10-30 16:58:00</t>
  </si>
  <si>
    <t>2019-10-15 08:05:33</t>
  </si>
  <si>
    <t>2019-10-14 08:52:37</t>
  </si>
  <si>
    <t>2019-09-09 11:45:31</t>
  </si>
  <si>
    <t>2019-07-19 07:34:20</t>
  </si>
  <si>
    <t>2019-07-11 12:11:39</t>
  </si>
  <si>
    <t>2019-07-10 11:31:06</t>
  </si>
  <si>
    <t>2019-07-10 08:49:37</t>
  </si>
  <si>
    <t>2019-05-28 12:11:37</t>
  </si>
  <si>
    <t>2019-03-27 02:25:38</t>
  </si>
  <si>
    <t>2019-03-27 00:03:51</t>
  </si>
  <si>
    <t>2019-03-26 18:16:56</t>
  </si>
  <si>
    <t>2019-03-26 13:09:43</t>
  </si>
  <si>
    <t>2019-11-15 19:56:51</t>
  </si>
  <si>
    <t>2019-10-31 14:48:47</t>
  </si>
  <si>
    <t>2019-10-30 17:58:23</t>
  </si>
  <si>
    <t>2019-10-15 09:16:34</t>
  </si>
  <si>
    <t>2019-10-14 10:03:02</t>
  </si>
  <si>
    <t>2019-09-09 11:45:37</t>
  </si>
  <si>
    <t>2019-07-19 07:40:07</t>
  </si>
  <si>
    <t>2019-07-11 12:41:36</t>
  </si>
  <si>
    <t>2019-07-10 11:31:17</t>
  </si>
  <si>
    <t>2019-07-10 09:25:25</t>
  </si>
  <si>
    <t>2019-05-28 13:51:23</t>
  </si>
  <si>
    <t>2019-03-27 02:44:26</t>
  </si>
  <si>
    <t>2019-03-27 01:08:43</t>
  </si>
  <si>
    <t>2019-03-26 18:47:37</t>
  </si>
  <si>
    <t>2019-03-26 13:28:58</t>
  </si>
  <si>
    <t>538a10814d</t>
  </si>
  <si>
    <t>gyglapxk7xuru5m25yzgygp0t4reuw77</t>
  </si>
  <si>
    <t>vukux8vs9gv4spvukux8ultjmhvrfvv8</t>
  </si>
  <si>
    <t>q1k2rm6nx92y1g7rbq1k2rrv1d7dpkui</t>
  </si>
  <si>
    <t>4sepf84ep9pcu5roqhet4sepf8qx5x1t</t>
  </si>
  <si>
    <t>th4sv3kw8refpxv1vuth4svhi3rgbmbb</t>
  </si>
  <si>
    <t>182oo9bd8n1ptqvj0dd182oo9zyrsw6l</t>
  </si>
  <si>
    <t>r1c0hig12t1a4ofeh5d5r1c0htmzendo</t>
  </si>
  <si>
    <t>3c21085ebec350fb2e9fcc6c452ac0a7</t>
  </si>
  <si>
    <t>b306d761c883e22667208b86e0b8be24</t>
  </si>
  <si>
    <t>8163b60ce80e2b8299ac58bdea18f7ae</t>
  </si>
  <si>
    <t>28490b207fb1f14359e7557431c63940</t>
  </si>
  <si>
    <t>d61eb756ccf646eefa6fc6300d81b23a</t>
  </si>
  <si>
    <t>f35bd7a0c7c98f373f86bbbad1191990</t>
  </si>
  <si>
    <t>97d18a31379f367df0ced77d96a63759</t>
  </si>
  <si>
    <t>8aec9ca4e56a43712c7d28eb01356b2a</t>
  </si>
  <si>
    <t>the software was not able to import the dataset, even if withour crushing</t>
  </si>
  <si>
    <t>...</t>
  </si>
  <si>
    <t>Not possible to include images or word/pdf file</t>
  </si>
  <si>
    <t>The site doesn't allow me to upload the file</t>
  </si>
  <si>
    <t>The import is done with 3DCityDB-Importer-Exporter and the visualization, zoom, pan and rotate are done with 3DCityDB-Web-Map-Client (T3_BuildingsLoD3_3DCityDB_4.0_CityGMLv1_ICGC_import_view.jpg). The validation previous to the import reports the contents is invalid: T3_BuildingsLOD3_3DCityDB_4.0_CityGMLv1_ICGC_import_validation.log.</t>
  </si>
  <si>
    <t>Inspecting the objects linked to another one is not easy. You have to find the gml_id of the object and search on the Table View for the objects with this gml_id or gml_parent_id</t>
  </si>
  <si>
    <t>Does the software support this CityGML data in native format?</t>
  </si>
  <si>
    <t>Yes but I used one specific tool/plugin/procedure/different implementation format than GML (explain why and how does it work in the next questions)</t>
  </si>
  <si>
    <t>Which one of the following is true?</t>
  </si>
  <si>
    <t>Which implementation is used? If a database management system is employed, which one is it?</t>
  </si>
  <si>
    <t>What processing and/or tools/plugins are necessary to import the CityGML file?</t>
  </si>
  <si>
    <t>Data Interoperability extension</t>
  </si>
  <si>
    <t>Quick import tool</t>
  </si>
  <si>
    <t>Short comments to the previous question (optional)</t>
  </si>
  <si>
    <t>24.1) Does the model maintain its correct dimensions and proportions?</t>
  </si>
  <si>
    <t>24.1.1) How do the dimensions change / how is the model distorted?</t>
  </si>
  <si>
    <t>24.1.2) Attach screenshots</t>
  </si>
  <si>
    <t>24.2) short comments to the previous question (optional)</t>
  </si>
  <si>
    <t>same as the image</t>
  </si>
  <si>
    <t>The model is imported in a real scale.</t>
  </si>
  <si>
    <t>The dimensions and model are maintained.</t>
  </si>
  <si>
    <t>The measured distances are the same as on the picture abouve</t>
  </si>
  <si>
    <t>25.1) Is the eventual translation consistent with the CityGML definitions?</t>
  </si>
  <si>
    <t>I can't see colours of the buildings and any features (walls, doors, rooves).</t>
  </si>
  <si>
    <t>25.1.1) What changes / inconsistencies / errors / other issues were noted?</t>
  </si>
  <si>
    <t>CityGML → As with the Rotterdam dataset, when loading it directly in QGIS, the attributes having a single value in between (as yearOfConstruction, storeysAboveGround and roofType) are shown properly in the attribute table. Everything else is absent, including the geometry information. And as there are no addresses available, QGIS represents the dataset as a table.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BuildingInstallation objects. Therefore, there are 20 features listed instead of 16.</t>
  </si>
  <si>
    <t>25.1.2) Attach screenshots</t>
  </si>
  <si>
    <t>25.2) short comments to the previous question (optional)</t>
  </si>
  <si>
    <t>Geometry is reinterpreted by the software (no geometry, point, line, polygon, multipatch)</t>
  </si>
  <si>
    <t>the semantic information about the buildings are consistent.</t>
  </si>
  <si>
    <t>The buildings are still buildings when it comes to type</t>
  </si>
  <si>
    <t>26.1) Are the hierarchical relationships consistent with the CityGML hierarchy?</t>
  </si>
  <si>
    <t>It seems to be, mantains "gml parent id" on attibute table</t>
  </si>
  <si>
    <t>26.1.1) What changes / inconsistencies / errors / other issues were noted?</t>
  </si>
  <si>
    <t>All the components of a building are separated. The same components are put into one specific layer.</t>
  </si>
  <si>
    <t>It is not storing any information about hierarchy</t>
  </si>
  <si>
    <t>CityGML → It is not possible to assess hierarchical relationships, as the attributes for geometries are not present. All other attributes listed in QGIS fall under the same hierarchical level. 
CityJSON → Although in the original GML file BuildingInstallation objects are found within each Building object - together with the geometry of the building -, QGIS reads BuildingInstallation geometries as separate features. In the attribute table they are assigned the same attributes (yearOfConstruction, function, roofType) as their parent Building objects, which are then left NULL. This assumes that they are equivalent types, which is not the case.</t>
  </si>
  <si>
    <t>26.1.2) Attach screenshots</t>
  </si>
  <si>
    <t>26.2) short comments to the previous question (optional)</t>
  </si>
  <si>
    <t>the class-subclass relationships are maintainted.</t>
  </si>
  <si>
    <t>hierarchical relationships and grouping are represented in the same way in the entity tree</t>
  </si>
  <si>
    <t>I showed on the screenshot that the information about LoD is not stored in atributed - it shifted to geometry, where it is useless</t>
  </si>
  <si>
    <t>27.1) Are the attributes present in the CityGML entities retained and consistent?</t>
  </si>
  <si>
    <t>Yes but geometry is reinterpreted by the software (no geometry, point, line, polygon, multipatch)</t>
  </si>
  <si>
    <t>It is but mostly because there is only one type of object there</t>
  </si>
  <si>
    <t>27.1.1) What changes / inconsistencies / errors / other issues were noted?</t>
  </si>
  <si>
    <t>The attributes are retained, but they are stored in different tables, thus they are not consistent, but we can get features of one entity by checking their parent_id.</t>
  </si>
  <si>
    <t>27.1.2) Attach screenshots</t>
  </si>
  <si>
    <t>27.2) short comments to the previous question (optional)</t>
  </si>
  <si>
    <t>Same as the info written in  geoBIM data</t>
  </si>
  <si>
    <t>The model imported on ArcGis PRO doesn't show any colours differently from the picture of this typeform.</t>
  </si>
  <si>
    <t>All of the object have same attributes, so no NULL values this time</t>
  </si>
  <si>
    <t>CityGML → The attributes that are present have the correct name as specified in the CItyGML file, and the values are appropriate for querying.          CityJSON → the attribute names are preceded by the word ‘attribute’ - maybe as to define the hierarchical relationship? However, this seems to be more impractical.</t>
  </si>
  <si>
    <t>28.1) Are the relationships between the objects retained?</t>
  </si>
  <si>
    <t>"gml parent id" in attribute table</t>
  </si>
  <si>
    <t>28.1.1) What changes / inconsistencies / errors / other issues were noted?</t>
  </si>
  <si>
    <t>we have only the spatial relationship</t>
  </si>
  <si>
    <t>There are no information about relationship, all of the childs of the buildings are stored into geometry, not as separate objects. Only the whole building can be chosen, without seperation on the parts</t>
  </si>
  <si>
    <t>28.1.2) Attach screenshots</t>
  </si>
  <si>
    <t>28.2) short comments to the previous question (optional)</t>
  </si>
  <si>
    <t>The relationships are stored in the attribute table. For example, all the components of a building (i.e. roof, groundsurface, and so on) have a field 'gml_parent_id' indicating the gml id of its superclass (i.e. building).</t>
  </si>
  <si>
    <t>2019-11-15 19:57:34</t>
  </si>
  <si>
    <t>2019-10-31 14:49:38</t>
  </si>
  <si>
    <t>2019-10-30 17:58:32</t>
  </si>
  <si>
    <t>2019-10-15 09:31:18</t>
  </si>
  <si>
    <t>2019-10-14 10:25:21</t>
  </si>
  <si>
    <t>2019-09-09 11:50:02</t>
  </si>
  <si>
    <t>2019-09-09 10:31:09</t>
  </si>
  <si>
    <t>2019-07-18 11:35:33</t>
  </si>
  <si>
    <t>2019-07-10 11:32:09</t>
  </si>
  <si>
    <t>2019-07-10 09:26:17</t>
  </si>
  <si>
    <t>2019-05-28 13:53:44</t>
  </si>
  <si>
    <t>2019-03-27 02:44:34</t>
  </si>
  <si>
    <t>2019-03-27 01:08:47</t>
  </si>
  <si>
    <t>2019-03-26 18:47:45</t>
  </si>
  <si>
    <t>2019-03-26 13:29:07</t>
  </si>
  <si>
    <t>2019-11-15 20:36:33</t>
  </si>
  <si>
    <t>2019-10-31 15:05:47</t>
  </si>
  <si>
    <t>2019-10-30 18:10:03</t>
  </si>
  <si>
    <t>2019-10-15 09:55:00</t>
  </si>
  <si>
    <t>2019-10-14 10:57:57</t>
  </si>
  <si>
    <t>2019-09-09 11:50:08</t>
  </si>
  <si>
    <t>2019-09-09 11:09:29</t>
  </si>
  <si>
    <t>2019-07-18 11:47:35</t>
  </si>
  <si>
    <t>2019-07-10 11:37:39</t>
  </si>
  <si>
    <t>2019-07-10 09:32:13</t>
  </si>
  <si>
    <t>2019-05-28 13:58:31</t>
  </si>
  <si>
    <t>2019-03-27 02:56:45</t>
  </si>
  <si>
    <t>2019-03-27 01:32:39</t>
  </si>
  <si>
    <t>2019-03-26 18:57:41</t>
  </si>
  <si>
    <t>2019-03-26 13:32:52</t>
  </si>
  <si>
    <t>6d4a57f4d0</t>
  </si>
  <si>
    <t>29.1) Is geometry read correctly?</t>
  </si>
  <si>
    <t>29.1.1) What changes / inconsistencies / errors / other issues were noted?</t>
  </si>
  <si>
    <t>29.1.2) Attach screenshots</t>
  </si>
  <si>
    <t>29.2) short comments to the previous question (optional)</t>
  </si>
  <si>
    <t>30.1) Did the normals change?</t>
  </si>
  <si>
    <t>30.1.1) What changes / inconsistencies / errors / other issues were noted?</t>
  </si>
  <si>
    <t>30.1.2) Attach screenshots</t>
  </si>
  <si>
    <t>30.2) short comments to the previous question (optional)</t>
  </si>
  <si>
    <t>31.1) Is it possible to view the model in 3D?</t>
  </si>
  <si>
    <t>31.2) short comments to the previous question (optional)</t>
  </si>
  <si>
    <t>32.1) Is it possible to view the model in 2D?</t>
  </si>
  <si>
    <t>32.2) short comments to the previous question (optional)</t>
  </si>
  <si>
    <t>33.1) Is it possible to edit the model?</t>
  </si>
  <si>
    <t>33.1.1) What editing is possible (attributes, geometry, georeferencing, please add details)?</t>
  </si>
  <si>
    <t>33.1.2) Attach screenshots</t>
  </si>
  <si>
    <t>33.2) short comments to the previous question (optional)</t>
  </si>
  <si>
    <t>34.1) Is it possible to query the model and the attributes?</t>
  </si>
  <si>
    <t>34.1.1) What kinds of query are possible?</t>
  </si>
  <si>
    <t>34.1.2) Attach screenshots</t>
  </si>
  <si>
    <t>34.2) short comments to the previous question (optional)</t>
  </si>
  <si>
    <t>35.1) Is it possible to analyse the objects and the model?</t>
  </si>
  <si>
    <t>35.1.1) What analysis are possible? Do you know if the results are reliable?</t>
  </si>
  <si>
    <t>35.1.2) Attach screenshots</t>
  </si>
  <si>
    <t>35.1.3) Needed time to perform the analysis about the model itself (type 1)</t>
  </si>
  <si>
    <t>35.1.4) Needed time to perform the analysis about the model performance (type 2)</t>
  </si>
  <si>
    <t>35.2) short comments to the previous question (optional)</t>
  </si>
  <si>
    <t>36.1) Are any pre-processing or setting changes needed in the software to enable a consistent export?36</t>
  </si>
  <si>
    <t>36.1.1) Can you add a short description of the steps involved in the pre-processing?</t>
  </si>
  <si>
    <t>36.1.2) Attach screenshots and files</t>
  </si>
  <si>
    <t>36.2) short comments to the previous question (optional)</t>
  </si>
  <si>
    <t>37) How long does it take for the data to be exported to CityGML?</t>
  </si>
  <si>
    <t>m7qka3kxllgzew9zf0sm7qka3upychm3</t>
  </si>
  <si>
    <t>from the inside out, the colours are different, which I assume is expected.</t>
  </si>
  <si>
    <t>The answer is the same I gave while testing the Rotterdam.gml model</t>
  </si>
  <si>
    <t>2019-11-15 20:36:44</t>
  </si>
  <si>
    <t>2019-11-15 20:44:26</t>
  </si>
  <si>
    <t>zp83n58tgoivvkfibgdck1wzp8yx3ccg</t>
  </si>
  <si>
    <t>Import in DBMS functionality is available in the software and then attribute data could be edited</t>
  </si>
  <si>
    <t>2019-10-31 15:05:59</t>
  </si>
  <si>
    <t>2019-10-31 15:09:50</t>
  </si>
  <si>
    <t>zzj8c08hhloqrrg5zzjdg8vkotf0uhju</t>
  </si>
  <si>
    <t>Same as the info in geobim site</t>
  </si>
  <si>
    <t>In eveBIM, we can change the date and hour or the day and set the sunshine in eveBIM.</t>
  </si>
  <si>
    <t>2019-10-30 18:10:12</t>
  </si>
  <si>
    <t>2019-10-30 18:17:40</t>
  </si>
  <si>
    <t>3bu1oso234d3d3b41a1kbmyr6s3yd41a</t>
  </si>
  <si>
    <t>ArcScene</t>
  </si>
  <si>
    <t>ArcMap</t>
  </si>
  <si>
    <t>I can only export a layer</t>
  </si>
  <si>
    <t>2019-10-15 09:55:14</t>
  </si>
  <si>
    <t>2019-10-15 10:36:54</t>
  </si>
  <si>
    <t>yfcl7bktzytickjasdnpyfcl7boq75u9</t>
  </si>
  <si>
    <t>Normals are not coloured.</t>
  </si>
  <si>
    <t>Normals are not coloured as the typeform pictures.</t>
  </si>
  <si>
    <t>I can see 3D model thanks by ArcGIS Scene configuration.</t>
  </si>
  <si>
    <t>I can see 2D model thanks by ArcGIS map configuration.</t>
  </si>
  <si>
    <t>2019-10-14 10:58:10</t>
  </si>
  <si>
    <t>2019-10-14 11:06:13</t>
  </si>
  <si>
    <t>95os5b2ewvpzgf95os5wgnrouoeg12rd</t>
  </si>
  <si>
    <t>2019-09-09 11:50:19</t>
  </si>
  <si>
    <t>2019-09-09 11:50:24</t>
  </si>
  <si>
    <t>yqlvfuxvwascczlov0z5pyqlvfuqfj46</t>
  </si>
  <si>
    <t>The model has to be exported to glTF of kml format</t>
  </si>
  <si>
    <t>_____</t>
  </si>
  <si>
    <t>2019-09-09 11:10:08</t>
  </si>
  <si>
    <t>2019-09-09 11:20:49</t>
  </si>
  <si>
    <t>1986bc053f4c4fafede964b80e071735</t>
  </si>
  <si>
    <t>It is too painful to analyse the models because there is no tool to help following the pointers. It can be done manually: you have to find the value of the gml_id in one table and search for objects with this value in gml_id or gml_parent_id in another table.</t>
  </si>
  <si>
    <t>2019-07-18 11:48:36</t>
  </si>
  <si>
    <t>2019-07-18 11:58:28</t>
  </si>
  <si>
    <t>95a80fa07a60ecbe9b0afc98bbb11a1c</t>
  </si>
  <si>
    <t>At least it looks correct.</t>
  </si>
  <si>
    <t>It does not have export abilities</t>
  </si>
  <si>
    <t>2019-07-10 11:38:10</t>
  </si>
  <si>
    <t>2019-07-10 11:44:34</t>
  </si>
  <si>
    <t>5e9fc4aa9a6c1d407617c8cbd882f47a</t>
  </si>
  <si>
    <t>It is possible to remove elements</t>
  </si>
  <si>
    <t>2019-07-10 09:32:52</t>
  </si>
  <si>
    <t>2019-07-10 09:44:19</t>
  </si>
  <si>
    <t>d13c76dbf66db8eceef9d8e9fc94b186</t>
  </si>
  <si>
    <t>It is possible to remove one entity;
to move an entity position and scale it (through right click on the entity in the hierarchy --&gt; transform element). It is possible to choose if applying the same transformation also to its children</t>
  </si>
  <si>
    <t>The answers are the same than for the Rotterdam model test.</t>
  </si>
  <si>
    <t>The answers are the same than for the Rotterdam Model test</t>
  </si>
  <si>
    <t>2019-05-28 13:58:47</t>
  </si>
  <si>
    <t>2019-05-28 14:03:40</t>
  </si>
  <si>
    <t>6ea48b75605b145bcd0d06b1d80c3a84</t>
  </si>
  <si>
    <t>They are all read as surfaces.</t>
  </si>
  <si>
    <t>In ArcGlobe</t>
  </si>
  <si>
    <t>In ArcMap</t>
  </si>
  <si>
    <t>In the edit mode, we can edit the attribute table.
And the CRS can be changed with “Data Management Tools” - “Projections and Transformations” – “Feature” – “Project”.
The geometry cannot be edited.</t>
  </si>
  <si>
    <t>By the identify tool.</t>
  </si>
  <si>
    <t>2019-03-27 02:56:53</t>
  </si>
  <si>
    <t>2019-03-27 03:26:41</t>
  </si>
  <si>
    <t>67d2a0baf60f940ecc1a3cb25cb721ae</t>
  </si>
  <si>
    <t>Surfaces are surfaces indeed. But the underlying geometry type is changed from 'MultiSurface' to 'MultiPatch'.</t>
  </si>
  <si>
    <t>For attributes, we can update, query, relate.
For geometries, we can both edit placement and vertex. The former can move, rotate and scale the whole object while the latter move, delete and create vertices of an object.</t>
  </si>
  <si>
    <t>SQL query.</t>
  </si>
  <si>
    <t>For attributes, statistics (MIN, MAX, MEAN, AVG, STD, SUM...) can be calculated for fields in a table.
For geometries, extract (select, clip...) and overlay (intersect, union, spatial join...) can be performed.</t>
  </si>
  <si>
    <t>2019-03-27 01:32:44</t>
  </si>
  <si>
    <t>2019-03-27 01:56:38</t>
  </si>
  <si>
    <t>5f77105bdb9ec5d67a9967111f8b7d61</t>
  </si>
  <si>
    <t>The model looks consistent when it comes to the visualization.</t>
  </si>
  <si>
    <t>The visualization looks correct</t>
  </si>
  <si>
    <t>There is simple viewer implemented in QGIS</t>
  </si>
  <si>
    <t>Same issue as with the Rotterdam - probably problem with GDAL capacities and drivers</t>
  </si>
  <si>
    <t>It is possible to query the attributes</t>
  </si>
  <si>
    <t>On the screenshot buildings with hipped roof were chosen</t>
  </si>
  <si>
    <t>To some extend yes. Anyway, the geometry is also not valid in that case. We managed to buffer the objects, but the results are far away from being considered as reliable. The buffer was performed in 2d.</t>
  </si>
  <si>
    <t>Same as with rotterdam data, the data was transformed to JSON at first, when to QGIS and to GML again. The final final lost the geometries and it was not possible to visualize it in 3d anymore</t>
  </si>
  <si>
    <t>2019-03-26 18:57:46</t>
  </si>
  <si>
    <t>2019-03-26 19:04:56</t>
  </si>
  <si>
    <t>c2b155cc6d6495b7da8342b8f3088483</t>
  </si>
  <si>
    <t>CityGML → not possible 
CityJSON → only possible to view 3D
2D geometries are invalid</t>
  </si>
  <si>
    <t>For CityGML, there is no geometry to check this. For CityJSON, there was something experimental which made it possible to add normals. However, nothing changed in the attribute table and the normals were not visualized.</t>
  </si>
  <si>
    <t>It is only possible for CityJSON 2D
Geometry:
manual editing → the same as for Rotterdam. It is possible! 
v.clean → generated warnings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will be missing, which can be seen in figure 1.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‘BuildingInstallation’ - this last has all attributes set to NULL, so this should be remembered when making selections.</t>
  </si>
  <si>
    <t>Example 1. (selecting one building) 
Not the whole geometry of the building is selected. This can be seen in figure 2 &amp; 3. 
Example 2. (selecting all buildings)
When selecting all buildings, most parts of the geometry will be selected, which can be seen in figure 2. However, when creating a new layer, large parts of the buildings will be missing. This can be seen in figure 3. 
Example 3. (selecting all features) 
Even when selecting all features, still some parts of the geometry will be missing when creating a new layer. This can be seen in figure 3.</t>
  </si>
  <si>
    <t>Original CityGML →  its was possible to create buffers and select certain points; but no other geometry is available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</si>
  <si>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2019-03-26 13:32:56</t>
  </si>
  <si>
    <t>2019-03-26 13:43:13</t>
  </si>
  <si>
    <t>tgzvbtlr594mq8mxa7qu93tgzvbt9kur</t>
  </si>
  <si>
    <t>ddkwzealuk8mtoa5dddkwzl2p6vc0jzv</t>
  </si>
  <si>
    <t>f29k9rgzbiv3dedf291gh2glht579ons</t>
  </si>
  <si>
    <t>7l4orn9tz4tc6v7l4xo5gbziajqrna6l</t>
  </si>
  <si>
    <t>fcw1t5njabc3bd7ap9fcw1tlmo7v699l</t>
  </si>
  <si>
    <t>c8mgefo9g5sag1bc8mglw7t5ao4rlm8t</t>
  </si>
  <si>
    <t>is17czrnp17wetietw3is17czrhqrlnb</t>
  </si>
  <si>
    <t>8e7da2a4fbf798dc1b5861c2d865aef2</t>
  </si>
  <si>
    <t>259e586c50c8d4c1baadb56ba7639d22</t>
  </si>
  <si>
    <t>88fa2145738a85a5e1cc26b15e6ad197</t>
  </si>
  <si>
    <t>c63cd7907bffa63b1114616ffc403929</t>
  </si>
  <si>
    <t>4b14eecdbe7ed7c347dea6fab1c39348</t>
  </si>
  <si>
    <t>3d55506a1dfbdbdd354d75ecec4db71f</t>
  </si>
  <si>
    <t>f5ec4bc65ec4187e24e24311942019fa</t>
  </si>
  <si>
    <t>d5a6f88054b745306db89c5498cb8e9f</t>
  </si>
  <si>
    <t>more than one hour</t>
  </si>
  <si>
    <t>Insufficient memory on my computer Microsoft asks to close the application</t>
  </si>
  <si>
    <t>model not loaded</t>
  </si>
  <si>
    <t>Querying is fast, but does not work properly</t>
  </si>
  <si>
    <t>Is any error reported when importing the model</t>
  </si>
  <si>
    <t>Not all objects seem to be loading properly and neither textures with their corresponding colours.</t>
  </si>
  <si>
    <t>Insufficient memory on my computer Microsoft asks to close the application. However if the file is on 3DCityDB, eveBIM can be connected to it.</t>
  </si>
  <si>
    <t>Indexes should be deactivated before importing the model. Import takes 41m 14s. 
The export for visualization crashes if it includes vegetation. All the other layers can be exported. Export takes 1h 9m 23s.</t>
  </si>
  <si>
    <t>There was a crash with the default options because the software couldn’t find .\CityGML_2.0\CityGML.xsd 
I had to place the CityGML schema v2.0 in a subdirectory named CityGML_2.0 in the same directory holding Amsterdam.gml file.
Another possibility to avoid the crash is changing the default CityGML Parameters setting “Reader Driven by CityGML Schema” to No.</t>
  </si>
  <si>
    <t>Model not loaded, but we could open this file in eveBIM if the file is integrated in 3DCityDB</t>
  </si>
  <si>
    <t>In eveBIM, we have a plugin '3DCityDB Connector', so we could load it via this connector but I don't try</t>
  </si>
  <si>
    <t>The data are loaded in a relational data format (due to QGIS's internal data structure)</t>
  </si>
  <si>
    <t>39.1) Are you able to determine, by inspecting the data, the world (projected) coordinate reference system of the data as described in the data description?</t>
  </si>
  <si>
    <t>No, the software does not have the necessary tools for checking it.</t>
  </si>
  <si>
    <t>It was not possible to import the object</t>
  </si>
  <si>
    <t>39.2) Add short comments to the previous questions (optional)</t>
  </si>
  <si>
    <t>The PostGIS database has to be created beforehand with the correct coordinates system.</t>
  </si>
  <si>
    <t>All the operations were allowed (inspecting georeferencing and navigation), but it requires a lot of resources and the software blocks and stop answering very often, preventing its use for anything, even if it does not crushes immediately.</t>
  </si>
  <si>
    <t>by checking the properties of the datasets</t>
  </si>
  <si>
    <t>40.1) Are the world (projected) coordinates taken into account when locating the model in the software's coordinate reference system?</t>
  </si>
  <si>
    <t>40.1.1) Where is the origin of the model coordinate reference system as imported in the software?</t>
  </si>
  <si>
    <t>40.1.2) Attach screenshots</t>
  </si>
  <si>
    <t>40.1.3) What is the coordinate reference system and projection and what the unit of measure is used for the representation?</t>
  </si>
  <si>
    <t>40.1.4) Attach screenshots</t>
  </si>
  <si>
    <t>40.2) short comments to the previous question (optional)</t>
  </si>
  <si>
    <t>The data is stored in its own coordinate system and the software knows how to convert to wgs84 which is standard for visualization on www.</t>
  </si>
  <si>
    <t>The projected coordinates of the mouse are not displayed. Usually they are.</t>
  </si>
  <si>
    <t>the projected coordonate system is RD_New</t>
  </si>
  <si>
    <t>41.1) Are the "real-world" elevation values (heights)  considered when locating the model in the software (z)?</t>
  </si>
  <si>
    <t>41.1.1) What is the elevation value of the origin of the model coordinate reference system as imported in the software?</t>
  </si>
  <si>
    <t>41.1.2) Attach screenshots</t>
  </si>
  <si>
    <t>41.1.3) What is the height reference system?</t>
  </si>
  <si>
    <t>41.1.4) Attach screenshots</t>
  </si>
  <si>
    <t>41.2) short comments to the previous question (optional)</t>
  </si>
  <si>
    <t>When the model is exported for visualization the elevation can be changed. If absolute elevation is used, a DTM must be provided coherent with these elevations. It is also possible to ignore the elevations of the buildings and use elevations relative to the terrain.</t>
  </si>
  <si>
    <t>42.1) Is the model oriented correctly with respect to the true North?</t>
  </si>
  <si>
    <t>42.1.1) How is the model oriented, with respect to the reference direction?</t>
  </si>
  <si>
    <t>42.1.2) Attach screenshots</t>
  </si>
  <si>
    <t>42.2) short comments to the previous question (optional)</t>
  </si>
  <si>
    <t>43.1) Does the model maintain its correct dimensions and proportions?</t>
  </si>
  <si>
    <t>Visually it is, but it is not possible to check it, due to the huge computation requirements</t>
  </si>
  <si>
    <t>43.1.1) How do the dimensions change / how is the model distorted?</t>
  </si>
  <si>
    <t>43.1.2) Attach screenshots</t>
  </si>
  <si>
    <t>43.2) short comments to the previous question (optional)</t>
  </si>
  <si>
    <t>44.1) When you import the data, Is it necessary to set the correct CRS manually?</t>
  </si>
  <si>
    <t>44.1.1) What are the tools needed to set the correct CRS, or where is it possible to set it in the software?</t>
  </si>
  <si>
    <t>The PostGIS database, schema and tables have to be created beforehand. There is a bat file to do this and it asks for the coordinates system.</t>
  </si>
  <si>
    <t>44.1.2) Attach screenshots</t>
  </si>
  <si>
    <t>44.2) short comments to the previous question (optional)</t>
  </si>
  <si>
    <t>45.1) Is the eventual translation consistent with the CityGML definitions?</t>
  </si>
  <si>
    <t>It should, but the high computational requirements make it very difficult to check many elements</t>
  </si>
  <si>
    <t>45.1.1) What changes / inconsistencies / errors / other issues were noted?</t>
  </si>
  <si>
    <t>However I believe some objects might be missing or not represented properly.</t>
  </si>
  <si>
    <t>data is reperesented as surface.</t>
  </si>
  <si>
    <t>45.1.2) Attach screenshots</t>
  </si>
  <si>
    <t>45.2) short comments to the previous question (optional)</t>
  </si>
  <si>
    <t>Different object types are loaded to different layers.</t>
  </si>
  <si>
    <t>46.1) Are the hierarchical relationships consistent with the CityGML hierarchy?</t>
  </si>
  <si>
    <t>46.1.1) What changes / inconsistencies / errors / other issues were noted?</t>
  </si>
  <si>
    <t>Some objects are not possibly missing and not shown. However, for buildings for example, some of the attribution(e.g. parent id, citygml_id) and relationships seem to be kept. Not sure if this is also due to computer performance.</t>
  </si>
  <si>
    <t>46.1.2) Attach screenshots</t>
  </si>
  <si>
    <t>46.2) short comments to the previous question (optional)</t>
  </si>
  <si>
    <t>There is no distinction between Buildings and BuildingParts.</t>
  </si>
  <si>
    <t>Are there any hierarchies in this GML file? I have not found any except that all objects (Bridge, Building etc.) are part of a CityModel</t>
  </si>
  <si>
    <t>The test dataset only contains LoD1, so it is difficult to say something about the hierarchy.</t>
  </si>
  <si>
    <t>47.1) Are the attributes present in the CityGML entities retained and consistent?</t>
  </si>
  <si>
    <t>47.1.1) What changes / inconsistencies / errors / other issues were noted?</t>
  </si>
  <si>
    <t>47.1.2) Attach screenshots</t>
  </si>
  <si>
    <t>47.2) short comments to the previous question (optional)</t>
  </si>
  <si>
    <t>48.1) Are the relationships between the objects retained?</t>
  </si>
  <si>
    <t>48.1.1) What changes / inconsistencies / errors / other issues were noted?</t>
  </si>
  <si>
    <t>Everything related to this questionnaire refers to QGIS's 3D view. The 2D viewer is slower.</t>
  </si>
  <si>
    <t>48.1.2) Attach screenshots</t>
  </si>
  <si>
    <t>48.2) short comments to the previous question (optional)</t>
  </si>
  <si>
    <t>Also because it's LoD1, it's difficult to find relationships between objects.</t>
  </si>
  <si>
    <t>Not possible to try out the dataset - explained in the report</t>
  </si>
  <si>
    <t>2019-11-15 20:44:36</t>
  </si>
  <si>
    <t>2019-10-31 15:17:34</t>
  </si>
  <si>
    <t>2019-10-30 18:59:08</t>
  </si>
  <si>
    <t>2019-10-15 10:37:42</t>
  </si>
  <si>
    <t>2019-10-14 11:12:28</t>
  </si>
  <si>
    <t>2019-09-09 11:51:02</t>
  </si>
  <si>
    <t>2019-09-09 11:21:50</t>
  </si>
  <si>
    <t>2019-07-18 12:04:17</t>
  </si>
  <si>
    <t>2019-07-10 11:49:45</t>
  </si>
  <si>
    <t>2019-07-10 09:44:53</t>
  </si>
  <si>
    <t>2019-05-29 07:49:13</t>
  </si>
  <si>
    <t>2019-03-27 03:26:46</t>
  </si>
  <si>
    <t>2019-03-27 01:57:46</t>
  </si>
  <si>
    <t>2019-03-26 19:19:18</t>
  </si>
  <si>
    <t>2019-03-26 19:05:03</t>
  </si>
  <si>
    <t>2019-11-15 22:23:28</t>
  </si>
  <si>
    <t>2019-10-31 15:18:05</t>
  </si>
  <si>
    <t>2019-10-30 19:10:02</t>
  </si>
  <si>
    <t>2019-10-15 10:50:17</t>
  </si>
  <si>
    <t>2019-10-14 14:09:43</t>
  </si>
  <si>
    <t>2019-09-09 12:07:48</t>
  </si>
  <si>
    <t>2019-09-09 11:47:39</t>
  </si>
  <si>
    <t>2019-07-18 12:19:47</t>
  </si>
  <si>
    <t>2019-07-10 11:50:04</t>
  </si>
  <si>
    <t>2019-07-10 09:52:54</t>
  </si>
  <si>
    <t>2019-05-29 10:30:05</t>
  </si>
  <si>
    <t>2019-03-27 04:17:00</t>
  </si>
  <si>
    <t>2019-03-27 04:14:09</t>
  </si>
  <si>
    <t>2019-03-26 19:30:11</t>
  </si>
  <si>
    <t>2019-03-26 19:07:06</t>
  </si>
  <si>
    <t>43096fb560</t>
  </si>
  <si>
    <t>3t4j0bqnmzyqc7nc6x3t4t1f143vti69</t>
  </si>
  <si>
    <t>cxbb5tr9s169fzdeiscxbbp7kx377735</t>
  </si>
  <si>
    <t>kosckz0oxohg78ikbvpkosckzkvq54lv</t>
  </si>
  <si>
    <t>jsfj4pp52d7p0o0o2cvjsfj4pvrtpj0y</t>
  </si>
  <si>
    <t>3t2pgpger46ah9ai3t2pgp4j4jzmp9hj</t>
  </si>
  <si>
    <t>xpc5fi4lhlgtowi6xpc5f8tmiekf8mrl</t>
  </si>
  <si>
    <t>q8z10upsm5p3ftukj2t05caq8z10ups4</t>
  </si>
  <si>
    <t>233cea4b276a222cae594d18cb8b48a5</t>
  </si>
  <si>
    <t>bc4180a95055c51689a0d683439ebb32</t>
  </si>
  <si>
    <t>c032f805eed695f75ce35508ec5f59d6</t>
  </si>
  <si>
    <t>c9711acb009a9b5a38bdbc7f7cbffe5c</t>
  </si>
  <si>
    <t>d1f06707963dabc4d25dc16eeb3859db</t>
  </si>
  <si>
    <t>c1f42cd0285698e1b672da42d73b8e6d</t>
  </si>
  <si>
    <t>549faf2423b41ff47190685c595675bd</t>
  </si>
  <si>
    <t>d97f8f115b9aeab993f444d21affcd16</t>
  </si>
  <si>
    <t>49.1) Is geometry read correctly?</t>
  </si>
  <si>
    <t>49.1.1) What changes / inconsistencies / errors / other issues were noted?</t>
  </si>
  <si>
    <t>When you zoom in the model does not load completely.</t>
  </si>
  <si>
    <t>Vegetation cannot be loaded because it has multisolid geometry.</t>
  </si>
  <si>
    <t>geometries are all in surface</t>
  </si>
  <si>
    <t>49.1.2) Attach screenshots</t>
  </si>
  <si>
    <t>49.2) short comments to the previous question (optional)</t>
  </si>
  <si>
    <t>I am not sure if the data is not loading properly due to hardware limitations or whether I should wait longer for it to load when I zoom in.I did give it a few minutes(around15min) and it still remains the same as in the screenshot above.</t>
  </si>
  <si>
    <t>Looks ok, but difficult to tell in such huge file</t>
  </si>
  <si>
    <t>50.1) Did the normals change?</t>
  </si>
  <si>
    <t>50.1.1) What changes / inconsistencies / errors / other issues were noted?</t>
  </si>
  <si>
    <t>The software has issues with loading the data properly.</t>
  </si>
  <si>
    <t>50.1.2) Attach screenshots</t>
  </si>
  <si>
    <t>50.2) short comments to the previous question (optional)</t>
  </si>
  <si>
    <t>51.1) Is it possible to view the model in 3D?</t>
  </si>
  <si>
    <t>51.2) short comments to the previous question (optional)</t>
  </si>
  <si>
    <t>However there are inconsitencies and issues with the loaded data(possibly missing objects or not loading properly, issues with loading textures)</t>
  </si>
  <si>
    <t>The model has to be exported to glTF of kml format but vegetation layer has to be avoided because it contains multi_solid and this not supported by 3DCityDB.</t>
  </si>
  <si>
    <t>in ArcGlobe</t>
  </si>
  <si>
    <t>52.1) Is it possible to view the model in 2D?</t>
  </si>
  <si>
    <t>52.2) short comments to the previous question (optional)</t>
  </si>
  <si>
    <t>It takes a couple of minutes to switch between 3D and 2D.</t>
  </si>
  <si>
    <t>The 2D viewer is significantly slower than the 3D viewer. All answers regarding performance were given for the 3D viewer.</t>
  </si>
  <si>
    <t>in ArcMap</t>
  </si>
  <si>
    <t>53.1) Is it possible to edit the model?</t>
  </si>
  <si>
    <t>The answer is the same I gave while testing the Rotterdam.gml or Buildings.gml files</t>
  </si>
  <si>
    <t>53.1.1) What editing is possible (attributes, geometry, georeferencing, please add details)?</t>
  </si>
  <si>
    <t>in the edit mode, geometry and attribute can be edited. 
Also, CRS can be changed by  “Data Management Tools” - “Projections and Transformations” – “Feature” – “Project”..</t>
  </si>
  <si>
    <t>53.1.2) Attach screenshots</t>
  </si>
  <si>
    <t>53.2) short comments to the previous question (optional)</t>
  </si>
  <si>
    <t>QGIS has grayed out the "Edit mode" option.</t>
  </si>
  <si>
    <t>54.1) Is it possible to query the model and the attributes?</t>
  </si>
  <si>
    <t>54.1.1) What kinds of query are possible?</t>
  </si>
  <si>
    <t>It is only possible to query for buildings having It is possible to search for a string or substring values in a table column or all of them (attributes of the CityGML feature). It is possible to zoom to it and see its attributes. Complex queries are not accepted.</t>
  </si>
  <si>
    <t>attribute can be queried.</t>
  </si>
  <si>
    <t>54.1.2) Attach screenshots</t>
  </si>
  <si>
    <t>54.2) short comments to the previous question (optional)</t>
  </si>
  <si>
    <t>It is not operative. The program is all the time optimizing the memory usage.</t>
  </si>
  <si>
    <t>using the identify tool</t>
  </si>
  <si>
    <t>55.1) Is it possible to analyse the objects and the model?</t>
  </si>
  <si>
    <t>55.1.1) What analysis are possible? Do you know if the results are reliable?</t>
  </si>
  <si>
    <t>QGIS provides a toolbox for doing analysis. Most of it will probably work only for 2D coordinates, but there are options to use GRASS which has several 3D processing algorithms implemented.</t>
  </si>
  <si>
    <t>55.1.2) Attach screenshots</t>
  </si>
  <si>
    <t>55.1.3) Needed time to perform the analysis about the model itself (type 1)</t>
  </si>
  <si>
    <t>55.1.4) Needed time to perform the analysis about the model performance (type 2)</t>
  </si>
  <si>
    <t>55.2) short comments to the previous question (optional)</t>
  </si>
  <si>
    <t>The analysis conducted was the extraction of points from polygons.</t>
  </si>
  <si>
    <t>56.1) Are any pre-processing or setting changes needed in the software to enable a consistent export?</t>
  </si>
  <si>
    <t>56.1.1) Can you add a short description of the steps involved in the pre-processing?</t>
  </si>
  <si>
    <t>56.1.2) Attach screenshots and files</t>
  </si>
  <si>
    <t>56.2) short comments to the previous question (optional)</t>
  </si>
  <si>
    <t>I have to unselect vegetation for exportation. Otherwise, the program crashes.</t>
  </si>
  <si>
    <t>57) How long does it take for the data to be exported to CityGML?</t>
  </si>
  <si>
    <t>QGIS can export in other formats, but not in CityGML.</t>
  </si>
  <si>
    <t>import</t>
  </si>
  <si>
    <t>export</t>
  </si>
  <si>
    <t>view</t>
  </si>
  <si>
    <t>query</t>
  </si>
  <si>
    <t>edit</t>
  </si>
  <si>
    <t>analysis</t>
  </si>
  <si>
    <t>Import in RDBMS</t>
  </si>
  <si>
    <t>58) Would you like to share any other comments or observations?</t>
  </si>
  <si>
    <t>Size of the data is critical for the performance of the software. For example, Amsterdam dataset, being a larger dataset was harder and slower to inspect, edit or analyse. Chunking the data into smaller size might be a solution to tackle this issue in FME.</t>
  </si>
  <si>
    <t>Data Interoperability was not able to import the gml, I tried to importing it directly with ArcCatalog but it crashes</t>
  </si>
  <si>
    <t>I was sure that my computer was able to open Amsterdam CityGML set data because it's very performed. After 3/4 hours it crashed without import the data.</t>
  </si>
  <si>
    <t>Loading is inconsistent. 2D view is slow, but querying works. 3D view takes a while to initialize, but after that it's fast (but querying doesn't work). Inspecting attributes is a bit slow. Analysis can be conducted but is mostly limited to 2D (although GRASS algorithms might be used but that's not working with QGIS 3.6).</t>
  </si>
  <si>
    <t>lod0FootPrint, lod0RoofEdge for Building and lod1MultiSurface for Bridge have not been accepted and these geometries were lost.</t>
  </si>
  <si>
    <t>ArcScene can not deal with massive data, every step takes ages to finish.</t>
  </si>
  <si>
    <t>Not possible to try out the dataset for Amsterdam - explained in the report</t>
  </si>
  <si>
    <t>59) Attach other screenshots or files that you consider useful</t>
  </si>
  <si>
    <t>60) In addition, you can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</si>
  <si>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</si>
  <si>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</si>
  <si>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select "I don't accept".</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</si>
  <si>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</si>
  <si>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</si>
  <si>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 agree to my e-mail address being added to the mailing list of this project in order to follow project progress and connected activities information.</t>
  </si>
  <si>
    <t>2019-11-15 22:23:37</t>
  </si>
  <si>
    <t>2019-10-31 15:18:15</t>
  </si>
  <si>
    <t>2019-10-30 19:10:11</t>
  </si>
  <si>
    <t>2019-10-15 10:50:26</t>
  </si>
  <si>
    <t>2019-10-14 14:10:55</t>
  </si>
  <si>
    <t>2019-09-09 11:48:06</t>
  </si>
  <si>
    <t>2019-09-09 12:07:56</t>
  </si>
  <si>
    <t>2019-07-18 12:20:18</t>
  </si>
  <si>
    <t>2019-07-10 11:50:46</t>
  </si>
  <si>
    <t>2019-07-10 09:55:20</t>
  </si>
  <si>
    <t>2019-05-29 10:30:16</t>
  </si>
  <si>
    <t>2019-03-27 04:17:05</t>
  </si>
  <si>
    <t>2019-03-27 04:14:13</t>
  </si>
  <si>
    <t>2019-03-26 19:30:15</t>
  </si>
  <si>
    <t>2019-03-26 19:07:15</t>
  </si>
  <si>
    <t>2019-11-15 23:12:47</t>
  </si>
  <si>
    <t>2019-10-31 15:36:59</t>
  </si>
  <si>
    <t>2019-10-30 19:11:16</t>
  </si>
  <si>
    <t>2019-10-15 11:02:06</t>
  </si>
  <si>
    <t>2019-10-14 16:02:52</t>
  </si>
  <si>
    <t>2019-09-09 12:34:44</t>
  </si>
  <si>
    <t>2019-09-09 12:27:50</t>
  </si>
  <si>
    <t>2019-07-18 13:03:28</t>
  </si>
  <si>
    <t>2019-07-10 11:57:51</t>
  </si>
  <si>
    <t>2019-07-10 10:08:04</t>
  </si>
  <si>
    <t>2019-05-29 10:35:00</t>
  </si>
  <si>
    <t>2019-03-27 04:32:56</t>
  </si>
  <si>
    <t>2019-03-27 04:24:35</t>
  </si>
  <si>
    <t>2019-03-26 20:45:47</t>
  </si>
  <si>
    <t>2019-03-26 19:26:28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</si>
</sst>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xf numFmtId="49" fontId="1" fillId="0" borderId="0" xfId="0" applyNumberFormat="1" applyFont="1"/>
    <xf numFmtId="0" fontId="1" fillId="2" borderId="0" xfId="0" applyFont="1" applyFill="1"/>
    <xf numFmtId="49" fontId="0" fillId="2" borderId="0" xfId="0" applyNumberFormat="1" applyFill="1"/>
    <xf numFmtId="0" fontId="0" fillId="2" borderId="0" xfId="0" applyFill="1"/>
    <xf numFmtId="49" fontId="1"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080F-CA6B-8D40-BDA5-3EED01E2D04C}">
  <dimension ref="A1:U417"/>
  <sheetViews>
    <sheetView tabSelected="1" workbookViewId="0">
      <pane xSplit="1" ySplit="5" topLeftCell="G358" activePane="bottomRight" state="frozen"/>
      <selection pane="topRight" activeCell="B1" sqref="B1"/>
      <selection pane="bottomLeft" activeCell="A6" sqref="A6"/>
      <selection pane="bottomRight" activeCell="H350" sqref="H350:H417"/>
    </sheetView>
  </sheetViews>
  <sheetFormatPr baseColWidth="10" defaultRowHeight="16" x14ac:dyDescent="0.2"/>
  <cols>
    <col min="1" max="1" width="33.33203125" style="2" customWidth="1"/>
    <col min="2" max="21" width="20.83203125" customWidth="1"/>
  </cols>
  <sheetData>
    <row r="1" spans="1:21" x14ac:dyDescent="0.2">
      <c r="A1" s="2"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
      <c r="A2" s="2" t="s">
        <v>21</v>
      </c>
      <c r="B2" s="1" t="s">
        <v>22</v>
      </c>
      <c r="C2" s="1" t="s">
        <v>23</v>
      </c>
      <c r="D2" s="1" t="s">
        <v>24</v>
      </c>
      <c r="E2" s="1" t="s">
        <v>25</v>
      </c>
      <c r="F2" s="1" t="s">
        <v>26</v>
      </c>
      <c r="G2" s="1" t="s">
        <v>27</v>
      </c>
      <c r="H2" s="1" t="s">
        <v>28</v>
      </c>
      <c r="I2" s="1" t="s">
        <v>28</v>
      </c>
      <c r="J2" s="1" t="s">
        <v>29</v>
      </c>
      <c r="K2" s="1" t="s">
        <v>29</v>
      </c>
      <c r="L2" s="1" t="s">
        <v>30</v>
      </c>
      <c r="M2" s="1" t="s">
        <v>30</v>
      </c>
      <c r="N2" s="1" t="s">
        <v>30</v>
      </c>
      <c r="O2" s="1" t="s">
        <v>31</v>
      </c>
      <c r="P2" s="1" t="s">
        <v>32</v>
      </c>
      <c r="Q2" s="1" t="s">
        <v>33</v>
      </c>
      <c r="R2" s="1" t="s">
        <v>34</v>
      </c>
      <c r="S2" s="1" t="s">
        <v>35</v>
      </c>
      <c r="T2" s="1" t="s">
        <v>36</v>
      </c>
      <c r="U2" s="1" t="s">
        <v>37</v>
      </c>
    </row>
    <row r="3" spans="1:21" x14ac:dyDescent="0.2">
      <c r="A3" s="2" t="s">
        <v>38</v>
      </c>
      <c r="B3" s="1" t="s">
        <v>39</v>
      </c>
      <c r="C3" s="1" t="s">
        <v>40</v>
      </c>
      <c r="D3" s="1" t="s">
        <v>41</v>
      </c>
      <c r="E3" s="1" t="s">
        <v>42</v>
      </c>
      <c r="F3" s="1" t="s">
        <v>43</v>
      </c>
      <c r="G3" s="1" t="s">
        <v>44</v>
      </c>
      <c r="H3" s="1" t="s">
        <v>45</v>
      </c>
      <c r="I3" s="1" t="s">
        <v>45</v>
      </c>
      <c r="J3" s="1" t="s">
        <v>46</v>
      </c>
      <c r="K3" s="1" t="s">
        <v>47</v>
      </c>
      <c r="L3" s="1" t="s">
        <v>48</v>
      </c>
      <c r="M3" s="1" t="s">
        <v>48</v>
      </c>
      <c r="N3" s="1" t="s">
        <v>48</v>
      </c>
      <c r="O3" s="1" t="s">
        <v>49</v>
      </c>
      <c r="P3" s="1" t="s">
        <v>50</v>
      </c>
      <c r="Q3" s="1" t="s">
        <v>51</v>
      </c>
      <c r="R3" s="1" t="s">
        <v>52</v>
      </c>
      <c r="S3" s="1" t="s">
        <v>53</v>
      </c>
      <c r="T3" s="1" t="s">
        <v>54</v>
      </c>
      <c r="U3" s="1" t="s">
        <v>55</v>
      </c>
    </row>
    <row r="4" spans="1:21" x14ac:dyDescent="0.2">
      <c r="A4" s="2" t="s">
        <v>56</v>
      </c>
      <c r="B4" s="1" t="s">
        <v>57</v>
      </c>
      <c r="C4" s="1" t="s">
        <v>57</v>
      </c>
      <c r="D4" s="1" t="s">
        <v>58</v>
      </c>
      <c r="E4" s="1" t="s">
        <v>59</v>
      </c>
      <c r="F4" s="1" t="s">
        <v>59</v>
      </c>
      <c r="G4" s="1" t="s">
        <v>60</v>
      </c>
      <c r="H4" s="1" t="s">
        <v>57</v>
      </c>
      <c r="I4" s="1" t="s">
        <v>57</v>
      </c>
      <c r="J4" s="1" t="s">
        <v>60</v>
      </c>
      <c r="K4" s="1" t="s">
        <v>60</v>
      </c>
      <c r="L4" s="1" t="s">
        <v>57</v>
      </c>
      <c r="M4" s="1" t="s">
        <v>57</v>
      </c>
      <c r="N4" s="1" t="s">
        <v>57</v>
      </c>
      <c r="O4" s="1" t="s">
        <v>57</v>
      </c>
      <c r="P4" s="1" t="s">
        <v>59</v>
      </c>
      <c r="Q4" s="1" t="s">
        <v>61</v>
      </c>
      <c r="R4" s="1" t="s">
        <v>61</v>
      </c>
      <c r="S4" s="1" t="s">
        <v>61</v>
      </c>
      <c r="T4" s="1" t="s">
        <v>61</v>
      </c>
      <c r="U4" s="1" t="s">
        <v>61</v>
      </c>
    </row>
    <row r="5" spans="1:21" s="2" customFormat="1" x14ac:dyDescent="0.2">
      <c r="A5" s="2" t="s">
        <v>62</v>
      </c>
      <c r="B5" s="3" t="s">
        <v>63</v>
      </c>
      <c r="C5" s="3" t="s">
        <v>64</v>
      </c>
      <c r="D5" s="3" t="s">
        <v>65</v>
      </c>
      <c r="E5" s="3" t="s">
        <v>66</v>
      </c>
      <c r="F5" s="3" t="s">
        <v>67</v>
      </c>
      <c r="G5" s="3" t="s">
        <v>68</v>
      </c>
      <c r="H5" s="3" t="s">
        <v>69</v>
      </c>
      <c r="I5" s="3" t="s">
        <v>70</v>
      </c>
      <c r="J5" s="3" t="s">
        <v>71</v>
      </c>
      <c r="K5" s="3" t="s">
        <v>72</v>
      </c>
      <c r="L5" s="3" t="s">
        <v>73</v>
      </c>
      <c r="M5" s="3" t="s">
        <v>74</v>
      </c>
      <c r="N5" s="3" t="s">
        <v>75</v>
      </c>
      <c r="O5" s="3" t="s">
        <v>76</v>
      </c>
      <c r="P5" s="3" t="s">
        <v>77</v>
      </c>
      <c r="Q5" s="3" t="s">
        <v>78</v>
      </c>
      <c r="R5" s="3" t="s">
        <v>78</v>
      </c>
      <c r="S5" s="3" t="s">
        <v>78</v>
      </c>
      <c r="T5" s="3" t="s">
        <v>76</v>
      </c>
      <c r="U5" s="3" t="s">
        <v>76</v>
      </c>
    </row>
    <row r="6" spans="1:21" x14ac:dyDescent="0.2">
      <c r="A6" s="2" t="s">
        <v>79</v>
      </c>
      <c r="B6" s="1" t="s">
        <v>80</v>
      </c>
      <c r="C6" s="1" t="s">
        <v>81</v>
      </c>
      <c r="D6" s="1" t="s">
        <v>82</v>
      </c>
      <c r="E6" s="1" t="s">
        <v>83</v>
      </c>
      <c r="F6" s="1" t="s">
        <v>83</v>
      </c>
      <c r="G6" s="1" t="s">
        <v>84</v>
      </c>
      <c r="H6" s="1" t="s">
        <v>85</v>
      </c>
      <c r="I6" s="1" t="s">
        <v>86</v>
      </c>
      <c r="J6" s="1" t="s">
        <v>87</v>
      </c>
      <c r="K6" s="1" t="s">
        <v>88</v>
      </c>
      <c r="L6" s="1" t="s">
        <v>89</v>
      </c>
      <c r="M6" s="1" t="s">
        <v>86</v>
      </c>
      <c r="N6" s="1" t="s">
        <v>90</v>
      </c>
      <c r="O6" s="1" t="s">
        <v>91</v>
      </c>
      <c r="P6" s="1" t="s">
        <v>92</v>
      </c>
      <c r="Q6" s="1" t="s">
        <v>83</v>
      </c>
      <c r="R6" s="1" t="s">
        <v>83</v>
      </c>
      <c r="S6" s="1" t="s">
        <v>83</v>
      </c>
      <c r="T6" s="1" t="s">
        <v>93</v>
      </c>
      <c r="U6" s="1" t="s">
        <v>94</v>
      </c>
    </row>
    <row r="7" spans="1:21" x14ac:dyDescent="0.2">
      <c r="A7" s="2" t="s">
        <v>95</v>
      </c>
      <c r="B7" s="1" t="s">
        <v>96</v>
      </c>
      <c r="C7" s="1" t="s">
        <v>96</v>
      </c>
      <c r="D7" s="1" t="s">
        <v>96</v>
      </c>
      <c r="E7" s="1" t="s">
        <v>96</v>
      </c>
      <c r="F7" s="1" t="s">
        <v>96</v>
      </c>
      <c r="G7" s="1" t="s">
        <v>96</v>
      </c>
      <c r="H7" s="1" t="s">
        <v>97</v>
      </c>
      <c r="I7" s="1" t="s">
        <v>96</v>
      </c>
      <c r="J7" s="1" t="s">
        <v>97</v>
      </c>
      <c r="K7" s="1" t="s">
        <v>97</v>
      </c>
      <c r="L7" s="1" t="s">
        <v>96</v>
      </c>
      <c r="M7" s="1" t="s">
        <v>96</v>
      </c>
      <c r="N7" s="1" t="s">
        <v>97</v>
      </c>
      <c r="O7" s="1" t="s">
        <v>97</v>
      </c>
      <c r="P7" s="1" t="s">
        <v>97</v>
      </c>
      <c r="Q7" s="1" t="s">
        <v>96</v>
      </c>
      <c r="R7" s="1" t="s">
        <v>96</v>
      </c>
      <c r="S7" s="1" t="s">
        <v>96</v>
      </c>
      <c r="T7" s="1" t="s">
        <v>97</v>
      </c>
      <c r="U7" s="1" t="s">
        <v>97</v>
      </c>
    </row>
    <row r="8" spans="1:21" x14ac:dyDescent="0.2">
      <c r="A8" s="2" t="s">
        <v>98</v>
      </c>
      <c r="B8" s="1" t="s">
        <v>99</v>
      </c>
      <c r="C8" s="1" t="s">
        <v>100</v>
      </c>
      <c r="D8" s="1" t="s">
        <v>101</v>
      </c>
      <c r="E8" s="1" t="s">
        <v>102</v>
      </c>
      <c r="F8" s="1" t="s">
        <v>103</v>
      </c>
      <c r="G8" s="1" t="s">
        <v>104</v>
      </c>
      <c r="H8" s="1" t="s">
        <v>105</v>
      </c>
      <c r="I8" s="1" t="s">
        <v>106</v>
      </c>
      <c r="J8" s="1" t="s">
        <v>107</v>
      </c>
      <c r="K8" s="1" t="s">
        <v>108</v>
      </c>
      <c r="L8" s="1" t="s">
        <v>108</v>
      </c>
      <c r="M8" s="1" t="s">
        <v>109</v>
      </c>
      <c r="N8" s="1" t="s">
        <v>110</v>
      </c>
      <c r="O8" s="1" t="s">
        <v>111</v>
      </c>
      <c r="P8" s="1" t="s">
        <v>112</v>
      </c>
      <c r="Q8" s="1" t="s">
        <v>113</v>
      </c>
      <c r="R8" s="1" t="s">
        <v>113</v>
      </c>
      <c r="S8" s="1" t="s">
        <v>113</v>
      </c>
      <c r="T8" s="1" t="s">
        <v>114</v>
      </c>
      <c r="U8" s="1" t="s">
        <v>115</v>
      </c>
    </row>
    <row r="9" spans="1:21" x14ac:dyDescent="0.2">
      <c r="A9" s="2" t="s">
        <v>116</v>
      </c>
      <c r="B9" s="1" t="s">
        <v>61</v>
      </c>
      <c r="C9" s="1" t="s">
        <v>117</v>
      </c>
      <c r="D9" s="1" t="s">
        <v>117</v>
      </c>
      <c r="E9" s="1" t="s">
        <v>117</v>
      </c>
      <c r="F9" s="1" t="s">
        <v>117</v>
      </c>
      <c r="G9" s="1" t="s">
        <v>117</v>
      </c>
      <c r="H9" s="1" t="s">
        <v>118</v>
      </c>
      <c r="I9" s="1" t="s">
        <v>119</v>
      </c>
      <c r="J9" s="1" t="s">
        <v>119</v>
      </c>
      <c r="K9" s="1" t="s">
        <v>119</v>
      </c>
      <c r="L9" s="1" t="s">
        <v>119</v>
      </c>
      <c r="M9" s="1" t="s">
        <v>118</v>
      </c>
      <c r="N9" s="1" t="s">
        <v>61</v>
      </c>
      <c r="O9" s="1" t="s">
        <v>117</v>
      </c>
      <c r="P9" s="1" t="s">
        <v>119</v>
      </c>
      <c r="Q9" s="1" t="s">
        <v>117</v>
      </c>
      <c r="R9" s="1" t="s">
        <v>117</v>
      </c>
      <c r="S9" s="1" t="s">
        <v>117</v>
      </c>
      <c r="T9" s="1" t="s">
        <v>117</v>
      </c>
      <c r="U9" s="1" t="s">
        <v>117</v>
      </c>
    </row>
    <row r="10" spans="1:21" x14ac:dyDescent="0.2">
      <c r="A10" s="2" t="s">
        <v>120</v>
      </c>
      <c r="B10" s="1" t="s">
        <v>61</v>
      </c>
      <c r="C10" s="1" t="s">
        <v>61</v>
      </c>
      <c r="D10" s="1" t="s">
        <v>61</v>
      </c>
      <c r="E10" s="1" t="s">
        <v>61</v>
      </c>
      <c r="F10" s="1" t="s">
        <v>61</v>
      </c>
      <c r="G10" s="1" t="s">
        <v>61</v>
      </c>
      <c r="H10" s="1" t="s">
        <v>61</v>
      </c>
      <c r="I10" s="1" t="s">
        <v>61</v>
      </c>
      <c r="J10" s="1" t="s">
        <v>61</v>
      </c>
      <c r="K10" s="1" t="s">
        <v>61</v>
      </c>
      <c r="L10" s="1" t="s">
        <v>61</v>
      </c>
      <c r="M10" s="1" t="s">
        <v>61</v>
      </c>
      <c r="N10" s="1" t="s">
        <v>121</v>
      </c>
      <c r="O10" s="1" t="s">
        <v>61</v>
      </c>
      <c r="P10" s="1" t="s">
        <v>61</v>
      </c>
      <c r="Q10" s="1" t="s">
        <v>61</v>
      </c>
      <c r="R10" s="1" t="s">
        <v>61</v>
      </c>
      <c r="S10" s="1" t="s">
        <v>61</v>
      </c>
      <c r="T10" s="1" t="s">
        <v>61</v>
      </c>
      <c r="U10" s="1" t="s">
        <v>61</v>
      </c>
    </row>
    <row r="11" spans="1:21" x14ac:dyDescent="0.2">
      <c r="A11" s="2" t="s">
        <v>122</v>
      </c>
      <c r="B11" s="1" t="s">
        <v>123</v>
      </c>
      <c r="C11" s="1" t="s">
        <v>124</v>
      </c>
      <c r="D11" s="1" t="s">
        <v>125</v>
      </c>
      <c r="E11" s="1" t="s">
        <v>126</v>
      </c>
      <c r="F11" s="1" t="s">
        <v>127</v>
      </c>
      <c r="G11" s="1" t="s">
        <v>128</v>
      </c>
      <c r="H11" s="1" t="s">
        <v>129</v>
      </c>
      <c r="I11" s="1" t="s">
        <v>129</v>
      </c>
      <c r="J11" s="1" t="s">
        <v>130</v>
      </c>
      <c r="K11" s="1" t="s">
        <v>130</v>
      </c>
      <c r="L11" s="1" t="s">
        <v>131</v>
      </c>
      <c r="M11" s="1" t="s">
        <v>131</v>
      </c>
      <c r="N11" s="1" t="s">
        <v>132</v>
      </c>
      <c r="O11" s="1" t="s">
        <v>133</v>
      </c>
      <c r="P11" s="1" t="s">
        <v>134</v>
      </c>
      <c r="Q11" s="1" t="s">
        <v>135</v>
      </c>
      <c r="R11" s="1" t="s">
        <v>136</v>
      </c>
      <c r="S11" s="1" t="s">
        <v>137</v>
      </c>
      <c r="T11" s="1" t="s">
        <v>138</v>
      </c>
      <c r="U11" s="1" t="s">
        <v>139</v>
      </c>
    </row>
    <row r="12" spans="1:21" x14ac:dyDescent="0.2">
      <c r="A12" s="2" t="s">
        <v>140</v>
      </c>
      <c r="B12" s="1" t="s">
        <v>141</v>
      </c>
      <c r="C12" s="1" t="s">
        <v>142</v>
      </c>
      <c r="D12" s="1" t="s">
        <v>143</v>
      </c>
      <c r="E12" s="1" t="s">
        <v>144</v>
      </c>
      <c r="F12" s="1" t="s">
        <v>145</v>
      </c>
      <c r="G12" s="1" t="s">
        <v>146</v>
      </c>
      <c r="H12" s="1" t="s">
        <v>147</v>
      </c>
      <c r="I12" s="1" t="s">
        <v>147</v>
      </c>
      <c r="J12" s="1" t="s">
        <v>148</v>
      </c>
      <c r="K12" s="1" t="s">
        <v>148</v>
      </c>
      <c r="L12" s="1" t="s">
        <v>149</v>
      </c>
      <c r="M12" s="1" t="s">
        <v>149</v>
      </c>
      <c r="N12" s="1" t="s">
        <v>149</v>
      </c>
      <c r="O12" s="1" t="s">
        <v>150</v>
      </c>
      <c r="P12" s="1" t="s">
        <v>151</v>
      </c>
      <c r="Q12" s="1" t="s">
        <v>152</v>
      </c>
      <c r="R12" s="1" t="s">
        <v>149</v>
      </c>
      <c r="S12" s="1" t="s">
        <v>153</v>
      </c>
      <c r="T12" s="1" t="s">
        <v>154</v>
      </c>
      <c r="U12" s="1" t="s">
        <v>155</v>
      </c>
    </row>
    <row r="13" spans="1:21" x14ac:dyDescent="0.2">
      <c r="A13" s="2" t="s">
        <v>156</v>
      </c>
      <c r="B13" s="1" t="s">
        <v>157</v>
      </c>
      <c r="C13" s="1" t="s">
        <v>158</v>
      </c>
      <c r="D13" s="1" t="s">
        <v>159</v>
      </c>
      <c r="E13" s="1" t="s">
        <v>160</v>
      </c>
      <c r="F13" s="1" t="s">
        <v>161</v>
      </c>
      <c r="G13" s="1" t="s">
        <v>162</v>
      </c>
      <c r="H13" s="1" t="s">
        <v>163</v>
      </c>
      <c r="I13" s="1" t="s">
        <v>163</v>
      </c>
      <c r="J13" s="1" t="s">
        <v>164</v>
      </c>
      <c r="K13" s="1" t="s">
        <v>164</v>
      </c>
      <c r="L13" s="1" t="s">
        <v>165</v>
      </c>
      <c r="M13" s="1" t="s">
        <v>165</v>
      </c>
      <c r="N13" s="1" t="s">
        <v>165</v>
      </c>
      <c r="O13" s="1" t="s">
        <v>166</v>
      </c>
      <c r="P13" s="1" t="s">
        <v>167</v>
      </c>
      <c r="Q13" s="1" t="s">
        <v>168</v>
      </c>
      <c r="R13" s="1" t="s">
        <v>169</v>
      </c>
      <c r="S13" s="1" t="s">
        <v>170</v>
      </c>
      <c r="T13" s="1" t="s">
        <v>171</v>
      </c>
      <c r="U13" s="1" t="s">
        <v>172</v>
      </c>
    </row>
    <row r="14" spans="1:21" x14ac:dyDescent="0.2">
      <c r="A14" s="2" t="s">
        <v>173</v>
      </c>
      <c r="B14" s="1" t="s">
        <v>174</v>
      </c>
      <c r="C14" s="1" t="s">
        <v>175</v>
      </c>
      <c r="D14" s="1" t="s">
        <v>176</v>
      </c>
      <c r="E14" s="1" t="s">
        <v>177</v>
      </c>
      <c r="F14" s="1" t="s">
        <v>178</v>
      </c>
      <c r="G14" s="1" t="s">
        <v>179</v>
      </c>
      <c r="H14" s="1" t="s">
        <v>180</v>
      </c>
      <c r="I14" s="1" t="s">
        <v>180</v>
      </c>
      <c r="J14" s="1" t="s">
        <v>181</v>
      </c>
      <c r="K14" s="1" t="s">
        <v>181</v>
      </c>
      <c r="L14" s="1" t="s">
        <v>182</v>
      </c>
      <c r="M14" s="1" t="s">
        <v>182</v>
      </c>
      <c r="N14" s="1" t="s">
        <v>182</v>
      </c>
      <c r="O14" s="1" t="s">
        <v>183</v>
      </c>
      <c r="P14" s="1" t="s">
        <v>184</v>
      </c>
      <c r="Q14" s="1" t="s">
        <v>185</v>
      </c>
      <c r="R14" s="1" t="s">
        <v>186</v>
      </c>
      <c r="S14" s="1" t="s">
        <v>187</v>
      </c>
      <c r="T14" s="1" t="s">
        <v>188</v>
      </c>
      <c r="U14" s="1" t="s">
        <v>189</v>
      </c>
    </row>
    <row r="15" spans="1:21" x14ac:dyDescent="0.2">
      <c r="A15" s="2" t="s">
        <v>190</v>
      </c>
      <c r="B15" s="1" t="s">
        <v>191</v>
      </c>
      <c r="C15" s="1" t="s">
        <v>192</v>
      </c>
      <c r="D15" s="1" t="s">
        <v>193</v>
      </c>
      <c r="E15" s="1" t="s">
        <v>194</v>
      </c>
      <c r="F15" s="1" t="s">
        <v>195</v>
      </c>
      <c r="G15" s="1" t="s">
        <v>196</v>
      </c>
      <c r="H15" s="1" t="s">
        <v>196</v>
      </c>
      <c r="I15" s="1" t="s">
        <v>194</v>
      </c>
      <c r="J15" s="1" t="s">
        <v>197</v>
      </c>
      <c r="K15" s="1" t="s">
        <v>197</v>
      </c>
      <c r="L15" s="1" t="s">
        <v>197</v>
      </c>
      <c r="M15" s="1" t="s">
        <v>197</v>
      </c>
      <c r="N15" s="1" t="s">
        <v>197</v>
      </c>
      <c r="O15" s="1" t="s">
        <v>198</v>
      </c>
      <c r="P15" s="1" t="s">
        <v>199</v>
      </c>
      <c r="Q15" s="1" t="s">
        <v>200</v>
      </c>
      <c r="R15" s="1" t="s">
        <v>196</v>
      </c>
      <c r="S15" s="1" t="s">
        <v>201</v>
      </c>
      <c r="T15" s="1" t="s">
        <v>196</v>
      </c>
      <c r="U15" s="1" t="s">
        <v>202</v>
      </c>
    </row>
    <row r="16" spans="1:21" x14ac:dyDescent="0.2">
      <c r="A16" s="2" t="s">
        <v>203</v>
      </c>
      <c r="B16" s="1" t="s">
        <v>204</v>
      </c>
      <c r="C16" s="1" t="s">
        <v>205</v>
      </c>
      <c r="D16" s="1" t="s">
        <v>206</v>
      </c>
      <c r="E16" s="1" t="s">
        <v>207</v>
      </c>
      <c r="F16" s="1" t="s">
        <v>208</v>
      </c>
      <c r="G16" s="1" t="s">
        <v>209</v>
      </c>
      <c r="H16" s="1" t="s">
        <v>210</v>
      </c>
      <c r="I16" s="1" t="s">
        <v>210</v>
      </c>
      <c r="J16" s="1" t="s">
        <v>211</v>
      </c>
      <c r="K16" s="1" t="s">
        <v>211</v>
      </c>
      <c r="L16" s="1" t="s">
        <v>212</v>
      </c>
      <c r="M16" s="1" t="s">
        <v>212</v>
      </c>
      <c r="N16" s="1" t="s">
        <v>212</v>
      </c>
      <c r="O16" s="1" t="s">
        <v>213</v>
      </c>
      <c r="P16" s="1" t="s">
        <v>214</v>
      </c>
      <c r="Q16" s="1" t="s">
        <v>215</v>
      </c>
      <c r="R16" s="1" t="s">
        <v>216</v>
      </c>
      <c r="S16" s="1" t="s">
        <v>217</v>
      </c>
      <c r="T16" s="1" t="s">
        <v>218</v>
      </c>
      <c r="U16" s="1" t="s">
        <v>219</v>
      </c>
    </row>
    <row r="17" spans="1:21" x14ac:dyDescent="0.2">
      <c r="A17" s="2" t="s">
        <v>220</v>
      </c>
      <c r="B17" s="1" t="s">
        <v>221</v>
      </c>
      <c r="C17" s="1" t="s">
        <v>222</v>
      </c>
      <c r="D17" s="1" t="s">
        <v>223</v>
      </c>
      <c r="E17" s="1" t="s">
        <v>224</v>
      </c>
      <c r="F17" s="1" t="s">
        <v>225</v>
      </c>
      <c r="G17" s="1" t="s">
        <v>226</v>
      </c>
      <c r="H17" s="1" t="s">
        <v>227</v>
      </c>
      <c r="I17" s="1" t="s">
        <v>227</v>
      </c>
      <c r="J17" s="1" t="s">
        <v>228</v>
      </c>
      <c r="K17" s="1" t="s">
        <v>228</v>
      </c>
      <c r="L17" s="1" t="s">
        <v>229</v>
      </c>
      <c r="M17" s="1" t="s">
        <v>229</v>
      </c>
      <c r="N17" s="1" t="s">
        <v>229</v>
      </c>
      <c r="O17" s="1" t="s">
        <v>230</v>
      </c>
      <c r="P17" s="1" t="s">
        <v>231</v>
      </c>
      <c r="Q17" s="1" t="s">
        <v>232</v>
      </c>
      <c r="R17" s="1" t="s">
        <v>233</v>
      </c>
      <c r="S17" s="1" t="s">
        <v>234</v>
      </c>
      <c r="T17" s="1" t="s">
        <v>229</v>
      </c>
      <c r="U17" s="1" t="s">
        <v>235</v>
      </c>
    </row>
    <row r="18" spans="1:21" x14ac:dyDescent="0.2">
      <c r="A18" s="2" t="s">
        <v>236</v>
      </c>
      <c r="B18" s="1" t="s">
        <v>237</v>
      </c>
      <c r="C18" s="1" t="s">
        <v>238</v>
      </c>
      <c r="D18" s="1" t="s">
        <v>237</v>
      </c>
      <c r="E18" s="1" t="s">
        <v>237</v>
      </c>
      <c r="F18" s="1" t="s">
        <v>237</v>
      </c>
      <c r="G18" s="1" t="s">
        <v>238</v>
      </c>
      <c r="H18" s="1" t="s">
        <v>237</v>
      </c>
      <c r="I18" s="1" t="s">
        <v>237</v>
      </c>
      <c r="J18" s="1" t="s">
        <v>238</v>
      </c>
      <c r="K18" s="1" t="s">
        <v>237</v>
      </c>
      <c r="L18" s="1" t="s">
        <v>237</v>
      </c>
      <c r="M18" s="1" t="s">
        <v>237</v>
      </c>
      <c r="N18" s="1" t="s">
        <v>237</v>
      </c>
      <c r="O18" s="1" t="s">
        <v>239</v>
      </c>
      <c r="P18" s="1" t="s">
        <v>237</v>
      </c>
      <c r="Q18" s="1" t="s">
        <v>238</v>
      </c>
      <c r="R18" s="1" t="s">
        <v>237</v>
      </c>
      <c r="S18" s="1" t="s">
        <v>237</v>
      </c>
      <c r="T18" s="1" t="s">
        <v>238</v>
      </c>
      <c r="U18" s="1" t="s">
        <v>238</v>
      </c>
    </row>
    <row r="19" spans="1:21" x14ac:dyDescent="0.2">
      <c r="A19" s="2" t="s">
        <v>240</v>
      </c>
      <c r="B19" s="1" t="s">
        <v>237</v>
      </c>
      <c r="C19" s="1" t="s">
        <v>61</v>
      </c>
      <c r="D19" s="1" t="s">
        <v>237</v>
      </c>
      <c r="E19" s="1" t="s">
        <v>241</v>
      </c>
      <c r="F19" s="1" t="s">
        <v>237</v>
      </c>
      <c r="G19" s="1" t="s">
        <v>61</v>
      </c>
      <c r="H19" s="1" t="s">
        <v>241</v>
      </c>
      <c r="I19" s="1" t="s">
        <v>237</v>
      </c>
      <c r="J19" s="1" t="s">
        <v>61</v>
      </c>
      <c r="K19" s="1" t="s">
        <v>241</v>
      </c>
      <c r="L19" s="1" t="s">
        <v>241</v>
      </c>
      <c r="M19" s="1" t="s">
        <v>237</v>
      </c>
      <c r="N19" s="1" t="s">
        <v>241</v>
      </c>
      <c r="O19" s="1" t="s">
        <v>61</v>
      </c>
      <c r="P19" s="1" t="s">
        <v>241</v>
      </c>
      <c r="Q19" s="1" t="s">
        <v>61</v>
      </c>
      <c r="R19" s="1" t="s">
        <v>237</v>
      </c>
      <c r="S19" s="1" t="s">
        <v>61</v>
      </c>
      <c r="T19" s="1" t="s">
        <v>61</v>
      </c>
      <c r="U19" s="1" t="s">
        <v>61</v>
      </c>
    </row>
    <row r="20" spans="1:21" x14ac:dyDescent="0.2">
      <c r="A20" s="2" t="s">
        <v>242</v>
      </c>
      <c r="B20" s="1" t="s">
        <v>61</v>
      </c>
      <c r="C20" s="1" t="s">
        <v>61</v>
      </c>
      <c r="D20" s="1" t="s">
        <v>61</v>
      </c>
      <c r="E20" s="1" t="s">
        <v>243</v>
      </c>
      <c r="F20" s="1" t="s">
        <v>61</v>
      </c>
      <c r="G20" s="1" t="s">
        <v>61</v>
      </c>
      <c r="H20" s="1" t="s">
        <v>244</v>
      </c>
      <c r="I20" s="1" t="s">
        <v>61</v>
      </c>
      <c r="J20" s="1" t="s">
        <v>61</v>
      </c>
      <c r="K20" s="1" t="s">
        <v>245</v>
      </c>
      <c r="L20" s="1" t="s">
        <v>246</v>
      </c>
      <c r="M20" s="1" t="s">
        <v>61</v>
      </c>
      <c r="N20" s="1" t="s">
        <v>247</v>
      </c>
      <c r="O20" s="1" t="s">
        <v>61</v>
      </c>
      <c r="P20" s="1" t="s">
        <v>248</v>
      </c>
      <c r="Q20" s="1" t="s">
        <v>61</v>
      </c>
      <c r="R20" s="1" t="s">
        <v>61</v>
      </c>
      <c r="S20" s="1" t="s">
        <v>61</v>
      </c>
      <c r="T20" s="1" t="s">
        <v>61</v>
      </c>
      <c r="U20" s="1" t="s">
        <v>61</v>
      </c>
    </row>
    <row r="21" spans="1:21" x14ac:dyDescent="0.2">
      <c r="A21" s="2" t="s">
        <v>249</v>
      </c>
      <c r="E21" t="str">
        <f>HYPERLINK("https://api.typeform.com/responses/files/9181856bfc68900efca168b623503c878c37edfe8ef0eac064a2ac53c8b2e38e/DataInteropelability.JPG","https://api.typeform.com/responses/files/9181856bfc68900efca168b623503c878c37edfe8ef0eac064a2ac53c8b2e38e/DataInteropelability.JPG")</f>
        <v>https://api.typeform.com/responses/files/9181856bfc68900efca168b623503c878c37edfe8ef0eac064a2ac53c8b2e38e/DataInteropelability.JPG</v>
      </c>
      <c r="P21" t="str">
        <f>HYPERLINK("https://api.typeform.com/responses/files/0b7bd8a26aee39e8ae750f2acbe5bdc830f15aaba6eceb1224bcc16651709494/FZKViewer51_ADEsDirectory.jpg","https://api.typeform.com/responses/files/0b7bd8a26aee39e8ae750f2acbe5bdc830f15aaba6eceb1224bcc16651709494/FZKViewer51_ADEsDirectory.jpg")</f>
        <v>https://api.typeform.com/responses/files/0b7bd8a26aee39e8ae750f2acbe5bdc830f15aaba6eceb1224bcc16651709494/FZKViewer51_ADEsDirectory.jpg</v>
      </c>
    </row>
    <row r="22" spans="1:21" x14ac:dyDescent="0.2">
      <c r="A22" s="2" t="s">
        <v>250</v>
      </c>
      <c r="B22" s="1" t="s">
        <v>250</v>
      </c>
      <c r="C22" s="1" t="s">
        <v>61</v>
      </c>
      <c r="D22" s="1" t="s">
        <v>250</v>
      </c>
      <c r="E22" s="1" t="s">
        <v>61</v>
      </c>
      <c r="F22" s="1" t="s">
        <v>250</v>
      </c>
      <c r="G22" s="1" t="s">
        <v>61</v>
      </c>
      <c r="H22" s="1" t="s">
        <v>61</v>
      </c>
      <c r="I22" s="1" t="s">
        <v>250</v>
      </c>
      <c r="J22" s="1" t="s">
        <v>61</v>
      </c>
      <c r="K22" s="1" t="s">
        <v>250</v>
      </c>
      <c r="L22" s="1" t="s">
        <v>250</v>
      </c>
      <c r="M22" s="1" t="s">
        <v>61</v>
      </c>
      <c r="N22" s="1" t="s">
        <v>61</v>
      </c>
      <c r="O22" s="1" t="s">
        <v>61</v>
      </c>
      <c r="P22" s="1" t="s">
        <v>250</v>
      </c>
      <c r="Q22" s="1" t="s">
        <v>61</v>
      </c>
      <c r="R22" s="1" t="s">
        <v>250</v>
      </c>
      <c r="S22" s="1" t="s">
        <v>61</v>
      </c>
      <c r="T22" s="1" t="s">
        <v>61</v>
      </c>
      <c r="U22" s="1" t="s">
        <v>61</v>
      </c>
    </row>
    <row r="23" spans="1:21" x14ac:dyDescent="0.2">
      <c r="A23" s="2" t="s">
        <v>251</v>
      </c>
      <c r="B23" s="1" t="s">
        <v>251</v>
      </c>
      <c r="C23" s="1" t="s">
        <v>61</v>
      </c>
      <c r="D23" s="1" t="s">
        <v>61</v>
      </c>
      <c r="E23" s="1" t="s">
        <v>61</v>
      </c>
      <c r="F23" s="1" t="s">
        <v>61</v>
      </c>
      <c r="G23" s="1" t="s">
        <v>61</v>
      </c>
      <c r="H23" s="1" t="s">
        <v>61</v>
      </c>
      <c r="I23" s="1" t="s">
        <v>61</v>
      </c>
      <c r="J23" s="1" t="s">
        <v>61</v>
      </c>
      <c r="K23" s="1" t="s">
        <v>251</v>
      </c>
      <c r="L23" s="1" t="s">
        <v>61</v>
      </c>
      <c r="M23" s="1" t="s">
        <v>61</v>
      </c>
      <c r="N23" s="1" t="s">
        <v>61</v>
      </c>
      <c r="O23" s="1" t="s">
        <v>61</v>
      </c>
      <c r="P23" s="1" t="s">
        <v>251</v>
      </c>
      <c r="Q23" s="1" t="s">
        <v>61</v>
      </c>
      <c r="R23" s="1" t="s">
        <v>251</v>
      </c>
      <c r="S23" s="1" t="s">
        <v>61</v>
      </c>
      <c r="T23" s="1" t="s">
        <v>61</v>
      </c>
      <c r="U23" s="1" t="s">
        <v>61</v>
      </c>
    </row>
    <row r="24" spans="1:21" x14ac:dyDescent="0.2">
      <c r="A24" s="2" t="s">
        <v>252</v>
      </c>
      <c r="B24" s="1" t="s">
        <v>252</v>
      </c>
      <c r="C24" s="1" t="s">
        <v>61</v>
      </c>
      <c r="D24" s="1" t="s">
        <v>61</v>
      </c>
      <c r="E24" s="1" t="s">
        <v>61</v>
      </c>
      <c r="F24" s="1" t="s">
        <v>252</v>
      </c>
      <c r="G24" s="1" t="s">
        <v>61</v>
      </c>
      <c r="H24" s="1" t="s">
        <v>61</v>
      </c>
      <c r="I24" s="1" t="s">
        <v>61</v>
      </c>
      <c r="J24" s="1" t="s">
        <v>61</v>
      </c>
      <c r="K24" s="1" t="s">
        <v>61</v>
      </c>
      <c r="L24" s="1" t="s">
        <v>61</v>
      </c>
      <c r="M24" s="1" t="s">
        <v>252</v>
      </c>
      <c r="N24" s="1" t="s">
        <v>61</v>
      </c>
      <c r="O24" s="1" t="s">
        <v>61</v>
      </c>
      <c r="P24" s="1" t="s">
        <v>61</v>
      </c>
      <c r="Q24" s="1" t="s">
        <v>61</v>
      </c>
      <c r="R24" s="1" t="s">
        <v>61</v>
      </c>
      <c r="S24" s="1" t="s">
        <v>61</v>
      </c>
      <c r="T24" s="1" t="s">
        <v>61</v>
      </c>
      <c r="U24" s="1" t="s">
        <v>61</v>
      </c>
    </row>
    <row r="25" spans="1:21" x14ac:dyDescent="0.2">
      <c r="A25" s="2" t="s">
        <v>120</v>
      </c>
      <c r="B25" s="1" t="s">
        <v>61</v>
      </c>
      <c r="C25" s="1" t="s">
        <v>61</v>
      </c>
      <c r="D25" s="1" t="s">
        <v>61</v>
      </c>
      <c r="E25" s="1" t="s">
        <v>61</v>
      </c>
      <c r="F25" s="1" t="s">
        <v>61</v>
      </c>
      <c r="G25" s="1" t="s">
        <v>61</v>
      </c>
      <c r="H25" s="1" t="s">
        <v>61</v>
      </c>
      <c r="I25" s="1" t="s">
        <v>61</v>
      </c>
      <c r="J25" s="1" t="s">
        <v>61</v>
      </c>
      <c r="K25" s="1" t="s">
        <v>61</v>
      </c>
      <c r="L25" s="1" t="s">
        <v>61</v>
      </c>
      <c r="M25" s="1" t="s">
        <v>61</v>
      </c>
      <c r="N25" s="1" t="s">
        <v>61</v>
      </c>
      <c r="O25" s="1" t="s">
        <v>61</v>
      </c>
      <c r="P25" s="1" t="s">
        <v>61</v>
      </c>
      <c r="Q25" s="1" t="s">
        <v>61</v>
      </c>
      <c r="R25" s="1" t="s">
        <v>61</v>
      </c>
      <c r="S25" s="1" t="s">
        <v>61</v>
      </c>
      <c r="T25" s="1" t="s">
        <v>61</v>
      </c>
      <c r="U25" s="1" t="s">
        <v>61</v>
      </c>
    </row>
    <row r="26" spans="1:21" x14ac:dyDescent="0.2">
      <c r="A26" s="2" t="s">
        <v>253</v>
      </c>
      <c r="B26" s="1" t="s">
        <v>254</v>
      </c>
      <c r="C26" s="1" t="s">
        <v>61</v>
      </c>
      <c r="D26" s="1" t="s">
        <v>255</v>
      </c>
      <c r="E26" s="1" t="s">
        <v>61</v>
      </c>
      <c r="F26" s="1" t="s">
        <v>256</v>
      </c>
      <c r="G26" s="1" t="s">
        <v>61</v>
      </c>
      <c r="H26" s="1" t="s">
        <v>61</v>
      </c>
      <c r="I26" s="1" t="s">
        <v>61</v>
      </c>
      <c r="J26" s="1" t="s">
        <v>61</v>
      </c>
      <c r="K26" s="1" t="s">
        <v>61</v>
      </c>
      <c r="L26" s="1" t="s">
        <v>257</v>
      </c>
      <c r="M26" s="1" t="s">
        <v>61</v>
      </c>
      <c r="N26" s="1" t="s">
        <v>61</v>
      </c>
      <c r="O26" s="1" t="s">
        <v>258</v>
      </c>
      <c r="P26" s="1" t="s">
        <v>184</v>
      </c>
      <c r="Q26" s="1" t="s">
        <v>61</v>
      </c>
      <c r="R26" s="1" t="s">
        <v>259</v>
      </c>
      <c r="S26" s="1" t="s">
        <v>61</v>
      </c>
      <c r="T26" s="1" t="s">
        <v>61</v>
      </c>
      <c r="U26" s="1" t="s">
        <v>260</v>
      </c>
    </row>
    <row r="27" spans="1:21" x14ac:dyDescent="0.2">
      <c r="A27" s="2" t="s">
        <v>261</v>
      </c>
      <c r="B27" s="1" t="s">
        <v>237</v>
      </c>
      <c r="C27" s="1" t="s">
        <v>237</v>
      </c>
      <c r="D27" s="1" t="s">
        <v>237</v>
      </c>
      <c r="E27" s="1" t="s">
        <v>262</v>
      </c>
      <c r="F27" s="1" t="s">
        <v>262</v>
      </c>
      <c r="G27" s="1" t="s">
        <v>262</v>
      </c>
      <c r="H27" s="1" t="s">
        <v>238</v>
      </c>
      <c r="I27" s="1" t="s">
        <v>237</v>
      </c>
      <c r="J27" s="1" t="s">
        <v>238</v>
      </c>
      <c r="K27" s="1" t="s">
        <v>237</v>
      </c>
      <c r="L27" s="1" t="s">
        <v>237</v>
      </c>
      <c r="M27" s="1" t="s">
        <v>237</v>
      </c>
      <c r="N27" s="1" t="s">
        <v>237</v>
      </c>
      <c r="O27" s="1" t="s">
        <v>237</v>
      </c>
      <c r="P27" s="1" t="s">
        <v>237</v>
      </c>
      <c r="Q27" s="1" t="s">
        <v>238</v>
      </c>
      <c r="R27" s="1" t="s">
        <v>238</v>
      </c>
      <c r="S27" s="1" t="s">
        <v>238</v>
      </c>
      <c r="T27" s="1" t="s">
        <v>238</v>
      </c>
      <c r="U27" s="1" t="s">
        <v>238</v>
      </c>
    </row>
    <row r="28" spans="1:21" x14ac:dyDescent="0.2">
      <c r="A28" s="2" t="s">
        <v>120</v>
      </c>
      <c r="B28" s="1" t="s">
        <v>61</v>
      </c>
      <c r="C28" s="1" t="s">
        <v>61</v>
      </c>
      <c r="D28" s="1" t="s">
        <v>61</v>
      </c>
      <c r="E28" s="1" t="s">
        <v>61</v>
      </c>
      <c r="F28" s="1" t="s">
        <v>61</v>
      </c>
      <c r="G28" s="1" t="s">
        <v>61</v>
      </c>
      <c r="H28" s="1" t="s">
        <v>61</v>
      </c>
      <c r="I28" s="1" t="s">
        <v>61</v>
      </c>
      <c r="J28" s="1" t="s">
        <v>61</v>
      </c>
      <c r="K28" s="1" t="s">
        <v>61</v>
      </c>
      <c r="L28" s="1" t="s">
        <v>61</v>
      </c>
      <c r="M28" s="1" t="s">
        <v>61</v>
      </c>
      <c r="N28" s="1" t="s">
        <v>61</v>
      </c>
      <c r="O28" s="1" t="s">
        <v>61</v>
      </c>
      <c r="P28" s="1" t="s">
        <v>61</v>
      </c>
      <c r="Q28" s="1" t="s">
        <v>61</v>
      </c>
      <c r="R28" s="1" t="s">
        <v>61</v>
      </c>
      <c r="S28" s="1" t="s">
        <v>61</v>
      </c>
      <c r="T28" s="1" t="s">
        <v>61</v>
      </c>
      <c r="U28" s="1" t="s">
        <v>61</v>
      </c>
    </row>
    <row r="29" spans="1:21" x14ac:dyDescent="0.2">
      <c r="A29" s="2" t="s">
        <v>263</v>
      </c>
      <c r="B29" s="1" t="s">
        <v>61</v>
      </c>
      <c r="C29" s="1" t="s">
        <v>61</v>
      </c>
      <c r="D29" s="1" t="s">
        <v>61</v>
      </c>
      <c r="E29" s="1" t="s">
        <v>264</v>
      </c>
      <c r="F29" s="1" t="s">
        <v>264</v>
      </c>
      <c r="G29" s="1" t="s">
        <v>265</v>
      </c>
      <c r="H29" s="1" t="s">
        <v>265</v>
      </c>
      <c r="I29" s="1" t="s">
        <v>61</v>
      </c>
      <c r="J29" s="1" t="s">
        <v>61</v>
      </c>
      <c r="K29" s="1" t="s">
        <v>61</v>
      </c>
      <c r="L29" s="1" t="s">
        <v>61</v>
      </c>
      <c r="M29" s="1" t="s">
        <v>61</v>
      </c>
      <c r="N29" s="1" t="s">
        <v>61</v>
      </c>
      <c r="O29" s="1" t="s">
        <v>61</v>
      </c>
      <c r="P29" s="1" t="s">
        <v>61</v>
      </c>
      <c r="Q29" s="1" t="s">
        <v>264</v>
      </c>
      <c r="R29" s="1" t="s">
        <v>264</v>
      </c>
      <c r="S29" s="1" t="s">
        <v>264</v>
      </c>
      <c r="T29" s="1" t="s">
        <v>264</v>
      </c>
      <c r="U29" s="1" t="s">
        <v>264</v>
      </c>
    </row>
    <row r="30" spans="1:21" x14ac:dyDescent="0.2">
      <c r="A30" s="2" t="s">
        <v>120</v>
      </c>
      <c r="B30" s="1" t="s">
        <v>61</v>
      </c>
      <c r="C30" s="1" t="s">
        <v>61</v>
      </c>
      <c r="D30" s="1" t="s">
        <v>61</v>
      </c>
      <c r="E30" s="1" t="s">
        <v>61</v>
      </c>
      <c r="F30" s="1" t="s">
        <v>61</v>
      </c>
      <c r="G30" s="1" t="s">
        <v>61</v>
      </c>
      <c r="H30" s="1" t="s">
        <v>61</v>
      </c>
      <c r="I30" s="1" t="s">
        <v>61</v>
      </c>
      <c r="J30" s="1" t="s">
        <v>266</v>
      </c>
      <c r="K30" s="1" t="s">
        <v>61</v>
      </c>
      <c r="L30" s="1" t="s">
        <v>61</v>
      </c>
      <c r="M30" s="1" t="s">
        <v>61</v>
      </c>
      <c r="N30" s="1" t="s">
        <v>61</v>
      </c>
      <c r="O30" s="1" t="s">
        <v>61</v>
      </c>
      <c r="P30" s="1" t="s">
        <v>61</v>
      </c>
      <c r="Q30" s="1" t="s">
        <v>61</v>
      </c>
      <c r="R30" s="1" t="s">
        <v>61</v>
      </c>
      <c r="S30" s="1" t="s">
        <v>61</v>
      </c>
      <c r="T30" s="1" t="s">
        <v>61</v>
      </c>
      <c r="U30" s="1" t="s">
        <v>61</v>
      </c>
    </row>
    <row r="31" spans="1:21" x14ac:dyDescent="0.2">
      <c r="A31" s="2" t="s">
        <v>267</v>
      </c>
      <c r="B31" s="1" t="s">
        <v>61</v>
      </c>
      <c r="C31" s="1" t="s">
        <v>61</v>
      </c>
      <c r="D31" s="1" t="s">
        <v>61</v>
      </c>
      <c r="E31" s="1" t="s">
        <v>61</v>
      </c>
      <c r="F31" s="1" t="s">
        <v>61</v>
      </c>
      <c r="G31" s="1" t="s">
        <v>61</v>
      </c>
      <c r="H31" s="1" t="s">
        <v>268</v>
      </c>
      <c r="I31" s="1" t="s">
        <v>61</v>
      </c>
      <c r="J31" s="1" t="s">
        <v>61</v>
      </c>
      <c r="K31" s="1" t="s">
        <v>61</v>
      </c>
      <c r="L31" s="1" t="s">
        <v>61</v>
      </c>
      <c r="M31" s="1" t="s">
        <v>61</v>
      </c>
      <c r="N31" s="1" t="s">
        <v>61</v>
      </c>
      <c r="O31" s="1" t="s">
        <v>61</v>
      </c>
      <c r="P31" s="1" t="s">
        <v>61</v>
      </c>
      <c r="Q31" s="1" t="s">
        <v>61</v>
      </c>
      <c r="R31" s="1" t="s">
        <v>61</v>
      </c>
      <c r="S31" s="1" t="s">
        <v>61</v>
      </c>
      <c r="T31" s="1" t="s">
        <v>61</v>
      </c>
      <c r="U31" s="1" t="s">
        <v>61</v>
      </c>
    </row>
    <row r="32" spans="1:21" x14ac:dyDescent="0.2">
      <c r="A32" s="2" t="s">
        <v>269</v>
      </c>
      <c r="B32" s="1" t="s">
        <v>61</v>
      </c>
      <c r="C32" s="1" t="s">
        <v>61</v>
      </c>
      <c r="D32" s="1" t="s">
        <v>61</v>
      </c>
      <c r="E32" s="1" t="s">
        <v>270</v>
      </c>
      <c r="F32" s="1" t="s">
        <v>271</v>
      </c>
      <c r="G32" s="1" t="s">
        <v>61</v>
      </c>
      <c r="H32" s="1" t="s">
        <v>61</v>
      </c>
      <c r="I32" s="1" t="s">
        <v>61</v>
      </c>
      <c r="J32" s="1" t="s">
        <v>61</v>
      </c>
      <c r="K32" s="1" t="s">
        <v>61</v>
      </c>
      <c r="L32" s="1" t="s">
        <v>61</v>
      </c>
      <c r="M32" s="1" t="s">
        <v>61</v>
      </c>
      <c r="N32" s="1" t="s">
        <v>61</v>
      </c>
      <c r="O32" s="1" t="s">
        <v>61</v>
      </c>
      <c r="P32" s="1" t="s">
        <v>61</v>
      </c>
      <c r="Q32" s="1" t="s">
        <v>272</v>
      </c>
      <c r="R32" s="1" t="s">
        <v>273</v>
      </c>
      <c r="S32" s="1" t="s">
        <v>61</v>
      </c>
      <c r="T32" s="1" t="s">
        <v>274</v>
      </c>
      <c r="U32" s="1" t="s">
        <v>275</v>
      </c>
    </row>
    <row r="33" spans="1:21" x14ac:dyDescent="0.2">
      <c r="A33" s="2" t="s">
        <v>276</v>
      </c>
      <c r="E33" t="str">
        <f>HYPERLINK("https://api.typeform.com/responses/files/fafa463906a9dda13cead683152b56c019d3d47bcd44dd9da0a235f7024dea2a/DataInteropelability.JPG","https://api.typeform.com/responses/files/fafa463906a9dda13cead683152b56c019d3d47bcd44dd9da0a235f7024dea2a/DataInteropelability.JPG")</f>
        <v>https://api.typeform.com/responses/files/fafa463906a9dda13cead683152b56c019d3d47bcd44dd9da0a235f7024dea2a/DataInteropelability.JPG</v>
      </c>
      <c r="F33" t="str">
        <f>HYPERLINK("https://api.typeform.com/responses/files/0f6e739eabf072ff2f732a9f5a472c477c514436b241c626d27f92f0d7438770/Report_Rotterdam_Cristina_Leoni.pdf","https://api.typeform.com/responses/files/0f6e739eabf072ff2f732a9f5a472c477c514436b241c626d27f92f0d7438770/Report_Rotterdam_Cristina_Leoni.pdf")</f>
        <v>https://api.typeform.com/responses/files/0f6e739eabf072ff2f732a9f5a472c477c514436b241c626d27f92f0d7438770/Report_Rotterdam_Cristina_Leoni.pdf</v>
      </c>
      <c r="Q33" t="str">
        <f>HYPERLINK("https://api.typeform.com/responses/files/3cc5b9d3d3d67faf3700810ae6a803b72ab9f7f47935da841b3db97df896d6f2/1.jpg","https://api.typeform.com/responses/files/3cc5b9d3d3d67faf3700810ae6a803b72ab9f7f47935da841b3db97df896d6f2/1.jpg")</f>
        <v>https://api.typeform.com/responses/files/3cc5b9d3d3d67faf3700810ae6a803b72ab9f7f47935da841b3db97df896d6f2/1.jpg</v>
      </c>
      <c r="R33" t="str">
        <f>HYPERLINK("https://api.typeform.com/responses/files/a2b58beaf4046d969a62ebee96eac9f78c9002a3b3908c336a10ff8f8d2f4183/ImportCityGML.PNG","https://api.typeform.com/responses/files/a2b58beaf4046d969a62ebee96eac9f78c9002a3b3908c336a10ff8f8d2f4183/ImportCityGML.PNG")</f>
        <v>https://api.typeform.com/responses/files/a2b58beaf4046d969a62ebee96eac9f78c9002a3b3908c336a10ff8f8d2f4183/ImportCityGML.PNG</v>
      </c>
      <c r="T33" t="str">
        <f>HYPERLINK("https://api.typeform.com/responses/files/13c37b49f31c9501d0e31b1c5d1d4ee57b918c1c8aaea60869967091ac07bcb7/WhatsApp_Image_2019_03_25_at_13.48.15.jpeg","https://api.typeform.com/responses/files/13c37b49f31c9501d0e31b1c5d1d4ee57b918c1c8aaea60869967091ac07bcb7/WhatsApp_Image_2019_03_25_at_13.48.15.jpeg")</f>
        <v>https://api.typeform.com/responses/files/13c37b49f31c9501d0e31b1c5d1d4ee57b918c1c8aaea60869967091ac07bcb7/WhatsApp_Image_2019_03_25_at_13.48.15.jpeg</v>
      </c>
      <c r="U33" t="str">
        <f>HYPERLINK("https://api.typeform.com/responses/files/da35a5dab58486e593f8547bf3d5a599025b1d1390c7e68b2d6703adbd106c42/1.1.1.3.png","https://api.typeform.com/responses/files/da35a5dab58486e593f8547bf3d5a599025b1d1390c7e68b2d6703adbd106c42/1.1.1.3.png")</f>
        <v>https://api.typeform.com/responses/files/da35a5dab58486e593f8547bf3d5a599025b1d1390c7e68b2d6703adbd106c42/1.1.1.3.png</v>
      </c>
    </row>
    <row r="34" spans="1:21" x14ac:dyDescent="0.2">
      <c r="A34" s="2" t="s">
        <v>277</v>
      </c>
      <c r="B34" s="1" t="s">
        <v>61</v>
      </c>
      <c r="C34" s="1" t="s">
        <v>61</v>
      </c>
      <c r="D34" s="1" t="s">
        <v>278</v>
      </c>
      <c r="E34" s="1" t="s">
        <v>61</v>
      </c>
      <c r="F34" s="1" t="s">
        <v>279</v>
      </c>
      <c r="G34" s="1" t="s">
        <v>280</v>
      </c>
      <c r="H34" s="1" t="s">
        <v>281</v>
      </c>
      <c r="I34" s="1" t="s">
        <v>61</v>
      </c>
      <c r="J34" s="1" t="s">
        <v>282</v>
      </c>
      <c r="K34" s="1" t="s">
        <v>61</v>
      </c>
      <c r="L34" s="1" t="s">
        <v>61</v>
      </c>
      <c r="M34" s="1" t="s">
        <v>61</v>
      </c>
      <c r="N34" s="1" t="s">
        <v>61</v>
      </c>
      <c r="O34" s="1" t="s">
        <v>283</v>
      </c>
      <c r="P34" s="1" t="s">
        <v>184</v>
      </c>
      <c r="Q34" s="1" t="s">
        <v>284</v>
      </c>
      <c r="R34" s="1" t="s">
        <v>285</v>
      </c>
      <c r="S34" s="1" t="s">
        <v>61</v>
      </c>
      <c r="T34" s="1" t="s">
        <v>286</v>
      </c>
      <c r="U34" s="1" t="s">
        <v>61</v>
      </c>
    </row>
    <row r="35" spans="1:21" x14ac:dyDescent="0.2">
      <c r="A35" s="2" t="s">
        <v>287</v>
      </c>
      <c r="B35" s="1" t="s">
        <v>288</v>
      </c>
      <c r="C35" s="1" t="s">
        <v>289</v>
      </c>
      <c r="D35" s="1" t="s">
        <v>61</v>
      </c>
      <c r="E35" s="1" t="s">
        <v>290</v>
      </c>
      <c r="F35" s="1" t="s">
        <v>291</v>
      </c>
      <c r="G35" s="1" t="s">
        <v>291</v>
      </c>
      <c r="H35" s="1" t="s">
        <v>288</v>
      </c>
      <c r="I35" s="1" t="s">
        <v>290</v>
      </c>
      <c r="J35" s="1" t="s">
        <v>61</v>
      </c>
      <c r="K35" s="1" t="s">
        <v>289</v>
      </c>
      <c r="L35" s="1" t="s">
        <v>289</v>
      </c>
      <c r="M35" s="1" t="s">
        <v>290</v>
      </c>
      <c r="N35" s="1" t="s">
        <v>290</v>
      </c>
      <c r="O35" s="1" t="s">
        <v>61</v>
      </c>
      <c r="P35" s="1" t="s">
        <v>289</v>
      </c>
      <c r="Q35" s="1" t="s">
        <v>290</v>
      </c>
      <c r="R35" s="1" t="s">
        <v>288</v>
      </c>
      <c r="S35" s="1" t="s">
        <v>61</v>
      </c>
      <c r="T35" s="1" t="s">
        <v>289</v>
      </c>
      <c r="U35" s="1" t="s">
        <v>289</v>
      </c>
    </row>
    <row r="36" spans="1:21" x14ac:dyDescent="0.2">
      <c r="A36" s="2" t="s">
        <v>120</v>
      </c>
      <c r="B36" s="1" t="s">
        <v>61</v>
      </c>
      <c r="C36" s="1" t="s">
        <v>61</v>
      </c>
      <c r="D36" s="1" t="s">
        <v>61</v>
      </c>
      <c r="E36" s="1" t="s">
        <v>61</v>
      </c>
      <c r="F36" s="1" t="s">
        <v>61</v>
      </c>
      <c r="G36" s="1" t="s">
        <v>61</v>
      </c>
      <c r="H36" s="1" t="s">
        <v>61</v>
      </c>
      <c r="I36" s="1" t="s">
        <v>61</v>
      </c>
      <c r="J36" s="1" t="s">
        <v>61</v>
      </c>
      <c r="K36" s="1" t="s">
        <v>61</v>
      </c>
      <c r="L36" s="1" t="s">
        <v>61</v>
      </c>
      <c r="M36" s="1" t="s">
        <v>61</v>
      </c>
      <c r="N36" s="1" t="s">
        <v>61</v>
      </c>
      <c r="O36" s="1" t="s">
        <v>292</v>
      </c>
      <c r="P36" s="1" t="s">
        <v>61</v>
      </c>
      <c r="Q36" s="1" t="s">
        <v>61</v>
      </c>
      <c r="R36" s="1" t="s">
        <v>61</v>
      </c>
      <c r="S36" s="1" t="s">
        <v>61</v>
      </c>
      <c r="T36" s="1" t="s">
        <v>61</v>
      </c>
      <c r="U36" s="1" t="s">
        <v>61</v>
      </c>
    </row>
    <row r="37" spans="1:21" x14ac:dyDescent="0.2">
      <c r="A37" s="2" t="s">
        <v>293</v>
      </c>
      <c r="B37" s="1" t="s">
        <v>289</v>
      </c>
      <c r="C37" s="1" t="s">
        <v>289</v>
      </c>
      <c r="D37" s="1" t="s">
        <v>291</v>
      </c>
      <c r="E37" s="1" t="s">
        <v>289</v>
      </c>
      <c r="F37" s="1" t="s">
        <v>289</v>
      </c>
      <c r="G37" s="1" t="s">
        <v>294</v>
      </c>
      <c r="H37" s="1" t="s">
        <v>289</v>
      </c>
      <c r="I37" s="1" t="s">
        <v>289</v>
      </c>
      <c r="J37" s="1" t="s">
        <v>61</v>
      </c>
      <c r="K37" s="1" t="s">
        <v>289</v>
      </c>
      <c r="L37" s="1" t="s">
        <v>289</v>
      </c>
      <c r="M37" s="1" t="s">
        <v>289</v>
      </c>
      <c r="N37" s="1" t="s">
        <v>294</v>
      </c>
      <c r="O37" s="1" t="s">
        <v>289</v>
      </c>
      <c r="P37" s="1" t="s">
        <v>288</v>
      </c>
      <c r="Q37" s="1" t="s">
        <v>289</v>
      </c>
      <c r="R37" s="1" t="s">
        <v>289</v>
      </c>
      <c r="S37" s="1" t="s">
        <v>61</v>
      </c>
      <c r="T37" s="1" t="s">
        <v>289</v>
      </c>
      <c r="U37" s="1" t="s">
        <v>289</v>
      </c>
    </row>
    <row r="38" spans="1:21" x14ac:dyDescent="0.2">
      <c r="A38" s="2" t="s">
        <v>295</v>
      </c>
      <c r="B38" s="1" t="s">
        <v>289</v>
      </c>
      <c r="C38" s="1" t="s">
        <v>289</v>
      </c>
      <c r="D38" s="1" t="s">
        <v>289</v>
      </c>
      <c r="E38" s="1" t="s">
        <v>289</v>
      </c>
      <c r="F38" s="1" t="s">
        <v>289</v>
      </c>
      <c r="G38" s="1" t="s">
        <v>291</v>
      </c>
      <c r="H38" s="1" t="s">
        <v>289</v>
      </c>
      <c r="I38" s="1" t="s">
        <v>289</v>
      </c>
      <c r="J38" s="1" t="s">
        <v>61</v>
      </c>
      <c r="K38" s="1" t="s">
        <v>289</v>
      </c>
      <c r="L38" s="1" t="s">
        <v>289</v>
      </c>
      <c r="M38" s="1" t="s">
        <v>289</v>
      </c>
      <c r="N38" s="1" t="s">
        <v>294</v>
      </c>
      <c r="O38" s="1" t="s">
        <v>289</v>
      </c>
      <c r="P38" s="1" t="s">
        <v>289</v>
      </c>
      <c r="Q38" s="1" t="s">
        <v>289</v>
      </c>
      <c r="R38" s="1" t="s">
        <v>289</v>
      </c>
      <c r="S38" s="1" t="s">
        <v>61</v>
      </c>
      <c r="T38" s="1" t="s">
        <v>289</v>
      </c>
      <c r="U38" s="1" t="s">
        <v>289</v>
      </c>
    </row>
    <row r="39" spans="1:21" x14ac:dyDescent="0.2">
      <c r="A39" s="2" t="s">
        <v>296</v>
      </c>
      <c r="B39" s="1" t="s">
        <v>289</v>
      </c>
      <c r="C39" s="1" t="s">
        <v>289</v>
      </c>
      <c r="D39" s="1" t="s">
        <v>289</v>
      </c>
      <c r="E39" s="1" t="s">
        <v>294</v>
      </c>
      <c r="F39" s="1" t="s">
        <v>289</v>
      </c>
      <c r="G39" s="1" t="s">
        <v>291</v>
      </c>
      <c r="H39" s="1" t="s">
        <v>289</v>
      </c>
      <c r="I39" s="1" t="s">
        <v>289</v>
      </c>
      <c r="J39" s="1" t="s">
        <v>61</v>
      </c>
      <c r="K39" s="1" t="s">
        <v>289</v>
      </c>
      <c r="L39" s="1" t="s">
        <v>289</v>
      </c>
      <c r="M39" s="1" t="s">
        <v>289</v>
      </c>
      <c r="N39" s="1" t="s">
        <v>294</v>
      </c>
      <c r="O39" s="1" t="s">
        <v>289</v>
      </c>
      <c r="P39" s="1" t="s">
        <v>289</v>
      </c>
      <c r="Q39" s="1" t="s">
        <v>289</v>
      </c>
      <c r="R39" s="1" t="s">
        <v>289</v>
      </c>
      <c r="S39" s="1" t="s">
        <v>61</v>
      </c>
      <c r="T39" s="1" t="s">
        <v>289</v>
      </c>
      <c r="U39" s="1" t="s">
        <v>289</v>
      </c>
    </row>
    <row r="40" spans="1:21" x14ac:dyDescent="0.2">
      <c r="A40" s="2" t="s">
        <v>297</v>
      </c>
      <c r="B40" s="1" t="s">
        <v>289</v>
      </c>
      <c r="C40" s="1" t="s">
        <v>289</v>
      </c>
      <c r="D40" s="1" t="s">
        <v>289</v>
      </c>
      <c r="E40" s="1" t="s">
        <v>289</v>
      </c>
      <c r="F40" s="1" t="s">
        <v>289</v>
      </c>
      <c r="G40" s="1" t="s">
        <v>298</v>
      </c>
      <c r="H40" s="1" t="s">
        <v>294</v>
      </c>
      <c r="I40" s="1" t="s">
        <v>61</v>
      </c>
      <c r="J40" s="1" t="s">
        <v>61</v>
      </c>
      <c r="K40" s="1" t="s">
        <v>289</v>
      </c>
      <c r="L40" s="1" t="s">
        <v>289</v>
      </c>
      <c r="M40" s="1" t="s">
        <v>289</v>
      </c>
      <c r="N40" s="1" t="s">
        <v>294</v>
      </c>
      <c r="O40" s="1" t="s">
        <v>289</v>
      </c>
      <c r="P40" s="1" t="s">
        <v>288</v>
      </c>
      <c r="Q40" s="1" t="s">
        <v>289</v>
      </c>
      <c r="R40" s="1" t="s">
        <v>289</v>
      </c>
      <c r="S40" s="1" t="s">
        <v>61</v>
      </c>
      <c r="T40" s="1" t="s">
        <v>299</v>
      </c>
      <c r="U40" s="1" t="s">
        <v>289</v>
      </c>
    </row>
    <row r="41" spans="1:21" x14ac:dyDescent="0.2">
      <c r="A41" s="2" t="s">
        <v>300</v>
      </c>
      <c r="B41" s="1" t="s">
        <v>288</v>
      </c>
      <c r="C41" s="1" t="s">
        <v>289</v>
      </c>
      <c r="D41" s="1" t="s">
        <v>289</v>
      </c>
      <c r="E41" s="1" t="s">
        <v>288</v>
      </c>
      <c r="F41" s="1" t="s">
        <v>289</v>
      </c>
      <c r="G41" s="1" t="s">
        <v>291</v>
      </c>
      <c r="H41" s="1" t="s">
        <v>294</v>
      </c>
      <c r="I41" s="1" t="s">
        <v>288</v>
      </c>
      <c r="J41" s="1" t="s">
        <v>61</v>
      </c>
      <c r="K41" s="1" t="s">
        <v>289</v>
      </c>
      <c r="L41" s="1" t="s">
        <v>294</v>
      </c>
      <c r="M41" s="1" t="s">
        <v>294</v>
      </c>
      <c r="N41" s="1" t="s">
        <v>294</v>
      </c>
      <c r="O41" s="1" t="s">
        <v>289</v>
      </c>
      <c r="P41" s="1" t="s">
        <v>289</v>
      </c>
      <c r="Q41" s="1" t="s">
        <v>294</v>
      </c>
      <c r="R41" s="1" t="s">
        <v>289</v>
      </c>
      <c r="S41" s="1" t="s">
        <v>61</v>
      </c>
      <c r="T41" s="1" t="s">
        <v>289</v>
      </c>
      <c r="U41" s="1" t="s">
        <v>294</v>
      </c>
    </row>
    <row r="42" spans="1:21" x14ac:dyDescent="0.2">
      <c r="A42" s="2" t="s">
        <v>301</v>
      </c>
      <c r="B42" s="1" t="s">
        <v>302</v>
      </c>
      <c r="C42" s="1" t="s">
        <v>61</v>
      </c>
      <c r="D42" s="1" t="s">
        <v>303</v>
      </c>
      <c r="E42" s="1" t="s">
        <v>238</v>
      </c>
      <c r="F42" s="1" t="s">
        <v>304</v>
      </c>
      <c r="G42" s="1" t="s">
        <v>305</v>
      </c>
      <c r="H42" s="1" t="s">
        <v>61</v>
      </c>
      <c r="I42" s="1" t="s">
        <v>61</v>
      </c>
      <c r="J42" s="1" t="s">
        <v>306</v>
      </c>
      <c r="K42" s="1" t="s">
        <v>307</v>
      </c>
      <c r="L42" s="1" t="s">
        <v>308</v>
      </c>
      <c r="M42" s="1" t="s">
        <v>309</v>
      </c>
      <c r="N42" s="1" t="s">
        <v>310</v>
      </c>
      <c r="O42" s="1" t="s">
        <v>311</v>
      </c>
      <c r="P42" s="1" t="s">
        <v>61</v>
      </c>
      <c r="Q42" s="1" t="s">
        <v>61</v>
      </c>
      <c r="R42" s="1" t="s">
        <v>61</v>
      </c>
      <c r="S42" s="1" t="s">
        <v>61</v>
      </c>
      <c r="T42" s="1" t="s">
        <v>61</v>
      </c>
      <c r="U42" s="1" t="s">
        <v>61</v>
      </c>
    </row>
    <row r="43" spans="1:21" x14ac:dyDescent="0.2">
      <c r="A43" s="2" t="s">
        <v>312</v>
      </c>
      <c r="B43" s="1" t="s">
        <v>313</v>
      </c>
      <c r="C43" s="1" t="s">
        <v>314</v>
      </c>
      <c r="D43" s="1" t="s">
        <v>314</v>
      </c>
      <c r="E43" s="1" t="s">
        <v>61</v>
      </c>
      <c r="F43" s="1" t="s">
        <v>314</v>
      </c>
      <c r="G43" s="1" t="s">
        <v>315</v>
      </c>
      <c r="H43" s="1" t="s">
        <v>316</v>
      </c>
      <c r="I43" s="1" t="s">
        <v>313</v>
      </c>
      <c r="J43" s="1" t="s">
        <v>61</v>
      </c>
      <c r="K43" s="1" t="s">
        <v>314</v>
      </c>
      <c r="L43" s="1" t="s">
        <v>314</v>
      </c>
      <c r="M43" s="1" t="s">
        <v>61</v>
      </c>
      <c r="N43" s="1" t="s">
        <v>314</v>
      </c>
      <c r="O43" s="1" t="s">
        <v>313</v>
      </c>
      <c r="P43" s="1" t="s">
        <v>314</v>
      </c>
      <c r="Q43" s="1" t="s">
        <v>313</v>
      </c>
      <c r="R43" s="1" t="s">
        <v>314</v>
      </c>
      <c r="S43" s="1" t="s">
        <v>313</v>
      </c>
      <c r="T43" s="1" t="s">
        <v>61</v>
      </c>
      <c r="U43" s="1" t="s">
        <v>313</v>
      </c>
    </row>
    <row r="44" spans="1:21" x14ac:dyDescent="0.2">
      <c r="A44" s="2" t="s">
        <v>120</v>
      </c>
      <c r="B44" s="1" t="s">
        <v>61</v>
      </c>
      <c r="C44" s="1" t="s">
        <v>61</v>
      </c>
      <c r="D44" s="1" t="s">
        <v>61</v>
      </c>
      <c r="E44" s="1" t="s">
        <v>61</v>
      </c>
      <c r="F44" s="1" t="s">
        <v>61</v>
      </c>
      <c r="G44" s="1" t="s">
        <v>61</v>
      </c>
      <c r="H44" s="1" t="s">
        <v>61</v>
      </c>
      <c r="I44" s="1" t="s">
        <v>61</v>
      </c>
      <c r="J44" s="1" t="s">
        <v>61</v>
      </c>
      <c r="K44" s="1" t="s">
        <v>61</v>
      </c>
      <c r="L44" s="1" t="s">
        <v>61</v>
      </c>
      <c r="M44" s="1" t="s">
        <v>317</v>
      </c>
      <c r="N44" s="1" t="s">
        <v>61</v>
      </c>
      <c r="O44" s="1" t="s">
        <v>61</v>
      </c>
      <c r="P44" s="1" t="s">
        <v>61</v>
      </c>
      <c r="Q44" s="1" t="s">
        <v>61</v>
      </c>
      <c r="R44" s="1" t="s">
        <v>61</v>
      </c>
      <c r="S44" s="1" t="s">
        <v>61</v>
      </c>
      <c r="T44" s="1" t="s">
        <v>318</v>
      </c>
      <c r="U44" s="1" t="s">
        <v>61</v>
      </c>
    </row>
    <row r="45" spans="1:21" x14ac:dyDescent="0.2">
      <c r="A45" s="2" t="s">
        <v>319</v>
      </c>
      <c r="B45" s="1" t="s">
        <v>320</v>
      </c>
      <c r="C45" s="1" t="s">
        <v>321</v>
      </c>
      <c r="D45" s="1" t="s">
        <v>322</v>
      </c>
      <c r="E45" s="1" t="s">
        <v>61</v>
      </c>
      <c r="F45" s="1" t="s">
        <v>323</v>
      </c>
      <c r="G45" s="1" t="s">
        <v>324</v>
      </c>
      <c r="H45" s="1" t="s">
        <v>325</v>
      </c>
      <c r="I45" s="1" t="s">
        <v>326</v>
      </c>
      <c r="J45" s="1" t="s">
        <v>61</v>
      </c>
      <c r="K45" s="1" t="s">
        <v>327</v>
      </c>
      <c r="L45" s="1" t="s">
        <v>61</v>
      </c>
      <c r="M45" s="1" t="s">
        <v>328</v>
      </c>
      <c r="N45" s="1" t="s">
        <v>329</v>
      </c>
      <c r="O45" s="1" t="s">
        <v>330</v>
      </c>
      <c r="P45" s="1" t="s">
        <v>331</v>
      </c>
      <c r="Q45" s="1" t="s">
        <v>332</v>
      </c>
      <c r="R45" s="1" t="s">
        <v>333</v>
      </c>
      <c r="S45" s="1" t="s">
        <v>61</v>
      </c>
      <c r="T45" s="1" t="s">
        <v>334</v>
      </c>
      <c r="U45" s="1" t="s">
        <v>335</v>
      </c>
    </row>
    <row r="46" spans="1:21" x14ac:dyDescent="0.2">
      <c r="A46" s="2" t="s">
        <v>336</v>
      </c>
      <c r="B46" t="str">
        <f>HYPERLINK("https://api.typeform.com/responses/files/dcffa2409dac466ee858e33d534ff2e0b675ea6707cd07d507367629f3a7d9ac/rotterdam_screenshot_DM_LODview_FME.png","https://api.typeform.com/responses/files/dcffa2409dac466ee858e33d534ff2e0b675ea6707cd07d507367629f3a7d9ac/rotterdam_screenshot_DM_LODview_FME.png")</f>
        <v>https://api.typeform.com/responses/files/dcffa2409dac466ee858e33d534ff2e0b675ea6707cd07d507367629f3a7d9ac/rotterdam_screenshot_DM_LODview_FME.png</v>
      </c>
      <c r="C46" t="str">
        <f>HYPERLINK("https://api.typeform.com/responses/files/aee9998a861e776031f942035c56e17f7f529afa2ea9f1d9862582f18266b34c/1Spatial_Elyx_3D_Multi_LODs_management.pdf","https://api.typeform.com/responses/files/aee9998a861e776031f942035c56e17f7f529afa2ea9f1d9862582f18266b34c/1Spatial_Elyx_3D_Multi_LODs_management.pdf")</f>
        <v>https://api.typeform.com/responses/files/aee9998a861e776031f942035c56e17f7f529afa2ea9f1d9862582f18266b34c/1Spatial_Elyx_3D_Multi_LODs_management.pdf</v>
      </c>
      <c r="D46" t="str">
        <f>HYPERLINK("https://api.typeform.com/responses/files/cc5b71f80b1ea973a3c2d7c37bd9ebcf91674ccc65cf48ae684701b1dd6b5d81/eveBIM_Management_Of_LOD.pdf","https://api.typeform.com/responses/files/cc5b71f80b1ea973a3c2d7c37bd9ebcf91674ccc65cf48ae684701b1dd6b5d81/eveBIM_Management_Of_LOD.pdf")</f>
        <v>https://api.typeform.com/responses/files/cc5b71f80b1ea973a3c2d7c37bd9ebcf91674ccc65cf48ae684701b1dd6b5d81/eveBIM_Management_Of_LOD.pdf</v>
      </c>
      <c r="E46" t="str">
        <f>HYPERLINK("https://api.typeform.com/responses/files/6b42025dc3dd6fbfa53917734744c3ca0fda6144d10ff136a29a207c32f8b664/Rotterdam1.JPG","https://api.typeform.com/responses/files/6b42025dc3dd6fbfa53917734744c3ca0fda6144d10ff136a29a207c32f8b664/Rotterdam1.JPG")</f>
        <v>https://api.typeform.com/responses/files/6b42025dc3dd6fbfa53917734744c3ca0fda6144d10ff136a29a207c32f8b664/Rotterdam1.JPG</v>
      </c>
      <c r="F46" t="str">
        <f>HYPERLINK("https://api.typeform.com/responses/files/5d75d2ddd8612f2d73662a59517f65cb13a3c1e8fbf2488c150c1ca69383e4e0/LoDs_Rotterdam_Cristina_Leoni.pdf","https://api.typeform.com/responses/files/5d75d2ddd8612f2d73662a59517f65cb13a3c1e8fbf2488c150c1ca69383e4e0/LoDs_Rotterdam_Cristina_Leoni.pdf")</f>
        <v>https://api.typeform.com/responses/files/5d75d2ddd8612f2d73662a59517f65cb13a3c1e8fbf2488c150c1ca69383e4e0/LoDs_Rotterdam_Cristina_Leoni.pdf</v>
      </c>
      <c r="G46" t="str">
        <f>HYPERLINK("https://api.typeform.com/responses/files/3dd53c92cb8e24b99475852e3b4f6833916795ccfb5ec7dbe09e7c5da428d1a7/Task_3_CityGML_QGis3.4.docx","https://api.typeform.com/responses/files/3dd53c92cb8e24b99475852e3b4f6833916795ccfb5ec7dbe09e7c5da428d1a7/Task_3_CityGML_QGis3.4.docx")</f>
        <v>https://api.typeform.com/responses/files/3dd53c92cb8e24b99475852e3b4f6833916795ccfb5ec7dbe09e7c5da428d1a7/Task_3_CityGML_QGis3.4.docx</v>
      </c>
      <c r="H46" t="str">
        <f>HYPERLINK("https://api.typeform.com/responses/files/36ef6a444a89b88527a139d243995c80bb026621d3a70f824643ebdd5c118271/Export.zip","https://api.typeform.com/responses/files/36ef6a444a89b88527a139d243995c80bb026621d3a70f824643ebdd5c118271/Export.zip")</f>
        <v>https://api.typeform.com/responses/files/36ef6a444a89b88527a139d243995c80bb026621d3a70f824643ebdd5c118271/Export.zip</v>
      </c>
      <c r="I46" t="str">
        <f>HYPERLINK("https://api.typeform.com/responses/files/1eb4abb1a570211a21d46fd10f1b171166d62f3051697325703369b20ace6d85/Aggregated_LoD1_LoD2.png","https://api.typeform.com/responses/files/1eb4abb1a570211a21d46fd10f1b171166d62f3051697325703369b20ace6d85/Aggregated_LoD1_LoD2.png")</f>
        <v>https://api.typeform.com/responses/files/1eb4abb1a570211a21d46fd10f1b171166d62f3051697325703369b20ace6d85/Aggregated_LoD1_LoD2.png</v>
      </c>
      <c r="K46" t="str">
        <f>HYPERLINK("https://api.typeform.com/responses/files/6e3c19138d2d8b8c8a0c40bc309f3f384c0659bd0ea27fad028e2801d47d0465/Rotterdam_LOD12_FKZViewer_HEriksson.jpg","https://api.typeform.com/responses/files/6e3c19138d2d8b8c8a0c40bc309f3f384c0659bd0ea27fad028e2801d47d0465/Rotterdam_LOD12_FKZViewer_HEriksson.jpg")</f>
        <v>https://api.typeform.com/responses/files/6e3c19138d2d8b8c8a0c40bc309f3f384c0659bd0ea27fad028e2801d47d0465/Rotterdam_LOD12_FKZViewer_HEriksson.jpg</v>
      </c>
      <c r="O46" t="str">
        <f>HYPERLINK("https://api.typeform.com/responses/files/d0eb73b880a39219e859568cc51def88b37135adcfb799126e05a9295a217ac4/qgis_rotterdam_dataset_as_points.png","https://api.typeform.com/responses/files/d0eb73b880a39219e859568cc51def88b37135adcfb799126e05a9295a217ac4/qgis_rotterdam_dataset_as_points.png")</f>
        <v>https://api.typeform.com/responses/files/d0eb73b880a39219e859568cc51def88b37135adcfb799126e05a9295a217ac4/qgis_rotterdam_dataset_as_points.png</v>
      </c>
      <c r="Q46" t="str">
        <f>HYPERLINK("https://api.typeform.com/responses/files/aea3265fee466c2905ca5a60cf6708030ebca032dd9ae23cd7b4ef73c7b6062d/4.3.png","https://api.typeform.com/responses/files/aea3265fee466c2905ca5a60cf6708030ebca032dd9ae23cd7b4ef73c7b6062d/4.3.png")</f>
        <v>https://api.typeform.com/responses/files/aea3265fee466c2905ca5a60cf6708030ebca032dd9ae23cd7b4ef73c7b6062d/4.3.png</v>
      </c>
      <c r="R46" t="str">
        <f>HYPERLINK("https://api.typeform.com/responses/files/1bc80b7cff098f20b97af3b90cf8a8c610d3d745eb10c582632f424b4725d0d8/Import_Layers.pdf","https://api.typeform.com/responses/files/1bc80b7cff098f20b97af3b90cf8a8c610d3d745eb10c582632f424b4725d0d8/Import_Layers.pdf")</f>
        <v>https://api.typeform.com/responses/files/1bc80b7cff098f20b97af3b90cf8a8c610d3d745eb10c582632f424b4725d0d8/Import_Layers.pdf</v>
      </c>
      <c r="T46" t="str">
        <f>HYPERLINK("https://api.typeform.com/responses/files/caa665ef629d5ff358de99a0f25b99212ab0727ccc47d1d5a2a17d09e2dfb655/LoD_After.jpg","https://api.typeform.com/responses/files/caa665ef629d5ff358de99a0f25b99212ab0727ccc47d1d5a2a17d09e2dfb655/LoD_After.jpg")</f>
        <v>https://api.typeform.com/responses/files/caa665ef629d5ff358de99a0f25b99212ab0727ccc47d1d5a2a17d09e2dfb655/LoD_After.jpg</v>
      </c>
      <c r="U46" t="str">
        <f>HYPERLINK("https://api.typeform.com/responses/files/8adac6eafbdc748a8158281ca80f25190cf0c3baf786d58482e7064e3b1ae5e4/4.3_figure_1.png","https://api.typeform.com/responses/files/8adac6eafbdc748a8158281ca80f25190cf0c3baf786d58482e7064e3b1ae5e4/4.3_figure_1.png")</f>
        <v>https://api.typeform.com/responses/files/8adac6eafbdc748a8158281ca80f25190cf0c3baf786d58482e7064e3b1ae5e4/4.3_figure_1.png</v>
      </c>
    </row>
    <row r="47" spans="1:21" x14ac:dyDescent="0.2">
      <c r="A47" s="2" t="s">
        <v>337</v>
      </c>
      <c r="B47" s="1" t="s">
        <v>61</v>
      </c>
      <c r="C47" s="1" t="s">
        <v>61</v>
      </c>
      <c r="D47" s="1" t="s">
        <v>61</v>
      </c>
      <c r="E47" s="1" t="s">
        <v>61</v>
      </c>
      <c r="F47" s="1" t="s">
        <v>256</v>
      </c>
      <c r="G47" s="1" t="s">
        <v>61</v>
      </c>
      <c r="H47" s="1" t="s">
        <v>61</v>
      </c>
      <c r="I47" s="1" t="s">
        <v>61</v>
      </c>
      <c r="J47" s="1" t="s">
        <v>61</v>
      </c>
      <c r="K47" s="1" t="s">
        <v>61</v>
      </c>
      <c r="L47" s="1" t="s">
        <v>61</v>
      </c>
      <c r="M47" s="1" t="s">
        <v>61</v>
      </c>
      <c r="N47" s="1" t="s">
        <v>61</v>
      </c>
      <c r="O47" s="1" t="s">
        <v>61</v>
      </c>
      <c r="P47" s="1" t="s">
        <v>184</v>
      </c>
      <c r="Q47" s="1" t="s">
        <v>338</v>
      </c>
      <c r="R47" s="1" t="s">
        <v>339</v>
      </c>
      <c r="S47" s="1" t="s">
        <v>61</v>
      </c>
      <c r="T47" s="1" t="s">
        <v>61</v>
      </c>
      <c r="U47" s="1" t="s">
        <v>61</v>
      </c>
    </row>
    <row r="48" spans="1:21" x14ac:dyDescent="0.2">
      <c r="A48" s="2" t="s">
        <v>340</v>
      </c>
      <c r="B48" s="1" t="s">
        <v>237</v>
      </c>
      <c r="C48" s="1" t="s">
        <v>237</v>
      </c>
      <c r="D48" s="1" t="s">
        <v>237</v>
      </c>
      <c r="E48" s="1" t="s">
        <v>341</v>
      </c>
      <c r="F48" s="1" t="s">
        <v>237</v>
      </c>
      <c r="G48" s="1" t="s">
        <v>341</v>
      </c>
      <c r="H48" s="1" t="s">
        <v>61</v>
      </c>
      <c r="I48" s="1" t="s">
        <v>61</v>
      </c>
      <c r="J48" s="1" t="s">
        <v>61</v>
      </c>
      <c r="K48" s="1" t="s">
        <v>342</v>
      </c>
      <c r="L48" s="1" t="s">
        <v>341</v>
      </c>
      <c r="M48" s="1" t="s">
        <v>237</v>
      </c>
      <c r="N48" s="1" t="s">
        <v>61</v>
      </c>
      <c r="O48" s="1" t="s">
        <v>341</v>
      </c>
      <c r="P48" s="1" t="s">
        <v>61</v>
      </c>
      <c r="Q48" s="1" t="s">
        <v>61</v>
      </c>
      <c r="R48" s="1" t="s">
        <v>61</v>
      </c>
      <c r="S48" s="1" t="s">
        <v>61</v>
      </c>
      <c r="T48" s="1" t="s">
        <v>61</v>
      </c>
      <c r="U48" s="1" t="s">
        <v>61</v>
      </c>
    </row>
    <row r="49" spans="1:21" x14ac:dyDescent="0.2">
      <c r="A49" s="2" t="s">
        <v>120</v>
      </c>
      <c r="B49" s="1" t="s">
        <v>61</v>
      </c>
      <c r="C49" s="1" t="s">
        <v>61</v>
      </c>
      <c r="D49" s="1" t="s">
        <v>61</v>
      </c>
      <c r="E49" s="1" t="s">
        <v>61</v>
      </c>
      <c r="F49" s="1" t="s">
        <v>61</v>
      </c>
      <c r="G49" s="1" t="s">
        <v>61</v>
      </c>
      <c r="H49" s="1" t="s">
        <v>61</v>
      </c>
      <c r="I49" s="1" t="s">
        <v>61</v>
      </c>
      <c r="J49" s="1" t="s">
        <v>61</v>
      </c>
      <c r="K49" s="1" t="s">
        <v>61</v>
      </c>
      <c r="L49" s="1" t="s">
        <v>61</v>
      </c>
      <c r="M49" s="1" t="s">
        <v>61</v>
      </c>
      <c r="N49" s="1" t="s">
        <v>61</v>
      </c>
      <c r="O49" s="1" t="s">
        <v>61</v>
      </c>
      <c r="P49" s="1" t="s">
        <v>61</v>
      </c>
      <c r="Q49" s="1" t="s">
        <v>61</v>
      </c>
      <c r="R49" s="1" t="s">
        <v>61</v>
      </c>
      <c r="S49" s="1" t="s">
        <v>61</v>
      </c>
      <c r="T49" s="1" t="s">
        <v>61</v>
      </c>
      <c r="U49" s="1" t="s">
        <v>61</v>
      </c>
    </row>
    <row r="50" spans="1:21" x14ac:dyDescent="0.2">
      <c r="A50" s="2" t="s">
        <v>343</v>
      </c>
      <c r="B50" t="str">
        <f>HYPERLINK("https://api.typeform.com/responses/files/c54e4bc66c0991c74fa8c372f9555fdfaf2a14edc24f49b9c24b9bf6d4015432/rotterdam_screenshot_DM_Appereanceview_FME.png","https://api.typeform.com/responses/files/c54e4bc66c0991c74fa8c372f9555fdfaf2a14edc24f49b9c24b9bf6d4015432/rotterdam_screenshot_DM_Appereanceview_FME.png")</f>
        <v>https://api.typeform.com/responses/files/c54e4bc66c0991c74fa8c372f9555fdfaf2a14edc24f49b9c24b9bf6d4015432/rotterdam_screenshot_DM_Appereanceview_FME.png</v>
      </c>
      <c r="C50" t="str">
        <f>HYPERLINK("https://api.typeform.com/responses/files/dd28deda83f60ced7f945a4c44dac9e17e6ea681e107adc0e2b22280755a9d97/1Spatial_Elyx_3D_RotterdamLOD2WithTexture.PNG","https://api.typeform.com/responses/files/dd28deda83f60ced7f945a4c44dac9e17e6ea681e107adc0e2b22280755a9d97/1Spatial_Elyx_3D_RotterdamLOD2WithTexture.PNG")</f>
        <v>https://api.typeform.com/responses/files/dd28deda83f60ced7f945a4c44dac9e17e6ea681e107adc0e2b22280755a9d97/1Spatial_Elyx_3D_RotterdamLOD2WithTexture.PNG</v>
      </c>
      <c r="D50" t="str">
        <f>HYPERLINK("https://api.typeform.com/responses/files/38ea0fabca2ba63969d923d22282cf8faf1c3942f536b4e8a39b8d5d597de37a/eveBIM_Rotterdam_LoD1_Lod2_3DView.pdf","https://api.typeform.com/responses/files/38ea0fabca2ba63969d923d22282cf8faf1c3942f536b4e8a39b8d5d597de37a/eveBIM_Rotterdam_LoD1_Lod2_3DView.pdf")</f>
        <v>https://api.typeform.com/responses/files/38ea0fabca2ba63969d923d22282cf8faf1c3942f536b4e8a39b8d5d597de37a/eveBIM_Rotterdam_LoD1_Lod2_3DView.pdf</v>
      </c>
      <c r="E50" t="str">
        <f>HYPERLINK("https://api.typeform.com/responses/files/731a6546e1e3815aaef3553e8d3c7f368ca2e88c091e60b9d1af2f71014b3fc4/Rotterdam1.JPG","https://api.typeform.com/responses/files/731a6546e1e3815aaef3553e8d3c7f368ca2e88c091e60b9d1af2f71014b3fc4/Rotterdam1.JPG")</f>
        <v>https://api.typeform.com/responses/files/731a6546e1e3815aaef3553e8d3c7f368ca2e88c091e60b9d1af2f71014b3fc4/Rotterdam1.JPG</v>
      </c>
      <c r="F50" t="str">
        <f>HYPERLINK("https://api.typeform.com/responses/files/86ddbfdccbb6ff934d4a7363ae7ef40d1a4cf580054a19d09825447a7688e3f2/Texture_Rotterdam_Cristina_Leoni.pdf","https://api.typeform.com/responses/files/86ddbfdccbb6ff934d4a7363ae7ef40d1a4cf580054a19d09825447a7688e3f2/Texture_Rotterdam_Cristina_Leoni.pdf")</f>
        <v>https://api.typeform.com/responses/files/86ddbfdccbb6ff934d4a7363ae7ef40d1a4cf580054a19d09825447a7688e3f2/Texture_Rotterdam_Cristina_Leoni.pdf</v>
      </c>
      <c r="K50" t="str">
        <f>HYPERLINK("https://api.typeform.com/responses/files/7b3e5850bc295422473f95a3c308d2b171de8301f8037606c29cfc9fe9fc067d/Rotterdam_Textures_FKZViewer_HEriksson.jpg","https://api.typeform.com/responses/files/7b3e5850bc295422473f95a3c308d2b171de8301f8037606c29cfc9fe9fc067d/Rotterdam_Textures_FKZViewer_HEriksson.jpg")</f>
        <v>https://api.typeform.com/responses/files/7b3e5850bc295422473f95a3c308d2b171de8301f8037606c29cfc9fe9fc067d/Rotterdam_Textures_FKZViewer_HEriksson.jpg</v>
      </c>
    </row>
    <row r="51" spans="1:21" x14ac:dyDescent="0.2">
      <c r="A51" s="2" t="s">
        <v>344</v>
      </c>
      <c r="B51" s="1" t="s">
        <v>61</v>
      </c>
      <c r="C51" s="1" t="s">
        <v>345</v>
      </c>
      <c r="D51" s="1" t="s">
        <v>184</v>
      </c>
      <c r="E51" s="1" t="s">
        <v>61</v>
      </c>
      <c r="F51" s="1" t="s">
        <v>256</v>
      </c>
      <c r="G51" s="1" t="s">
        <v>61</v>
      </c>
      <c r="H51" s="1" t="s">
        <v>346</v>
      </c>
      <c r="I51" s="1" t="s">
        <v>347</v>
      </c>
      <c r="J51" s="1" t="s">
        <v>61</v>
      </c>
      <c r="K51" s="1" t="s">
        <v>61</v>
      </c>
      <c r="L51" s="1" t="s">
        <v>61</v>
      </c>
      <c r="M51" s="1" t="s">
        <v>61</v>
      </c>
      <c r="N51" s="1" t="s">
        <v>61</v>
      </c>
      <c r="O51" s="1" t="s">
        <v>61</v>
      </c>
      <c r="P51" s="1" t="s">
        <v>61</v>
      </c>
      <c r="Q51" s="1" t="s">
        <v>61</v>
      </c>
      <c r="R51" s="1" t="s">
        <v>61</v>
      </c>
      <c r="S51" s="1" t="s">
        <v>61</v>
      </c>
      <c r="T51" s="1" t="s">
        <v>61</v>
      </c>
      <c r="U51" s="1" t="s">
        <v>61</v>
      </c>
    </row>
    <row r="52" spans="1:21" x14ac:dyDescent="0.2">
      <c r="A52" s="2" t="s">
        <v>348</v>
      </c>
      <c r="B52" s="1" t="s">
        <v>349</v>
      </c>
      <c r="C52" s="1" t="s">
        <v>350</v>
      </c>
      <c r="D52" s="1" t="s">
        <v>351</v>
      </c>
      <c r="E52" s="1" t="s">
        <v>352</v>
      </c>
      <c r="F52" s="1" t="s">
        <v>353</v>
      </c>
      <c r="G52" s="1" t="s">
        <v>354</v>
      </c>
      <c r="H52" s="1" t="s">
        <v>355</v>
      </c>
      <c r="I52" s="1" t="s">
        <v>356</v>
      </c>
      <c r="J52" s="1" t="s">
        <v>357</v>
      </c>
      <c r="K52" s="1" t="s">
        <v>358</v>
      </c>
      <c r="L52" s="1" t="s">
        <v>359</v>
      </c>
      <c r="M52" s="1" t="s">
        <v>360</v>
      </c>
      <c r="N52" s="1" t="s">
        <v>361</v>
      </c>
      <c r="O52" s="1" t="s">
        <v>362</v>
      </c>
      <c r="P52" s="1" t="s">
        <v>363</v>
      </c>
      <c r="Q52" s="1" t="s">
        <v>364</v>
      </c>
      <c r="R52" s="1" t="s">
        <v>365</v>
      </c>
      <c r="S52" s="1" t="s">
        <v>366</v>
      </c>
      <c r="T52" s="1" t="s">
        <v>367</v>
      </c>
      <c r="U52" s="1" t="s">
        <v>368</v>
      </c>
    </row>
    <row r="53" spans="1:21" x14ac:dyDescent="0.2">
      <c r="A53" s="2" t="s">
        <v>369</v>
      </c>
      <c r="B53" s="1" t="s">
        <v>370</v>
      </c>
      <c r="C53" s="1" t="s">
        <v>371</v>
      </c>
      <c r="D53" s="1" t="s">
        <v>372</v>
      </c>
      <c r="E53" s="1" t="s">
        <v>373</v>
      </c>
      <c r="F53" s="1" t="s">
        <v>374</v>
      </c>
      <c r="G53" s="1" t="s">
        <v>375</v>
      </c>
      <c r="H53" s="1" t="s">
        <v>376</v>
      </c>
      <c r="I53" s="1" t="s">
        <v>377</v>
      </c>
      <c r="J53" s="1" t="s">
        <v>378</v>
      </c>
      <c r="K53" s="1" t="s">
        <v>379</v>
      </c>
      <c r="L53" s="1" t="s">
        <v>380</v>
      </c>
      <c r="M53" s="1" t="s">
        <v>381</v>
      </c>
      <c r="N53" s="1" t="s">
        <v>382</v>
      </c>
      <c r="O53" s="1" t="s">
        <v>383</v>
      </c>
      <c r="P53" s="1" t="s">
        <v>384</v>
      </c>
      <c r="Q53" s="1" t="s">
        <v>385</v>
      </c>
      <c r="R53" s="1" t="s">
        <v>386</v>
      </c>
      <c r="S53" s="1" t="s">
        <v>387</v>
      </c>
      <c r="T53" s="1" t="s">
        <v>388</v>
      </c>
      <c r="U53" s="1" t="s">
        <v>389</v>
      </c>
    </row>
    <row r="54" spans="1:21" x14ac:dyDescent="0.2">
      <c r="A54" s="2" t="s">
        <v>390</v>
      </c>
      <c r="B54" s="1" t="s">
        <v>391</v>
      </c>
      <c r="C54" s="1" t="s">
        <v>392</v>
      </c>
      <c r="D54" s="1" t="s">
        <v>393</v>
      </c>
      <c r="E54" s="1" t="s">
        <v>394</v>
      </c>
      <c r="F54" s="1" t="s">
        <v>395</v>
      </c>
      <c r="G54" s="1" t="s">
        <v>391</v>
      </c>
      <c r="H54" s="1" t="s">
        <v>396</v>
      </c>
      <c r="I54" s="1" t="s">
        <v>396</v>
      </c>
      <c r="J54" s="1" t="s">
        <v>397</v>
      </c>
      <c r="K54" s="1" t="s">
        <v>397</v>
      </c>
      <c r="L54" s="1" t="s">
        <v>398</v>
      </c>
      <c r="M54" s="1" t="s">
        <v>398</v>
      </c>
      <c r="N54" s="1" t="s">
        <v>398</v>
      </c>
      <c r="O54" s="1" t="s">
        <v>399</v>
      </c>
      <c r="P54" s="1" t="s">
        <v>400</v>
      </c>
      <c r="Q54" s="1" t="s">
        <v>401</v>
      </c>
      <c r="R54" s="1" t="s">
        <v>402</v>
      </c>
      <c r="S54" s="1" t="s">
        <v>402</v>
      </c>
      <c r="T54" s="1" t="s">
        <v>403</v>
      </c>
      <c r="U54" s="1" t="s">
        <v>404</v>
      </c>
    </row>
    <row r="57" spans="1:21" s="6" customFormat="1" x14ac:dyDescent="0.2">
      <c r="A57" s="4" t="s">
        <v>0</v>
      </c>
      <c r="B57" s="5" t="s">
        <v>405</v>
      </c>
      <c r="C57" s="5" t="s">
        <v>406</v>
      </c>
      <c r="D57" s="5" t="s">
        <v>407</v>
      </c>
      <c r="E57" s="5" t="s">
        <v>408</v>
      </c>
      <c r="F57" s="5" t="s">
        <v>409</v>
      </c>
      <c r="H57" s="5" t="s">
        <v>410</v>
      </c>
      <c r="I57" s="5" t="s">
        <v>411</v>
      </c>
      <c r="J57" s="5" t="s">
        <v>412</v>
      </c>
      <c r="K57" s="5" t="s">
        <v>413</v>
      </c>
      <c r="O57" s="5" t="s">
        <v>414</v>
      </c>
      <c r="P57" s="5" t="s">
        <v>415</v>
      </c>
      <c r="Q57" s="5" t="s">
        <v>416</v>
      </c>
      <c r="R57" s="5" t="s">
        <v>417</v>
      </c>
      <c r="T57" s="5" t="s">
        <v>418</v>
      </c>
      <c r="U57" s="5" t="s">
        <v>419</v>
      </c>
    </row>
    <row r="58" spans="1:21" s="6" customFormat="1" x14ac:dyDescent="0.2">
      <c r="A58" s="4" t="s">
        <v>420</v>
      </c>
      <c r="B58" s="5" t="s">
        <v>421</v>
      </c>
      <c r="C58" s="5" t="s">
        <v>421</v>
      </c>
      <c r="D58" s="5" t="s">
        <v>421</v>
      </c>
      <c r="E58" s="5" t="s">
        <v>421</v>
      </c>
      <c r="F58" s="5" t="s">
        <v>421</v>
      </c>
      <c r="H58" s="5" t="s">
        <v>421</v>
      </c>
      <c r="I58" s="5" t="s">
        <v>421</v>
      </c>
      <c r="J58" s="5" t="s">
        <v>422</v>
      </c>
      <c r="K58" s="5" t="s">
        <v>421</v>
      </c>
      <c r="O58" s="5" t="s">
        <v>422</v>
      </c>
      <c r="P58" s="5" t="s">
        <v>61</v>
      </c>
      <c r="Q58" s="5" t="s">
        <v>61</v>
      </c>
      <c r="R58" s="5" t="s">
        <v>61</v>
      </c>
      <c r="T58" s="5" t="s">
        <v>61</v>
      </c>
      <c r="U58" s="5" t="s">
        <v>61</v>
      </c>
    </row>
    <row r="59" spans="1:21" s="6" customFormat="1" x14ac:dyDescent="0.2">
      <c r="A59" s="4" t="s">
        <v>423</v>
      </c>
      <c r="B59" s="5" t="s">
        <v>237</v>
      </c>
      <c r="C59" s="5" t="s">
        <v>237</v>
      </c>
      <c r="D59" s="5" t="s">
        <v>237</v>
      </c>
      <c r="E59" s="5" t="s">
        <v>237</v>
      </c>
      <c r="F59" s="5" t="s">
        <v>237</v>
      </c>
      <c r="H59" s="5" t="s">
        <v>237</v>
      </c>
      <c r="I59" s="5" t="s">
        <v>237</v>
      </c>
      <c r="J59" s="5" t="s">
        <v>61</v>
      </c>
      <c r="K59" s="5" t="s">
        <v>237</v>
      </c>
      <c r="O59" s="5" t="s">
        <v>61</v>
      </c>
      <c r="P59" s="5" t="s">
        <v>237</v>
      </c>
      <c r="Q59" s="5" t="s">
        <v>237</v>
      </c>
      <c r="R59" s="5" t="s">
        <v>237</v>
      </c>
      <c r="T59" s="5" t="s">
        <v>237</v>
      </c>
      <c r="U59" s="5" t="s">
        <v>237</v>
      </c>
    </row>
    <row r="60" spans="1:21" s="6" customFormat="1" x14ac:dyDescent="0.2">
      <c r="A60" s="4" t="s">
        <v>120</v>
      </c>
      <c r="B60" s="5" t="s">
        <v>61</v>
      </c>
      <c r="C60" s="5" t="s">
        <v>61</v>
      </c>
      <c r="D60" s="5" t="s">
        <v>61</v>
      </c>
      <c r="E60" s="5" t="s">
        <v>61</v>
      </c>
      <c r="F60" s="5" t="s">
        <v>61</v>
      </c>
      <c r="H60" s="5" t="s">
        <v>61</v>
      </c>
      <c r="I60" s="5" t="s">
        <v>61</v>
      </c>
      <c r="J60" s="5" t="s">
        <v>61</v>
      </c>
      <c r="K60" s="5" t="s">
        <v>61</v>
      </c>
      <c r="O60" s="5" t="s">
        <v>61</v>
      </c>
      <c r="P60" s="5" t="s">
        <v>61</v>
      </c>
      <c r="Q60" s="5" t="s">
        <v>61</v>
      </c>
      <c r="R60" s="5" t="s">
        <v>61</v>
      </c>
      <c r="T60" s="5" t="s">
        <v>61</v>
      </c>
      <c r="U60" s="5" t="s">
        <v>61</v>
      </c>
    </row>
    <row r="61" spans="1:21" s="6" customFormat="1" x14ac:dyDescent="0.2">
      <c r="A61" s="4" t="s">
        <v>424</v>
      </c>
      <c r="B61" s="5" t="s">
        <v>61</v>
      </c>
      <c r="C61" s="5" t="s">
        <v>61</v>
      </c>
      <c r="D61" s="5" t="s">
        <v>425</v>
      </c>
      <c r="E61" s="5" t="s">
        <v>61</v>
      </c>
      <c r="F61" s="5" t="s">
        <v>256</v>
      </c>
      <c r="H61" s="5" t="s">
        <v>61</v>
      </c>
      <c r="I61" s="5" t="s">
        <v>61</v>
      </c>
      <c r="J61" s="5" t="s">
        <v>61</v>
      </c>
      <c r="K61" s="5" t="s">
        <v>426</v>
      </c>
      <c r="O61" s="5" t="s">
        <v>61</v>
      </c>
      <c r="P61" s="5" t="s">
        <v>427</v>
      </c>
      <c r="Q61" s="5" t="s">
        <v>428</v>
      </c>
      <c r="R61" s="5" t="s">
        <v>429</v>
      </c>
      <c r="T61" s="5" t="s">
        <v>430</v>
      </c>
      <c r="U61" s="5" t="s">
        <v>431</v>
      </c>
    </row>
    <row r="62" spans="1:21" s="6" customFormat="1" x14ac:dyDescent="0.2">
      <c r="A62" s="4" t="s">
        <v>432</v>
      </c>
      <c r="B62" s="5" t="s">
        <v>237</v>
      </c>
      <c r="C62" s="5" t="s">
        <v>237</v>
      </c>
      <c r="D62" s="5" t="s">
        <v>237</v>
      </c>
      <c r="E62" s="5" t="s">
        <v>237</v>
      </c>
      <c r="F62" s="5" t="s">
        <v>237</v>
      </c>
      <c r="H62" s="5" t="s">
        <v>237</v>
      </c>
      <c r="I62" s="5" t="s">
        <v>237</v>
      </c>
      <c r="J62" s="5" t="s">
        <v>61</v>
      </c>
      <c r="K62" s="5" t="s">
        <v>237</v>
      </c>
      <c r="O62" s="5" t="s">
        <v>61</v>
      </c>
      <c r="P62" s="5" t="s">
        <v>237</v>
      </c>
      <c r="Q62" s="5" t="s">
        <v>237</v>
      </c>
      <c r="R62" s="5" t="s">
        <v>237</v>
      </c>
      <c r="T62" s="5" t="s">
        <v>237</v>
      </c>
      <c r="U62" s="5" t="s">
        <v>237</v>
      </c>
    </row>
    <row r="63" spans="1:21" s="6" customFormat="1" x14ac:dyDescent="0.2">
      <c r="A63" s="4" t="s">
        <v>120</v>
      </c>
      <c r="B63" s="5" t="s">
        <v>61</v>
      </c>
      <c r="C63" s="5" t="s">
        <v>61</v>
      </c>
      <c r="D63" s="5" t="s">
        <v>61</v>
      </c>
      <c r="E63" s="5" t="s">
        <v>61</v>
      </c>
      <c r="F63" s="5" t="s">
        <v>61</v>
      </c>
      <c r="H63" s="5" t="s">
        <v>61</v>
      </c>
      <c r="I63" s="5" t="s">
        <v>61</v>
      </c>
      <c r="J63" s="5" t="s">
        <v>61</v>
      </c>
      <c r="K63" s="5" t="s">
        <v>61</v>
      </c>
      <c r="O63" s="5" t="s">
        <v>61</v>
      </c>
      <c r="P63" s="5" t="s">
        <v>61</v>
      </c>
      <c r="Q63" s="5" t="s">
        <v>61</v>
      </c>
      <c r="R63" s="5" t="s">
        <v>61</v>
      </c>
      <c r="T63" s="5" t="s">
        <v>61</v>
      </c>
      <c r="U63" s="5" t="s">
        <v>61</v>
      </c>
    </row>
    <row r="64" spans="1:21" s="6" customFormat="1" x14ac:dyDescent="0.2">
      <c r="A64" s="4" t="s">
        <v>433</v>
      </c>
      <c r="B64" s="5" t="s">
        <v>61</v>
      </c>
      <c r="C64" s="5" t="s">
        <v>61</v>
      </c>
      <c r="D64" s="5" t="s">
        <v>61</v>
      </c>
      <c r="E64" s="5" t="s">
        <v>61</v>
      </c>
      <c r="F64" s="5" t="s">
        <v>61</v>
      </c>
      <c r="H64" s="5" t="s">
        <v>61</v>
      </c>
      <c r="I64" s="5" t="s">
        <v>61</v>
      </c>
      <c r="J64" s="5" t="s">
        <v>61</v>
      </c>
      <c r="K64" s="5" t="s">
        <v>61</v>
      </c>
      <c r="O64" s="5" t="s">
        <v>61</v>
      </c>
      <c r="P64" s="5" t="s">
        <v>61</v>
      </c>
      <c r="Q64" s="5" t="s">
        <v>61</v>
      </c>
      <c r="R64" s="5" t="s">
        <v>61</v>
      </c>
      <c r="T64" s="5" t="s">
        <v>61</v>
      </c>
      <c r="U64" s="5" t="s">
        <v>61</v>
      </c>
    </row>
    <row r="65" spans="1:21" s="6" customFormat="1" x14ac:dyDescent="0.2">
      <c r="A65" s="4" t="s">
        <v>434</v>
      </c>
    </row>
    <row r="66" spans="1:21" s="6" customFormat="1" x14ac:dyDescent="0.2">
      <c r="A66" s="4" t="s">
        <v>435</v>
      </c>
      <c r="B66" s="5" t="s">
        <v>61</v>
      </c>
      <c r="C66" s="5" t="s">
        <v>61</v>
      </c>
      <c r="D66" s="5" t="s">
        <v>61</v>
      </c>
      <c r="E66" s="5" t="s">
        <v>61</v>
      </c>
      <c r="F66" s="5" t="s">
        <v>61</v>
      </c>
      <c r="H66" s="5" t="s">
        <v>61</v>
      </c>
      <c r="I66" s="5" t="s">
        <v>61</v>
      </c>
      <c r="J66" s="5" t="s">
        <v>61</v>
      </c>
      <c r="K66" s="5" t="s">
        <v>61</v>
      </c>
      <c r="O66" s="5" t="s">
        <v>61</v>
      </c>
      <c r="P66" s="5" t="s">
        <v>61</v>
      </c>
      <c r="Q66" s="5" t="s">
        <v>61</v>
      </c>
      <c r="R66" s="5" t="s">
        <v>61</v>
      </c>
      <c r="T66" s="5" t="s">
        <v>61</v>
      </c>
      <c r="U66" s="5" t="s">
        <v>61</v>
      </c>
    </row>
    <row r="67" spans="1:21" s="6" customFormat="1" x14ac:dyDescent="0.2">
      <c r="A67" s="4" t="s">
        <v>436</v>
      </c>
    </row>
    <row r="68" spans="1:21" s="6" customFormat="1" x14ac:dyDescent="0.2">
      <c r="A68" s="4" t="s">
        <v>437</v>
      </c>
      <c r="B68" s="5" t="s">
        <v>61</v>
      </c>
      <c r="C68" s="5" t="s">
        <v>61</v>
      </c>
      <c r="D68" s="5" t="s">
        <v>438</v>
      </c>
      <c r="E68" s="5" t="s">
        <v>61</v>
      </c>
      <c r="F68" s="5" t="s">
        <v>439</v>
      </c>
      <c r="H68" s="5" t="s">
        <v>61</v>
      </c>
      <c r="I68" s="5" t="s">
        <v>61</v>
      </c>
      <c r="J68" s="5" t="s">
        <v>61</v>
      </c>
      <c r="K68" s="5" t="s">
        <v>61</v>
      </c>
      <c r="O68" s="5" t="s">
        <v>61</v>
      </c>
      <c r="P68" s="5" t="s">
        <v>184</v>
      </c>
      <c r="Q68" s="5" t="s">
        <v>440</v>
      </c>
      <c r="R68" s="5" t="s">
        <v>441</v>
      </c>
      <c r="T68" s="5" t="s">
        <v>442</v>
      </c>
      <c r="U68" s="5" t="s">
        <v>61</v>
      </c>
    </row>
    <row r="69" spans="1:21" s="6" customFormat="1" x14ac:dyDescent="0.2">
      <c r="A69" s="4" t="s">
        <v>443</v>
      </c>
      <c r="B69" s="5" t="s">
        <v>237</v>
      </c>
      <c r="C69" s="5" t="s">
        <v>237</v>
      </c>
      <c r="D69" s="5" t="s">
        <v>237</v>
      </c>
      <c r="E69" s="5" t="s">
        <v>237</v>
      </c>
      <c r="F69" s="5" t="s">
        <v>237</v>
      </c>
      <c r="H69" s="5" t="s">
        <v>237</v>
      </c>
      <c r="I69" s="5" t="s">
        <v>237</v>
      </c>
      <c r="J69" s="5" t="s">
        <v>61</v>
      </c>
      <c r="K69" s="5" t="s">
        <v>237</v>
      </c>
      <c r="O69" s="5" t="s">
        <v>61</v>
      </c>
      <c r="P69" s="5" t="s">
        <v>237</v>
      </c>
      <c r="Q69" s="5" t="s">
        <v>237</v>
      </c>
      <c r="R69" s="5" t="s">
        <v>237</v>
      </c>
      <c r="T69" s="5" t="s">
        <v>237</v>
      </c>
      <c r="U69" s="5" t="s">
        <v>444</v>
      </c>
    </row>
    <row r="70" spans="1:21" s="6" customFormat="1" x14ac:dyDescent="0.2">
      <c r="A70" s="4" t="s">
        <v>120</v>
      </c>
      <c r="B70" s="5" t="s">
        <v>61</v>
      </c>
      <c r="C70" s="5" t="s">
        <v>61</v>
      </c>
      <c r="D70" s="5" t="s">
        <v>61</v>
      </c>
      <c r="E70" s="5" t="s">
        <v>61</v>
      </c>
      <c r="F70" s="5" t="s">
        <v>61</v>
      </c>
      <c r="H70" s="5" t="s">
        <v>61</v>
      </c>
      <c r="I70" s="5" t="s">
        <v>61</v>
      </c>
      <c r="J70" s="5" t="s">
        <v>61</v>
      </c>
      <c r="K70" s="5" t="s">
        <v>61</v>
      </c>
      <c r="O70" s="5" t="s">
        <v>61</v>
      </c>
      <c r="P70" s="5" t="s">
        <v>61</v>
      </c>
      <c r="Q70" s="5" t="s">
        <v>61</v>
      </c>
      <c r="R70" s="5" t="s">
        <v>61</v>
      </c>
      <c r="T70" s="5" t="s">
        <v>61</v>
      </c>
      <c r="U70" s="5" t="s">
        <v>61</v>
      </c>
    </row>
    <row r="71" spans="1:21" s="6" customFormat="1" x14ac:dyDescent="0.2">
      <c r="A71" s="4" t="s">
        <v>445</v>
      </c>
      <c r="B71" s="5" t="s">
        <v>61</v>
      </c>
      <c r="C71" s="5" t="s">
        <v>61</v>
      </c>
      <c r="D71" s="5" t="s">
        <v>61</v>
      </c>
      <c r="E71" s="5" t="s">
        <v>61</v>
      </c>
      <c r="F71" s="5" t="s">
        <v>61</v>
      </c>
      <c r="H71" s="5" t="s">
        <v>61</v>
      </c>
      <c r="I71" s="5" t="s">
        <v>61</v>
      </c>
      <c r="J71" s="5" t="s">
        <v>61</v>
      </c>
      <c r="K71" s="5" t="s">
        <v>61</v>
      </c>
      <c r="O71" s="5" t="s">
        <v>61</v>
      </c>
      <c r="P71" s="5" t="s">
        <v>61</v>
      </c>
      <c r="Q71" s="5" t="s">
        <v>61</v>
      </c>
      <c r="R71" s="5" t="s">
        <v>61</v>
      </c>
      <c r="T71" s="5" t="s">
        <v>61</v>
      </c>
      <c r="U71" s="5" t="s">
        <v>61</v>
      </c>
    </row>
    <row r="72" spans="1:21" s="6" customFormat="1" x14ac:dyDescent="0.2">
      <c r="A72" s="4" t="s">
        <v>446</v>
      </c>
    </row>
    <row r="73" spans="1:21" s="6" customFormat="1" x14ac:dyDescent="0.2">
      <c r="A73" s="4" t="s">
        <v>447</v>
      </c>
      <c r="B73" s="5" t="s">
        <v>61</v>
      </c>
      <c r="C73" s="5" t="s">
        <v>61</v>
      </c>
      <c r="D73" s="5" t="s">
        <v>61</v>
      </c>
      <c r="E73" s="5" t="s">
        <v>61</v>
      </c>
      <c r="F73" s="5" t="s">
        <v>61</v>
      </c>
      <c r="H73" s="5" t="s">
        <v>61</v>
      </c>
      <c r="I73" s="5" t="s">
        <v>61</v>
      </c>
      <c r="J73" s="5" t="s">
        <v>61</v>
      </c>
      <c r="K73" s="5" t="s">
        <v>61</v>
      </c>
      <c r="O73" s="5" t="s">
        <v>61</v>
      </c>
      <c r="P73" s="5" t="s">
        <v>61</v>
      </c>
      <c r="Q73" s="5" t="s">
        <v>61</v>
      </c>
      <c r="R73" s="5" t="s">
        <v>61</v>
      </c>
      <c r="T73" s="5" t="s">
        <v>61</v>
      </c>
      <c r="U73" s="5" t="s">
        <v>61</v>
      </c>
    </row>
    <row r="74" spans="1:21" s="6" customFormat="1" x14ac:dyDescent="0.2">
      <c r="A74" s="4" t="s">
        <v>448</v>
      </c>
    </row>
    <row r="75" spans="1:21" s="6" customFormat="1" x14ac:dyDescent="0.2">
      <c r="A75" s="4" t="s">
        <v>449</v>
      </c>
      <c r="B75" s="5" t="s">
        <v>61</v>
      </c>
      <c r="C75" s="5" t="s">
        <v>61</v>
      </c>
      <c r="D75" s="5" t="s">
        <v>450</v>
      </c>
      <c r="E75" s="5" t="s">
        <v>61</v>
      </c>
      <c r="F75" s="5" t="s">
        <v>256</v>
      </c>
      <c r="H75" s="5" t="s">
        <v>61</v>
      </c>
      <c r="I75" s="5" t="s">
        <v>451</v>
      </c>
      <c r="J75" s="5" t="s">
        <v>61</v>
      </c>
      <c r="K75" s="5" t="s">
        <v>61</v>
      </c>
      <c r="O75" s="5" t="s">
        <v>61</v>
      </c>
      <c r="P75" s="5" t="s">
        <v>184</v>
      </c>
      <c r="Q75" s="5" t="s">
        <v>61</v>
      </c>
      <c r="R75" s="5" t="s">
        <v>452</v>
      </c>
      <c r="T75" s="5" t="s">
        <v>453</v>
      </c>
      <c r="U75" s="5" t="s">
        <v>61</v>
      </c>
    </row>
    <row r="76" spans="1:21" s="6" customFormat="1" x14ac:dyDescent="0.2">
      <c r="A76" s="4" t="s">
        <v>454</v>
      </c>
      <c r="B76" s="5" t="s">
        <v>237</v>
      </c>
      <c r="C76" s="5" t="s">
        <v>237</v>
      </c>
      <c r="D76" s="5" t="s">
        <v>237</v>
      </c>
      <c r="E76" s="5" t="s">
        <v>237</v>
      </c>
      <c r="F76" s="5" t="s">
        <v>237</v>
      </c>
      <c r="H76" s="5" t="s">
        <v>237</v>
      </c>
      <c r="I76" s="5" t="s">
        <v>237</v>
      </c>
      <c r="J76" s="5" t="s">
        <v>61</v>
      </c>
      <c r="K76" s="5" t="s">
        <v>237</v>
      </c>
      <c r="O76" s="5" t="s">
        <v>61</v>
      </c>
      <c r="P76" s="5" t="s">
        <v>237</v>
      </c>
      <c r="Q76" s="5" t="s">
        <v>237</v>
      </c>
      <c r="R76" s="5" t="s">
        <v>237</v>
      </c>
      <c r="T76" s="5" t="s">
        <v>237</v>
      </c>
      <c r="U76" s="5" t="s">
        <v>237</v>
      </c>
    </row>
    <row r="77" spans="1:21" s="6" customFormat="1" x14ac:dyDescent="0.2">
      <c r="A77" s="4" t="s">
        <v>120</v>
      </c>
      <c r="B77" s="5" t="s">
        <v>61</v>
      </c>
      <c r="C77" s="5" t="s">
        <v>61</v>
      </c>
      <c r="D77" s="5" t="s">
        <v>61</v>
      </c>
      <c r="E77" s="5" t="s">
        <v>61</v>
      </c>
      <c r="F77" s="5" t="s">
        <v>61</v>
      </c>
      <c r="H77" s="5" t="s">
        <v>61</v>
      </c>
      <c r="I77" s="5" t="s">
        <v>61</v>
      </c>
      <c r="J77" s="5" t="s">
        <v>61</v>
      </c>
      <c r="K77" s="5" t="s">
        <v>61</v>
      </c>
      <c r="O77" s="5" t="s">
        <v>61</v>
      </c>
      <c r="P77" s="5" t="s">
        <v>61</v>
      </c>
      <c r="Q77" s="5" t="s">
        <v>61</v>
      </c>
      <c r="R77" s="5" t="s">
        <v>61</v>
      </c>
      <c r="T77" s="5" t="s">
        <v>61</v>
      </c>
      <c r="U77" s="5" t="s">
        <v>61</v>
      </c>
    </row>
    <row r="78" spans="1:21" s="6" customFormat="1" x14ac:dyDescent="0.2">
      <c r="A78" s="4" t="s">
        <v>455</v>
      </c>
      <c r="B78" s="5" t="s">
        <v>61</v>
      </c>
      <c r="C78" s="5" t="s">
        <v>61</v>
      </c>
      <c r="D78" s="5" t="s">
        <v>61</v>
      </c>
      <c r="E78" s="5" t="s">
        <v>61</v>
      </c>
      <c r="F78" s="5" t="s">
        <v>61</v>
      </c>
      <c r="H78" s="5" t="s">
        <v>61</v>
      </c>
      <c r="I78" s="5" t="s">
        <v>61</v>
      </c>
      <c r="J78" s="5" t="s">
        <v>61</v>
      </c>
      <c r="K78" s="5" t="s">
        <v>61</v>
      </c>
      <c r="O78" s="5" t="s">
        <v>61</v>
      </c>
      <c r="P78" s="5" t="s">
        <v>61</v>
      </c>
      <c r="Q78" s="5" t="s">
        <v>61</v>
      </c>
      <c r="R78" s="5" t="s">
        <v>61</v>
      </c>
      <c r="T78" s="5" t="s">
        <v>61</v>
      </c>
      <c r="U78" s="5" t="s">
        <v>61</v>
      </c>
    </row>
    <row r="79" spans="1:21" s="6" customFormat="1" x14ac:dyDescent="0.2">
      <c r="A79" s="4" t="s">
        <v>456</v>
      </c>
    </row>
    <row r="80" spans="1:21" s="6" customFormat="1" x14ac:dyDescent="0.2">
      <c r="A80" s="4" t="s">
        <v>457</v>
      </c>
      <c r="B80" s="5" t="s">
        <v>61</v>
      </c>
      <c r="C80" s="5" t="s">
        <v>61</v>
      </c>
      <c r="D80" s="5" t="s">
        <v>458</v>
      </c>
      <c r="E80" s="5" t="s">
        <v>61</v>
      </c>
      <c r="F80" s="5" t="s">
        <v>256</v>
      </c>
      <c r="H80" s="5" t="s">
        <v>61</v>
      </c>
      <c r="I80" s="5" t="s">
        <v>459</v>
      </c>
      <c r="J80" s="5" t="s">
        <v>61</v>
      </c>
      <c r="K80" s="5" t="s">
        <v>61</v>
      </c>
      <c r="O80" s="5" t="s">
        <v>61</v>
      </c>
      <c r="P80" s="5" t="s">
        <v>184</v>
      </c>
      <c r="Q80" s="5" t="s">
        <v>61</v>
      </c>
      <c r="R80" s="5" t="s">
        <v>460</v>
      </c>
      <c r="T80" s="5" t="s">
        <v>461</v>
      </c>
      <c r="U80" s="5" t="s">
        <v>61</v>
      </c>
    </row>
    <row r="81" spans="1:21" s="6" customFormat="1" x14ac:dyDescent="0.2">
      <c r="A81" s="4" t="s">
        <v>462</v>
      </c>
      <c r="B81" s="5" t="s">
        <v>238</v>
      </c>
      <c r="C81" s="5" t="s">
        <v>238</v>
      </c>
      <c r="D81" s="5" t="s">
        <v>238</v>
      </c>
      <c r="E81" s="5" t="s">
        <v>237</v>
      </c>
      <c r="F81" s="5" t="s">
        <v>237</v>
      </c>
      <c r="H81" s="5" t="s">
        <v>237</v>
      </c>
      <c r="I81" s="5" t="s">
        <v>238</v>
      </c>
      <c r="J81" s="5" t="s">
        <v>61</v>
      </c>
      <c r="K81" s="5" t="s">
        <v>238</v>
      </c>
      <c r="O81" s="5" t="s">
        <v>61</v>
      </c>
      <c r="P81" s="5" t="s">
        <v>238</v>
      </c>
      <c r="Q81" s="5" t="s">
        <v>238</v>
      </c>
      <c r="R81" s="5" t="s">
        <v>238</v>
      </c>
      <c r="T81" s="5" t="s">
        <v>237</v>
      </c>
      <c r="U81" s="5" t="s">
        <v>237</v>
      </c>
    </row>
    <row r="82" spans="1:21" s="6" customFormat="1" x14ac:dyDescent="0.2">
      <c r="A82" s="4" t="s">
        <v>120</v>
      </c>
      <c r="B82" s="5" t="s">
        <v>61</v>
      </c>
      <c r="C82" s="5" t="s">
        <v>61</v>
      </c>
      <c r="D82" s="5" t="s">
        <v>61</v>
      </c>
      <c r="E82" s="5" t="s">
        <v>61</v>
      </c>
      <c r="F82" s="5" t="s">
        <v>61</v>
      </c>
      <c r="H82" s="5" t="s">
        <v>61</v>
      </c>
      <c r="I82" s="5" t="s">
        <v>61</v>
      </c>
      <c r="J82" s="5" t="s">
        <v>61</v>
      </c>
      <c r="K82" s="5" t="s">
        <v>61</v>
      </c>
      <c r="O82" s="5" t="s">
        <v>61</v>
      </c>
      <c r="P82" s="5" t="s">
        <v>61</v>
      </c>
      <c r="Q82" s="5" t="s">
        <v>61</v>
      </c>
      <c r="R82" s="5" t="s">
        <v>61</v>
      </c>
      <c r="T82" s="5" t="s">
        <v>61</v>
      </c>
      <c r="U82" s="5" t="s">
        <v>61</v>
      </c>
    </row>
    <row r="83" spans="1:21" s="6" customFormat="1" x14ac:dyDescent="0.2">
      <c r="A83" s="4" t="s">
        <v>463</v>
      </c>
      <c r="B83" s="5" t="s">
        <v>61</v>
      </c>
      <c r="C83" s="5" t="s">
        <v>61</v>
      </c>
      <c r="D83" s="5" t="s">
        <v>61</v>
      </c>
      <c r="E83" s="5" t="s">
        <v>464</v>
      </c>
      <c r="F83" s="5" t="s">
        <v>465</v>
      </c>
      <c r="H83" s="5" t="s">
        <v>466</v>
      </c>
      <c r="I83" s="5" t="s">
        <v>61</v>
      </c>
      <c r="J83" s="5" t="s">
        <v>61</v>
      </c>
      <c r="K83" s="5" t="s">
        <v>61</v>
      </c>
      <c r="O83" s="5" t="s">
        <v>61</v>
      </c>
      <c r="P83" s="5" t="s">
        <v>61</v>
      </c>
      <c r="Q83" s="5" t="s">
        <v>61</v>
      </c>
      <c r="R83" s="5" t="s">
        <v>61</v>
      </c>
      <c r="T83" s="5" t="s">
        <v>467</v>
      </c>
      <c r="U83" s="5" t="s">
        <v>468</v>
      </c>
    </row>
    <row r="84" spans="1:21" s="6" customFormat="1" x14ac:dyDescent="0.2">
      <c r="A84" s="4" t="s">
        <v>469</v>
      </c>
      <c r="E84" s="6" t="str">
        <f>HYPERLINK("https://api.typeform.com/responses/files/49c8e8d9a007c0956521dca507f3ad20f204fb8c1775f6694f3c250bbffadcbb/Rotterdam2.JPG","https://api.typeform.com/responses/files/49c8e8d9a007c0956521dca507f3ad20f204fb8c1775f6694f3c250bbffadcbb/Rotterdam2.JPG")</f>
        <v>https://api.typeform.com/responses/files/49c8e8d9a007c0956521dca507f3ad20f204fb8c1775f6694f3c250bbffadcbb/Rotterdam2.JPG</v>
      </c>
      <c r="F84" s="6" t="str">
        <f>HYPERLINK("https://api.typeform.com/responses/files/ac796f29aba57e1baf981f7c1a40a208c1a4af2c0bdd21641e787cabe204480a/CRS_import_Rotterdam_Cristina_Leoni.pdf","https://api.typeform.com/responses/files/ac796f29aba57e1baf981f7c1a40a208c1a4af2c0bdd21641e787cabe204480a/CRS_import_Rotterdam_Cristina_Leoni.pdf")</f>
        <v>https://api.typeform.com/responses/files/ac796f29aba57e1baf981f7c1a40a208c1a4af2c0bdd21641e787cabe204480a/CRS_import_Rotterdam_Cristina_Leoni.pdf</v>
      </c>
      <c r="T84" s="6" t="str">
        <f>HYPERLINK("https://api.typeform.com/responses/files/d34b6e4d63d9ec4115281f3a4faa377e07001bc314008b780527cde78bac3453/Coordinate_System.jpg","https://api.typeform.com/responses/files/d34b6e4d63d9ec4115281f3a4faa377e07001bc314008b780527cde78bac3453/Coordinate_System.jpg")</f>
        <v>https://api.typeform.com/responses/files/d34b6e4d63d9ec4115281f3a4faa377e07001bc314008b780527cde78bac3453/Coordinate_System.jpg</v>
      </c>
      <c r="U84" s="6" t="str">
        <f>HYPERLINK("https://api.typeform.com/responses/files/90ae1b533b7dbb663fdee238f05d0ea7b16614c7d97f97faf79a199d872b8800/9.1.2_fig1.png","https://api.typeform.com/responses/files/90ae1b533b7dbb663fdee238f05d0ea7b16614c7d97f97faf79a199d872b8800/9.1.2_fig1.png")</f>
        <v>https://api.typeform.com/responses/files/90ae1b533b7dbb663fdee238f05d0ea7b16614c7d97f97faf79a199d872b8800/9.1.2_fig1.png</v>
      </c>
    </row>
    <row r="85" spans="1:21" s="6" customFormat="1" x14ac:dyDescent="0.2">
      <c r="A85" s="4" t="s">
        <v>470</v>
      </c>
      <c r="B85" s="5" t="s">
        <v>61</v>
      </c>
      <c r="C85" s="5" t="s">
        <v>61</v>
      </c>
      <c r="D85" s="5" t="s">
        <v>471</v>
      </c>
      <c r="E85" s="5" t="s">
        <v>61</v>
      </c>
      <c r="F85" s="5" t="s">
        <v>256</v>
      </c>
      <c r="H85" s="5" t="s">
        <v>61</v>
      </c>
      <c r="I85" s="5" t="s">
        <v>61</v>
      </c>
      <c r="J85" s="5" t="s">
        <v>61</v>
      </c>
      <c r="K85" s="5" t="s">
        <v>61</v>
      </c>
      <c r="O85" s="5" t="s">
        <v>61</v>
      </c>
      <c r="P85" s="5" t="s">
        <v>184</v>
      </c>
      <c r="Q85" s="5" t="s">
        <v>472</v>
      </c>
      <c r="R85" s="5" t="s">
        <v>473</v>
      </c>
      <c r="T85" s="5" t="s">
        <v>474</v>
      </c>
      <c r="U85" s="5" t="s">
        <v>61</v>
      </c>
    </row>
    <row r="86" spans="1:21" s="6" customFormat="1" x14ac:dyDescent="0.2">
      <c r="A86" s="4" t="s">
        <v>475</v>
      </c>
      <c r="B86" s="5" t="s">
        <v>237</v>
      </c>
      <c r="C86" s="5" t="s">
        <v>237</v>
      </c>
      <c r="D86" s="5" t="s">
        <v>237</v>
      </c>
      <c r="E86" s="5" t="s">
        <v>237</v>
      </c>
      <c r="F86" s="5" t="s">
        <v>61</v>
      </c>
      <c r="H86" s="5" t="s">
        <v>237</v>
      </c>
      <c r="I86" s="5" t="s">
        <v>237</v>
      </c>
      <c r="J86" s="5" t="s">
        <v>61</v>
      </c>
      <c r="K86" s="5" t="s">
        <v>237</v>
      </c>
      <c r="O86" s="5" t="s">
        <v>61</v>
      </c>
      <c r="P86" s="5" t="s">
        <v>237</v>
      </c>
      <c r="Q86" s="5" t="s">
        <v>237</v>
      </c>
      <c r="R86" s="5" t="s">
        <v>238</v>
      </c>
      <c r="T86" s="5" t="s">
        <v>237</v>
      </c>
      <c r="U86" s="5" t="s">
        <v>238</v>
      </c>
    </row>
    <row r="87" spans="1:21" s="6" customFormat="1" x14ac:dyDescent="0.2">
      <c r="A87" s="4" t="s">
        <v>120</v>
      </c>
      <c r="B87" s="5" t="s">
        <v>61</v>
      </c>
      <c r="C87" s="5" t="s">
        <v>61</v>
      </c>
      <c r="D87" s="5" t="s">
        <v>61</v>
      </c>
      <c r="E87" s="5" t="s">
        <v>61</v>
      </c>
      <c r="F87" s="5" t="s">
        <v>476</v>
      </c>
      <c r="H87" s="5" t="s">
        <v>61</v>
      </c>
      <c r="I87" s="5" t="s">
        <v>61</v>
      </c>
      <c r="J87" s="5" t="s">
        <v>61</v>
      </c>
      <c r="K87" s="5" t="s">
        <v>61</v>
      </c>
      <c r="O87" s="5" t="s">
        <v>61</v>
      </c>
      <c r="P87" s="5" t="s">
        <v>61</v>
      </c>
      <c r="Q87" s="5" t="s">
        <v>61</v>
      </c>
      <c r="R87" s="5" t="s">
        <v>61</v>
      </c>
      <c r="T87" s="5" t="s">
        <v>61</v>
      </c>
      <c r="U87" s="5" t="s">
        <v>61</v>
      </c>
    </row>
    <row r="88" spans="1:21" s="6" customFormat="1" x14ac:dyDescent="0.2">
      <c r="A88" s="4" t="s">
        <v>477</v>
      </c>
      <c r="B88" s="5" t="s">
        <v>61</v>
      </c>
      <c r="C88" s="5" t="s">
        <v>61</v>
      </c>
      <c r="D88" s="5" t="s">
        <v>61</v>
      </c>
      <c r="E88" s="5" t="s">
        <v>61</v>
      </c>
      <c r="F88" s="5" t="s">
        <v>61</v>
      </c>
      <c r="H88" s="5" t="s">
        <v>61</v>
      </c>
      <c r="I88" s="5" t="s">
        <v>61</v>
      </c>
      <c r="J88" s="5" t="s">
        <v>61</v>
      </c>
      <c r="K88" s="5" t="s">
        <v>61</v>
      </c>
      <c r="O88" s="5" t="s">
        <v>61</v>
      </c>
      <c r="P88" s="5" t="s">
        <v>61</v>
      </c>
      <c r="Q88" s="5" t="s">
        <v>61</v>
      </c>
      <c r="R88" s="5" t="s">
        <v>478</v>
      </c>
      <c r="T88" s="5" t="s">
        <v>61</v>
      </c>
      <c r="U88" s="5" t="s">
        <v>479</v>
      </c>
    </row>
    <row r="89" spans="1:21" s="6" customFormat="1" x14ac:dyDescent="0.2">
      <c r="A89" s="4" t="s">
        <v>480</v>
      </c>
      <c r="R89" s="6" t="str">
        <f>HYPERLINK("https://api.typeform.com/responses/files/1d7b25829bd36a1a218687686870cda3595b732de63267368850d6362fe54ca8/GeometryTypeChanged.PNG","https://api.typeform.com/responses/files/1d7b25829bd36a1a218687686870cda3595b732de63267368850d6362fe54ca8/GeometryTypeChanged.PNG")</f>
        <v>https://api.typeform.com/responses/files/1d7b25829bd36a1a218687686870cda3595b732de63267368850d6362fe54ca8/GeometryTypeChanged.PNG</v>
      </c>
      <c r="U89" s="6" t="str">
        <f>HYPERLINK("https://api.typeform.com/responses/files/f21dd1d2427f7f9e20a55d5278a9cc71927fc0883eb468ae52397649c6974740/10.1.2.png","https://api.typeform.com/responses/files/f21dd1d2427f7f9e20a55d5278a9cc71927fc0883eb468ae52397649c6974740/10.1.2.png")</f>
        <v>https://api.typeform.com/responses/files/f21dd1d2427f7f9e20a55d5278a9cc71927fc0883eb468ae52397649c6974740/10.1.2.png</v>
      </c>
    </row>
    <row r="90" spans="1:21" s="6" customFormat="1" x14ac:dyDescent="0.2">
      <c r="A90" s="4" t="s">
        <v>481</v>
      </c>
      <c r="B90" s="5" t="s">
        <v>482</v>
      </c>
      <c r="C90" s="5" t="s">
        <v>61</v>
      </c>
      <c r="D90" s="5" t="s">
        <v>483</v>
      </c>
      <c r="E90" s="5" t="s">
        <v>61</v>
      </c>
      <c r="F90" s="5" t="s">
        <v>476</v>
      </c>
      <c r="H90" s="5" t="s">
        <v>61</v>
      </c>
      <c r="I90" s="5" t="s">
        <v>61</v>
      </c>
      <c r="J90" s="5" t="s">
        <v>61</v>
      </c>
      <c r="K90" s="5" t="s">
        <v>484</v>
      </c>
      <c r="O90" s="5" t="s">
        <v>61</v>
      </c>
      <c r="P90" s="5" t="s">
        <v>485</v>
      </c>
      <c r="Q90" s="5" t="s">
        <v>486</v>
      </c>
      <c r="R90" s="5" t="s">
        <v>487</v>
      </c>
      <c r="T90" s="5" t="s">
        <v>488</v>
      </c>
      <c r="U90" s="5" t="s">
        <v>61</v>
      </c>
    </row>
    <row r="91" spans="1:21" s="6" customFormat="1" x14ac:dyDescent="0.2">
      <c r="A91" s="4" t="s">
        <v>489</v>
      </c>
      <c r="B91" s="5" t="s">
        <v>237</v>
      </c>
      <c r="C91" s="5" t="s">
        <v>237</v>
      </c>
      <c r="D91" s="5" t="s">
        <v>237</v>
      </c>
      <c r="E91" s="5" t="s">
        <v>61</v>
      </c>
      <c r="F91" s="5" t="s">
        <v>237</v>
      </c>
      <c r="H91" s="5" t="s">
        <v>237</v>
      </c>
      <c r="I91" s="5" t="s">
        <v>237</v>
      </c>
      <c r="J91" s="5" t="s">
        <v>61</v>
      </c>
      <c r="K91" s="5" t="s">
        <v>237</v>
      </c>
      <c r="O91" s="5" t="s">
        <v>61</v>
      </c>
      <c r="P91" s="5" t="s">
        <v>237</v>
      </c>
      <c r="Q91" s="5" t="s">
        <v>237</v>
      </c>
      <c r="R91" s="5" t="s">
        <v>238</v>
      </c>
      <c r="T91" s="5" t="s">
        <v>238</v>
      </c>
      <c r="U91" s="5" t="s">
        <v>238</v>
      </c>
    </row>
    <row r="92" spans="1:21" s="6" customFormat="1" x14ac:dyDescent="0.2">
      <c r="A92" s="4" t="s">
        <v>120</v>
      </c>
      <c r="B92" s="5" t="s">
        <v>61</v>
      </c>
      <c r="C92" s="5" t="s">
        <v>61</v>
      </c>
      <c r="D92" s="5" t="s">
        <v>61</v>
      </c>
      <c r="E92" s="5" t="s">
        <v>61</v>
      </c>
      <c r="F92" s="5" t="s">
        <v>61</v>
      </c>
      <c r="H92" s="5" t="s">
        <v>61</v>
      </c>
      <c r="I92" s="5" t="s">
        <v>61</v>
      </c>
      <c r="J92" s="5" t="s">
        <v>61</v>
      </c>
      <c r="K92" s="5" t="s">
        <v>61</v>
      </c>
      <c r="O92" s="5" t="s">
        <v>61</v>
      </c>
      <c r="P92" s="5" t="s">
        <v>61</v>
      </c>
      <c r="Q92" s="5" t="s">
        <v>61</v>
      </c>
      <c r="R92" s="5" t="s">
        <v>61</v>
      </c>
      <c r="T92" s="5" t="s">
        <v>61</v>
      </c>
      <c r="U92" s="5" t="s">
        <v>61</v>
      </c>
    </row>
    <row r="93" spans="1:21" s="6" customFormat="1" x14ac:dyDescent="0.2">
      <c r="A93" s="4" t="s">
        <v>490</v>
      </c>
      <c r="B93" s="5" t="s">
        <v>61</v>
      </c>
      <c r="C93" s="5" t="s">
        <v>61</v>
      </c>
      <c r="D93" s="5" t="s">
        <v>61</v>
      </c>
      <c r="E93" s="5" t="s">
        <v>61</v>
      </c>
      <c r="F93" s="5" t="s">
        <v>61</v>
      </c>
      <c r="H93" s="5" t="s">
        <v>61</v>
      </c>
      <c r="I93" s="5" t="s">
        <v>61</v>
      </c>
      <c r="J93" s="5" t="s">
        <v>61</v>
      </c>
      <c r="K93" s="5" t="s">
        <v>61</v>
      </c>
      <c r="O93" s="5" t="s">
        <v>61</v>
      </c>
      <c r="P93" s="5" t="s">
        <v>61</v>
      </c>
      <c r="Q93" s="5" t="s">
        <v>61</v>
      </c>
      <c r="R93" s="5" t="s">
        <v>491</v>
      </c>
      <c r="T93" s="5" t="s">
        <v>492</v>
      </c>
      <c r="U93" s="5" t="s">
        <v>493</v>
      </c>
    </row>
    <row r="94" spans="1:21" s="6" customFormat="1" x14ac:dyDescent="0.2">
      <c r="A94" s="4" t="s">
        <v>494</v>
      </c>
      <c r="R94" s="6" t="str">
        <f>HYPERLINK("https://api.typeform.com/responses/files/8fc34820c73a38aba35c743d07cca0152dcd3a060a5c8d4d7549928fec4004b7/InconsistentHierarchy.PNG","https://api.typeform.com/responses/files/8fc34820c73a38aba35c743d07cca0152dcd3a060a5c8d4d7549928fec4004b7/InconsistentHierarchy.PNG")</f>
        <v>https://api.typeform.com/responses/files/8fc34820c73a38aba35c743d07cca0152dcd3a060a5c8d4d7549928fec4004b7/InconsistentHierarchy.PNG</v>
      </c>
      <c r="T94" s="6" t="str">
        <f>HYPERLINK("https://api.typeform.com/responses/files/83487be072fde984757993c935b69800e0646504c1e991f4af79b67075e12fe9/LoD_After.jpg","https://api.typeform.com/responses/files/83487be072fde984757993c935b69800e0646504c1e991f4af79b67075e12fe9/LoD_After.jpg")</f>
        <v>https://api.typeform.com/responses/files/83487be072fde984757993c935b69800e0646504c1e991f4af79b67075e12fe9/LoD_After.jpg</v>
      </c>
      <c r="U94" s="6" t="str">
        <f>HYPERLINK("https://api.typeform.com/responses/files/e924232d53bb89945fbb64833a84fe094be92ae4f588b9ef5e2c31fc862567d1/11.1.2.png","https://api.typeform.com/responses/files/e924232d53bb89945fbb64833a84fe094be92ae4f588b9ef5e2c31fc862567d1/11.1.2.png")</f>
        <v>https://api.typeform.com/responses/files/e924232d53bb89945fbb64833a84fe094be92ae4f588b9ef5e2c31fc862567d1/11.1.2.png</v>
      </c>
    </row>
    <row r="95" spans="1:21" s="6" customFormat="1" x14ac:dyDescent="0.2">
      <c r="A95" s="4" t="s">
        <v>495</v>
      </c>
      <c r="B95" s="5" t="s">
        <v>496</v>
      </c>
      <c r="C95" s="5" t="s">
        <v>61</v>
      </c>
      <c r="D95" s="5" t="s">
        <v>497</v>
      </c>
      <c r="E95" s="5" t="s">
        <v>498</v>
      </c>
      <c r="F95" s="5" t="s">
        <v>499</v>
      </c>
      <c r="H95" s="5" t="s">
        <v>500</v>
      </c>
      <c r="I95" s="5" t="s">
        <v>501</v>
      </c>
      <c r="J95" s="5" t="s">
        <v>61</v>
      </c>
      <c r="K95" s="5" t="s">
        <v>502</v>
      </c>
      <c r="O95" s="5" t="s">
        <v>61</v>
      </c>
      <c r="P95" s="5" t="s">
        <v>184</v>
      </c>
      <c r="Q95" s="5" t="s">
        <v>503</v>
      </c>
      <c r="R95" s="5" t="s">
        <v>61</v>
      </c>
      <c r="T95" s="5" t="s">
        <v>504</v>
      </c>
      <c r="U95" s="5" t="s">
        <v>61</v>
      </c>
    </row>
    <row r="96" spans="1:21" s="6" customFormat="1" x14ac:dyDescent="0.2">
      <c r="A96" s="4" t="s">
        <v>505</v>
      </c>
      <c r="B96" s="5" t="s">
        <v>237</v>
      </c>
      <c r="C96" s="5" t="s">
        <v>237</v>
      </c>
      <c r="D96" s="5" t="s">
        <v>237</v>
      </c>
      <c r="E96" s="5" t="s">
        <v>61</v>
      </c>
      <c r="F96" s="5" t="s">
        <v>61</v>
      </c>
      <c r="H96" s="5" t="s">
        <v>237</v>
      </c>
      <c r="I96" s="5" t="s">
        <v>237</v>
      </c>
      <c r="J96" s="5" t="s">
        <v>61</v>
      </c>
      <c r="K96" s="5" t="s">
        <v>237</v>
      </c>
      <c r="O96" s="5" t="s">
        <v>61</v>
      </c>
      <c r="P96" s="5" t="s">
        <v>237</v>
      </c>
      <c r="Q96" s="5" t="s">
        <v>238</v>
      </c>
      <c r="R96" s="5" t="s">
        <v>237</v>
      </c>
      <c r="T96" s="5" t="s">
        <v>238</v>
      </c>
      <c r="U96" s="5" t="s">
        <v>238</v>
      </c>
    </row>
    <row r="97" spans="1:21" s="6" customFormat="1" x14ac:dyDescent="0.2">
      <c r="A97" s="4" t="s">
        <v>120</v>
      </c>
      <c r="B97" s="5" t="s">
        <v>61</v>
      </c>
      <c r="C97" s="5" t="s">
        <v>61</v>
      </c>
      <c r="D97" s="5" t="s">
        <v>61</v>
      </c>
      <c r="E97" s="5" t="s">
        <v>61</v>
      </c>
      <c r="F97" s="5" t="s">
        <v>506</v>
      </c>
      <c r="H97" s="5" t="s">
        <v>61</v>
      </c>
      <c r="I97" s="5" t="s">
        <v>61</v>
      </c>
      <c r="J97" s="5" t="s">
        <v>61</v>
      </c>
      <c r="K97" s="5" t="s">
        <v>61</v>
      </c>
      <c r="O97" s="5" t="s">
        <v>61</v>
      </c>
      <c r="P97" s="5" t="s">
        <v>61</v>
      </c>
      <c r="Q97" s="5" t="s">
        <v>61</v>
      </c>
      <c r="R97" s="5" t="s">
        <v>61</v>
      </c>
      <c r="T97" s="5" t="s">
        <v>61</v>
      </c>
      <c r="U97" s="5" t="s">
        <v>61</v>
      </c>
    </row>
    <row r="98" spans="1:21" s="6" customFormat="1" x14ac:dyDescent="0.2">
      <c r="A98" s="4" t="s">
        <v>507</v>
      </c>
      <c r="B98" s="5" t="s">
        <v>61</v>
      </c>
      <c r="C98" s="5" t="s">
        <v>61</v>
      </c>
      <c r="D98" s="5" t="s">
        <v>61</v>
      </c>
      <c r="E98" s="5" t="s">
        <v>61</v>
      </c>
      <c r="F98" s="5" t="s">
        <v>61</v>
      </c>
      <c r="H98" s="5" t="s">
        <v>61</v>
      </c>
      <c r="I98" s="5" t="s">
        <v>61</v>
      </c>
      <c r="J98" s="5" t="s">
        <v>61</v>
      </c>
      <c r="K98" s="5" t="s">
        <v>61</v>
      </c>
      <c r="O98" s="5" t="s">
        <v>61</v>
      </c>
      <c r="P98" s="5" t="s">
        <v>61</v>
      </c>
      <c r="Q98" s="5" t="s">
        <v>508</v>
      </c>
      <c r="R98" s="5" t="s">
        <v>61</v>
      </c>
      <c r="T98" s="5" t="s">
        <v>509</v>
      </c>
      <c r="U98" s="5" t="s">
        <v>510</v>
      </c>
    </row>
    <row r="99" spans="1:21" s="6" customFormat="1" x14ac:dyDescent="0.2">
      <c r="A99" s="4" t="s">
        <v>511</v>
      </c>
      <c r="Q99" s="6" t="str">
        <f>HYPERLINK("https://api.typeform.com/responses/files/ee37278981bf291e371c308985df91f8e3aef5a6b60e98382abc4aecfe81ab36/12.1.2.png","https://api.typeform.com/responses/files/ee37278981bf291e371c308985df91f8e3aef5a6b60e98382abc4aecfe81ab36/12.1.2.png")</f>
        <v>https://api.typeform.com/responses/files/ee37278981bf291e371c308985df91f8e3aef5a6b60e98382abc4aecfe81ab36/12.1.2.png</v>
      </c>
      <c r="T99" s="6" t="str">
        <f>HYPERLINK("https://api.typeform.com/responses/files/a7ed0bb2d6919459822e10cd7b2b9bcf98ef58a1870aa17a8d0ca031056ab108/building.jpg","https://api.typeform.com/responses/files/a7ed0bb2d6919459822e10cd7b2b9bcf98ef58a1870aa17a8d0ca031056ab108/building.jpg")</f>
        <v>https://api.typeform.com/responses/files/a7ed0bb2d6919459822e10cd7b2b9bcf98ef58a1870aa17a8d0ca031056ab108/building.jpg</v>
      </c>
      <c r="U99" s="6" t="str">
        <f>HYPERLINK("https://api.typeform.com/responses/files/6e4711f28213bcec489f14ad7788aaee533e82863a4fef5428e59e83753ce6c1/12.1.2.png","https://api.typeform.com/responses/files/6e4711f28213bcec489f14ad7788aaee533e82863a4fef5428e59e83753ce6c1/12.1.2.png")</f>
        <v>https://api.typeform.com/responses/files/6e4711f28213bcec489f14ad7788aaee533e82863a4fef5428e59e83753ce6c1/12.1.2.png</v>
      </c>
    </row>
    <row r="100" spans="1:21" s="6" customFormat="1" x14ac:dyDescent="0.2">
      <c r="A100" s="4" t="s">
        <v>512</v>
      </c>
      <c r="B100" s="5" t="s">
        <v>61</v>
      </c>
      <c r="C100" s="5" t="s">
        <v>61</v>
      </c>
      <c r="D100" s="5" t="s">
        <v>513</v>
      </c>
      <c r="E100" s="5" t="s">
        <v>61</v>
      </c>
      <c r="F100" s="5" t="s">
        <v>514</v>
      </c>
      <c r="H100" s="5" t="s">
        <v>61</v>
      </c>
      <c r="I100" s="5" t="s">
        <v>515</v>
      </c>
      <c r="J100" s="5" t="s">
        <v>61</v>
      </c>
      <c r="K100" s="5" t="s">
        <v>61</v>
      </c>
      <c r="O100" s="5" t="s">
        <v>61</v>
      </c>
      <c r="P100" s="5" t="s">
        <v>184</v>
      </c>
      <c r="Q100" s="5" t="s">
        <v>61</v>
      </c>
      <c r="R100" s="5" t="s">
        <v>516</v>
      </c>
      <c r="T100" s="5" t="s">
        <v>517</v>
      </c>
      <c r="U100" s="5" t="s">
        <v>61</v>
      </c>
    </row>
    <row r="101" spans="1:21" s="6" customFormat="1" x14ac:dyDescent="0.2">
      <c r="A101" s="4" t="s">
        <v>518</v>
      </c>
      <c r="B101" s="5" t="s">
        <v>237</v>
      </c>
      <c r="C101" s="5" t="s">
        <v>237</v>
      </c>
      <c r="D101" s="5" t="s">
        <v>238</v>
      </c>
      <c r="E101" s="5" t="s">
        <v>61</v>
      </c>
      <c r="F101" s="5" t="s">
        <v>237</v>
      </c>
      <c r="H101" s="5" t="s">
        <v>237</v>
      </c>
      <c r="I101" s="5" t="s">
        <v>237</v>
      </c>
      <c r="J101" s="5" t="s">
        <v>61</v>
      </c>
      <c r="K101" s="5" t="s">
        <v>237</v>
      </c>
      <c r="O101" s="5" t="s">
        <v>61</v>
      </c>
      <c r="P101" s="5" t="s">
        <v>237</v>
      </c>
      <c r="Q101" s="5" t="s">
        <v>237</v>
      </c>
      <c r="R101" s="5" t="s">
        <v>238</v>
      </c>
      <c r="T101" s="5" t="s">
        <v>238</v>
      </c>
      <c r="U101" s="5" t="s">
        <v>61</v>
      </c>
    </row>
    <row r="102" spans="1:21" s="6" customFormat="1" x14ac:dyDescent="0.2">
      <c r="A102" s="4" t="s">
        <v>120</v>
      </c>
      <c r="B102" s="5" t="s">
        <v>61</v>
      </c>
      <c r="C102" s="5" t="s">
        <v>61</v>
      </c>
      <c r="D102" s="5" t="s">
        <v>61</v>
      </c>
      <c r="E102" s="5" t="s">
        <v>61</v>
      </c>
      <c r="F102" s="5" t="s">
        <v>61</v>
      </c>
      <c r="H102" s="5" t="s">
        <v>61</v>
      </c>
      <c r="I102" s="5" t="s">
        <v>61</v>
      </c>
      <c r="J102" s="5" t="s">
        <v>61</v>
      </c>
      <c r="K102" s="5" t="s">
        <v>61</v>
      </c>
      <c r="O102" s="5" t="s">
        <v>61</v>
      </c>
      <c r="P102" s="5" t="s">
        <v>61</v>
      </c>
      <c r="Q102" s="5" t="s">
        <v>61</v>
      </c>
      <c r="R102" s="5" t="s">
        <v>61</v>
      </c>
      <c r="T102" s="5" t="s">
        <v>61</v>
      </c>
      <c r="U102" s="5" t="s">
        <v>61</v>
      </c>
    </row>
    <row r="103" spans="1:21" s="6" customFormat="1" x14ac:dyDescent="0.2">
      <c r="A103" s="4" t="s">
        <v>519</v>
      </c>
      <c r="B103" s="5" t="s">
        <v>61</v>
      </c>
      <c r="C103" s="5" t="s">
        <v>61</v>
      </c>
      <c r="D103" s="5" t="s">
        <v>184</v>
      </c>
      <c r="E103" s="5" t="s">
        <v>61</v>
      </c>
      <c r="F103" s="5" t="s">
        <v>61</v>
      </c>
      <c r="H103" s="5" t="s">
        <v>61</v>
      </c>
      <c r="I103" s="5" t="s">
        <v>61</v>
      </c>
      <c r="J103" s="5" t="s">
        <v>61</v>
      </c>
      <c r="K103" s="5" t="s">
        <v>61</v>
      </c>
      <c r="O103" s="5" t="s">
        <v>61</v>
      </c>
      <c r="P103" s="5" t="s">
        <v>61</v>
      </c>
      <c r="Q103" s="5" t="s">
        <v>61</v>
      </c>
      <c r="R103" s="5" t="s">
        <v>520</v>
      </c>
      <c r="T103" s="5" t="s">
        <v>521</v>
      </c>
      <c r="U103" s="5" t="s">
        <v>61</v>
      </c>
    </row>
    <row r="104" spans="1:21" s="6" customFormat="1" x14ac:dyDescent="0.2">
      <c r="A104" s="4" t="s">
        <v>522</v>
      </c>
      <c r="R104" s="6" t="str">
        <f>HYPERLINK("https://api.typeform.com/responses/files/737ab8fb1a44edb24825ed8b8d0c00222c9a73be189c1cda644d6287b097a1fe/LossOfRelationships.PNG","https://api.typeform.com/responses/files/737ab8fb1a44edb24825ed8b8d0c00222c9a73be189c1cda644d6287b097a1fe/LossOfRelationships.PNG")</f>
        <v>https://api.typeform.com/responses/files/737ab8fb1a44edb24825ed8b8d0c00222c9a73be189c1cda644d6287b097a1fe/LossOfRelationships.PNG</v>
      </c>
      <c r="T104" s="6" t="str">
        <f>HYPERLINK("https://api.typeform.com/responses/files/8be4c9cf3562bdbdab1c26ac44428624fe201dfbb8df2e3a268145afaeee3087/LoD_After.jpg","https://api.typeform.com/responses/files/8be4c9cf3562bdbdab1c26ac44428624fe201dfbb8df2e3a268145afaeee3087/LoD_After.jpg")</f>
        <v>https://api.typeform.com/responses/files/8be4c9cf3562bdbdab1c26ac44428624fe201dfbb8df2e3a268145afaeee3087/LoD_After.jpg</v>
      </c>
    </row>
    <row r="105" spans="1:21" s="6" customFormat="1" x14ac:dyDescent="0.2">
      <c r="A105" s="4" t="s">
        <v>523</v>
      </c>
      <c r="B105" s="5" t="s">
        <v>524</v>
      </c>
      <c r="C105" s="5" t="s">
        <v>61</v>
      </c>
      <c r="D105" s="5" t="s">
        <v>61</v>
      </c>
      <c r="E105" s="5" t="s">
        <v>61</v>
      </c>
      <c r="F105" s="5" t="s">
        <v>256</v>
      </c>
      <c r="H105" s="5" t="s">
        <v>525</v>
      </c>
      <c r="I105" s="5" t="s">
        <v>61</v>
      </c>
      <c r="J105" s="5" t="s">
        <v>61</v>
      </c>
      <c r="K105" s="5" t="s">
        <v>526</v>
      </c>
      <c r="O105" s="5" t="s">
        <v>61</v>
      </c>
      <c r="P105" s="5" t="s">
        <v>184</v>
      </c>
      <c r="Q105" s="5" t="s">
        <v>61</v>
      </c>
      <c r="R105" s="5" t="s">
        <v>61</v>
      </c>
      <c r="T105" s="5" t="s">
        <v>527</v>
      </c>
      <c r="U105" s="5" t="s">
        <v>528</v>
      </c>
    </row>
    <row r="106" spans="1:21" s="6" customFormat="1" x14ac:dyDescent="0.2">
      <c r="A106" s="4" t="s">
        <v>529</v>
      </c>
      <c r="B106" s="5" t="s">
        <v>39</v>
      </c>
      <c r="C106" s="5" t="s">
        <v>40</v>
      </c>
      <c r="D106" s="5" t="s">
        <v>41</v>
      </c>
      <c r="E106" s="5" t="s">
        <v>42</v>
      </c>
      <c r="F106" s="5" t="s">
        <v>43</v>
      </c>
      <c r="H106" s="5" t="s">
        <v>45</v>
      </c>
      <c r="I106" s="5" t="s">
        <v>45</v>
      </c>
      <c r="J106" s="5" t="s">
        <v>46</v>
      </c>
      <c r="K106" s="5" t="s">
        <v>47</v>
      </c>
      <c r="O106" s="5" t="s">
        <v>49</v>
      </c>
      <c r="P106" s="5" t="s">
        <v>50</v>
      </c>
      <c r="Q106" s="5" t="s">
        <v>51</v>
      </c>
      <c r="R106" s="5" t="s">
        <v>52</v>
      </c>
      <c r="T106" s="5" t="s">
        <v>54</v>
      </c>
      <c r="U106" s="5" t="s">
        <v>55</v>
      </c>
    </row>
    <row r="107" spans="1:21" s="4" customFormat="1" x14ac:dyDescent="0.2">
      <c r="A107" s="4" t="s">
        <v>530</v>
      </c>
      <c r="B107" s="7" t="s">
        <v>99</v>
      </c>
      <c r="C107" s="7" t="s">
        <v>100</v>
      </c>
      <c r="D107" s="7" t="s">
        <v>101</v>
      </c>
      <c r="E107" s="7" t="s">
        <v>102</v>
      </c>
      <c r="F107" s="7" t="s">
        <v>103</v>
      </c>
      <c r="H107" s="7" t="s">
        <v>105</v>
      </c>
      <c r="I107" s="7" t="s">
        <v>106</v>
      </c>
      <c r="J107" s="7" t="s">
        <v>107</v>
      </c>
      <c r="K107" s="7" t="s">
        <v>108</v>
      </c>
      <c r="O107" s="7" t="s">
        <v>111</v>
      </c>
      <c r="P107" s="7" t="s">
        <v>112</v>
      </c>
      <c r="Q107" s="7" t="s">
        <v>113</v>
      </c>
      <c r="R107" s="7" t="s">
        <v>113</v>
      </c>
      <c r="T107" s="7" t="s">
        <v>114</v>
      </c>
      <c r="U107" s="7" t="s">
        <v>115</v>
      </c>
    </row>
    <row r="108" spans="1:21" s="4" customFormat="1" x14ac:dyDescent="0.2">
      <c r="A108" s="4" t="s">
        <v>531</v>
      </c>
      <c r="B108" s="7" t="s">
        <v>63</v>
      </c>
      <c r="C108" s="7" t="s">
        <v>64</v>
      </c>
      <c r="D108" s="7" t="s">
        <v>65</v>
      </c>
      <c r="E108" s="7" t="s">
        <v>78</v>
      </c>
      <c r="F108" s="7" t="s">
        <v>67</v>
      </c>
      <c r="H108" s="7" t="s">
        <v>532</v>
      </c>
      <c r="I108" s="7" t="s">
        <v>533</v>
      </c>
      <c r="J108" s="7" t="s">
        <v>71</v>
      </c>
      <c r="K108" s="7" t="s">
        <v>72</v>
      </c>
      <c r="O108" s="7" t="s">
        <v>76</v>
      </c>
      <c r="P108" s="7" t="s">
        <v>77</v>
      </c>
      <c r="Q108" s="7" t="s">
        <v>78</v>
      </c>
      <c r="R108" s="7" t="s">
        <v>78</v>
      </c>
      <c r="T108" s="7" t="s">
        <v>76</v>
      </c>
      <c r="U108" s="7" t="s">
        <v>76</v>
      </c>
    </row>
    <row r="109" spans="1:21" s="6" customFormat="1" x14ac:dyDescent="0.2">
      <c r="A109" s="4" t="s">
        <v>348</v>
      </c>
      <c r="B109" s="5" t="s">
        <v>534</v>
      </c>
      <c r="C109" s="5" t="s">
        <v>535</v>
      </c>
      <c r="D109" s="5" t="s">
        <v>536</v>
      </c>
      <c r="E109" s="5" t="s">
        <v>537</v>
      </c>
      <c r="F109" s="5" t="s">
        <v>538</v>
      </c>
      <c r="H109" s="5" t="s">
        <v>539</v>
      </c>
      <c r="I109" s="5" t="s">
        <v>540</v>
      </c>
      <c r="J109" s="5" t="s">
        <v>541</v>
      </c>
      <c r="K109" s="5" t="s">
        <v>542</v>
      </c>
      <c r="O109" s="5" t="s">
        <v>543</v>
      </c>
      <c r="P109" s="5" t="s">
        <v>544</v>
      </c>
      <c r="Q109" s="5" t="s">
        <v>545</v>
      </c>
      <c r="R109" s="5" t="s">
        <v>546</v>
      </c>
      <c r="T109" s="5" t="s">
        <v>547</v>
      </c>
      <c r="U109" s="5" t="s">
        <v>548</v>
      </c>
    </row>
    <row r="110" spans="1:21" s="6" customFormat="1" x14ac:dyDescent="0.2">
      <c r="A110" s="4" t="s">
        <v>369</v>
      </c>
      <c r="B110" s="5" t="s">
        <v>549</v>
      </c>
      <c r="C110" s="5" t="s">
        <v>550</v>
      </c>
      <c r="D110" s="5" t="s">
        <v>551</v>
      </c>
      <c r="E110" s="5" t="s">
        <v>552</v>
      </c>
      <c r="F110" s="5" t="s">
        <v>553</v>
      </c>
      <c r="H110" s="5" t="s">
        <v>554</v>
      </c>
      <c r="I110" s="5" t="s">
        <v>555</v>
      </c>
      <c r="J110" s="5" t="s">
        <v>556</v>
      </c>
      <c r="K110" s="5" t="s">
        <v>557</v>
      </c>
      <c r="O110" s="5" t="s">
        <v>558</v>
      </c>
      <c r="P110" s="5" t="s">
        <v>559</v>
      </c>
      <c r="Q110" s="5" t="s">
        <v>560</v>
      </c>
      <c r="R110" s="5" t="s">
        <v>561</v>
      </c>
      <c r="T110" s="5" t="s">
        <v>562</v>
      </c>
      <c r="U110" s="5" t="s">
        <v>563</v>
      </c>
    </row>
    <row r="111" spans="1:21" s="6" customFormat="1" x14ac:dyDescent="0.2">
      <c r="A111" s="4" t="s">
        <v>390</v>
      </c>
      <c r="B111" s="5" t="s">
        <v>391</v>
      </c>
      <c r="C111" s="5" t="s">
        <v>392</v>
      </c>
      <c r="D111" s="5" t="s">
        <v>564</v>
      </c>
      <c r="E111" s="5" t="s">
        <v>394</v>
      </c>
      <c r="F111" s="5" t="s">
        <v>395</v>
      </c>
      <c r="H111" s="5" t="s">
        <v>396</v>
      </c>
      <c r="I111" s="5" t="s">
        <v>396</v>
      </c>
      <c r="J111" s="5" t="s">
        <v>397</v>
      </c>
      <c r="K111" s="5" t="s">
        <v>397</v>
      </c>
      <c r="O111" s="5" t="s">
        <v>565</v>
      </c>
      <c r="P111" s="5" t="s">
        <v>400</v>
      </c>
      <c r="Q111" s="5" t="s">
        <v>401</v>
      </c>
      <c r="R111" s="5" t="s">
        <v>402</v>
      </c>
      <c r="T111" s="5" t="s">
        <v>403</v>
      </c>
      <c r="U111" s="5" t="s">
        <v>404</v>
      </c>
    </row>
    <row r="114" spans="1:21" x14ac:dyDescent="0.2">
      <c r="A114" s="2" t="s">
        <v>0</v>
      </c>
      <c r="B114" s="1" t="s">
        <v>566</v>
      </c>
      <c r="C114" s="1" t="s">
        <v>567</v>
      </c>
      <c r="D114" s="1" t="s">
        <v>568</v>
      </c>
      <c r="E114" s="1" t="s">
        <v>569</v>
      </c>
      <c r="F114" s="1" t="s">
        <v>570</v>
      </c>
      <c r="G114" s="1" t="s">
        <v>571</v>
      </c>
      <c r="H114" s="1" t="s">
        <v>572</v>
      </c>
      <c r="I114" s="1" t="s">
        <v>573</v>
      </c>
      <c r="J114" s="1" t="s">
        <v>574</v>
      </c>
      <c r="K114" s="1" t="s">
        <v>575</v>
      </c>
      <c r="P114" s="1" t="s">
        <v>576</v>
      </c>
      <c r="Q114" s="1" t="s">
        <v>577</v>
      </c>
      <c r="R114" s="1" t="s">
        <v>578</v>
      </c>
      <c r="T114" s="1" t="s">
        <v>579</v>
      </c>
      <c r="U114" s="1" t="s">
        <v>580</v>
      </c>
    </row>
    <row r="115" spans="1:21" x14ac:dyDescent="0.2">
      <c r="A115" s="2" t="s">
        <v>420</v>
      </c>
      <c r="B115" s="1" t="s">
        <v>421</v>
      </c>
      <c r="C115" s="1" t="s">
        <v>421</v>
      </c>
      <c r="D115" s="1" t="s">
        <v>421</v>
      </c>
      <c r="E115" s="1" t="s">
        <v>421</v>
      </c>
      <c r="F115" s="1" t="s">
        <v>421</v>
      </c>
      <c r="G115" s="1" t="s">
        <v>422</v>
      </c>
      <c r="H115" s="1" t="s">
        <v>421</v>
      </c>
      <c r="I115" s="1" t="s">
        <v>421</v>
      </c>
      <c r="J115" s="1" t="s">
        <v>422</v>
      </c>
      <c r="K115" s="1" t="s">
        <v>421</v>
      </c>
      <c r="P115" s="1" t="s">
        <v>421</v>
      </c>
      <c r="Q115" s="1" t="s">
        <v>61</v>
      </c>
      <c r="R115" s="1" t="s">
        <v>61</v>
      </c>
      <c r="T115" s="1" t="s">
        <v>61</v>
      </c>
      <c r="U115" s="1" t="s">
        <v>61</v>
      </c>
    </row>
    <row r="116" spans="1:21" x14ac:dyDescent="0.2">
      <c r="A116" s="2" t="s">
        <v>581</v>
      </c>
      <c r="B116" s="1" t="s">
        <v>237</v>
      </c>
      <c r="C116" s="1" t="s">
        <v>237</v>
      </c>
      <c r="D116" s="1" t="s">
        <v>237</v>
      </c>
      <c r="E116" s="1" t="s">
        <v>61</v>
      </c>
      <c r="F116" s="1" t="s">
        <v>237</v>
      </c>
      <c r="G116" s="1" t="s">
        <v>61</v>
      </c>
      <c r="H116" s="1" t="s">
        <v>237</v>
      </c>
      <c r="I116" s="1" t="s">
        <v>237</v>
      </c>
      <c r="J116" s="1" t="s">
        <v>61</v>
      </c>
      <c r="K116" s="1" t="s">
        <v>237</v>
      </c>
      <c r="P116" s="1" t="s">
        <v>237</v>
      </c>
      <c r="Q116" s="1" t="s">
        <v>238</v>
      </c>
      <c r="R116" s="1" t="s">
        <v>238</v>
      </c>
      <c r="T116" s="1" t="s">
        <v>237</v>
      </c>
      <c r="U116" s="1" t="s">
        <v>582</v>
      </c>
    </row>
    <row r="117" spans="1:21" x14ac:dyDescent="0.2">
      <c r="A117" s="2" t="s">
        <v>120</v>
      </c>
      <c r="B117" s="1" t="s">
        <v>61</v>
      </c>
      <c r="C117" s="1" t="s">
        <v>61</v>
      </c>
      <c r="D117" s="1" t="s">
        <v>61</v>
      </c>
      <c r="E117" s="1" t="s">
        <v>583</v>
      </c>
      <c r="F117" s="1" t="s">
        <v>61</v>
      </c>
      <c r="G117" s="1" t="s">
        <v>61</v>
      </c>
      <c r="H117" s="1" t="s">
        <v>61</v>
      </c>
      <c r="I117" s="1" t="s">
        <v>61</v>
      </c>
      <c r="J117" s="1" t="s">
        <v>61</v>
      </c>
      <c r="K117" s="1" t="s">
        <v>61</v>
      </c>
      <c r="P117" s="1" t="s">
        <v>61</v>
      </c>
      <c r="Q117" s="1" t="s">
        <v>61</v>
      </c>
      <c r="R117" s="1" t="s">
        <v>61</v>
      </c>
      <c r="T117" s="1" t="s">
        <v>61</v>
      </c>
      <c r="U117" s="1" t="s">
        <v>61</v>
      </c>
    </row>
    <row r="118" spans="1:21" x14ac:dyDescent="0.2">
      <c r="A118" s="2" t="s">
        <v>584</v>
      </c>
      <c r="B118" s="1" t="s">
        <v>61</v>
      </c>
      <c r="C118" s="1" t="s">
        <v>61</v>
      </c>
      <c r="D118" s="1" t="s">
        <v>61</v>
      </c>
      <c r="E118" s="1" t="s">
        <v>61</v>
      </c>
      <c r="F118" s="1" t="s">
        <v>61</v>
      </c>
      <c r="G118" s="1" t="s">
        <v>61</v>
      </c>
      <c r="H118" s="1" t="s">
        <v>61</v>
      </c>
      <c r="I118" s="1" t="s">
        <v>61</v>
      </c>
      <c r="J118" s="1" t="s">
        <v>61</v>
      </c>
      <c r="K118" s="1" t="s">
        <v>61</v>
      </c>
      <c r="P118" s="1" t="s">
        <v>61</v>
      </c>
      <c r="Q118" s="1" t="s">
        <v>585</v>
      </c>
      <c r="R118" s="1" t="s">
        <v>586</v>
      </c>
      <c r="T118" s="1" t="s">
        <v>61</v>
      </c>
      <c r="U118" s="1" t="s">
        <v>61</v>
      </c>
    </row>
    <row r="119" spans="1:21" x14ac:dyDescent="0.2">
      <c r="A119" s="2" t="s">
        <v>587</v>
      </c>
      <c r="Q119" t="str">
        <f>HYPERLINK("https://api.typeform.com/responses/files/12a9ec7b2a60e8bab58551b84e235c4476099b6e9a2a7d79d01c51083273f7e0/14.1.2.png","https://api.typeform.com/responses/files/12a9ec7b2a60e8bab58551b84e235c4476099b6e9a2a7d79d01c51083273f7e0/14.1.2.png")</f>
        <v>https://api.typeform.com/responses/files/12a9ec7b2a60e8bab58551b84e235c4476099b6e9a2a7d79d01c51083273f7e0/14.1.2.png</v>
      </c>
      <c r="R119" t="str">
        <f>HYPERLINK("https://api.typeform.com/responses/files/0fe0454041d6ac14887c692893a416265458d1a169e38ef949e1b1c3b0ae71b3/GeometryType.PNG","https://api.typeform.com/responses/files/0fe0454041d6ac14887c692893a416265458d1a169e38ef949e1b1c3b0ae71b3/GeometryType.PNG")</f>
        <v>https://api.typeform.com/responses/files/0fe0454041d6ac14887c692893a416265458d1a169e38ef949e1b1c3b0ae71b3/GeometryType.PNG</v>
      </c>
    </row>
    <row r="120" spans="1:21" x14ac:dyDescent="0.2">
      <c r="A120" s="2" t="s">
        <v>588</v>
      </c>
      <c r="B120" s="1" t="s">
        <v>61</v>
      </c>
      <c r="C120" s="1" t="s">
        <v>61</v>
      </c>
      <c r="D120" s="1" t="s">
        <v>184</v>
      </c>
      <c r="E120" s="1" t="s">
        <v>61</v>
      </c>
      <c r="F120" s="1" t="s">
        <v>589</v>
      </c>
      <c r="G120" s="1" t="s">
        <v>61</v>
      </c>
      <c r="H120" s="1" t="s">
        <v>61</v>
      </c>
      <c r="I120" s="1" t="s">
        <v>61</v>
      </c>
      <c r="J120" s="1" t="s">
        <v>61</v>
      </c>
      <c r="K120" s="1" t="s">
        <v>61</v>
      </c>
      <c r="P120" s="1" t="s">
        <v>184</v>
      </c>
      <c r="Q120" s="1" t="s">
        <v>61</v>
      </c>
      <c r="R120" s="1" t="s">
        <v>590</v>
      </c>
      <c r="T120" s="1" t="s">
        <v>591</v>
      </c>
      <c r="U120" s="1" t="s">
        <v>592</v>
      </c>
    </row>
    <row r="121" spans="1:21" x14ac:dyDescent="0.2">
      <c r="A121" s="2" t="s">
        <v>593</v>
      </c>
      <c r="B121" s="1" t="s">
        <v>594</v>
      </c>
      <c r="C121" s="1" t="s">
        <v>594</v>
      </c>
      <c r="D121" s="1" t="s">
        <v>594</v>
      </c>
      <c r="E121" s="1" t="s">
        <v>238</v>
      </c>
      <c r="F121" s="1" t="s">
        <v>594</v>
      </c>
      <c r="G121" s="1" t="s">
        <v>61</v>
      </c>
      <c r="H121" s="1" t="s">
        <v>238</v>
      </c>
      <c r="I121" s="1" t="s">
        <v>238</v>
      </c>
      <c r="J121" s="1" t="s">
        <v>61</v>
      </c>
      <c r="K121" s="1" t="s">
        <v>594</v>
      </c>
      <c r="P121" s="1" t="s">
        <v>61</v>
      </c>
      <c r="Q121" s="1" t="s">
        <v>61</v>
      </c>
      <c r="R121" s="1" t="s">
        <v>61</v>
      </c>
      <c r="T121" s="1" t="s">
        <v>61</v>
      </c>
      <c r="U121" s="1" t="s">
        <v>61</v>
      </c>
    </row>
    <row r="122" spans="1:21" x14ac:dyDescent="0.2">
      <c r="A122" s="2" t="s">
        <v>595</v>
      </c>
      <c r="B122" s="1" t="s">
        <v>237</v>
      </c>
      <c r="C122" s="1" t="s">
        <v>237</v>
      </c>
      <c r="D122" s="1" t="s">
        <v>237</v>
      </c>
      <c r="E122" s="1" t="s">
        <v>237</v>
      </c>
      <c r="F122" s="1" t="s">
        <v>61</v>
      </c>
      <c r="G122" s="1" t="s">
        <v>61</v>
      </c>
      <c r="H122" s="1" t="s">
        <v>237</v>
      </c>
      <c r="I122" s="1" t="s">
        <v>61</v>
      </c>
      <c r="J122" s="1" t="s">
        <v>61</v>
      </c>
      <c r="K122" s="1" t="s">
        <v>237</v>
      </c>
      <c r="P122" s="1" t="s">
        <v>237</v>
      </c>
      <c r="Q122" s="1" t="s">
        <v>237</v>
      </c>
      <c r="R122" s="1" t="s">
        <v>237</v>
      </c>
      <c r="T122" s="1" t="s">
        <v>237</v>
      </c>
      <c r="U122" s="1" t="s">
        <v>444</v>
      </c>
    </row>
    <row r="123" spans="1:21" x14ac:dyDescent="0.2">
      <c r="A123" s="2" t="s">
        <v>120</v>
      </c>
      <c r="B123" s="1" t="s">
        <v>61</v>
      </c>
      <c r="C123" s="1" t="s">
        <v>61</v>
      </c>
      <c r="D123" s="1" t="s">
        <v>61</v>
      </c>
      <c r="E123" s="1" t="s">
        <v>61</v>
      </c>
      <c r="F123" s="1" t="s">
        <v>61</v>
      </c>
      <c r="G123" s="1" t="s">
        <v>61</v>
      </c>
      <c r="H123" s="1" t="s">
        <v>61</v>
      </c>
      <c r="I123" s="1" t="s">
        <v>61</v>
      </c>
      <c r="J123" s="1" t="s">
        <v>61</v>
      </c>
      <c r="K123" s="1" t="s">
        <v>61</v>
      </c>
      <c r="P123" s="1" t="s">
        <v>61</v>
      </c>
      <c r="Q123" s="1" t="s">
        <v>61</v>
      </c>
      <c r="R123" s="1" t="s">
        <v>61</v>
      </c>
      <c r="T123" s="1" t="s">
        <v>61</v>
      </c>
      <c r="U123" s="1" t="s">
        <v>61</v>
      </c>
    </row>
    <row r="124" spans="1:21" x14ac:dyDescent="0.2">
      <c r="A124" s="2" t="s">
        <v>596</v>
      </c>
      <c r="B124" s="1" t="s">
        <v>61</v>
      </c>
      <c r="C124" s="1" t="s">
        <v>61</v>
      </c>
      <c r="D124" s="1" t="s">
        <v>61</v>
      </c>
      <c r="E124" s="1" t="s">
        <v>61</v>
      </c>
      <c r="F124" s="1" t="s">
        <v>61</v>
      </c>
      <c r="G124" s="1" t="s">
        <v>61</v>
      </c>
      <c r="H124" s="1" t="s">
        <v>61</v>
      </c>
      <c r="I124" s="1" t="s">
        <v>61</v>
      </c>
      <c r="J124" s="1" t="s">
        <v>61</v>
      </c>
      <c r="K124" s="1" t="s">
        <v>61</v>
      </c>
      <c r="P124" s="1" t="s">
        <v>61</v>
      </c>
      <c r="Q124" s="1" t="s">
        <v>61</v>
      </c>
      <c r="R124" s="1" t="s">
        <v>61</v>
      </c>
      <c r="T124" s="1" t="s">
        <v>61</v>
      </c>
      <c r="U124" s="1" t="s">
        <v>61</v>
      </c>
    </row>
    <row r="125" spans="1:21" x14ac:dyDescent="0.2">
      <c r="A125" s="2" t="s">
        <v>597</v>
      </c>
    </row>
    <row r="126" spans="1:21" x14ac:dyDescent="0.2">
      <c r="A126" s="2" t="s">
        <v>598</v>
      </c>
      <c r="B126" s="1" t="s">
        <v>599</v>
      </c>
      <c r="C126" s="1" t="s">
        <v>61</v>
      </c>
      <c r="D126" s="1" t="s">
        <v>600</v>
      </c>
      <c r="E126" s="1" t="s">
        <v>61</v>
      </c>
      <c r="F126" s="1" t="s">
        <v>601</v>
      </c>
      <c r="G126" s="1" t="s">
        <v>61</v>
      </c>
      <c r="H126" s="1" t="s">
        <v>61</v>
      </c>
      <c r="I126" s="1" t="s">
        <v>602</v>
      </c>
      <c r="J126" s="1" t="s">
        <v>61</v>
      </c>
      <c r="K126" s="1" t="s">
        <v>61</v>
      </c>
      <c r="P126" s="1" t="s">
        <v>184</v>
      </c>
      <c r="Q126" s="1" t="s">
        <v>603</v>
      </c>
      <c r="R126" s="1" t="s">
        <v>604</v>
      </c>
      <c r="T126" s="1" t="s">
        <v>605</v>
      </c>
      <c r="U126" s="1" t="s">
        <v>606</v>
      </c>
    </row>
    <row r="127" spans="1:21" x14ac:dyDescent="0.2">
      <c r="A127" s="2" t="s">
        <v>607</v>
      </c>
      <c r="B127" s="1" t="s">
        <v>237</v>
      </c>
      <c r="C127" s="1" t="s">
        <v>237</v>
      </c>
      <c r="D127" s="1" t="s">
        <v>237</v>
      </c>
      <c r="E127" s="1" t="s">
        <v>237</v>
      </c>
      <c r="F127" s="1" t="s">
        <v>237</v>
      </c>
      <c r="G127" s="1" t="s">
        <v>61</v>
      </c>
      <c r="H127" s="1" t="s">
        <v>237</v>
      </c>
      <c r="I127" s="1" t="s">
        <v>237</v>
      </c>
      <c r="J127" s="1" t="s">
        <v>61</v>
      </c>
      <c r="K127" s="1" t="s">
        <v>237</v>
      </c>
      <c r="P127" s="1" t="s">
        <v>237</v>
      </c>
      <c r="Q127" s="1" t="s">
        <v>237</v>
      </c>
      <c r="R127" s="1" t="s">
        <v>237</v>
      </c>
      <c r="T127" s="1" t="s">
        <v>237</v>
      </c>
      <c r="U127" s="1" t="s">
        <v>61</v>
      </c>
    </row>
    <row r="128" spans="1:21" x14ac:dyDescent="0.2">
      <c r="A128" s="2" t="s">
        <v>120</v>
      </c>
      <c r="B128" s="1" t="s">
        <v>61</v>
      </c>
      <c r="C128" s="1" t="s">
        <v>61</v>
      </c>
      <c r="D128" s="1" t="s">
        <v>61</v>
      </c>
      <c r="E128" s="1" t="s">
        <v>61</v>
      </c>
      <c r="F128" s="1" t="s">
        <v>61</v>
      </c>
      <c r="G128" s="1" t="s">
        <v>61</v>
      </c>
      <c r="H128" s="1" t="s">
        <v>61</v>
      </c>
      <c r="I128" s="1" t="s">
        <v>61</v>
      </c>
      <c r="J128" s="1" t="s">
        <v>61</v>
      </c>
      <c r="K128" s="1" t="s">
        <v>61</v>
      </c>
      <c r="P128" s="1" t="s">
        <v>61</v>
      </c>
      <c r="Q128" s="1" t="s">
        <v>61</v>
      </c>
      <c r="R128" s="1" t="s">
        <v>61</v>
      </c>
      <c r="T128" s="1" t="s">
        <v>61</v>
      </c>
      <c r="U128" s="1" t="s">
        <v>61</v>
      </c>
    </row>
    <row r="129" spans="1:21" x14ac:dyDescent="0.2">
      <c r="A129" s="2" t="s">
        <v>608</v>
      </c>
      <c r="B129" s="1" t="s">
        <v>61</v>
      </c>
      <c r="C129" s="1" t="s">
        <v>61</v>
      </c>
      <c r="D129" s="1" t="s">
        <v>184</v>
      </c>
      <c r="E129" s="1" t="s">
        <v>609</v>
      </c>
      <c r="F129" s="1" t="s">
        <v>610</v>
      </c>
      <c r="G129" s="1" t="s">
        <v>61</v>
      </c>
      <c r="H129" s="1" t="s">
        <v>611</v>
      </c>
      <c r="I129" s="1" t="s">
        <v>61</v>
      </c>
      <c r="J129" s="1" t="s">
        <v>61</v>
      </c>
      <c r="K129" s="1" t="s">
        <v>61</v>
      </c>
      <c r="P129" s="1" t="s">
        <v>184</v>
      </c>
      <c r="Q129" s="1" t="s">
        <v>612</v>
      </c>
      <c r="R129" s="1" t="s">
        <v>613</v>
      </c>
      <c r="T129" s="1" t="s">
        <v>614</v>
      </c>
      <c r="U129" s="1" t="s">
        <v>615</v>
      </c>
    </row>
    <row r="130" spans="1:21" x14ac:dyDescent="0.2">
      <c r="A130" s="2" t="s">
        <v>616</v>
      </c>
      <c r="B130" s="1" t="s">
        <v>237</v>
      </c>
      <c r="C130" s="1" t="s">
        <v>237</v>
      </c>
      <c r="D130" s="1" t="s">
        <v>238</v>
      </c>
      <c r="E130" s="1" t="s">
        <v>237</v>
      </c>
      <c r="F130" s="1" t="s">
        <v>237</v>
      </c>
      <c r="G130" s="1" t="s">
        <v>61</v>
      </c>
      <c r="H130" s="1" t="s">
        <v>237</v>
      </c>
      <c r="I130" s="1" t="s">
        <v>237</v>
      </c>
      <c r="J130" s="1" t="s">
        <v>61</v>
      </c>
      <c r="K130" s="1" t="s">
        <v>238</v>
      </c>
      <c r="P130" s="1" t="s">
        <v>238</v>
      </c>
      <c r="Q130" s="1" t="s">
        <v>237</v>
      </c>
      <c r="R130" s="1" t="s">
        <v>237</v>
      </c>
      <c r="T130" s="1" t="s">
        <v>237</v>
      </c>
      <c r="U130" s="1" t="s">
        <v>61</v>
      </c>
    </row>
    <row r="131" spans="1:21" x14ac:dyDescent="0.2">
      <c r="A131" s="2" t="s">
        <v>120</v>
      </c>
      <c r="B131" s="1" t="s">
        <v>61</v>
      </c>
      <c r="C131" s="1" t="s">
        <v>61</v>
      </c>
      <c r="D131" s="1" t="s">
        <v>61</v>
      </c>
      <c r="E131" s="1" t="s">
        <v>61</v>
      </c>
      <c r="F131" s="1" t="s">
        <v>61</v>
      </c>
      <c r="G131" s="1" t="s">
        <v>61</v>
      </c>
      <c r="H131" s="1" t="s">
        <v>61</v>
      </c>
      <c r="I131" s="1" t="s">
        <v>61</v>
      </c>
      <c r="J131" s="1" t="s">
        <v>61</v>
      </c>
      <c r="K131" s="1" t="s">
        <v>61</v>
      </c>
      <c r="P131" s="1" t="s">
        <v>61</v>
      </c>
      <c r="Q131" s="1" t="s">
        <v>61</v>
      </c>
      <c r="R131" s="1" t="s">
        <v>61</v>
      </c>
      <c r="T131" s="1" t="s">
        <v>61</v>
      </c>
      <c r="U131" s="1" t="s">
        <v>61</v>
      </c>
    </row>
    <row r="132" spans="1:21" x14ac:dyDescent="0.2">
      <c r="A132" s="2" t="s">
        <v>617</v>
      </c>
      <c r="B132" s="1" t="s">
        <v>618</v>
      </c>
      <c r="C132" s="1" t="s">
        <v>619</v>
      </c>
      <c r="D132" s="1" t="s">
        <v>184</v>
      </c>
      <c r="E132" s="1" t="s">
        <v>620</v>
      </c>
      <c r="F132" s="1" t="s">
        <v>621</v>
      </c>
      <c r="G132" s="1" t="s">
        <v>61</v>
      </c>
      <c r="H132" s="1" t="s">
        <v>61</v>
      </c>
      <c r="I132" s="1" t="s">
        <v>61</v>
      </c>
      <c r="J132" s="1" t="s">
        <v>61</v>
      </c>
      <c r="K132" s="1" t="s">
        <v>61</v>
      </c>
      <c r="P132" s="1" t="s">
        <v>184</v>
      </c>
      <c r="Q132" s="1" t="s">
        <v>622</v>
      </c>
      <c r="R132" s="1" t="s">
        <v>623</v>
      </c>
      <c r="T132" s="1" t="s">
        <v>624</v>
      </c>
      <c r="U132" s="1" t="s">
        <v>625</v>
      </c>
    </row>
    <row r="133" spans="1:21" x14ac:dyDescent="0.2">
      <c r="A133" s="2" t="s">
        <v>626</v>
      </c>
      <c r="B133" s="1" t="s">
        <v>237</v>
      </c>
      <c r="C133" s="1" t="s">
        <v>238</v>
      </c>
      <c r="D133" s="1" t="s">
        <v>237</v>
      </c>
      <c r="E133" s="1" t="s">
        <v>238</v>
      </c>
      <c r="F133" s="1" t="s">
        <v>237</v>
      </c>
      <c r="G133" s="1" t="s">
        <v>61</v>
      </c>
      <c r="H133" s="1" t="s">
        <v>238</v>
      </c>
      <c r="I133" s="1" t="s">
        <v>238</v>
      </c>
      <c r="J133" s="1" t="s">
        <v>61</v>
      </c>
      <c r="K133" s="1" t="s">
        <v>238</v>
      </c>
      <c r="P133" s="1" t="s">
        <v>238</v>
      </c>
      <c r="Q133" s="1" t="s">
        <v>237</v>
      </c>
      <c r="R133" s="1" t="s">
        <v>237</v>
      </c>
      <c r="T133" s="1" t="s">
        <v>238</v>
      </c>
      <c r="U133" s="1" t="s">
        <v>237</v>
      </c>
    </row>
    <row r="134" spans="1:21" x14ac:dyDescent="0.2">
      <c r="A134" s="2" t="s">
        <v>120</v>
      </c>
      <c r="B134" s="1" t="s">
        <v>61</v>
      </c>
      <c r="C134" s="1" t="s">
        <v>61</v>
      </c>
      <c r="D134" s="1" t="s">
        <v>61</v>
      </c>
      <c r="E134" s="1" t="s">
        <v>61</v>
      </c>
      <c r="F134" s="1" t="s">
        <v>61</v>
      </c>
      <c r="G134" s="1" t="s">
        <v>61</v>
      </c>
      <c r="H134" s="1" t="s">
        <v>61</v>
      </c>
      <c r="I134" s="1" t="s">
        <v>61</v>
      </c>
      <c r="J134" s="1" t="s">
        <v>61</v>
      </c>
      <c r="K134" s="1" t="s">
        <v>61</v>
      </c>
      <c r="P134" s="1" t="s">
        <v>61</v>
      </c>
      <c r="Q134" s="1" t="s">
        <v>61</v>
      </c>
      <c r="R134" s="1" t="s">
        <v>61</v>
      </c>
      <c r="T134" s="1" t="s">
        <v>61</v>
      </c>
      <c r="U134" s="1" t="s">
        <v>61</v>
      </c>
    </row>
    <row r="135" spans="1:21" x14ac:dyDescent="0.2">
      <c r="A135" s="2" t="s">
        <v>627</v>
      </c>
      <c r="B135" s="1" t="s">
        <v>628</v>
      </c>
      <c r="C135" s="1" t="s">
        <v>61</v>
      </c>
      <c r="D135" s="1" t="s">
        <v>629</v>
      </c>
      <c r="E135" s="1" t="s">
        <v>61</v>
      </c>
      <c r="F135" s="1" t="s">
        <v>630</v>
      </c>
      <c r="G135" s="1" t="s">
        <v>61</v>
      </c>
      <c r="H135" s="1" t="s">
        <v>61</v>
      </c>
      <c r="I135" s="1" t="s">
        <v>61</v>
      </c>
      <c r="J135" s="1" t="s">
        <v>61</v>
      </c>
      <c r="K135" s="1" t="s">
        <v>61</v>
      </c>
      <c r="P135" s="1" t="s">
        <v>61</v>
      </c>
      <c r="Q135" s="1" t="s">
        <v>631</v>
      </c>
      <c r="R135" s="1" t="s">
        <v>632</v>
      </c>
      <c r="T135" s="1" t="s">
        <v>61</v>
      </c>
      <c r="U135" s="1" t="s">
        <v>633</v>
      </c>
    </row>
    <row r="136" spans="1:21" x14ac:dyDescent="0.2">
      <c r="A136" s="2" t="s">
        <v>634</v>
      </c>
      <c r="B136" t="str">
        <f>HYPERLINK("https://api.typeform.com/responses/files/cb931ff6a95fd4c8b26ac51c37c9ad9ce8b5e69106038014cba066a4b2c6115e/rotterdam_screenshot_DM_example_EditingCityGML_in_FMEWorkbench_v2019.0.png","https://api.typeform.com/responses/files/cb931ff6a95fd4c8b26ac51c37c9ad9ce8b5e69106038014cba066a4b2c6115e/rotterdam_screenshot_DM_example_EditingCityGML_in_FMEWorkbench_v2019.0.png")</f>
        <v>https://api.typeform.com/responses/files/cb931ff6a95fd4c8b26ac51c37c9ad9ce8b5e69106038014cba066a4b2c6115e/rotterdam_screenshot_DM_example_EditingCityGML_in_FMEWorkbench_v2019.0.png</v>
      </c>
      <c r="D136" t="str">
        <f>HYPERLINK("https://api.typeform.com/responses/files/3edd7dbec4e6f807b28ea7a86b4b21fd85325f774d2a1b4613f9f585c95c25c3/eveBIM_Rotterdam_LoD1_Lod2_AddProperties.pdf","https://api.typeform.com/responses/files/3edd7dbec4e6f807b28ea7a86b4b21fd85325f774d2a1b4613f9f585c95c25c3/eveBIM_Rotterdam_LoD1_Lod2_AddProperties.pdf")</f>
        <v>https://api.typeform.com/responses/files/3edd7dbec4e6f807b28ea7a86b4b21fd85325f774d2a1b4613f9f585c95c25c3/eveBIM_Rotterdam_LoD1_Lod2_AddProperties.pdf</v>
      </c>
      <c r="F136" t="str">
        <f>HYPERLINK("https://api.typeform.com/responses/files/2d87ceddb8bc2036569893552e9289bf302d6a9cbf845867be0c7935b9d3139a/Editing_Rotterdam_Cristina_Leoni.pdf","https://api.typeform.com/responses/files/2d87ceddb8bc2036569893552e9289bf302d6a9cbf845867be0c7935b9d3139a/Editing_Rotterdam_Cristina_Leoni.pdf")</f>
        <v>https://api.typeform.com/responses/files/2d87ceddb8bc2036569893552e9289bf302d6a9cbf845867be0c7935b9d3139a/Editing_Rotterdam_Cristina_Leoni.pdf</v>
      </c>
      <c r="Q136" t="str">
        <f>HYPERLINK("https://api.typeform.com/responses/files/73b29e2acc20d6e4a4426fd528fe2bd9d18da686d8ed7a1cb3e59f1e0af424a8/18.1.2.png","https://api.typeform.com/responses/files/73b29e2acc20d6e4a4426fd528fe2bd9d18da686d8ed7a1cb3e59f1e0af424a8/18.1.2.png")</f>
        <v>https://api.typeform.com/responses/files/73b29e2acc20d6e4a4426fd528fe2bd9d18da686d8ed7a1cb3e59f1e0af424a8/18.1.2.png</v>
      </c>
      <c r="R136" t="str">
        <f>HYPERLINK("https://api.typeform.com/responses/files/a371e911c1dabb6f241dfeff041a5e562da4932b5be2462bceefb0746aca2b8b/EditModel.PNG","https://api.typeform.com/responses/files/a371e911c1dabb6f241dfeff041a5e562da4932b5be2462bceefb0746aca2b8b/EditModel.PNG")</f>
        <v>https://api.typeform.com/responses/files/a371e911c1dabb6f241dfeff041a5e562da4932b5be2462bceefb0746aca2b8b/EditModel.PNG</v>
      </c>
      <c r="U136" t="str">
        <f>HYPERLINK("https://api.typeform.com/responses/files/5aea82207654cfe2a9d554eb9c4004549f48278bd1e407d22818ae2e1515b0cf/18.1.2.pdf","https://api.typeform.com/responses/files/5aea82207654cfe2a9d554eb9c4004549f48278bd1e407d22818ae2e1515b0cf/18.1.2.pdf")</f>
        <v>https://api.typeform.com/responses/files/5aea82207654cfe2a9d554eb9c4004549f48278bd1e407d22818ae2e1515b0cf/18.1.2.pdf</v>
      </c>
    </row>
    <row r="137" spans="1:21" x14ac:dyDescent="0.2">
      <c r="A137" s="2" t="s">
        <v>635</v>
      </c>
      <c r="B137" s="1" t="s">
        <v>636</v>
      </c>
      <c r="C137" s="1" t="s">
        <v>637</v>
      </c>
      <c r="D137" s="1" t="s">
        <v>638</v>
      </c>
      <c r="E137" s="1" t="s">
        <v>61</v>
      </c>
      <c r="F137" s="1" t="s">
        <v>639</v>
      </c>
      <c r="G137" s="1" t="s">
        <v>61</v>
      </c>
      <c r="H137" s="1" t="s">
        <v>61</v>
      </c>
      <c r="I137" s="1" t="s">
        <v>61</v>
      </c>
      <c r="J137" s="1" t="s">
        <v>61</v>
      </c>
      <c r="K137" s="1" t="s">
        <v>61</v>
      </c>
      <c r="P137" s="1" t="s">
        <v>184</v>
      </c>
      <c r="Q137" s="1" t="s">
        <v>61</v>
      </c>
      <c r="R137" s="1" t="s">
        <v>640</v>
      </c>
      <c r="T137" s="1" t="s">
        <v>641</v>
      </c>
      <c r="U137" s="1" t="s">
        <v>61</v>
      </c>
    </row>
    <row r="138" spans="1:21" x14ac:dyDescent="0.2">
      <c r="A138" s="2" t="s">
        <v>642</v>
      </c>
      <c r="B138" s="1" t="s">
        <v>237</v>
      </c>
      <c r="C138" s="1" t="s">
        <v>237</v>
      </c>
      <c r="D138" s="1" t="s">
        <v>237</v>
      </c>
      <c r="E138" s="1" t="s">
        <v>237</v>
      </c>
      <c r="F138" s="1" t="s">
        <v>237</v>
      </c>
      <c r="G138" s="1" t="s">
        <v>61</v>
      </c>
      <c r="H138" s="1" t="s">
        <v>238</v>
      </c>
      <c r="I138" s="1" t="s">
        <v>237</v>
      </c>
      <c r="J138" s="1" t="s">
        <v>61</v>
      </c>
      <c r="K138" s="1" t="s">
        <v>237</v>
      </c>
      <c r="P138" s="1" t="s">
        <v>237</v>
      </c>
      <c r="Q138" s="1" t="s">
        <v>237</v>
      </c>
      <c r="R138" s="1" t="s">
        <v>237</v>
      </c>
      <c r="T138" s="1" t="s">
        <v>61</v>
      </c>
      <c r="U138" s="1" t="s">
        <v>237</v>
      </c>
    </row>
    <row r="139" spans="1:21" x14ac:dyDescent="0.2">
      <c r="A139" s="2" t="s">
        <v>120</v>
      </c>
      <c r="B139" s="1" t="s">
        <v>61</v>
      </c>
      <c r="C139" s="1" t="s">
        <v>61</v>
      </c>
      <c r="D139" s="1" t="s">
        <v>61</v>
      </c>
      <c r="E139" s="1" t="s">
        <v>61</v>
      </c>
      <c r="F139" s="1" t="s">
        <v>61</v>
      </c>
      <c r="G139" s="1" t="s">
        <v>61</v>
      </c>
      <c r="H139" s="1" t="s">
        <v>61</v>
      </c>
      <c r="I139" s="1" t="s">
        <v>61</v>
      </c>
      <c r="J139" s="1" t="s">
        <v>61</v>
      </c>
      <c r="K139" s="1" t="s">
        <v>61</v>
      </c>
      <c r="P139" s="1" t="s">
        <v>61</v>
      </c>
      <c r="Q139" s="1" t="s">
        <v>61</v>
      </c>
      <c r="R139" s="1" t="s">
        <v>61</v>
      </c>
      <c r="T139" s="1" t="s">
        <v>643</v>
      </c>
      <c r="U139" s="1" t="s">
        <v>61</v>
      </c>
    </row>
    <row r="140" spans="1:21" x14ac:dyDescent="0.2">
      <c r="A140" s="2" t="s">
        <v>644</v>
      </c>
      <c r="B140" s="1" t="s">
        <v>645</v>
      </c>
      <c r="C140" s="1" t="s">
        <v>646</v>
      </c>
      <c r="D140" s="1" t="s">
        <v>647</v>
      </c>
      <c r="E140" s="1" t="s">
        <v>648</v>
      </c>
      <c r="F140" s="1" t="s">
        <v>649</v>
      </c>
      <c r="G140" s="1" t="s">
        <v>61</v>
      </c>
      <c r="H140" s="1" t="s">
        <v>61</v>
      </c>
      <c r="I140" s="1" t="s">
        <v>650</v>
      </c>
      <c r="J140" s="1" t="s">
        <v>61</v>
      </c>
      <c r="K140" s="1" t="s">
        <v>651</v>
      </c>
      <c r="P140" s="1" t="s">
        <v>652</v>
      </c>
      <c r="Q140" s="1" t="s">
        <v>653</v>
      </c>
      <c r="R140" s="1" t="s">
        <v>654</v>
      </c>
      <c r="T140" s="1" t="s">
        <v>655</v>
      </c>
      <c r="U140" s="1" t="s">
        <v>656</v>
      </c>
    </row>
    <row r="141" spans="1:21" x14ac:dyDescent="0.2">
      <c r="A141" s="2" t="s">
        <v>657</v>
      </c>
      <c r="B141" t="str">
        <f>HYPERLINK("https://api.typeform.com/responses/files/d8a416884a347ad4c27633ea0faf78db22e20c2e4988860e24bdbb34d505559b/rotterdam_screenshot_DM_example_Querying_CityGML_in_FMEWorkbench_v2019.0.png","https://api.typeform.com/responses/files/d8a416884a347ad4c27633ea0faf78db22e20c2e4988860e24bdbb34d505559b/rotterdam_screenshot_DM_example_Querying_CityGML_in_FMEWorkbench_v2019.0.png")</f>
        <v>https://api.typeform.com/responses/files/d8a416884a347ad4c27633ea0faf78db22e20c2e4988860e24bdbb34d505559b/rotterdam_screenshot_DM_example_Querying_CityGML_in_FMEWorkbench_v2019.0.png</v>
      </c>
      <c r="C141" t="str">
        <f>HYPERLINK("https://api.typeform.com/responses/files/b07467d9134da7c497a38b7edf2eec8adb8427b8f129ef4dac47b43941236116/1Spatial_Elyx_3D_Rotterdam_Query.PNG","https://api.typeform.com/responses/files/b07467d9134da7c497a38b7edf2eec8adb8427b8f129ef4dac47b43941236116/1Spatial_Elyx_3D_Rotterdam_Query.PNG")</f>
        <v>https://api.typeform.com/responses/files/b07467d9134da7c497a38b7edf2eec8adb8427b8f129ef4dac47b43941236116/1Spatial_Elyx_3D_Rotterdam_Query.PNG</v>
      </c>
      <c r="D141" t="str">
        <f>HYPERLINK("https://api.typeform.com/responses/files/1e53ed17cef25db7487294da894c5590b9180562f2b866a5ba4989e483f2c1c1/eveBIM_Rotterdam_LoD1_Lod2_Query.pdf","https://api.typeform.com/responses/files/1e53ed17cef25db7487294da894c5590b9180562f2b866a5ba4989e483f2c1c1/eveBIM_Rotterdam_LoD1_Lod2_Query.pdf")</f>
        <v>https://api.typeform.com/responses/files/1e53ed17cef25db7487294da894c5590b9180562f2b866a5ba4989e483f2c1c1/eveBIM_Rotterdam_LoD1_Lod2_Query.pdf</v>
      </c>
      <c r="E141" t="str">
        <f>HYPERLINK("https://api.typeform.com/responses/files/29021908667579f9558254cbe9d1348a621288f64414246398b6d7601e0dd1d7/Rotterdam4.JPG","https://api.typeform.com/responses/files/29021908667579f9558254cbe9d1348a621288f64414246398b6d7601e0dd1d7/Rotterdam4.JPG")</f>
        <v>https://api.typeform.com/responses/files/29021908667579f9558254cbe9d1348a621288f64414246398b6d7601e0dd1d7/Rotterdam4.JPG</v>
      </c>
      <c r="F141" t="str">
        <f>HYPERLINK("https://api.typeform.com/responses/files/c95291053f22bc39c80ff73e68269ac43d048edb31eba98fe028d7e3141d041e/Query_possibilities_Rotterdam_Cristina_Leoni.pdf","https://api.typeform.com/responses/files/c95291053f22bc39c80ff73e68269ac43d048edb31eba98fe028d7e3141d041e/Query_possibilities_Rotterdam_Cristina_Leoni.pdf")</f>
        <v>https://api.typeform.com/responses/files/c95291053f22bc39c80ff73e68269ac43d048edb31eba98fe028d7e3141d041e/Query_possibilities_Rotterdam_Cristina_Leoni.pdf</v>
      </c>
      <c r="I141" t="str">
        <f>HYPERLINK("https://api.typeform.com/responses/files/90ffcd37b0dd11cc1dcc6766aee4ffcc11b8b4a0975614ae3698a69476d8be6f/Query.zip","https://api.typeform.com/responses/files/90ffcd37b0dd11cc1dcc6766aee4ffcc11b8b4a0975614ae3698a69476d8be6f/Query.zip")</f>
        <v>https://api.typeform.com/responses/files/90ffcd37b0dd11cc1dcc6766aee4ffcc11b8b4a0975614ae3698a69476d8be6f/Query.zip</v>
      </c>
      <c r="K141" t="str">
        <f>HYPERLINK("https://api.typeform.com/responses/files/380579b4e16b73ed0f7b0a911badb8235b0b2149626fb1f18d725e3d98d5f0d3/Rotterdam_Queries_FKZViewer_HEriksson.jpg","https://api.typeform.com/responses/files/380579b4e16b73ed0f7b0a911badb8235b0b2149626fb1f18d725e3d98d5f0d3/Rotterdam_Queries_FKZViewer_HEriksson.jpg")</f>
        <v>https://api.typeform.com/responses/files/380579b4e16b73ed0f7b0a911badb8235b0b2149626fb1f18d725e3d98d5f0d3/Rotterdam_Queries_FKZViewer_HEriksson.jpg</v>
      </c>
      <c r="Q141" t="str">
        <f>HYPERLINK("https://api.typeform.com/responses/files/2f0116e9609a67c8c6dc6e55108612f9ef315c31c982ec197537a31285b02dfa/19.1.2.png","https://api.typeform.com/responses/files/2f0116e9609a67c8c6dc6e55108612f9ef315c31c982ec197537a31285b02dfa/19.1.2.png")</f>
        <v>https://api.typeform.com/responses/files/2f0116e9609a67c8c6dc6e55108612f9ef315c31c982ec197537a31285b02dfa/19.1.2.png</v>
      </c>
      <c r="R141" t="str">
        <f>HYPERLINK("https://api.typeform.com/responses/files/90c03aa68038f49aa4d923cfad78de81ad871e44be75e9f8549acc4c8a1ae06a/SQLQuery.PNG","https://api.typeform.com/responses/files/90c03aa68038f49aa4d923cfad78de81ad871e44be75e9f8549acc4c8a1ae06a/SQLQuery.PNG")</f>
        <v>https://api.typeform.com/responses/files/90c03aa68038f49aa4d923cfad78de81ad871e44be75e9f8549acc4c8a1ae06a/SQLQuery.PNG</v>
      </c>
      <c r="T141" t="str">
        <f>HYPERLINK("https://api.typeform.com/responses/files/bd23e7f4f20cec513fdb19e8456542050ce861dbb8989dfc247b427398672997/Query.jpg","https://api.typeform.com/responses/files/bd23e7f4f20cec513fdb19e8456542050ce861dbb8989dfc247b427398672997/Query.jpg")</f>
        <v>https://api.typeform.com/responses/files/bd23e7f4f20cec513fdb19e8456542050ce861dbb8989dfc247b427398672997/Query.jpg</v>
      </c>
      <c r="U141" t="str">
        <f>HYPERLINK("https://api.typeform.com/responses/files/ac0abff7d7a6037fcc62f56fc52f6de4d87be270d6c9fe25561bcd5ec390819f/19.1.2.pdf","https://api.typeform.com/responses/files/ac0abff7d7a6037fcc62f56fc52f6de4d87be270d6c9fe25561bcd5ec390819f/19.1.2.pdf")</f>
        <v>https://api.typeform.com/responses/files/ac0abff7d7a6037fcc62f56fc52f6de4d87be270d6c9fe25561bcd5ec390819f/19.1.2.pdf</v>
      </c>
    </row>
    <row r="142" spans="1:21" x14ac:dyDescent="0.2">
      <c r="A142" s="2" t="s">
        <v>658</v>
      </c>
      <c r="B142" s="1" t="s">
        <v>61</v>
      </c>
      <c r="C142" s="1" t="s">
        <v>61</v>
      </c>
      <c r="D142" s="1" t="s">
        <v>184</v>
      </c>
      <c r="E142" s="1" t="s">
        <v>61</v>
      </c>
      <c r="F142" s="1" t="s">
        <v>589</v>
      </c>
      <c r="G142" s="1" t="s">
        <v>61</v>
      </c>
      <c r="H142" s="1" t="s">
        <v>61</v>
      </c>
      <c r="I142" s="1" t="s">
        <v>659</v>
      </c>
      <c r="J142" s="1" t="s">
        <v>61</v>
      </c>
      <c r="K142" s="1" t="s">
        <v>61</v>
      </c>
      <c r="P142" s="1" t="s">
        <v>184</v>
      </c>
      <c r="Q142" s="1" t="s">
        <v>660</v>
      </c>
      <c r="R142" s="1" t="s">
        <v>61</v>
      </c>
      <c r="T142" s="1" t="s">
        <v>61</v>
      </c>
      <c r="U142" s="1" t="s">
        <v>61</v>
      </c>
    </row>
    <row r="143" spans="1:21" x14ac:dyDescent="0.2">
      <c r="A143" s="2" t="s">
        <v>661</v>
      </c>
      <c r="B143" s="1" t="s">
        <v>662</v>
      </c>
      <c r="C143" s="1" t="s">
        <v>663</v>
      </c>
      <c r="D143" s="1" t="s">
        <v>238</v>
      </c>
      <c r="E143" s="1" t="s">
        <v>61</v>
      </c>
      <c r="F143" s="1" t="s">
        <v>662</v>
      </c>
      <c r="G143" s="1" t="s">
        <v>61</v>
      </c>
      <c r="H143" s="1" t="s">
        <v>238</v>
      </c>
      <c r="I143" s="1" t="s">
        <v>238</v>
      </c>
      <c r="J143" s="1" t="s">
        <v>61</v>
      </c>
      <c r="K143" s="1" t="s">
        <v>662</v>
      </c>
      <c r="P143" s="1" t="s">
        <v>662</v>
      </c>
      <c r="Q143" s="1" t="s">
        <v>238</v>
      </c>
      <c r="R143" s="1" t="s">
        <v>237</v>
      </c>
      <c r="T143" s="1" t="s">
        <v>61</v>
      </c>
      <c r="U143" s="1" t="s">
        <v>237</v>
      </c>
    </row>
    <row r="144" spans="1:21" x14ac:dyDescent="0.2">
      <c r="A144" s="2" t="s">
        <v>120</v>
      </c>
      <c r="B144" s="1" t="s">
        <v>61</v>
      </c>
      <c r="C144" s="1" t="s">
        <v>61</v>
      </c>
      <c r="D144" s="1" t="s">
        <v>61</v>
      </c>
      <c r="E144" s="1" t="s">
        <v>664</v>
      </c>
      <c r="F144" s="1" t="s">
        <v>61</v>
      </c>
      <c r="G144" s="1" t="s">
        <v>61</v>
      </c>
      <c r="H144" s="1" t="s">
        <v>61</v>
      </c>
      <c r="I144" s="1" t="s">
        <v>61</v>
      </c>
      <c r="J144" s="1" t="s">
        <v>61</v>
      </c>
      <c r="K144" s="1" t="s">
        <v>61</v>
      </c>
      <c r="P144" s="1" t="s">
        <v>61</v>
      </c>
      <c r="Q144" s="1" t="s">
        <v>61</v>
      </c>
      <c r="R144" s="1" t="s">
        <v>61</v>
      </c>
      <c r="T144" s="1" t="s">
        <v>665</v>
      </c>
      <c r="U144" s="1" t="s">
        <v>61</v>
      </c>
    </row>
    <row r="145" spans="1:21" x14ac:dyDescent="0.2">
      <c r="A145" s="2" t="s">
        <v>666</v>
      </c>
      <c r="B145" s="1" t="s">
        <v>667</v>
      </c>
      <c r="C145" s="1" t="s">
        <v>668</v>
      </c>
      <c r="D145" s="1" t="s">
        <v>61</v>
      </c>
      <c r="E145" s="1" t="s">
        <v>669</v>
      </c>
      <c r="F145" s="1" t="s">
        <v>670</v>
      </c>
      <c r="G145" s="1" t="s">
        <v>61</v>
      </c>
      <c r="H145" s="1" t="s">
        <v>61</v>
      </c>
      <c r="I145" s="1" t="s">
        <v>61</v>
      </c>
      <c r="J145" s="1" t="s">
        <v>61</v>
      </c>
      <c r="K145" s="1" t="s">
        <v>671</v>
      </c>
      <c r="P145" s="1" t="s">
        <v>672</v>
      </c>
      <c r="Q145" s="1" t="s">
        <v>61</v>
      </c>
      <c r="R145" s="1" t="s">
        <v>673</v>
      </c>
      <c r="T145" s="1" t="s">
        <v>674</v>
      </c>
      <c r="U145" s="1" t="s">
        <v>675</v>
      </c>
    </row>
    <row r="146" spans="1:21" x14ac:dyDescent="0.2">
      <c r="A146" s="2" t="s">
        <v>676</v>
      </c>
      <c r="C146" t="str">
        <f>HYPERLINK("https://api.typeform.com/responses/files/965815d14bcee65e1b97b358709b0cbfda20c329fa3c29a5f712d413a5f1dcc3/1Spatial_Elyx_3D_Spatial_analysis.pdf","https://api.typeform.com/responses/files/965815d14bcee65e1b97b358709b0cbfda20c329fa3c29a5f712d413a5f1dcc3/1Spatial_Elyx_3D_Spatial_analysis.pdf")</f>
        <v>https://api.typeform.com/responses/files/965815d14bcee65e1b97b358709b0cbfda20c329fa3c29a5f712d413a5f1dcc3/1Spatial_Elyx_3D_Spatial_analysis.pdf</v>
      </c>
      <c r="F146" t="str">
        <f>HYPERLINK("https://api.typeform.com/responses/files/8a4860af5c65f8dd7e6226d62170b1116f7c1bce914a1b2e989a02c10745d8b3/Analysis_possibilities_Rotterdam_Cristina_Leoni.pdf","https://api.typeform.com/responses/files/8a4860af5c65f8dd7e6226d62170b1116f7c1bce914a1b2e989a02c10745d8b3/Analysis_possibilities_Rotterdam_Cristina_Leoni.pdf")</f>
        <v>https://api.typeform.com/responses/files/8a4860af5c65f8dd7e6226d62170b1116f7c1bce914a1b2e989a02c10745d8b3/Analysis_possibilities_Rotterdam_Cristina_Leoni.pdf</v>
      </c>
      <c r="K146" t="str">
        <f>HYPERLINK("https://api.typeform.com/responses/files/cc65abf94474e5e801ad6cfab63747145f35505806df241804076c5ef178719d/Rotterdam_Distance_FKZViewer_HEriksson.jpg","https://api.typeform.com/responses/files/cc65abf94474e5e801ad6cfab63747145f35505806df241804076c5ef178719d/Rotterdam_Distance_FKZViewer_HEriksson.jpg")</f>
        <v>https://api.typeform.com/responses/files/cc65abf94474e5e801ad6cfab63747145f35505806df241804076c5ef178719d/Rotterdam_Distance_FKZViewer_HEriksson.jpg</v>
      </c>
      <c r="P146" t="str">
        <f>HYPERLINK("https://api.typeform.com/responses/files/25cbbf2030ff04bc92789952c805d7ffbb4f25126798f367410813f5afc9ef5d/AnalysisFZKViewer51.pdf","https://api.typeform.com/responses/files/25cbbf2030ff04bc92789952c805d7ffbb4f25126798f367410813f5afc9ef5d/AnalysisFZKViewer51.pdf")</f>
        <v>https://api.typeform.com/responses/files/25cbbf2030ff04bc92789952c805d7ffbb4f25126798f367410813f5afc9ef5d/AnalysisFZKViewer51.pdf</v>
      </c>
      <c r="R146" t="str">
        <f>HYPERLINK("https://api.typeform.com/responses/files/1d96977bb0abe6d64a92d57f69b693f2c00391a095d574321b9d74dc395e2933/Analysis.PNG","https://api.typeform.com/responses/files/1d96977bb0abe6d64a92d57f69b693f2c00391a095d574321b9d74dc395e2933/Analysis.PNG")</f>
        <v>https://api.typeform.com/responses/files/1d96977bb0abe6d64a92d57f69b693f2c00391a095d574321b9d74dc395e2933/Analysis.PNG</v>
      </c>
      <c r="T146" t="str">
        <f>HYPERLINK("https://api.typeform.com/responses/files/4aca5dd8bcb0787a7b42d60a5734c8e9b4604ed5e23e0e6d13cce49733ad78a4/validity.jpg","https://api.typeform.com/responses/files/4aca5dd8bcb0787a7b42d60a5734c8e9b4604ed5e23e0e6d13cce49733ad78a4/validity.jpg")</f>
        <v>https://api.typeform.com/responses/files/4aca5dd8bcb0787a7b42d60a5734c8e9b4604ed5e23e0e6d13cce49733ad78a4/validity.jpg</v>
      </c>
    </row>
    <row r="147" spans="1:21" x14ac:dyDescent="0.2">
      <c r="A147" s="2" t="s">
        <v>677</v>
      </c>
      <c r="B147" s="1" t="s">
        <v>61</v>
      </c>
      <c r="C147" s="1" t="s">
        <v>289</v>
      </c>
      <c r="D147" s="1" t="s">
        <v>61</v>
      </c>
      <c r="E147" s="1" t="s">
        <v>678</v>
      </c>
      <c r="F147" s="1" t="s">
        <v>289</v>
      </c>
      <c r="G147" s="1" t="s">
        <v>61</v>
      </c>
      <c r="H147" s="1" t="s">
        <v>61</v>
      </c>
      <c r="I147" s="1" t="s">
        <v>61</v>
      </c>
      <c r="J147" s="1" t="s">
        <v>61</v>
      </c>
      <c r="K147" s="1" t="s">
        <v>290</v>
      </c>
      <c r="P147" s="1" t="s">
        <v>61</v>
      </c>
      <c r="Q147" s="1" t="s">
        <v>61</v>
      </c>
      <c r="R147" s="1" t="s">
        <v>61</v>
      </c>
      <c r="T147" s="1" t="s">
        <v>61</v>
      </c>
      <c r="U147" s="1" t="s">
        <v>61</v>
      </c>
    </row>
    <row r="148" spans="1:21" x14ac:dyDescent="0.2">
      <c r="A148" s="2" t="s">
        <v>120</v>
      </c>
      <c r="B148" s="1" t="s">
        <v>61</v>
      </c>
      <c r="C148" s="1" t="s">
        <v>61</v>
      </c>
      <c r="D148" s="1" t="s">
        <v>61</v>
      </c>
      <c r="E148" s="1" t="s">
        <v>61</v>
      </c>
      <c r="F148" s="1" t="s">
        <v>61</v>
      </c>
      <c r="G148" s="1" t="s">
        <v>61</v>
      </c>
      <c r="H148" s="1" t="s">
        <v>61</v>
      </c>
      <c r="I148" s="1" t="s">
        <v>61</v>
      </c>
      <c r="J148" s="1" t="s">
        <v>61</v>
      </c>
      <c r="K148" s="1" t="s">
        <v>61</v>
      </c>
      <c r="P148" s="1" t="s">
        <v>61</v>
      </c>
      <c r="Q148" s="1" t="s">
        <v>61</v>
      </c>
      <c r="R148" s="1" t="s">
        <v>61</v>
      </c>
      <c r="T148" s="1" t="s">
        <v>61</v>
      </c>
      <c r="U148" s="1" t="s">
        <v>61</v>
      </c>
    </row>
    <row r="149" spans="1:21" x14ac:dyDescent="0.2">
      <c r="A149" s="2" t="s">
        <v>679</v>
      </c>
      <c r="B149" s="1" t="s">
        <v>61</v>
      </c>
      <c r="C149" s="1" t="s">
        <v>680</v>
      </c>
      <c r="D149" s="1" t="s">
        <v>61</v>
      </c>
      <c r="E149" s="1" t="s">
        <v>680</v>
      </c>
      <c r="F149" s="1" t="s">
        <v>289</v>
      </c>
      <c r="G149" s="1" t="s">
        <v>61</v>
      </c>
      <c r="H149" s="1" t="s">
        <v>61</v>
      </c>
      <c r="I149" s="1" t="s">
        <v>61</v>
      </c>
      <c r="J149" s="1" t="s">
        <v>61</v>
      </c>
      <c r="K149" s="1" t="s">
        <v>289</v>
      </c>
      <c r="P149" s="1" t="s">
        <v>61</v>
      </c>
      <c r="Q149" s="1" t="s">
        <v>61</v>
      </c>
      <c r="R149" s="1" t="s">
        <v>61</v>
      </c>
      <c r="T149" s="1" t="s">
        <v>61</v>
      </c>
      <c r="U149" s="1" t="s">
        <v>61</v>
      </c>
    </row>
    <row r="150" spans="1:21" x14ac:dyDescent="0.2">
      <c r="A150" s="2" t="s">
        <v>120</v>
      </c>
      <c r="B150" s="1" t="s">
        <v>681</v>
      </c>
      <c r="C150" s="1" t="s">
        <v>61</v>
      </c>
      <c r="D150" s="1" t="s">
        <v>61</v>
      </c>
      <c r="E150" s="1" t="s">
        <v>61</v>
      </c>
      <c r="F150" s="1" t="s">
        <v>61</v>
      </c>
      <c r="G150" s="1" t="s">
        <v>61</v>
      </c>
      <c r="H150" s="1" t="s">
        <v>61</v>
      </c>
      <c r="I150" s="1" t="s">
        <v>61</v>
      </c>
      <c r="J150" s="1" t="s">
        <v>61</v>
      </c>
      <c r="K150" s="1" t="s">
        <v>61</v>
      </c>
      <c r="P150" s="1" t="s">
        <v>61</v>
      </c>
      <c r="Q150" s="1" t="s">
        <v>61</v>
      </c>
      <c r="R150" s="1" t="s">
        <v>61</v>
      </c>
      <c r="T150" s="1" t="s">
        <v>61</v>
      </c>
      <c r="U150" s="1" t="s">
        <v>61</v>
      </c>
    </row>
    <row r="151" spans="1:21" x14ac:dyDescent="0.2">
      <c r="A151" s="2" t="s">
        <v>682</v>
      </c>
      <c r="B151" s="1" t="s">
        <v>61</v>
      </c>
      <c r="C151" s="1" t="s">
        <v>61</v>
      </c>
      <c r="D151" s="1" t="s">
        <v>184</v>
      </c>
      <c r="E151" s="1" t="s">
        <v>61</v>
      </c>
      <c r="F151" s="1" t="s">
        <v>589</v>
      </c>
      <c r="G151" s="1" t="s">
        <v>61</v>
      </c>
      <c r="H151" s="1" t="s">
        <v>61</v>
      </c>
      <c r="I151" s="1" t="s">
        <v>683</v>
      </c>
      <c r="J151" s="1" t="s">
        <v>61</v>
      </c>
      <c r="K151" s="1" t="s">
        <v>61</v>
      </c>
      <c r="P151" s="1" t="s">
        <v>184</v>
      </c>
      <c r="Q151" s="1" t="s">
        <v>684</v>
      </c>
      <c r="R151" s="1" t="s">
        <v>685</v>
      </c>
      <c r="T151" s="1" t="s">
        <v>686</v>
      </c>
      <c r="U151" s="1" t="s">
        <v>61</v>
      </c>
    </row>
    <row r="152" spans="1:21" x14ac:dyDescent="0.2">
      <c r="A152" s="2" t="s">
        <v>687</v>
      </c>
      <c r="B152" s="1" t="s">
        <v>688</v>
      </c>
      <c r="C152" s="1" t="s">
        <v>688</v>
      </c>
      <c r="D152" s="1" t="s">
        <v>688</v>
      </c>
      <c r="E152" s="1" t="s">
        <v>688</v>
      </c>
      <c r="F152" s="1" t="s">
        <v>688</v>
      </c>
      <c r="G152" s="1" t="s">
        <v>61</v>
      </c>
      <c r="H152" s="1" t="s">
        <v>689</v>
      </c>
      <c r="I152" s="1" t="s">
        <v>689</v>
      </c>
      <c r="J152" s="1" t="s">
        <v>61</v>
      </c>
      <c r="K152" s="1" t="s">
        <v>690</v>
      </c>
      <c r="P152" s="1" t="s">
        <v>690</v>
      </c>
      <c r="Q152" s="1" t="s">
        <v>689</v>
      </c>
      <c r="R152" s="1" t="s">
        <v>689</v>
      </c>
      <c r="T152" s="1" t="s">
        <v>689</v>
      </c>
      <c r="U152" s="1" t="s">
        <v>690</v>
      </c>
    </row>
    <row r="153" spans="1:21" x14ac:dyDescent="0.2">
      <c r="A153" s="2" t="s">
        <v>691</v>
      </c>
      <c r="B153" s="1" t="s">
        <v>238</v>
      </c>
      <c r="C153" s="1" t="s">
        <v>238</v>
      </c>
      <c r="D153" s="1" t="s">
        <v>238</v>
      </c>
      <c r="E153" s="1" t="s">
        <v>237</v>
      </c>
      <c r="F153" s="1" t="s">
        <v>238</v>
      </c>
      <c r="G153" s="1" t="s">
        <v>61</v>
      </c>
      <c r="H153" s="1" t="s">
        <v>238</v>
      </c>
      <c r="I153" s="1" t="s">
        <v>238</v>
      </c>
      <c r="J153" s="1" t="s">
        <v>61</v>
      </c>
      <c r="K153" s="1" t="s">
        <v>61</v>
      </c>
      <c r="P153" s="1" t="s">
        <v>61</v>
      </c>
      <c r="Q153" s="1" t="s">
        <v>238</v>
      </c>
      <c r="R153" s="1" t="s">
        <v>238</v>
      </c>
      <c r="T153" s="1" t="s">
        <v>237</v>
      </c>
      <c r="U153" s="1" t="s">
        <v>238</v>
      </c>
    </row>
    <row r="154" spans="1:21" x14ac:dyDescent="0.2">
      <c r="A154" s="2" t="s">
        <v>692</v>
      </c>
      <c r="B154" s="1" t="s">
        <v>61</v>
      </c>
      <c r="C154" s="1" t="s">
        <v>61</v>
      </c>
      <c r="D154" s="1" t="s">
        <v>61</v>
      </c>
      <c r="E154" s="1" t="s">
        <v>693</v>
      </c>
      <c r="F154" s="1" t="s">
        <v>61</v>
      </c>
      <c r="G154" s="1" t="s">
        <v>61</v>
      </c>
      <c r="H154" s="1" t="s">
        <v>61</v>
      </c>
      <c r="I154" s="1" t="s">
        <v>61</v>
      </c>
      <c r="J154" s="1" t="s">
        <v>61</v>
      </c>
      <c r="K154" s="1" t="s">
        <v>61</v>
      </c>
      <c r="P154" s="1" t="s">
        <v>61</v>
      </c>
      <c r="Q154" s="1" t="s">
        <v>61</v>
      </c>
      <c r="R154" s="1" t="s">
        <v>61</v>
      </c>
      <c r="T154" s="1" t="s">
        <v>694</v>
      </c>
      <c r="U154" s="1" t="s">
        <v>61</v>
      </c>
    </row>
    <row r="155" spans="1:21" x14ac:dyDescent="0.2">
      <c r="A155" s="2" t="s">
        <v>695</v>
      </c>
      <c r="T155" t="str">
        <f>HYPERLINK("https://api.typeform.com/responses/files/bbf4584946c7666dfb0166578cdf9d15caeddd68b3de25c23ff2898df26e524c/buildingpartssamelevel.jpg","https://api.typeform.com/responses/files/bbf4584946c7666dfb0166578cdf9d15caeddd68b3de25c23ff2898df26e524c/buildingpartssamelevel.jpg")</f>
        <v>https://api.typeform.com/responses/files/bbf4584946c7666dfb0166578cdf9d15caeddd68b3de25c23ff2898df26e524c/buildingpartssamelevel.jpg</v>
      </c>
    </row>
    <row r="156" spans="1:21" x14ac:dyDescent="0.2">
      <c r="A156" s="2" t="s">
        <v>696</v>
      </c>
      <c r="B156" s="1" t="s">
        <v>61</v>
      </c>
      <c r="C156" s="1" t="s">
        <v>697</v>
      </c>
      <c r="D156" s="1" t="s">
        <v>698</v>
      </c>
      <c r="E156" s="1" t="s">
        <v>699</v>
      </c>
      <c r="F156" s="1" t="s">
        <v>700</v>
      </c>
      <c r="G156" s="1" t="s">
        <v>61</v>
      </c>
      <c r="H156" s="1" t="s">
        <v>61</v>
      </c>
      <c r="I156" s="1" t="s">
        <v>61</v>
      </c>
      <c r="J156" s="1" t="s">
        <v>61</v>
      </c>
      <c r="K156" s="1" t="s">
        <v>61</v>
      </c>
      <c r="P156" s="1" t="s">
        <v>701</v>
      </c>
      <c r="Q156" s="1" t="s">
        <v>61</v>
      </c>
      <c r="R156" s="1" t="s">
        <v>702</v>
      </c>
      <c r="T156" s="1" t="s">
        <v>703</v>
      </c>
      <c r="U156" s="1" t="s">
        <v>61</v>
      </c>
    </row>
    <row r="157" spans="1:21" x14ac:dyDescent="0.2">
      <c r="A157" s="2" t="s">
        <v>704</v>
      </c>
      <c r="B157" s="1" t="s">
        <v>289</v>
      </c>
      <c r="C157" s="1" t="s">
        <v>289</v>
      </c>
      <c r="D157" s="1" t="s">
        <v>288</v>
      </c>
      <c r="E157" s="1" t="s">
        <v>290</v>
      </c>
      <c r="F157" s="1" t="s">
        <v>288</v>
      </c>
      <c r="G157" s="1" t="s">
        <v>61</v>
      </c>
      <c r="H157" s="1" t="s">
        <v>289</v>
      </c>
      <c r="I157" s="1" t="s">
        <v>289</v>
      </c>
      <c r="J157" s="1" t="s">
        <v>61</v>
      </c>
      <c r="K157" s="1" t="s">
        <v>61</v>
      </c>
      <c r="P157" s="1" t="s">
        <v>61</v>
      </c>
      <c r="Q157" s="1" t="s">
        <v>288</v>
      </c>
      <c r="R157" s="1" t="s">
        <v>288</v>
      </c>
      <c r="T157" s="1" t="s">
        <v>289</v>
      </c>
      <c r="U157" s="1" t="s">
        <v>289</v>
      </c>
    </row>
    <row r="158" spans="1:21" x14ac:dyDescent="0.2">
      <c r="A158" s="2" t="s">
        <v>705</v>
      </c>
      <c r="B158" s="1" t="s">
        <v>706</v>
      </c>
      <c r="C158" s="1" t="s">
        <v>707</v>
      </c>
      <c r="D158" s="1" t="s">
        <v>184</v>
      </c>
      <c r="E158" s="1" t="s">
        <v>61</v>
      </c>
      <c r="F158" s="1" t="s">
        <v>589</v>
      </c>
      <c r="G158" s="1" t="s">
        <v>61</v>
      </c>
      <c r="H158" s="1" t="s">
        <v>61</v>
      </c>
      <c r="I158" s="1" t="s">
        <v>61</v>
      </c>
      <c r="J158" s="1" t="s">
        <v>61</v>
      </c>
      <c r="K158" s="1" t="s">
        <v>708</v>
      </c>
      <c r="P158" s="1" t="s">
        <v>61</v>
      </c>
      <c r="Q158" s="1" t="s">
        <v>61</v>
      </c>
      <c r="R158" s="1" t="s">
        <v>61</v>
      </c>
      <c r="T158" s="1" t="s">
        <v>61</v>
      </c>
      <c r="U158" s="1" t="s">
        <v>61</v>
      </c>
    </row>
    <row r="159" spans="1:21" x14ac:dyDescent="0.2">
      <c r="A159" s="2" t="s">
        <v>529</v>
      </c>
      <c r="B159" s="1" t="s">
        <v>39</v>
      </c>
      <c r="C159" s="1" t="s">
        <v>40</v>
      </c>
      <c r="D159" s="1" t="s">
        <v>41</v>
      </c>
      <c r="E159" s="1" t="s">
        <v>42</v>
      </c>
      <c r="F159" s="1" t="s">
        <v>43</v>
      </c>
      <c r="G159" s="1" t="s">
        <v>49</v>
      </c>
      <c r="H159" s="1" t="s">
        <v>45</v>
      </c>
      <c r="I159" s="1" t="s">
        <v>45</v>
      </c>
      <c r="J159" s="1" t="s">
        <v>46</v>
      </c>
      <c r="K159" s="1" t="s">
        <v>47</v>
      </c>
      <c r="P159" s="1" t="s">
        <v>50</v>
      </c>
      <c r="Q159" s="1" t="s">
        <v>51</v>
      </c>
      <c r="R159" s="1" t="s">
        <v>52</v>
      </c>
      <c r="T159" s="1" t="s">
        <v>54</v>
      </c>
      <c r="U159" s="1" t="s">
        <v>55</v>
      </c>
    </row>
    <row r="160" spans="1:21" s="2" customFormat="1" x14ac:dyDescent="0.2">
      <c r="A160" s="2" t="s">
        <v>531</v>
      </c>
      <c r="B160" s="3" t="s">
        <v>63</v>
      </c>
      <c r="C160" s="3" t="s">
        <v>64</v>
      </c>
      <c r="D160" s="3" t="s">
        <v>65</v>
      </c>
      <c r="E160" s="3" t="s">
        <v>78</v>
      </c>
      <c r="F160" s="3" t="s">
        <v>67</v>
      </c>
      <c r="G160" s="3" t="s">
        <v>76</v>
      </c>
      <c r="H160" s="3" t="s">
        <v>532</v>
      </c>
      <c r="I160" s="3" t="s">
        <v>533</v>
      </c>
      <c r="J160" s="3" t="s">
        <v>71</v>
      </c>
      <c r="K160" s="3" t="s">
        <v>72</v>
      </c>
      <c r="P160" s="3" t="s">
        <v>77</v>
      </c>
      <c r="Q160" s="3" t="s">
        <v>78</v>
      </c>
      <c r="R160" s="3" t="s">
        <v>78</v>
      </c>
      <c r="T160" s="3" t="s">
        <v>76</v>
      </c>
      <c r="U160" s="3" t="s">
        <v>76</v>
      </c>
    </row>
    <row r="161" spans="1:21" x14ac:dyDescent="0.2">
      <c r="A161" s="2" t="s">
        <v>530</v>
      </c>
      <c r="B161" s="1" t="s">
        <v>99</v>
      </c>
      <c r="C161" s="1" t="s">
        <v>100</v>
      </c>
      <c r="D161" s="1" t="s">
        <v>101</v>
      </c>
      <c r="E161" s="1" t="s">
        <v>102</v>
      </c>
      <c r="F161" s="1" t="s">
        <v>103</v>
      </c>
      <c r="G161" s="1" t="s">
        <v>111</v>
      </c>
      <c r="H161" s="1" t="s">
        <v>105</v>
      </c>
      <c r="I161" s="1" t="s">
        <v>106</v>
      </c>
      <c r="J161" s="1" t="s">
        <v>107</v>
      </c>
      <c r="K161" s="1" t="s">
        <v>108</v>
      </c>
      <c r="P161" s="1" t="s">
        <v>112</v>
      </c>
      <c r="Q161" s="1" t="s">
        <v>113</v>
      </c>
      <c r="R161" s="1" t="s">
        <v>113</v>
      </c>
      <c r="T161" s="1" t="s">
        <v>114</v>
      </c>
      <c r="U161" s="1" t="s">
        <v>115</v>
      </c>
    </row>
    <row r="162" spans="1:21" x14ac:dyDescent="0.2">
      <c r="A162" s="2" t="s">
        <v>348</v>
      </c>
      <c r="B162" s="1" t="s">
        <v>709</v>
      </c>
      <c r="C162" s="1" t="s">
        <v>710</v>
      </c>
      <c r="D162" s="1" t="s">
        <v>711</v>
      </c>
      <c r="E162" s="1" t="s">
        <v>712</v>
      </c>
      <c r="F162" s="1" t="s">
        <v>713</v>
      </c>
      <c r="G162" s="1" t="s">
        <v>714</v>
      </c>
      <c r="H162" s="1" t="s">
        <v>715</v>
      </c>
      <c r="I162" s="1" t="s">
        <v>716</v>
      </c>
      <c r="J162" s="1" t="s">
        <v>717</v>
      </c>
      <c r="K162" s="1" t="s">
        <v>718</v>
      </c>
      <c r="P162" s="1" t="s">
        <v>719</v>
      </c>
      <c r="Q162" s="1" t="s">
        <v>720</v>
      </c>
      <c r="R162" s="1" t="s">
        <v>721</v>
      </c>
      <c r="T162" s="1" t="s">
        <v>722</v>
      </c>
      <c r="U162" s="1" t="s">
        <v>723</v>
      </c>
    </row>
    <row r="163" spans="1:21" x14ac:dyDescent="0.2">
      <c r="A163" s="2" t="s">
        <v>369</v>
      </c>
      <c r="B163" s="1" t="s">
        <v>724</v>
      </c>
      <c r="C163" s="1" t="s">
        <v>725</v>
      </c>
      <c r="D163" s="1" t="s">
        <v>726</v>
      </c>
      <c r="E163" s="1" t="s">
        <v>727</v>
      </c>
      <c r="F163" s="1" t="s">
        <v>728</v>
      </c>
      <c r="G163" s="1" t="s">
        <v>729</v>
      </c>
      <c r="H163" s="1" t="s">
        <v>730</v>
      </c>
      <c r="I163" s="1" t="s">
        <v>731</v>
      </c>
      <c r="J163" s="1" t="s">
        <v>732</v>
      </c>
      <c r="K163" s="1" t="s">
        <v>733</v>
      </c>
      <c r="P163" s="1" t="s">
        <v>734</v>
      </c>
      <c r="Q163" s="1" t="s">
        <v>735</v>
      </c>
      <c r="R163" s="1" t="s">
        <v>736</v>
      </c>
      <c r="T163" s="1" t="s">
        <v>737</v>
      </c>
      <c r="U163" s="1" t="s">
        <v>738</v>
      </c>
    </row>
    <row r="164" spans="1:21" x14ac:dyDescent="0.2">
      <c r="A164" s="2" t="s">
        <v>390</v>
      </c>
      <c r="B164" s="1" t="s">
        <v>391</v>
      </c>
      <c r="C164" s="1" t="s">
        <v>392</v>
      </c>
      <c r="D164" s="1" t="s">
        <v>564</v>
      </c>
      <c r="E164" s="1" t="s">
        <v>394</v>
      </c>
      <c r="F164" s="1" t="s">
        <v>395</v>
      </c>
      <c r="G164" s="1" t="s">
        <v>739</v>
      </c>
      <c r="H164" s="1" t="s">
        <v>396</v>
      </c>
      <c r="I164" s="1" t="s">
        <v>396</v>
      </c>
      <c r="J164" s="1" t="s">
        <v>397</v>
      </c>
      <c r="K164" s="1" t="s">
        <v>397</v>
      </c>
      <c r="P164" s="1" t="s">
        <v>400</v>
      </c>
      <c r="Q164" s="1" t="s">
        <v>401</v>
      </c>
      <c r="R164" s="1" t="s">
        <v>402</v>
      </c>
      <c r="T164" s="1" t="s">
        <v>403</v>
      </c>
      <c r="U164" s="1" t="s">
        <v>404</v>
      </c>
    </row>
    <row r="167" spans="1:21" s="6" customFormat="1" x14ac:dyDescent="0.2">
      <c r="A167" s="4" t="s">
        <v>0</v>
      </c>
      <c r="B167" s="5" t="s">
        <v>740</v>
      </c>
      <c r="C167" s="5" t="s">
        <v>741</v>
      </c>
      <c r="D167" s="5" t="s">
        <v>742</v>
      </c>
      <c r="E167" s="5" t="s">
        <v>743</v>
      </c>
      <c r="F167" s="5" t="s">
        <v>744</v>
      </c>
      <c r="H167" s="5" t="s">
        <v>746</v>
      </c>
      <c r="I167" s="5" t="s">
        <v>747</v>
      </c>
      <c r="J167" s="5" t="s">
        <v>748</v>
      </c>
      <c r="K167" s="5" t="s">
        <v>749</v>
      </c>
      <c r="O167" s="5" t="s">
        <v>745</v>
      </c>
      <c r="P167" s="5" t="s">
        <v>750</v>
      </c>
      <c r="Q167" s="5" t="s">
        <v>751</v>
      </c>
      <c r="R167" s="5" t="s">
        <v>752</v>
      </c>
      <c r="T167" s="5" t="s">
        <v>753</v>
      </c>
      <c r="U167" s="5" t="s">
        <v>754</v>
      </c>
    </row>
    <row r="168" spans="1:21" s="6" customFormat="1" x14ac:dyDescent="0.2">
      <c r="A168" s="4" t="s">
        <v>287</v>
      </c>
      <c r="B168" s="5" t="s">
        <v>289</v>
      </c>
      <c r="C168" s="5" t="s">
        <v>289</v>
      </c>
      <c r="D168" s="5" t="s">
        <v>289</v>
      </c>
      <c r="E168" s="5" t="s">
        <v>290</v>
      </c>
      <c r="F168" s="5" t="s">
        <v>288</v>
      </c>
      <c r="H168" s="5" t="s">
        <v>288</v>
      </c>
      <c r="I168" s="5" t="s">
        <v>288</v>
      </c>
      <c r="J168" s="5" t="s">
        <v>289</v>
      </c>
      <c r="K168" s="5" t="s">
        <v>289</v>
      </c>
      <c r="O168" s="5" t="s">
        <v>755</v>
      </c>
      <c r="P168" s="5" t="s">
        <v>289</v>
      </c>
      <c r="Q168" s="5" t="s">
        <v>288</v>
      </c>
      <c r="R168" s="5" t="s">
        <v>289</v>
      </c>
      <c r="T168" s="5" t="s">
        <v>289</v>
      </c>
      <c r="U168" s="5" t="s">
        <v>289</v>
      </c>
    </row>
    <row r="169" spans="1:21" s="6" customFormat="1" x14ac:dyDescent="0.2">
      <c r="A169" s="4" t="s">
        <v>120</v>
      </c>
      <c r="B169" s="5" t="s">
        <v>61</v>
      </c>
      <c r="C169" s="5" t="s">
        <v>61</v>
      </c>
      <c r="D169" s="5" t="s">
        <v>61</v>
      </c>
      <c r="E169" s="5" t="s">
        <v>61</v>
      </c>
      <c r="F169" s="5" t="s">
        <v>61</v>
      </c>
      <c r="H169" s="5" t="s">
        <v>61</v>
      </c>
      <c r="I169" s="5" t="s">
        <v>61</v>
      </c>
      <c r="J169" s="5" t="s">
        <v>61</v>
      </c>
      <c r="K169" s="5" t="s">
        <v>61</v>
      </c>
      <c r="O169" s="5" t="s">
        <v>61</v>
      </c>
      <c r="P169" s="5" t="s">
        <v>61</v>
      </c>
      <c r="Q169" s="5" t="s">
        <v>61</v>
      </c>
      <c r="R169" s="5" t="s">
        <v>61</v>
      </c>
      <c r="T169" s="5" t="s">
        <v>61</v>
      </c>
      <c r="U169" s="5" t="s">
        <v>61</v>
      </c>
    </row>
    <row r="170" spans="1:21" s="6" customFormat="1" x14ac:dyDescent="0.2">
      <c r="A170" s="4" t="s">
        <v>293</v>
      </c>
      <c r="B170" s="5" t="s">
        <v>289</v>
      </c>
      <c r="C170" s="5" t="s">
        <v>289</v>
      </c>
      <c r="D170" s="5" t="s">
        <v>289</v>
      </c>
      <c r="E170" s="5" t="s">
        <v>289</v>
      </c>
      <c r="F170" s="5" t="s">
        <v>289</v>
      </c>
      <c r="H170" s="5" t="s">
        <v>289</v>
      </c>
      <c r="I170" s="5" t="s">
        <v>289</v>
      </c>
      <c r="J170" s="5" t="s">
        <v>289</v>
      </c>
      <c r="K170" s="5" t="s">
        <v>289</v>
      </c>
      <c r="O170" s="5" t="s">
        <v>61</v>
      </c>
      <c r="P170" s="5" t="s">
        <v>289</v>
      </c>
      <c r="Q170" s="5" t="s">
        <v>289</v>
      </c>
      <c r="R170" s="5" t="s">
        <v>289</v>
      </c>
      <c r="T170" s="5" t="s">
        <v>289</v>
      </c>
      <c r="U170" s="5" t="s">
        <v>289</v>
      </c>
    </row>
    <row r="171" spans="1:21" s="6" customFormat="1" x14ac:dyDescent="0.2">
      <c r="A171" s="4" t="s">
        <v>295</v>
      </c>
      <c r="B171" s="5" t="s">
        <v>289</v>
      </c>
      <c r="C171" s="5" t="s">
        <v>289</v>
      </c>
      <c r="D171" s="5" t="s">
        <v>289</v>
      </c>
      <c r="E171" s="5" t="s">
        <v>289</v>
      </c>
      <c r="F171" s="5" t="s">
        <v>289</v>
      </c>
      <c r="H171" s="5" t="s">
        <v>289</v>
      </c>
      <c r="I171" s="5" t="s">
        <v>289</v>
      </c>
      <c r="J171" s="5" t="s">
        <v>289</v>
      </c>
      <c r="K171" s="5" t="s">
        <v>289</v>
      </c>
      <c r="O171" s="5" t="s">
        <v>61</v>
      </c>
      <c r="P171" s="5" t="s">
        <v>61</v>
      </c>
      <c r="Q171" s="5" t="s">
        <v>289</v>
      </c>
      <c r="R171" s="5" t="s">
        <v>289</v>
      </c>
      <c r="T171" s="5" t="s">
        <v>289</v>
      </c>
      <c r="U171" s="5" t="s">
        <v>289</v>
      </c>
    </row>
    <row r="172" spans="1:21" s="6" customFormat="1" x14ac:dyDescent="0.2">
      <c r="A172" s="4" t="s">
        <v>296</v>
      </c>
      <c r="B172" s="5" t="s">
        <v>289</v>
      </c>
      <c r="C172" s="5" t="s">
        <v>289</v>
      </c>
      <c r="D172" s="5" t="s">
        <v>289</v>
      </c>
      <c r="E172" s="5" t="s">
        <v>289</v>
      </c>
      <c r="F172" s="5" t="s">
        <v>289</v>
      </c>
      <c r="H172" s="5" t="s">
        <v>289</v>
      </c>
      <c r="I172" s="5" t="s">
        <v>289</v>
      </c>
      <c r="J172" s="5" t="s">
        <v>289</v>
      </c>
      <c r="K172" s="5" t="s">
        <v>289</v>
      </c>
      <c r="O172" s="5" t="s">
        <v>61</v>
      </c>
      <c r="P172" s="5" t="s">
        <v>289</v>
      </c>
      <c r="Q172" s="5" t="s">
        <v>289</v>
      </c>
      <c r="R172" s="5" t="s">
        <v>289</v>
      </c>
      <c r="T172" s="5" t="s">
        <v>289</v>
      </c>
      <c r="U172" s="5" t="s">
        <v>289</v>
      </c>
    </row>
    <row r="173" spans="1:21" s="6" customFormat="1" x14ac:dyDescent="0.2">
      <c r="A173" s="4" t="s">
        <v>297</v>
      </c>
      <c r="B173" s="5" t="s">
        <v>289</v>
      </c>
      <c r="C173" s="5" t="s">
        <v>289</v>
      </c>
      <c r="D173" s="5" t="s">
        <v>289</v>
      </c>
      <c r="E173" s="5" t="s">
        <v>289</v>
      </c>
      <c r="F173" s="5" t="s">
        <v>289</v>
      </c>
      <c r="H173" s="5" t="s">
        <v>294</v>
      </c>
      <c r="I173" s="5" t="s">
        <v>289</v>
      </c>
      <c r="J173" s="5" t="s">
        <v>294</v>
      </c>
      <c r="K173" s="5" t="s">
        <v>289</v>
      </c>
      <c r="O173" s="5" t="s">
        <v>61</v>
      </c>
      <c r="P173" s="5" t="s">
        <v>289</v>
      </c>
      <c r="Q173" s="5" t="s">
        <v>289</v>
      </c>
      <c r="R173" s="5" t="s">
        <v>289</v>
      </c>
      <c r="T173" s="5" t="s">
        <v>289</v>
      </c>
      <c r="U173" s="5" t="s">
        <v>289</v>
      </c>
    </row>
    <row r="174" spans="1:21" s="6" customFormat="1" x14ac:dyDescent="0.2">
      <c r="A174" s="4" t="s">
        <v>300</v>
      </c>
      <c r="B174" s="5" t="s">
        <v>289</v>
      </c>
      <c r="C174" s="5" t="s">
        <v>289</v>
      </c>
      <c r="D174" s="5" t="s">
        <v>289</v>
      </c>
      <c r="E174" s="5" t="s">
        <v>291</v>
      </c>
      <c r="F174" s="5" t="s">
        <v>289</v>
      </c>
      <c r="H174" s="5" t="s">
        <v>294</v>
      </c>
      <c r="I174" s="5" t="s">
        <v>288</v>
      </c>
      <c r="J174" s="5" t="s">
        <v>294</v>
      </c>
      <c r="K174" s="5" t="s">
        <v>289</v>
      </c>
      <c r="O174" s="5" t="s">
        <v>61</v>
      </c>
      <c r="P174" s="5" t="s">
        <v>289</v>
      </c>
      <c r="Q174" s="5" t="s">
        <v>294</v>
      </c>
      <c r="R174" s="5" t="s">
        <v>289</v>
      </c>
      <c r="T174" s="5" t="s">
        <v>294</v>
      </c>
      <c r="U174" s="5" t="s">
        <v>294</v>
      </c>
    </row>
    <row r="175" spans="1:21" s="6" customFormat="1" x14ac:dyDescent="0.2">
      <c r="A175" s="4" t="s">
        <v>756</v>
      </c>
      <c r="B175" s="5" t="s">
        <v>61</v>
      </c>
      <c r="C175" s="5" t="s">
        <v>757</v>
      </c>
      <c r="D175" s="5" t="s">
        <v>184</v>
      </c>
      <c r="E175" s="5" t="s">
        <v>61</v>
      </c>
      <c r="F175" s="5" t="s">
        <v>758</v>
      </c>
      <c r="H175" s="5" t="s">
        <v>759</v>
      </c>
      <c r="I175" s="5" t="s">
        <v>760</v>
      </c>
      <c r="J175" s="5" t="s">
        <v>61</v>
      </c>
      <c r="K175" s="5" t="s">
        <v>61</v>
      </c>
      <c r="O175" s="5" t="s">
        <v>61</v>
      </c>
      <c r="P175" s="5" t="s">
        <v>61</v>
      </c>
      <c r="Q175" s="5" t="s">
        <v>61</v>
      </c>
      <c r="R175" s="5" t="s">
        <v>61</v>
      </c>
      <c r="T175" s="5" t="s">
        <v>61</v>
      </c>
      <c r="U175" s="5" t="s">
        <v>61</v>
      </c>
    </row>
    <row r="176" spans="1:21" s="6" customFormat="1" x14ac:dyDescent="0.2">
      <c r="A176" s="4" t="s">
        <v>761</v>
      </c>
      <c r="B176" s="5" t="s">
        <v>237</v>
      </c>
      <c r="C176" s="5" t="s">
        <v>237</v>
      </c>
      <c r="D176" s="5" t="s">
        <v>237</v>
      </c>
      <c r="E176" s="5" t="s">
        <v>762</v>
      </c>
      <c r="F176" s="5" t="s">
        <v>762</v>
      </c>
      <c r="H176" s="5" t="s">
        <v>237</v>
      </c>
      <c r="I176" s="5" t="s">
        <v>237</v>
      </c>
      <c r="J176" s="5" t="s">
        <v>237</v>
      </c>
      <c r="K176" s="5" t="s">
        <v>237</v>
      </c>
      <c r="O176" s="5" t="s">
        <v>61</v>
      </c>
      <c r="P176" s="5" t="s">
        <v>61</v>
      </c>
      <c r="Q176" s="5" t="s">
        <v>61</v>
      </c>
      <c r="R176" s="5" t="s">
        <v>61</v>
      </c>
      <c r="T176" s="5" t="s">
        <v>61</v>
      </c>
      <c r="U176" s="5" t="s">
        <v>61</v>
      </c>
    </row>
    <row r="177" spans="1:21" s="6" customFormat="1" x14ac:dyDescent="0.2">
      <c r="A177" s="4" t="s">
        <v>120</v>
      </c>
      <c r="B177" s="5" t="s">
        <v>61</v>
      </c>
      <c r="C177" s="5" t="s">
        <v>61</v>
      </c>
      <c r="D177" s="5" t="s">
        <v>61</v>
      </c>
      <c r="E177" s="5" t="s">
        <v>61</v>
      </c>
      <c r="F177" s="5" t="s">
        <v>61</v>
      </c>
      <c r="H177" s="5" t="s">
        <v>61</v>
      </c>
      <c r="I177" s="5" t="s">
        <v>61</v>
      </c>
      <c r="J177" s="5" t="s">
        <v>61</v>
      </c>
      <c r="K177" s="5" t="s">
        <v>61</v>
      </c>
      <c r="O177" s="5" t="s">
        <v>61</v>
      </c>
      <c r="P177" s="5" t="s">
        <v>61</v>
      </c>
      <c r="Q177" s="5" t="s">
        <v>61</v>
      </c>
      <c r="R177" s="5" t="s">
        <v>61</v>
      </c>
      <c r="T177" s="5" t="s">
        <v>61</v>
      </c>
      <c r="U177" s="5" t="s">
        <v>61</v>
      </c>
    </row>
    <row r="178" spans="1:21" s="6" customFormat="1" x14ac:dyDescent="0.2">
      <c r="A178" s="4" t="s">
        <v>763</v>
      </c>
      <c r="B178" s="5" t="s">
        <v>61</v>
      </c>
      <c r="C178" s="5" t="s">
        <v>61</v>
      </c>
      <c r="D178" s="5" t="s">
        <v>61</v>
      </c>
      <c r="E178" s="5" t="s">
        <v>264</v>
      </c>
      <c r="F178" s="5" t="s">
        <v>264</v>
      </c>
      <c r="H178" s="5" t="s">
        <v>61</v>
      </c>
      <c r="I178" s="5" t="s">
        <v>61</v>
      </c>
      <c r="J178" s="5" t="s">
        <v>61</v>
      </c>
      <c r="K178" s="5" t="s">
        <v>61</v>
      </c>
      <c r="O178" s="5" t="s">
        <v>61</v>
      </c>
      <c r="P178" s="5" t="s">
        <v>61</v>
      </c>
      <c r="Q178" s="5" t="s">
        <v>61</v>
      </c>
      <c r="R178" s="5" t="s">
        <v>61</v>
      </c>
      <c r="T178" s="5" t="s">
        <v>61</v>
      </c>
      <c r="U178" s="5" t="s">
        <v>61</v>
      </c>
    </row>
    <row r="179" spans="1:21" s="6" customFormat="1" x14ac:dyDescent="0.2">
      <c r="A179" s="4" t="s">
        <v>120</v>
      </c>
      <c r="B179" s="5" t="s">
        <v>61</v>
      </c>
      <c r="C179" s="5" t="s">
        <v>61</v>
      </c>
      <c r="D179" s="5" t="s">
        <v>61</v>
      </c>
      <c r="E179" s="5" t="s">
        <v>61</v>
      </c>
      <c r="F179" s="5" t="s">
        <v>61</v>
      </c>
      <c r="H179" s="5" t="s">
        <v>61</v>
      </c>
      <c r="I179" s="5" t="s">
        <v>61</v>
      </c>
      <c r="J179" s="5" t="s">
        <v>61</v>
      </c>
      <c r="K179" s="5" t="s">
        <v>61</v>
      </c>
      <c r="O179" s="5" t="s">
        <v>61</v>
      </c>
      <c r="P179" s="5" t="s">
        <v>61</v>
      </c>
      <c r="Q179" s="5" t="s">
        <v>61</v>
      </c>
      <c r="R179" s="5" t="s">
        <v>61</v>
      </c>
      <c r="T179" s="5" t="s">
        <v>61</v>
      </c>
      <c r="U179" s="5" t="s">
        <v>61</v>
      </c>
    </row>
    <row r="180" spans="1:21" s="6" customFormat="1" x14ac:dyDescent="0.2">
      <c r="A180" s="4" t="s">
        <v>764</v>
      </c>
      <c r="B180" s="5" t="s">
        <v>61</v>
      </c>
      <c r="C180" s="5" t="s">
        <v>61</v>
      </c>
      <c r="D180" s="5" t="s">
        <v>61</v>
      </c>
      <c r="E180" s="5" t="s">
        <v>61</v>
      </c>
      <c r="F180" s="5" t="s">
        <v>61</v>
      </c>
      <c r="H180" s="5" t="s">
        <v>61</v>
      </c>
      <c r="I180" s="5" t="s">
        <v>61</v>
      </c>
      <c r="J180" s="5" t="s">
        <v>61</v>
      </c>
      <c r="K180" s="5" t="s">
        <v>61</v>
      </c>
      <c r="O180" s="5" t="s">
        <v>61</v>
      </c>
      <c r="P180" s="5" t="s">
        <v>61</v>
      </c>
      <c r="Q180" s="5" t="s">
        <v>61</v>
      </c>
      <c r="R180" s="5" t="s">
        <v>61</v>
      </c>
      <c r="T180" s="5" t="s">
        <v>61</v>
      </c>
      <c r="U180" s="5" t="s">
        <v>61</v>
      </c>
    </row>
    <row r="181" spans="1:21" s="6" customFormat="1" x14ac:dyDescent="0.2">
      <c r="A181" s="4" t="s">
        <v>765</v>
      </c>
      <c r="B181" s="5" t="s">
        <v>61</v>
      </c>
      <c r="C181" s="5" t="s">
        <v>61</v>
      </c>
      <c r="D181" s="5" t="s">
        <v>61</v>
      </c>
      <c r="E181" s="5" t="s">
        <v>766</v>
      </c>
      <c r="F181" s="5" t="s">
        <v>767</v>
      </c>
      <c r="H181" s="5" t="s">
        <v>61</v>
      </c>
      <c r="I181" s="5" t="s">
        <v>61</v>
      </c>
      <c r="J181" s="5" t="s">
        <v>61</v>
      </c>
      <c r="K181" s="5" t="s">
        <v>61</v>
      </c>
      <c r="O181" s="5" t="s">
        <v>61</v>
      </c>
      <c r="P181" s="5" t="s">
        <v>61</v>
      </c>
      <c r="Q181" s="5" t="s">
        <v>61</v>
      </c>
      <c r="R181" s="5" t="s">
        <v>61</v>
      </c>
      <c r="T181" s="5" t="s">
        <v>61</v>
      </c>
      <c r="U181" s="5" t="s">
        <v>61</v>
      </c>
    </row>
    <row r="182" spans="1:21" s="6" customFormat="1" x14ac:dyDescent="0.2">
      <c r="A182" s="4" t="s">
        <v>343</v>
      </c>
      <c r="E182" s="6" t="str">
        <f>HYPERLINK("https://api.typeform.com/responses/files/8a7f9909ba79779dd99bcfbb8176251eed2c0688faedd28744d892483f032ecf/Buildings1.JPG","https://api.typeform.com/responses/files/8a7f9909ba79779dd99bcfbb8176251eed2c0688faedd28744d892483f032ecf/Buildings1.JPG")</f>
        <v>https://api.typeform.com/responses/files/8a7f9909ba79779dd99bcfbb8176251eed2c0688faedd28744d892483f032ecf/Buildings1.JPG</v>
      </c>
      <c r="F182" s="6" t="str">
        <f>HYPERLINK("https://api.typeform.com/responses/files/0104d1359c29440f0a5e3700ebc6b1669d3ddbbb8ac0ce8813a48968e6f0fbce/Implementation_format_of_City_of_City_GML_Cristina_Leoni.pdf","https://api.typeform.com/responses/files/0104d1359c29440f0a5e3700ebc6b1669d3ddbbb8ac0ce8813a48968e6f0fbce/Implementation_format_of_City_of_City_GML_Cristina_Leoni.pdf")</f>
        <v>https://api.typeform.com/responses/files/0104d1359c29440f0a5e3700ebc6b1669d3ddbbb8ac0ce8813a48968e6f0fbce/Implementation_format_of_City_of_City_GML_Cristina_Leoni.pdf</v>
      </c>
    </row>
    <row r="183" spans="1:21" s="6" customFormat="1" x14ac:dyDescent="0.2">
      <c r="A183" s="4" t="s">
        <v>768</v>
      </c>
      <c r="B183" s="5" t="s">
        <v>61</v>
      </c>
      <c r="C183" s="5" t="s">
        <v>61</v>
      </c>
      <c r="D183" s="5" t="s">
        <v>184</v>
      </c>
      <c r="E183" s="5" t="s">
        <v>61</v>
      </c>
      <c r="F183" s="5" t="s">
        <v>589</v>
      </c>
      <c r="H183" s="5" t="s">
        <v>61</v>
      </c>
      <c r="I183" s="5" t="s">
        <v>61</v>
      </c>
      <c r="J183" s="5" t="s">
        <v>61</v>
      </c>
      <c r="K183" s="5" t="s">
        <v>61</v>
      </c>
      <c r="O183" s="5" t="s">
        <v>61</v>
      </c>
      <c r="P183" s="5" t="s">
        <v>61</v>
      </c>
      <c r="Q183" s="5" t="s">
        <v>61</v>
      </c>
      <c r="R183" s="5" t="s">
        <v>61</v>
      </c>
      <c r="T183" s="5" t="s">
        <v>61</v>
      </c>
      <c r="U183" s="5" t="s">
        <v>61</v>
      </c>
    </row>
    <row r="184" spans="1:21" s="6" customFormat="1" x14ac:dyDescent="0.2">
      <c r="A184" s="4" t="s">
        <v>769</v>
      </c>
      <c r="B184" s="5" t="s">
        <v>237</v>
      </c>
      <c r="C184" s="5" t="s">
        <v>237</v>
      </c>
      <c r="D184" s="5" t="s">
        <v>237</v>
      </c>
      <c r="E184" s="5" t="s">
        <v>237</v>
      </c>
      <c r="F184" s="5" t="s">
        <v>237</v>
      </c>
      <c r="H184" s="5" t="s">
        <v>237</v>
      </c>
      <c r="I184" s="5" t="s">
        <v>237</v>
      </c>
      <c r="J184" s="5" t="s">
        <v>237</v>
      </c>
      <c r="K184" s="5" t="s">
        <v>237</v>
      </c>
      <c r="O184" s="5" t="s">
        <v>61</v>
      </c>
      <c r="P184" s="5" t="s">
        <v>237</v>
      </c>
      <c r="Q184" s="5" t="s">
        <v>237</v>
      </c>
      <c r="R184" s="5" t="s">
        <v>237</v>
      </c>
      <c r="T184" s="5" t="s">
        <v>237</v>
      </c>
      <c r="U184" s="5" t="s">
        <v>237</v>
      </c>
    </row>
    <row r="185" spans="1:21" s="6" customFormat="1" x14ac:dyDescent="0.2">
      <c r="A185" s="4" t="s">
        <v>120</v>
      </c>
      <c r="B185" s="5" t="s">
        <v>61</v>
      </c>
      <c r="C185" s="5" t="s">
        <v>61</v>
      </c>
      <c r="D185" s="5" t="s">
        <v>61</v>
      </c>
      <c r="E185" s="5" t="s">
        <v>61</v>
      </c>
      <c r="F185" s="5" t="s">
        <v>61</v>
      </c>
      <c r="H185" s="5" t="s">
        <v>61</v>
      </c>
      <c r="I185" s="5" t="s">
        <v>61</v>
      </c>
      <c r="J185" s="5" t="s">
        <v>61</v>
      </c>
      <c r="K185" s="5" t="s">
        <v>61</v>
      </c>
      <c r="O185" s="5" t="s">
        <v>61</v>
      </c>
      <c r="P185" s="5" t="s">
        <v>61</v>
      </c>
      <c r="Q185" s="5" t="s">
        <v>61</v>
      </c>
      <c r="R185" s="5" t="s">
        <v>61</v>
      </c>
      <c r="T185" s="5" t="s">
        <v>61</v>
      </c>
      <c r="U185" s="5" t="s">
        <v>61</v>
      </c>
    </row>
    <row r="186" spans="1:21" s="6" customFormat="1" x14ac:dyDescent="0.2">
      <c r="A186" s="4" t="s">
        <v>770</v>
      </c>
      <c r="B186" s="5" t="s">
        <v>61</v>
      </c>
      <c r="C186" s="5" t="s">
        <v>61</v>
      </c>
      <c r="D186" s="5" t="s">
        <v>61</v>
      </c>
      <c r="E186" s="5" t="s">
        <v>61</v>
      </c>
      <c r="F186" s="5" t="s">
        <v>61</v>
      </c>
      <c r="H186" s="5" t="s">
        <v>61</v>
      </c>
      <c r="I186" s="5" t="s">
        <v>61</v>
      </c>
      <c r="J186" s="5" t="s">
        <v>61</v>
      </c>
      <c r="K186" s="5" t="s">
        <v>61</v>
      </c>
      <c r="O186" s="5" t="s">
        <v>61</v>
      </c>
      <c r="P186" s="5" t="s">
        <v>61</v>
      </c>
      <c r="Q186" s="5" t="s">
        <v>61</v>
      </c>
      <c r="R186" s="5" t="s">
        <v>61</v>
      </c>
      <c r="T186" s="5" t="s">
        <v>61</v>
      </c>
      <c r="U186" s="5" t="s">
        <v>61</v>
      </c>
    </row>
    <row r="187" spans="1:21" s="6" customFormat="1" x14ac:dyDescent="0.2">
      <c r="A187" s="4" t="s">
        <v>771</v>
      </c>
    </row>
    <row r="188" spans="1:21" s="6" customFormat="1" x14ac:dyDescent="0.2">
      <c r="A188" s="4" t="s">
        <v>772</v>
      </c>
      <c r="B188" s="5" t="s">
        <v>61</v>
      </c>
      <c r="C188" s="5" t="s">
        <v>61</v>
      </c>
      <c r="D188" s="5" t="s">
        <v>773</v>
      </c>
      <c r="E188" s="5" t="s">
        <v>61</v>
      </c>
      <c r="F188" s="5" t="s">
        <v>774</v>
      </c>
      <c r="H188" s="5" t="s">
        <v>61</v>
      </c>
      <c r="I188" s="5" t="s">
        <v>61</v>
      </c>
      <c r="J188" s="5" t="s">
        <v>61</v>
      </c>
      <c r="K188" s="5" t="s">
        <v>61</v>
      </c>
      <c r="O188" s="5" t="s">
        <v>61</v>
      </c>
      <c r="P188" s="5" t="s">
        <v>184</v>
      </c>
      <c r="Q188" s="5" t="s">
        <v>775</v>
      </c>
      <c r="R188" s="5" t="s">
        <v>61</v>
      </c>
      <c r="T188" s="5" t="s">
        <v>776</v>
      </c>
      <c r="U188" s="5" t="s">
        <v>61</v>
      </c>
    </row>
    <row r="189" spans="1:21" s="6" customFormat="1" x14ac:dyDescent="0.2">
      <c r="A189" s="4" t="s">
        <v>777</v>
      </c>
      <c r="B189" s="5" t="s">
        <v>237</v>
      </c>
      <c r="C189" s="5" t="s">
        <v>237</v>
      </c>
      <c r="D189" s="5" t="s">
        <v>237</v>
      </c>
      <c r="E189" s="5" t="s">
        <v>237</v>
      </c>
      <c r="F189" s="5" t="s">
        <v>61</v>
      </c>
      <c r="H189" s="5" t="s">
        <v>237</v>
      </c>
      <c r="I189" s="5" t="s">
        <v>237</v>
      </c>
      <c r="J189" s="5" t="s">
        <v>444</v>
      </c>
      <c r="K189" s="5" t="s">
        <v>237</v>
      </c>
      <c r="O189" s="5" t="s">
        <v>61</v>
      </c>
      <c r="P189" s="5" t="s">
        <v>237</v>
      </c>
      <c r="Q189" s="5" t="s">
        <v>237</v>
      </c>
      <c r="R189" s="5" t="s">
        <v>237</v>
      </c>
      <c r="T189" s="5" t="s">
        <v>237</v>
      </c>
      <c r="U189" s="5" t="s">
        <v>238</v>
      </c>
    </row>
    <row r="190" spans="1:21" s="6" customFormat="1" x14ac:dyDescent="0.2">
      <c r="A190" s="4" t="s">
        <v>120</v>
      </c>
      <c r="B190" s="5" t="s">
        <v>61</v>
      </c>
      <c r="C190" s="5" t="s">
        <v>61</v>
      </c>
      <c r="D190" s="5" t="s">
        <v>61</v>
      </c>
      <c r="E190" s="5" t="s">
        <v>61</v>
      </c>
      <c r="F190" s="5" t="s">
        <v>778</v>
      </c>
      <c r="H190" s="5" t="s">
        <v>61</v>
      </c>
      <c r="I190" s="5" t="s">
        <v>61</v>
      </c>
      <c r="J190" s="5" t="s">
        <v>61</v>
      </c>
      <c r="K190" s="5" t="s">
        <v>61</v>
      </c>
      <c r="O190" s="5" t="s">
        <v>61</v>
      </c>
      <c r="P190" s="5" t="s">
        <v>61</v>
      </c>
      <c r="Q190" s="5" t="s">
        <v>61</v>
      </c>
      <c r="R190" s="5" t="s">
        <v>61</v>
      </c>
      <c r="T190" s="5" t="s">
        <v>61</v>
      </c>
      <c r="U190" s="5" t="s">
        <v>61</v>
      </c>
    </row>
    <row r="191" spans="1:21" s="6" customFormat="1" x14ac:dyDescent="0.2">
      <c r="A191" s="4" t="s">
        <v>779</v>
      </c>
      <c r="B191" s="5" t="s">
        <v>61</v>
      </c>
      <c r="C191" s="5" t="s">
        <v>61</v>
      </c>
      <c r="D191" s="5" t="s">
        <v>61</v>
      </c>
      <c r="E191" s="5" t="s">
        <v>61</v>
      </c>
      <c r="F191" s="5" t="s">
        <v>61</v>
      </c>
      <c r="H191" s="5" t="s">
        <v>61</v>
      </c>
      <c r="I191" s="5" t="s">
        <v>61</v>
      </c>
      <c r="J191" s="5" t="s">
        <v>61</v>
      </c>
      <c r="K191" s="5" t="s">
        <v>61</v>
      </c>
      <c r="O191" s="5" t="s">
        <v>61</v>
      </c>
      <c r="P191" s="5" t="s">
        <v>61</v>
      </c>
      <c r="Q191" s="5" t="s">
        <v>61</v>
      </c>
      <c r="R191" s="5" t="s">
        <v>61</v>
      </c>
      <c r="T191" s="5" t="s">
        <v>61</v>
      </c>
      <c r="U191" s="5" t="s">
        <v>780</v>
      </c>
    </row>
    <row r="192" spans="1:21" s="6" customFormat="1" x14ac:dyDescent="0.2">
      <c r="A192" s="4" t="s">
        <v>781</v>
      </c>
      <c r="U192" s="6" t="str">
        <f>HYPERLINK("https://api.typeform.com/responses/files/ff5ba07b038751850d360e5896db597c80d4490563e928b265cbcb5c993f4fe8/25.1.2.png","https://api.typeform.com/responses/files/ff5ba07b038751850d360e5896db597c80d4490563e928b265cbcb5c993f4fe8/25.1.2.png")</f>
        <v>https://api.typeform.com/responses/files/ff5ba07b038751850d360e5896db597c80d4490563e928b265cbcb5c993f4fe8/25.1.2.png</v>
      </c>
    </row>
    <row r="193" spans="1:21" s="6" customFormat="1" x14ac:dyDescent="0.2">
      <c r="A193" s="4" t="s">
        <v>782</v>
      </c>
      <c r="B193" s="5" t="s">
        <v>61</v>
      </c>
      <c r="C193" s="5" t="s">
        <v>61</v>
      </c>
      <c r="D193" s="5" t="s">
        <v>184</v>
      </c>
      <c r="E193" s="5" t="s">
        <v>783</v>
      </c>
      <c r="F193" s="5" t="s">
        <v>778</v>
      </c>
      <c r="H193" s="5" t="s">
        <v>61</v>
      </c>
      <c r="I193" s="5" t="s">
        <v>61</v>
      </c>
      <c r="J193" s="5" t="s">
        <v>61</v>
      </c>
      <c r="K193" s="5" t="s">
        <v>61</v>
      </c>
      <c r="O193" s="5" t="s">
        <v>61</v>
      </c>
      <c r="P193" s="5" t="s">
        <v>184</v>
      </c>
      <c r="Q193" s="5" t="s">
        <v>784</v>
      </c>
      <c r="R193" s="5" t="s">
        <v>61</v>
      </c>
      <c r="T193" s="5" t="s">
        <v>785</v>
      </c>
      <c r="U193" s="5" t="s">
        <v>61</v>
      </c>
    </row>
    <row r="194" spans="1:21" s="6" customFormat="1" x14ac:dyDescent="0.2">
      <c r="A194" s="4" t="s">
        <v>786</v>
      </c>
      <c r="B194" s="5" t="s">
        <v>237</v>
      </c>
      <c r="C194" s="5" t="s">
        <v>237</v>
      </c>
      <c r="D194" s="5" t="s">
        <v>237</v>
      </c>
      <c r="E194" s="5" t="s">
        <v>61</v>
      </c>
      <c r="F194" s="5" t="s">
        <v>237</v>
      </c>
      <c r="H194" s="5" t="s">
        <v>237</v>
      </c>
      <c r="I194" s="5" t="s">
        <v>237</v>
      </c>
      <c r="J194" s="5" t="s">
        <v>582</v>
      </c>
      <c r="K194" s="5" t="s">
        <v>237</v>
      </c>
      <c r="O194" s="5" t="s">
        <v>61</v>
      </c>
      <c r="P194" s="5" t="s">
        <v>237</v>
      </c>
      <c r="Q194" s="5" t="s">
        <v>237</v>
      </c>
      <c r="R194" s="5" t="s">
        <v>238</v>
      </c>
      <c r="T194" s="5" t="s">
        <v>238</v>
      </c>
      <c r="U194" s="5" t="s">
        <v>238</v>
      </c>
    </row>
    <row r="195" spans="1:21" s="6" customFormat="1" x14ac:dyDescent="0.2">
      <c r="A195" s="4" t="s">
        <v>120</v>
      </c>
      <c r="B195" s="5" t="s">
        <v>61</v>
      </c>
      <c r="C195" s="5" t="s">
        <v>61</v>
      </c>
      <c r="D195" s="5" t="s">
        <v>61</v>
      </c>
      <c r="E195" s="5" t="s">
        <v>787</v>
      </c>
      <c r="F195" s="5" t="s">
        <v>61</v>
      </c>
      <c r="H195" s="5" t="s">
        <v>61</v>
      </c>
      <c r="I195" s="5" t="s">
        <v>61</v>
      </c>
      <c r="J195" s="5" t="s">
        <v>61</v>
      </c>
      <c r="K195" s="5" t="s">
        <v>61</v>
      </c>
      <c r="O195" s="5" t="s">
        <v>61</v>
      </c>
      <c r="P195" s="5" t="s">
        <v>61</v>
      </c>
      <c r="Q195" s="5" t="s">
        <v>61</v>
      </c>
      <c r="R195" s="5" t="s">
        <v>61</v>
      </c>
      <c r="T195" s="5" t="s">
        <v>61</v>
      </c>
      <c r="U195" s="5" t="s">
        <v>61</v>
      </c>
    </row>
    <row r="196" spans="1:21" s="6" customFormat="1" x14ac:dyDescent="0.2">
      <c r="A196" s="4" t="s">
        <v>788</v>
      </c>
      <c r="B196" s="5" t="s">
        <v>61</v>
      </c>
      <c r="C196" s="5" t="s">
        <v>61</v>
      </c>
      <c r="D196" s="5" t="s">
        <v>61</v>
      </c>
      <c r="E196" s="5" t="s">
        <v>61</v>
      </c>
      <c r="F196" s="5" t="s">
        <v>61</v>
      </c>
      <c r="H196" s="5" t="s">
        <v>61</v>
      </c>
      <c r="I196" s="5" t="s">
        <v>61</v>
      </c>
      <c r="J196" s="5" t="s">
        <v>61</v>
      </c>
      <c r="K196" s="5" t="s">
        <v>61</v>
      </c>
      <c r="O196" s="5" t="s">
        <v>61</v>
      </c>
      <c r="P196" s="5" t="s">
        <v>61</v>
      </c>
      <c r="Q196" s="5" t="s">
        <v>61</v>
      </c>
      <c r="R196" s="5" t="s">
        <v>789</v>
      </c>
      <c r="T196" s="5" t="s">
        <v>790</v>
      </c>
      <c r="U196" s="5" t="s">
        <v>791</v>
      </c>
    </row>
    <row r="197" spans="1:21" s="6" customFormat="1" x14ac:dyDescent="0.2">
      <c r="A197" s="4" t="s">
        <v>792</v>
      </c>
      <c r="R197" s="6" t="str">
        <f>HYPERLINK("https://api.typeform.com/responses/files/7bd7b20f8a5a78a24e2eec17fb4216512f051d792044a893b98a0b90b19b4168/ChangedHierarchy.PNG","https://api.typeform.com/responses/files/7bd7b20f8a5a78a24e2eec17fb4216512f051d792044a893b98a0b90b19b4168/ChangedHierarchy.PNG")</f>
        <v>https://api.typeform.com/responses/files/7bd7b20f8a5a78a24e2eec17fb4216512f051d792044a893b98a0b90b19b4168/ChangedHierarchy.PNG</v>
      </c>
      <c r="T197" s="6" t="str">
        <f>HYPERLINK("https://api.typeform.com/responses/files/08daa57dc783a72f2f77fdb44dac89a674616de8ea25b45d695a8ec63ac46eaf/nolod.jpg","https://api.typeform.com/responses/files/08daa57dc783a72f2f77fdb44dac89a674616de8ea25b45d695a8ec63ac46eaf/nolod.jpg")</f>
        <v>https://api.typeform.com/responses/files/08daa57dc783a72f2f77fdb44dac89a674616de8ea25b45d695a8ec63ac46eaf/nolod.jpg</v>
      </c>
      <c r="U197" s="6" t="str">
        <f>HYPERLINK("https://api.typeform.com/responses/files/a2793e25c3c0f67faa326ef71f3cc951bc570bb8db8cd8ca3714f84a37f8af7f/26.1.2.png","https://api.typeform.com/responses/files/a2793e25c3c0f67faa326ef71f3cc951bc570bb8db8cd8ca3714f84a37f8af7f/26.1.2.png")</f>
        <v>https://api.typeform.com/responses/files/a2793e25c3c0f67faa326ef71f3cc951bc570bb8db8cd8ca3714f84a37f8af7f/26.1.2.png</v>
      </c>
    </row>
    <row r="198" spans="1:21" s="6" customFormat="1" x14ac:dyDescent="0.2">
      <c r="A198" s="4" t="s">
        <v>793</v>
      </c>
      <c r="B198" s="5" t="s">
        <v>61</v>
      </c>
      <c r="C198" s="5" t="s">
        <v>61</v>
      </c>
      <c r="D198" s="5" t="s">
        <v>184</v>
      </c>
      <c r="E198" s="5" t="s">
        <v>61</v>
      </c>
      <c r="F198" s="5" t="s">
        <v>794</v>
      </c>
      <c r="H198" s="5" t="s">
        <v>61</v>
      </c>
      <c r="I198" s="5" t="s">
        <v>61</v>
      </c>
      <c r="J198" s="5" t="s">
        <v>61</v>
      </c>
      <c r="K198" s="5" t="s">
        <v>61</v>
      </c>
      <c r="O198" s="5" t="s">
        <v>61</v>
      </c>
      <c r="P198" s="5" t="s">
        <v>795</v>
      </c>
      <c r="Q198" s="5" t="s">
        <v>61</v>
      </c>
      <c r="R198" s="5" t="s">
        <v>61</v>
      </c>
      <c r="T198" s="5" t="s">
        <v>796</v>
      </c>
      <c r="U198" s="5" t="s">
        <v>61</v>
      </c>
    </row>
    <row r="199" spans="1:21" s="6" customFormat="1" x14ac:dyDescent="0.2">
      <c r="A199" s="4" t="s">
        <v>797</v>
      </c>
      <c r="B199" s="5" t="s">
        <v>237</v>
      </c>
      <c r="C199" s="5" t="s">
        <v>237</v>
      </c>
      <c r="D199" s="5" t="s">
        <v>237</v>
      </c>
      <c r="E199" s="5" t="s">
        <v>61</v>
      </c>
      <c r="F199" s="5" t="s">
        <v>61</v>
      </c>
      <c r="H199" s="5" t="s">
        <v>237</v>
      </c>
      <c r="I199" s="5" t="s">
        <v>237</v>
      </c>
      <c r="J199" s="5" t="s">
        <v>582</v>
      </c>
      <c r="K199" s="5" t="s">
        <v>237</v>
      </c>
      <c r="O199" s="5" t="s">
        <v>61</v>
      </c>
      <c r="P199" s="5" t="s">
        <v>237</v>
      </c>
      <c r="Q199" s="5" t="s">
        <v>238</v>
      </c>
      <c r="R199" s="5" t="s">
        <v>237</v>
      </c>
      <c r="T199" s="5" t="s">
        <v>61</v>
      </c>
      <c r="U199" s="5" t="s">
        <v>237</v>
      </c>
    </row>
    <row r="200" spans="1:21" s="6" customFormat="1" x14ac:dyDescent="0.2">
      <c r="A200" s="4" t="s">
        <v>120</v>
      </c>
      <c r="B200" s="5" t="s">
        <v>61</v>
      </c>
      <c r="C200" s="5" t="s">
        <v>61</v>
      </c>
      <c r="D200" s="5" t="s">
        <v>61</v>
      </c>
      <c r="E200" s="5" t="s">
        <v>798</v>
      </c>
      <c r="F200" s="5" t="s">
        <v>61</v>
      </c>
      <c r="H200" s="5" t="s">
        <v>61</v>
      </c>
      <c r="I200" s="5" t="s">
        <v>61</v>
      </c>
      <c r="J200" s="5" t="s">
        <v>61</v>
      </c>
      <c r="K200" s="5" t="s">
        <v>61</v>
      </c>
      <c r="O200" s="5" t="s">
        <v>61</v>
      </c>
      <c r="P200" s="5" t="s">
        <v>61</v>
      </c>
      <c r="Q200" s="5" t="s">
        <v>61</v>
      </c>
      <c r="R200" s="5" t="s">
        <v>61</v>
      </c>
      <c r="T200" s="5" t="s">
        <v>799</v>
      </c>
      <c r="U200" s="5" t="s">
        <v>61</v>
      </c>
    </row>
    <row r="201" spans="1:21" s="6" customFormat="1" x14ac:dyDescent="0.2">
      <c r="A201" s="4" t="s">
        <v>800</v>
      </c>
      <c r="B201" s="5" t="s">
        <v>61</v>
      </c>
      <c r="C201" s="5" t="s">
        <v>61</v>
      </c>
      <c r="D201" s="5" t="s">
        <v>61</v>
      </c>
      <c r="E201" s="5" t="s">
        <v>61</v>
      </c>
      <c r="F201" s="5" t="s">
        <v>61</v>
      </c>
      <c r="H201" s="5" t="s">
        <v>61</v>
      </c>
      <c r="I201" s="5" t="s">
        <v>61</v>
      </c>
      <c r="J201" s="5" t="s">
        <v>61</v>
      </c>
      <c r="K201" s="5" t="s">
        <v>61</v>
      </c>
      <c r="O201" s="5" t="s">
        <v>61</v>
      </c>
      <c r="P201" s="5" t="s">
        <v>61</v>
      </c>
      <c r="Q201" s="5" t="s">
        <v>801</v>
      </c>
      <c r="R201" s="5" t="s">
        <v>61</v>
      </c>
      <c r="T201" s="5" t="s">
        <v>61</v>
      </c>
      <c r="U201" s="5" t="s">
        <v>61</v>
      </c>
    </row>
    <row r="202" spans="1:21" s="6" customFormat="1" x14ac:dyDescent="0.2">
      <c r="A202" s="4" t="s">
        <v>802</v>
      </c>
      <c r="Q202" s="6" t="str">
        <f>HYPERLINK("https://api.typeform.com/responses/files/98f803fce48e8f38d6bdab109954af6a33c1eab611f14acc4ad218b4f999029f/27.1.2.png","https://api.typeform.com/responses/files/98f803fce48e8f38d6bdab109954af6a33c1eab611f14acc4ad218b4f999029f/27.1.2.png")</f>
        <v>https://api.typeform.com/responses/files/98f803fce48e8f38d6bdab109954af6a33c1eab611f14acc4ad218b4f999029f/27.1.2.png</v>
      </c>
    </row>
    <row r="203" spans="1:21" s="6" customFormat="1" x14ac:dyDescent="0.2">
      <c r="A203" s="4" t="s">
        <v>803</v>
      </c>
      <c r="B203" s="5" t="s">
        <v>61</v>
      </c>
      <c r="C203" s="5" t="s">
        <v>61</v>
      </c>
      <c r="D203" s="5" t="s">
        <v>804</v>
      </c>
      <c r="E203" s="5" t="s">
        <v>61</v>
      </c>
      <c r="F203" s="5" t="s">
        <v>805</v>
      </c>
      <c r="H203" s="5" t="s">
        <v>61</v>
      </c>
      <c r="I203" s="5" t="s">
        <v>61</v>
      </c>
      <c r="J203" s="5" t="s">
        <v>61</v>
      </c>
      <c r="K203" s="5" t="s">
        <v>61</v>
      </c>
      <c r="O203" s="5" t="s">
        <v>61</v>
      </c>
      <c r="P203" s="5" t="s">
        <v>184</v>
      </c>
      <c r="Q203" s="5" t="s">
        <v>61</v>
      </c>
      <c r="R203" s="5" t="s">
        <v>61</v>
      </c>
      <c r="T203" s="5" t="s">
        <v>806</v>
      </c>
      <c r="U203" s="5" t="s">
        <v>807</v>
      </c>
    </row>
    <row r="204" spans="1:21" s="6" customFormat="1" x14ac:dyDescent="0.2">
      <c r="A204" s="4" t="s">
        <v>808</v>
      </c>
      <c r="B204" s="5" t="s">
        <v>237</v>
      </c>
      <c r="C204" s="5" t="s">
        <v>237</v>
      </c>
      <c r="D204" s="5" t="s">
        <v>238</v>
      </c>
      <c r="E204" s="5" t="s">
        <v>61</v>
      </c>
      <c r="F204" s="5" t="s">
        <v>237</v>
      </c>
      <c r="H204" s="5" t="s">
        <v>237</v>
      </c>
      <c r="I204" s="5" t="s">
        <v>237</v>
      </c>
      <c r="J204" s="5" t="s">
        <v>582</v>
      </c>
      <c r="K204" s="5" t="s">
        <v>237</v>
      </c>
      <c r="O204" s="5" t="s">
        <v>61</v>
      </c>
      <c r="P204" s="5" t="s">
        <v>237</v>
      </c>
      <c r="Q204" s="5" t="s">
        <v>237</v>
      </c>
      <c r="R204" s="5" t="s">
        <v>237</v>
      </c>
      <c r="T204" s="5" t="s">
        <v>238</v>
      </c>
      <c r="U204" s="5" t="s">
        <v>61</v>
      </c>
    </row>
    <row r="205" spans="1:21" s="6" customFormat="1" x14ac:dyDescent="0.2">
      <c r="A205" s="4" t="s">
        <v>120</v>
      </c>
      <c r="B205" s="5" t="s">
        <v>61</v>
      </c>
      <c r="C205" s="5" t="s">
        <v>61</v>
      </c>
      <c r="D205" s="5" t="s">
        <v>61</v>
      </c>
      <c r="E205" s="5" t="s">
        <v>809</v>
      </c>
      <c r="F205" s="5" t="s">
        <v>61</v>
      </c>
      <c r="H205" s="5" t="s">
        <v>61</v>
      </c>
      <c r="I205" s="5" t="s">
        <v>61</v>
      </c>
      <c r="J205" s="5" t="s">
        <v>61</v>
      </c>
      <c r="K205" s="5" t="s">
        <v>61</v>
      </c>
      <c r="O205" s="5" t="s">
        <v>61</v>
      </c>
      <c r="P205" s="5" t="s">
        <v>61</v>
      </c>
      <c r="Q205" s="5" t="s">
        <v>61</v>
      </c>
      <c r="R205" s="5" t="s">
        <v>61</v>
      </c>
      <c r="T205" s="5" t="s">
        <v>61</v>
      </c>
      <c r="U205" s="5" t="s">
        <v>61</v>
      </c>
    </row>
    <row r="206" spans="1:21" s="6" customFormat="1" x14ac:dyDescent="0.2">
      <c r="A206" s="4" t="s">
        <v>810</v>
      </c>
      <c r="B206" s="5" t="s">
        <v>61</v>
      </c>
      <c r="C206" s="5" t="s">
        <v>61</v>
      </c>
      <c r="D206" s="5" t="s">
        <v>811</v>
      </c>
      <c r="E206" s="5" t="s">
        <v>61</v>
      </c>
      <c r="F206" s="5" t="s">
        <v>61</v>
      </c>
      <c r="H206" s="5" t="s">
        <v>61</v>
      </c>
      <c r="I206" s="5" t="s">
        <v>61</v>
      </c>
      <c r="J206" s="5" t="s">
        <v>61</v>
      </c>
      <c r="K206" s="5" t="s">
        <v>61</v>
      </c>
      <c r="O206" s="5" t="s">
        <v>61</v>
      </c>
      <c r="P206" s="5" t="s">
        <v>61</v>
      </c>
      <c r="Q206" s="5" t="s">
        <v>61</v>
      </c>
      <c r="R206" s="5" t="s">
        <v>61</v>
      </c>
      <c r="T206" s="5" t="s">
        <v>812</v>
      </c>
      <c r="U206" s="5" t="s">
        <v>61</v>
      </c>
    </row>
    <row r="207" spans="1:21" s="6" customFormat="1" x14ac:dyDescent="0.2">
      <c r="A207" s="4" t="s">
        <v>813</v>
      </c>
      <c r="T207" s="6" t="str">
        <f>HYPERLINK("https://api.typeform.com/responses/files/fb5112a114e20528eee3e5b6f4033e3fcf6e0c8f9892e6b10dd6a6b0cd27efbb/marked.jpg","https://api.typeform.com/responses/files/fb5112a114e20528eee3e5b6f4033e3fcf6e0c8f9892e6b10dd6a6b0cd27efbb/marked.jpg")</f>
        <v>https://api.typeform.com/responses/files/fb5112a114e20528eee3e5b6f4033e3fcf6e0c8f9892e6b10dd6a6b0cd27efbb/marked.jpg</v>
      </c>
    </row>
    <row r="208" spans="1:21" s="6" customFormat="1" x14ac:dyDescent="0.2">
      <c r="A208" s="4" t="s">
        <v>814</v>
      </c>
      <c r="B208" s="5" t="s">
        <v>61</v>
      </c>
      <c r="C208" s="5" t="s">
        <v>61</v>
      </c>
      <c r="D208" s="5" t="s">
        <v>61</v>
      </c>
      <c r="E208" s="5" t="s">
        <v>61</v>
      </c>
      <c r="F208" s="5" t="s">
        <v>589</v>
      </c>
      <c r="H208" s="5" t="s">
        <v>61</v>
      </c>
      <c r="I208" s="5" t="s">
        <v>61</v>
      </c>
      <c r="J208" s="5" t="s">
        <v>61</v>
      </c>
      <c r="K208" s="5" t="s">
        <v>526</v>
      </c>
      <c r="O208" s="5" t="s">
        <v>61</v>
      </c>
      <c r="P208" s="5" t="s">
        <v>184</v>
      </c>
      <c r="Q208" s="5" t="s">
        <v>61</v>
      </c>
      <c r="R208" s="5" t="s">
        <v>815</v>
      </c>
      <c r="T208" s="5" t="s">
        <v>61</v>
      </c>
      <c r="U208" s="5" t="s">
        <v>61</v>
      </c>
    </row>
    <row r="209" spans="1:21" s="6" customFormat="1" x14ac:dyDescent="0.2">
      <c r="A209" s="4" t="s">
        <v>529</v>
      </c>
      <c r="B209" s="5" t="s">
        <v>39</v>
      </c>
      <c r="C209" s="5" t="s">
        <v>40</v>
      </c>
      <c r="D209" s="5" t="s">
        <v>41</v>
      </c>
      <c r="E209" s="5" t="s">
        <v>42</v>
      </c>
      <c r="F209" s="5" t="s">
        <v>43</v>
      </c>
      <c r="H209" s="5" t="s">
        <v>45</v>
      </c>
      <c r="I209" s="5" t="s">
        <v>45</v>
      </c>
      <c r="J209" s="5" t="s">
        <v>46</v>
      </c>
      <c r="K209" s="5" t="s">
        <v>47</v>
      </c>
      <c r="O209" s="5" t="s">
        <v>49</v>
      </c>
      <c r="P209" s="5" t="s">
        <v>50</v>
      </c>
      <c r="Q209" s="5" t="s">
        <v>51</v>
      </c>
      <c r="R209" s="5" t="s">
        <v>52</v>
      </c>
      <c r="T209" s="5" t="s">
        <v>54</v>
      </c>
      <c r="U209" s="5" t="s">
        <v>55</v>
      </c>
    </row>
    <row r="210" spans="1:21" s="4" customFormat="1" x14ac:dyDescent="0.2">
      <c r="A210" s="4" t="s">
        <v>531</v>
      </c>
      <c r="B210" s="7" t="s">
        <v>63</v>
      </c>
      <c r="C210" s="7" t="s">
        <v>64</v>
      </c>
      <c r="D210" s="7" t="s">
        <v>65</v>
      </c>
      <c r="E210" s="7" t="s">
        <v>78</v>
      </c>
      <c r="F210" s="7" t="s">
        <v>67</v>
      </c>
      <c r="H210" s="7" t="s">
        <v>532</v>
      </c>
      <c r="I210" s="7" t="s">
        <v>533</v>
      </c>
      <c r="J210" s="7" t="s">
        <v>71</v>
      </c>
      <c r="K210" s="7" t="s">
        <v>72</v>
      </c>
      <c r="O210" s="7" t="s">
        <v>76</v>
      </c>
      <c r="P210" s="7" t="s">
        <v>77</v>
      </c>
      <c r="Q210" s="7" t="s">
        <v>78</v>
      </c>
      <c r="R210" s="7" t="s">
        <v>78</v>
      </c>
      <c r="T210" s="7" t="s">
        <v>76</v>
      </c>
      <c r="U210" s="7" t="s">
        <v>76</v>
      </c>
    </row>
    <row r="211" spans="1:21" s="6" customFormat="1" x14ac:dyDescent="0.2">
      <c r="A211" s="4" t="s">
        <v>530</v>
      </c>
      <c r="B211" s="5" t="s">
        <v>99</v>
      </c>
      <c r="C211" s="5" t="s">
        <v>100</v>
      </c>
      <c r="D211" s="5" t="s">
        <v>101</v>
      </c>
      <c r="E211" s="5" t="s">
        <v>102</v>
      </c>
      <c r="F211" s="5" t="s">
        <v>103</v>
      </c>
      <c r="H211" s="5" t="s">
        <v>61</v>
      </c>
      <c r="I211" s="5" t="s">
        <v>106</v>
      </c>
      <c r="J211" s="5" t="s">
        <v>107</v>
      </c>
      <c r="K211" s="5" t="s">
        <v>108</v>
      </c>
      <c r="O211" s="5" t="s">
        <v>111</v>
      </c>
      <c r="P211" s="5" t="s">
        <v>112</v>
      </c>
      <c r="Q211" s="5" t="s">
        <v>113</v>
      </c>
      <c r="R211" s="5" t="s">
        <v>113</v>
      </c>
      <c r="T211" s="5" t="s">
        <v>114</v>
      </c>
      <c r="U211" s="5" t="s">
        <v>115</v>
      </c>
    </row>
    <row r="212" spans="1:21" s="6" customFormat="1" x14ac:dyDescent="0.2">
      <c r="A212" s="4" t="s">
        <v>348</v>
      </c>
      <c r="B212" s="5" t="s">
        <v>816</v>
      </c>
      <c r="C212" s="5" t="s">
        <v>817</v>
      </c>
      <c r="D212" s="5" t="s">
        <v>818</v>
      </c>
      <c r="E212" s="5" t="s">
        <v>819</v>
      </c>
      <c r="F212" s="5" t="s">
        <v>820</v>
      </c>
      <c r="H212" s="5" t="s">
        <v>822</v>
      </c>
      <c r="I212" s="5" t="s">
        <v>823</v>
      </c>
      <c r="J212" s="5" t="s">
        <v>824</v>
      </c>
      <c r="K212" s="5" t="s">
        <v>825</v>
      </c>
      <c r="O212" s="5" t="s">
        <v>821</v>
      </c>
      <c r="P212" s="5" t="s">
        <v>826</v>
      </c>
      <c r="Q212" s="5" t="s">
        <v>827</v>
      </c>
      <c r="R212" s="5" t="s">
        <v>828</v>
      </c>
      <c r="T212" s="5" t="s">
        <v>829</v>
      </c>
      <c r="U212" s="5" t="s">
        <v>830</v>
      </c>
    </row>
    <row r="213" spans="1:21" s="6" customFormat="1" x14ac:dyDescent="0.2">
      <c r="A213" s="4" t="s">
        <v>369</v>
      </c>
      <c r="B213" s="5" t="s">
        <v>831</v>
      </c>
      <c r="C213" s="5" t="s">
        <v>832</v>
      </c>
      <c r="D213" s="5" t="s">
        <v>833</v>
      </c>
      <c r="E213" s="5" t="s">
        <v>834</v>
      </c>
      <c r="F213" s="5" t="s">
        <v>835</v>
      </c>
      <c r="H213" s="5" t="s">
        <v>837</v>
      </c>
      <c r="I213" s="5" t="s">
        <v>838</v>
      </c>
      <c r="J213" s="5" t="s">
        <v>839</v>
      </c>
      <c r="K213" s="5" t="s">
        <v>840</v>
      </c>
      <c r="O213" s="5" t="s">
        <v>836</v>
      </c>
      <c r="P213" s="5" t="s">
        <v>841</v>
      </c>
      <c r="Q213" s="5" t="s">
        <v>842</v>
      </c>
      <c r="R213" s="5" t="s">
        <v>843</v>
      </c>
      <c r="T213" s="5" t="s">
        <v>844</v>
      </c>
      <c r="U213" s="5" t="s">
        <v>845</v>
      </c>
    </row>
    <row r="214" spans="1:21" s="6" customFormat="1" x14ac:dyDescent="0.2">
      <c r="A214" s="4" t="s">
        <v>390</v>
      </c>
      <c r="B214" s="5" t="s">
        <v>391</v>
      </c>
      <c r="C214" s="5" t="s">
        <v>846</v>
      </c>
      <c r="D214" s="5" t="s">
        <v>564</v>
      </c>
      <c r="E214" s="5" t="s">
        <v>394</v>
      </c>
      <c r="F214" s="5" t="s">
        <v>395</v>
      </c>
      <c r="H214" s="5" t="s">
        <v>396</v>
      </c>
      <c r="I214" s="5" t="s">
        <v>396</v>
      </c>
      <c r="J214" s="5" t="s">
        <v>397</v>
      </c>
      <c r="K214" s="5" t="s">
        <v>397</v>
      </c>
      <c r="O214" s="5" t="s">
        <v>739</v>
      </c>
      <c r="P214" s="5" t="s">
        <v>400</v>
      </c>
      <c r="Q214" s="5" t="s">
        <v>401</v>
      </c>
      <c r="R214" s="5" t="s">
        <v>402</v>
      </c>
      <c r="T214" s="5" t="s">
        <v>403</v>
      </c>
      <c r="U214" s="5" t="s">
        <v>404</v>
      </c>
    </row>
    <row r="217" spans="1:21" x14ac:dyDescent="0.2">
      <c r="A217" s="2" t="s">
        <v>0</v>
      </c>
      <c r="B217" s="1" t="s">
        <v>878</v>
      </c>
      <c r="C217" s="1" t="s">
        <v>883</v>
      </c>
      <c r="D217" s="1" t="s">
        <v>887</v>
      </c>
      <c r="E217" s="1" t="s">
        <v>892</v>
      </c>
      <c r="F217" s="1" t="s">
        <v>898</v>
      </c>
      <c r="H217" s="1" t="s">
        <v>908</v>
      </c>
      <c r="I217" s="1" t="s">
        <v>913</v>
      </c>
      <c r="J217" s="1" t="s">
        <v>917</v>
      </c>
      <c r="K217" s="1" t="s">
        <v>922</v>
      </c>
      <c r="O217" s="1" t="s">
        <v>905</v>
      </c>
      <c r="P217" s="1" t="s">
        <v>926</v>
      </c>
      <c r="Q217" s="1" t="s">
        <v>932</v>
      </c>
      <c r="R217" s="1" t="s">
        <v>940</v>
      </c>
      <c r="T217" s="1" t="s">
        <v>947</v>
      </c>
      <c r="U217" s="1" t="s">
        <v>958</v>
      </c>
    </row>
    <row r="218" spans="1:21" x14ac:dyDescent="0.2">
      <c r="A218" s="2" t="s">
        <v>420</v>
      </c>
      <c r="B218" s="1" t="s">
        <v>421</v>
      </c>
      <c r="C218" s="1" t="s">
        <v>421</v>
      </c>
      <c r="D218" s="1" t="s">
        <v>421</v>
      </c>
      <c r="E218" s="1" t="s">
        <v>421</v>
      </c>
      <c r="F218" s="1" t="s">
        <v>421</v>
      </c>
      <c r="H218" s="1" t="s">
        <v>421</v>
      </c>
      <c r="I218" s="1" t="s">
        <v>421</v>
      </c>
      <c r="J218" s="1" t="s">
        <v>421</v>
      </c>
      <c r="K218" s="1" t="s">
        <v>421</v>
      </c>
      <c r="O218" s="1" t="s">
        <v>422</v>
      </c>
      <c r="P218" s="1" t="s">
        <v>61</v>
      </c>
      <c r="Q218" s="1" t="s">
        <v>61</v>
      </c>
      <c r="R218" s="1" t="s">
        <v>61</v>
      </c>
      <c r="T218" s="1" t="s">
        <v>61</v>
      </c>
      <c r="U218" s="1" t="s">
        <v>61</v>
      </c>
    </row>
    <row r="219" spans="1:21" x14ac:dyDescent="0.2">
      <c r="A219" s="2" t="s">
        <v>847</v>
      </c>
      <c r="B219" s="1" t="s">
        <v>237</v>
      </c>
      <c r="C219" s="1" t="s">
        <v>237</v>
      </c>
      <c r="D219" s="1" t="s">
        <v>237</v>
      </c>
      <c r="E219" s="1" t="s">
        <v>238</v>
      </c>
      <c r="F219" s="1" t="s">
        <v>237</v>
      </c>
      <c r="H219" s="1" t="s">
        <v>237</v>
      </c>
      <c r="I219" s="1" t="s">
        <v>237</v>
      </c>
      <c r="J219" s="1" t="s">
        <v>237</v>
      </c>
      <c r="K219" s="1" t="s">
        <v>237</v>
      </c>
      <c r="O219" s="1" t="s">
        <v>61</v>
      </c>
      <c r="P219" s="1" t="s">
        <v>237</v>
      </c>
      <c r="Q219" s="1" t="s">
        <v>238</v>
      </c>
      <c r="R219" s="1" t="s">
        <v>237</v>
      </c>
      <c r="T219" s="1" t="s">
        <v>237</v>
      </c>
      <c r="U219" s="1" t="s">
        <v>238</v>
      </c>
    </row>
    <row r="220" spans="1:21" x14ac:dyDescent="0.2">
      <c r="A220" s="2" t="s">
        <v>120</v>
      </c>
      <c r="B220" s="1" t="s">
        <v>61</v>
      </c>
      <c r="C220" s="1" t="s">
        <v>61</v>
      </c>
      <c r="D220" s="1" t="s">
        <v>61</v>
      </c>
      <c r="E220" s="1" t="s">
        <v>61</v>
      </c>
      <c r="F220" s="1" t="s">
        <v>61</v>
      </c>
      <c r="H220" s="1" t="s">
        <v>61</v>
      </c>
      <c r="I220" s="1" t="s">
        <v>61</v>
      </c>
      <c r="J220" s="1" t="s">
        <v>61</v>
      </c>
      <c r="K220" s="1" t="s">
        <v>61</v>
      </c>
      <c r="O220" s="1" t="s">
        <v>61</v>
      </c>
      <c r="P220" s="1" t="s">
        <v>61</v>
      </c>
      <c r="Q220" s="1" t="s">
        <v>61</v>
      </c>
      <c r="R220" s="1" t="s">
        <v>61</v>
      </c>
      <c r="T220" s="1" t="s">
        <v>61</v>
      </c>
      <c r="U220" s="1" t="s">
        <v>61</v>
      </c>
    </row>
    <row r="221" spans="1:21" x14ac:dyDescent="0.2">
      <c r="A221" s="2" t="s">
        <v>848</v>
      </c>
      <c r="B221" s="1" t="s">
        <v>61</v>
      </c>
      <c r="C221" s="1" t="s">
        <v>61</v>
      </c>
      <c r="D221" s="1" t="s">
        <v>61</v>
      </c>
      <c r="E221" s="1" t="s">
        <v>783</v>
      </c>
      <c r="F221" s="1" t="s">
        <v>61</v>
      </c>
      <c r="H221" s="1" t="s">
        <v>61</v>
      </c>
      <c r="I221" s="1" t="s">
        <v>61</v>
      </c>
      <c r="J221" s="1" t="s">
        <v>61</v>
      </c>
      <c r="K221" s="1" t="s">
        <v>61</v>
      </c>
      <c r="O221" s="1" t="s">
        <v>61</v>
      </c>
      <c r="P221" s="1" t="s">
        <v>61</v>
      </c>
      <c r="Q221" s="1" t="s">
        <v>933</v>
      </c>
      <c r="R221" s="1" t="s">
        <v>61</v>
      </c>
      <c r="T221" s="1" t="s">
        <v>61</v>
      </c>
      <c r="U221" s="1" t="s">
        <v>959</v>
      </c>
    </row>
    <row r="222" spans="1:21" x14ac:dyDescent="0.2">
      <c r="A222" s="2" t="s">
        <v>849</v>
      </c>
      <c r="E222" t="str">
        <f>HYPERLINK("https://api.typeform.com/responses/files/bcad57dc806b1c7c25da1ed9a1e6998b76c40795f325fe2962db464d4efbeb07/Buildings2.JPG","https://api.typeform.com/responses/files/bcad57dc806b1c7c25da1ed9a1e6998b76c40795f325fe2962db464d4efbeb07/Buildings2.JPG")</f>
        <v>https://api.typeform.com/responses/files/bcad57dc806b1c7c25da1ed9a1e6998b76c40795f325fe2962db464d4efbeb07/Buildings2.JPG</v>
      </c>
      <c r="Q222" t="str">
        <f>HYPERLINK("https://api.typeform.com/responses/files/32b7e096c39c0b7fffe9d0791835b9567498f3516ff28795ac05ed663e59dee2/29.1.2.png","https://api.typeform.com/responses/files/32b7e096c39c0b7fffe9d0791835b9567498f3516ff28795ac05ed663e59dee2/29.1.2.png")</f>
        <v>https://api.typeform.com/responses/files/32b7e096c39c0b7fffe9d0791835b9567498f3516ff28795ac05ed663e59dee2/29.1.2.png</v>
      </c>
    </row>
    <row r="223" spans="1:21" x14ac:dyDescent="0.2">
      <c r="A223" s="2" t="s">
        <v>850</v>
      </c>
      <c r="B223" s="1" t="s">
        <v>61</v>
      </c>
      <c r="C223" s="1" t="s">
        <v>61</v>
      </c>
      <c r="D223" s="1" t="s">
        <v>888</v>
      </c>
      <c r="E223" s="1" t="s">
        <v>61</v>
      </c>
      <c r="F223" s="1" t="s">
        <v>589</v>
      </c>
      <c r="H223" s="1" t="s">
        <v>61</v>
      </c>
      <c r="I223" s="1" t="s">
        <v>61</v>
      </c>
      <c r="J223" s="1" t="s">
        <v>918</v>
      </c>
      <c r="K223" s="1" t="s">
        <v>61</v>
      </c>
      <c r="O223" s="1" t="s">
        <v>61</v>
      </c>
      <c r="P223" s="1" t="s">
        <v>184</v>
      </c>
      <c r="Q223" s="1" t="s">
        <v>61</v>
      </c>
      <c r="R223" s="1" t="s">
        <v>941</v>
      </c>
      <c r="T223" s="1" t="s">
        <v>948</v>
      </c>
      <c r="U223" s="1" t="s">
        <v>61</v>
      </c>
    </row>
    <row r="224" spans="1:21" x14ac:dyDescent="0.2">
      <c r="A224" s="2" t="s">
        <v>851</v>
      </c>
      <c r="B224" s="1" t="s">
        <v>238</v>
      </c>
      <c r="C224" s="1" t="s">
        <v>237</v>
      </c>
      <c r="D224" s="1" t="s">
        <v>237</v>
      </c>
      <c r="E224" s="1" t="s">
        <v>237</v>
      </c>
      <c r="F224" s="1" t="s">
        <v>61</v>
      </c>
      <c r="H224" s="1" t="s">
        <v>237</v>
      </c>
      <c r="I224" s="1" t="s">
        <v>237</v>
      </c>
      <c r="J224" s="1" t="s">
        <v>237</v>
      </c>
      <c r="K224" s="1" t="s">
        <v>237</v>
      </c>
      <c r="O224" s="1" t="s">
        <v>61</v>
      </c>
      <c r="P224" s="1" t="s">
        <v>237</v>
      </c>
      <c r="Q224" s="1" t="s">
        <v>237</v>
      </c>
      <c r="R224" s="1" t="s">
        <v>237</v>
      </c>
      <c r="T224" s="1" t="s">
        <v>237</v>
      </c>
      <c r="U224" s="1" t="s">
        <v>444</v>
      </c>
    </row>
    <row r="225" spans="1:21" x14ac:dyDescent="0.2">
      <c r="A225" s="2" t="s">
        <v>120</v>
      </c>
      <c r="B225" s="1" t="s">
        <v>61</v>
      </c>
      <c r="C225" s="1" t="s">
        <v>61</v>
      </c>
      <c r="D225" s="1" t="s">
        <v>61</v>
      </c>
      <c r="E225" s="1" t="s">
        <v>61</v>
      </c>
      <c r="F225" s="1" t="s">
        <v>899</v>
      </c>
      <c r="H225" s="1" t="s">
        <v>61</v>
      </c>
      <c r="I225" s="1" t="s">
        <v>61</v>
      </c>
      <c r="J225" s="1" t="s">
        <v>61</v>
      </c>
      <c r="K225" s="1" t="s">
        <v>61</v>
      </c>
      <c r="O225" s="1" t="s">
        <v>61</v>
      </c>
      <c r="P225" s="1" t="s">
        <v>61</v>
      </c>
      <c r="Q225" s="1" t="s">
        <v>61</v>
      </c>
      <c r="R225" s="1" t="s">
        <v>61</v>
      </c>
      <c r="T225" s="1" t="s">
        <v>61</v>
      </c>
      <c r="U225" s="1" t="s">
        <v>61</v>
      </c>
    </row>
    <row r="226" spans="1:21" x14ac:dyDescent="0.2">
      <c r="A226" s="2" t="s">
        <v>852</v>
      </c>
      <c r="B226" s="1" t="s">
        <v>879</v>
      </c>
      <c r="C226" s="1" t="s">
        <v>61</v>
      </c>
      <c r="D226" s="1" t="s">
        <v>61</v>
      </c>
      <c r="E226" s="1" t="s">
        <v>61</v>
      </c>
      <c r="F226" s="1" t="s">
        <v>61</v>
      </c>
      <c r="H226" s="1" t="s">
        <v>61</v>
      </c>
      <c r="I226" s="1" t="s">
        <v>61</v>
      </c>
      <c r="J226" s="1" t="s">
        <v>61</v>
      </c>
      <c r="K226" s="1" t="s">
        <v>61</v>
      </c>
      <c r="O226" s="1" t="s">
        <v>61</v>
      </c>
      <c r="P226" s="1" t="s">
        <v>61</v>
      </c>
      <c r="Q226" s="1" t="s">
        <v>61</v>
      </c>
      <c r="R226" s="1" t="s">
        <v>61</v>
      </c>
      <c r="T226" s="1" t="s">
        <v>61</v>
      </c>
      <c r="U226" s="1" t="s">
        <v>61</v>
      </c>
    </row>
    <row r="227" spans="1:21" x14ac:dyDescent="0.2">
      <c r="A227" s="2" t="s">
        <v>853</v>
      </c>
      <c r="B227" t="str">
        <f>HYPERLINK("https://api.typeform.com/responses/files/a9bc59cc88265a09370429fdaae263c6654df114998f8f3bf941d0f4a8288d47/BuildingsLOD3_screenshot_DM_Appereanceview_and_normals_FME_Inspector_v2019.0.png","https://api.typeform.com/responses/files/a9bc59cc88265a09370429fdaae263c6654df114998f8f3bf941d0f4a8288d47/BuildingsLOD3_screenshot_DM_Appereanceview_and_normals_FME_Inspector_v2019.0.png")</f>
        <v>https://api.typeform.com/responses/files/a9bc59cc88265a09370429fdaae263c6654df114998f8f3bf941d0f4a8288d47/BuildingsLOD3_screenshot_DM_Appereanceview_and_normals_FME_Inspector_v2019.0.png</v>
      </c>
    </row>
    <row r="228" spans="1:21" x14ac:dyDescent="0.2">
      <c r="A228" s="2" t="s">
        <v>854</v>
      </c>
      <c r="B228" s="1" t="s">
        <v>61</v>
      </c>
      <c r="C228" s="1" t="s">
        <v>61</v>
      </c>
      <c r="D228" s="1" t="s">
        <v>889</v>
      </c>
      <c r="E228" s="1" t="s">
        <v>61</v>
      </c>
      <c r="F228" s="1" t="s">
        <v>900</v>
      </c>
      <c r="H228" s="1" t="s">
        <v>61</v>
      </c>
      <c r="I228" s="1" t="s">
        <v>61</v>
      </c>
      <c r="J228" s="1" t="s">
        <v>61</v>
      </c>
      <c r="K228" s="1" t="s">
        <v>61</v>
      </c>
      <c r="O228" s="1" t="s">
        <v>61</v>
      </c>
      <c r="P228" s="1" t="s">
        <v>184</v>
      </c>
      <c r="Q228" s="1" t="s">
        <v>61</v>
      </c>
      <c r="R228" s="1" t="s">
        <v>61</v>
      </c>
      <c r="T228" s="1" t="s">
        <v>949</v>
      </c>
      <c r="U228" s="1" t="s">
        <v>960</v>
      </c>
    </row>
    <row r="229" spans="1:21" x14ac:dyDescent="0.2">
      <c r="A229" s="2" t="s">
        <v>855</v>
      </c>
      <c r="B229" s="1" t="s">
        <v>237</v>
      </c>
      <c r="C229" s="1" t="s">
        <v>237</v>
      </c>
      <c r="D229" s="1" t="s">
        <v>237</v>
      </c>
      <c r="E229" s="1" t="s">
        <v>237</v>
      </c>
      <c r="F229" s="1" t="s">
        <v>237</v>
      </c>
      <c r="H229" s="1" t="s">
        <v>237</v>
      </c>
      <c r="I229" s="1" t="s">
        <v>237</v>
      </c>
      <c r="J229" s="1" t="s">
        <v>237</v>
      </c>
      <c r="K229" s="1" t="s">
        <v>237</v>
      </c>
      <c r="O229" s="1" t="s">
        <v>61</v>
      </c>
      <c r="P229" s="1" t="s">
        <v>237</v>
      </c>
      <c r="Q229" s="1" t="s">
        <v>237</v>
      </c>
      <c r="R229" s="1" t="s">
        <v>237</v>
      </c>
      <c r="T229" s="1" t="s">
        <v>237</v>
      </c>
      <c r="U229" s="1" t="s">
        <v>61</v>
      </c>
    </row>
    <row r="230" spans="1:21" x14ac:dyDescent="0.2">
      <c r="A230" s="2" t="s">
        <v>120</v>
      </c>
      <c r="B230" s="1" t="s">
        <v>61</v>
      </c>
      <c r="C230" s="1" t="s">
        <v>61</v>
      </c>
      <c r="D230" s="1" t="s">
        <v>61</v>
      </c>
      <c r="E230" s="1" t="s">
        <v>61</v>
      </c>
      <c r="F230" s="1" t="s">
        <v>61</v>
      </c>
      <c r="H230" s="1" t="s">
        <v>61</v>
      </c>
      <c r="I230" s="1" t="s">
        <v>61</v>
      </c>
      <c r="J230" s="1" t="s">
        <v>61</v>
      </c>
      <c r="K230" s="1" t="s">
        <v>61</v>
      </c>
      <c r="O230" s="1" t="s">
        <v>61</v>
      </c>
      <c r="P230" s="1" t="s">
        <v>61</v>
      </c>
      <c r="Q230" s="1" t="s">
        <v>61</v>
      </c>
      <c r="R230" s="1" t="s">
        <v>61</v>
      </c>
      <c r="T230" s="1" t="s">
        <v>61</v>
      </c>
      <c r="U230" s="1" t="s">
        <v>61</v>
      </c>
    </row>
    <row r="231" spans="1:21" x14ac:dyDescent="0.2">
      <c r="A231" s="2" t="s">
        <v>856</v>
      </c>
      <c r="B231" s="1" t="s">
        <v>61</v>
      </c>
      <c r="C231" s="1" t="s">
        <v>61</v>
      </c>
      <c r="D231" s="1" t="s">
        <v>184</v>
      </c>
      <c r="E231" s="1" t="s">
        <v>893</v>
      </c>
      <c r="F231" s="1" t="s">
        <v>901</v>
      </c>
      <c r="H231" s="1" t="s">
        <v>909</v>
      </c>
      <c r="I231" s="1" t="s">
        <v>61</v>
      </c>
      <c r="J231" s="1" t="s">
        <v>61</v>
      </c>
      <c r="K231" s="1" t="s">
        <v>61</v>
      </c>
      <c r="O231" s="1" t="s">
        <v>61</v>
      </c>
      <c r="P231" s="1" t="s">
        <v>184</v>
      </c>
      <c r="Q231" s="1" t="s">
        <v>934</v>
      </c>
      <c r="R231" s="1" t="s">
        <v>613</v>
      </c>
      <c r="T231" s="1" t="s">
        <v>950</v>
      </c>
      <c r="U231" s="1" t="s">
        <v>61</v>
      </c>
    </row>
    <row r="232" spans="1:21" x14ac:dyDescent="0.2">
      <c r="A232" s="2" t="s">
        <v>857</v>
      </c>
      <c r="B232" s="1" t="s">
        <v>237</v>
      </c>
      <c r="C232" s="1" t="s">
        <v>237</v>
      </c>
      <c r="D232" s="1" t="s">
        <v>238</v>
      </c>
      <c r="E232" s="1" t="s">
        <v>237</v>
      </c>
      <c r="F232" s="1" t="s">
        <v>237</v>
      </c>
      <c r="H232" s="1" t="s">
        <v>237</v>
      </c>
      <c r="I232" s="1" t="s">
        <v>237</v>
      </c>
      <c r="J232" s="1" t="s">
        <v>238</v>
      </c>
      <c r="K232" s="1" t="s">
        <v>237</v>
      </c>
      <c r="O232" s="1" t="s">
        <v>61</v>
      </c>
      <c r="P232" s="1" t="s">
        <v>238</v>
      </c>
      <c r="Q232" s="1" t="s">
        <v>237</v>
      </c>
      <c r="R232" s="1" t="s">
        <v>237</v>
      </c>
      <c r="T232" s="1" t="s">
        <v>237</v>
      </c>
      <c r="U232" s="1" t="s">
        <v>61</v>
      </c>
    </row>
    <row r="233" spans="1:21" x14ac:dyDescent="0.2">
      <c r="A233" s="2" t="s">
        <v>120</v>
      </c>
      <c r="B233" s="1" t="s">
        <v>61</v>
      </c>
      <c r="C233" s="1" t="s">
        <v>61</v>
      </c>
      <c r="D233" s="1" t="s">
        <v>61</v>
      </c>
      <c r="E233" s="1" t="s">
        <v>61</v>
      </c>
      <c r="F233" s="1" t="s">
        <v>61</v>
      </c>
      <c r="H233" s="1" t="s">
        <v>61</v>
      </c>
      <c r="I233" s="1" t="s">
        <v>61</v>
      </c>
      <c r="J233" s="1" t="s">
        <v>61</v>
      </c>
      <c r="K233" s="1" t="s">
        <v>61</v>
      </c>
      <c r="O233" s="1" t="s">
        <v>61</v>
      </c>
      <c r="P233" s="1" t="s">
        <v>61</v>
      </c>
      <c r="Q233" s="1" t="s">
        <v>61</v>
      </c>
      <c r="R233" s="1" t="s">
        <v>61</v>
      </c>
      <c r="T233" s="1" t="s">
        <v>61</v>
      </c>
      <c r="U233" s="1" t="s">
        <v>61</v>
      </c>
    </row>
    <row r="234" spans="1:21" x14ac:dyDescent="0.2">
      <c r="A234" s="2" t="s">
        <v>858</v>
      </c>
      <c r="B234" s="1" t="s">
        <v>61</v>
      </c>
      <c r="C234" s="1" t="s">
        <v>619</v>
      </c>
      <c r="D234" s="1" t="s">
        <v>184</v>
      </c>
      <c r="E234" s="1" t="s">
        <v>894</v>
      </c>
      <c r="F234" s="1" t="s">
        <v>902</v>
      </c>
      <c r="H234" s="1" t="s">
        <v>61</v>
      </c>
      <c r="I234" s="1" t="s">
        <v>61</v>
      </c>
      <c r="J234" s="1" t="s">
        <v>61</v>
      </c>
      <c r="K234" s="1" t="s">
        <v>61</v>
      </c>
      <c r="O234" s="1" t="s">
        <v>61</v>
      </c>
      <c r="P234" s="1" t="s">
        <v>184</v>
      </c>
      <c r="Q234" s="1" t="s">
        <v>935</v>
      </c>
      <c r="R234" s="1" t="s">
        <v>623</v>
      </c>
      <c r="T234" s="1" t="s">
        <v>61</v>
      </c>
      <c r="U234" s="1" t="s">
        <v>61</v>
      </c>
    </row>
    <row r="235" spans="1:21" x14ac:dyDescent="0.2">
      <c r="A235" s="2" t="s">
        <v>859</v>
      </c>
      <c r="B235" s="1" t="s">
        <v>880</v>
      </c>
      <c r="C235" s="1" t="s">
        <v>238</v>
      </c>
      <c r="D235" s="1" t="s">
        <v>880</v>
      </c>
      <c r="E235" s="1" t="s">
        <v>880</v>
      </c>
      <c r="F235" s="1" t="s">
        <v>880</v>
      </c>
      <c r="H235" s="1" t="s">
        <v>238</v>
      </c>
      <c r="I235" s="1" t="s">
        <v>238</v>
      </c>
      <c r="J235" s="1" t="s">
        <v>238</v>
      </c>
      <c r="K235" s="1" t="s">
        <v>237</v>
      </c>
      <c r="O235" s="1" t="s">
        <v>61</v>
      </c>
      <c r="P235" s="1" t="s">
        <v>237</v>
      </c>
      <c r="Q235" s="1" t="s">
        <v>237</v>
      </c>
      <c r="R235" s="1" t="s">
        <v>237</v>
      </c>
      <c r="T235" s="1" t="s">
        <v>238</v>
      </c>
      <c r="U235" s="1" t="s">
        <v>237</v>
      </c>
    </row>
    <row r="236" spans="1:21" x14ac:dyDescent="0.2">
      <c r="A236" s="2" t="s">
        <v>120</v>
      </c>
      <c r="B236" s="1" t="s">
        <v>61</v>
      </c>
      <c r="C236" s="1" t="s">
        <v>61</v>
      </c>
      <c r="D236" s="1" t="s">
        <v>61</v>
      </c>
      <c r="E236" s="1" t="s">
        <v>61</v>
      </c>
      <c r="F236" s="1" t="s">
        <v>61</v>
      </c>
      <c r="H236" s="1" t="s">
        <v>61</v>
      </c>
      <c r="I236" s="1" t="s">
        <v>61</v>
      </c>
      <c r="J236" s="1" t="s">
        <v>61</v>
      </c>
      <c r="K236" s="1" t="s">
        <v>61</v>
      </c>
      <c r="O236" s="1" t="s">
        <v>61</v>
      </c>
      <c r="P236" s="1" t="s">
        <v>61</v>
      </c>
      <c r="Q236" s="1" t="s">
        <v>61</v>
      </c>
      <c r="R236" s="1" t="s">
        <v>61</v>
      </c>
      <c r="T236" s="1" t="s">
        <v>61</v>
      </c>
      <c r="U236" s="1" t="s">
        <v>61</v>
      </c>
    </row>
    <row r="237" spans="1:21" x14ac:dyDescent="0.2">
      <c r="A237" s="2" t="s">
        <v>860</v>
      </c>
      <c r="B237" s="1" t="s">
        <v>61</v>
      </c>
      <c r="C237" s="1" t="s">
        <v>61</v>
      </c>
      <c r="D237" s="1" t="s">
        <v>61</v>
      </c>
      <c r="E237" s="1" t="s">
        <v>61</v>
      </c>
      <c r="F237" s="1" t="s">
        <v>61</v>
      </c>
      <c r="H237" s="1" t="s">
        <v>61</v>
      </c>
      <c r="I237" s="1" t="s">
        <v>61</v>
      </c>
      <c r="J237" s="1" t="s">
        <v>61</v>
      </c>
      <c r="K237" s="1" t="s">
        <v>923</v>
      </c>
      <c r="O237" s="1" t="s">
        <v>61</v>
      </c>
      <c r="P237" s="1" t="s">
        <v>927</v>
      </c>
      <c r="Q237" s="1" t="s">
        <v>936</v>
      </c>
      <c r="R237" s="1" t="s">
        <v>942</v>
      </c>
      <c r="T237" s="1" t="s">
        <v>61</v>
      </c>
      <c r="U237" s="1" t="s">
        <v>961</v>
      </c>
    </row>
    <row r="238" spans="1:21" x14ac:dyDescent="0.2">
      <c r="A238" s="2" t="s">
        <v>861</v>
      </c>
      <c r="K238" t="str">
        <f>HYPERLINK("https://api.typeform.com/responses/files/4cec284134f21f74dc8942a4422cb5f254c45c6f4a070cf0ee9be0ea8a62d0cb/Buildings_Editing_FKZViewer_HEriksson.jpg","https://api.typeform.com/responses/files/4cec284134f21f74dc8942a4422cb5f254c45c6f4a070cf0ee9be0ea8a62d0cb/Buildings_Editing_FKZViewer_HEriksson.jpg")</f>
        <v>https://api.typeform.com/responses/files/4cec284134f21f74dc8942a4422cb5f254c45c6f4a070cf0ee9be0ea8a62d0cb/Buildings_Editing_FKZViewer_HEriksson.jpg</v>
      </c>
      <c r="Q238" t="str">
        <f>HYPERLINK("https://api.typeform.com/responses/files/2ef7f3cc19b45e72610528268407d59fcba46aa1177f85bd8ecc52364f988c5e/33.1.2.png","https://api.typeform.com/responses/files/2ef7f3cc19b45e72610528268407d59fcba46aa1177f85bd8ecc52364f988c5e/33.1.2.png")</f>
        <v>https://api.typeform.com/responses/files/2ef7f3cc19b45e72610528268407d59fcba46aa1177f85bd8ecc52364f988c5e/33.1.2.png</v>
      </c>
      <c r="R238" t="str">
        <f>HYPERLINK("https://api.typeform.com/responses/files/c7469111e741c8a2daba55f74c7e8a607aac7522266c109dc1aed8273ac10dd1/EditModel.PNG","https://api.typeform.com/responses/files/c7469111e741c8a2daba55f74c7e8a607aac7522266c109dc1aed8273ac10dd1/EditModel.PNG")</f>
        <v>https://api.typeform.com/responses/files/c7469111e741c8a2daba55f74c7e8a607aac7522266c109dc1aed8273ac10dd1/EditModel.PNG</v>
      </c>
      <c r="U238" t="str">
        <f>HYPERLINK("https://api.typeform.com/responses/files/7b39217a2b5761cb03804ee5d848b6330e83fe3f503dbb4ae8e8e9709af35e29/33.1.2.pdf","https://api.typeform.com/responses/files/7b39217a2b5761cb03804ee5d848b6330e83fe3f503dbb4ae8e8e9709af35e29/33.1.2.pdf")</f>
        <v>https://api.typeform.com/responses/files/7b39217a2b5761cb03804ee5d848b6330e83fe3f503dbb4ae8e8e9709af35e29/33.1.2.pdf</v>
      </c>
    </row>
    <row r="239" spans="1:21" x14ac:dyDescent="0.2">
      <c r="A239" s="2" t="s">
        <v>862</v>
      </c>
      <c r="B239" s="1" t="s">
        <v>61</v>
      </c>
      <c r="C239" s="1" t="s">
        <v>884</v>
      </c>
      <c r="D239" s="1" t="s">
        <v>184</v>
      </c>
      <c r="E239" s="1" t="s">
        <v>61</v>
      </c>
      <c r="F239" s="1" t="s">
        <v>589</v>
      </c>
      <c r="H239" s="1" t="s">
        <v>61</v>
      </c>
      <c r="I239" s="1" t="s">
        <v>61</v>
      </c>
      <c r="J239" s="1" t="s">
        <v>61</v>
      </c>
      <c r="K239" s="1" t="s">
        <v>61</v>
      </c>
      <c r="O239" s="1" t="s">
        <v>61</v>
      </c>
      <c r="P239" s="1" t="s">
        <v>184</v>
      </c>
      <c r="Q239" s="1" t="s">
        <v>61</v>
      </c>
      <c r="R239" s="1" t="s">
        <v>61</v>
      </c>
      <c r="T239" s="1" t="s">
        <v>951</v>
      </c>
      <c r="U239" s="1" t="s">
        <v>61</v>
      </c>
    </row>
    <row r="240" spans="1:21" x14ac:dyDescent="0.2">
      <c r="A240" s="2" t="s">
        <v>863</v>
      </c>
      <c r="B240" s="1" t="s">
        <v>880</v>
      </c>
      <c r="C240" s="1" t="s">
        <v>880</v>
      </c>
      <c r="D240" s="1" t="s">
        <v>880</v>
      </c>
      <c r="E240" s="1" t="s">
        <v>880</v>
      </c>
      <c r="F240" s="1" t="s">
        <v>880</v>
      </c>
      <c r="H240" s="1" t="s">
        <v>238</v>
      </c>
      <c r="I240" s="1" t="s">
        <v>237</v>
      </c>
      <c r="J240" s="1" t="s">
        <v>238</v>
      </c>
      <c r="K240" s="1" t="s">
        <v>880</v>
      </c>
      <c r="O240" s="1" t="s">
        <v>61</v>
      </c>
      <c r="P240" s="1" t="s">
        <v>61</v>
      </c>
      <c r="Q240" s="1" t="s">
        <v>237</v>
      </c>
      <c r="R240" s="1" t="s">
        <v>237</v>
      </c>
      <c r="T240" s="1" t="s">
        <v>237</v>
      </c>
      <c r="U240" s="1" t="s">
        <v>237</v>
      </c>
    </row>
    <row r="241" spans="1:21" x14ac:dyDescent="0.2">
      <c r="A241" s="2" t="s">
        <v>120</v>
      </c>
      <c r="B241" s="1" t="s">
        <v>61</v>
      </c>
      <c r="C241" s="1" t="s">
        <v>61</v>
      </c>
      <c r="D241" s="1" t="s">
        <v>61</v>
      </c>
      <c r="E241" s="1" t="s">
        <v>61</v>
      </c>
      <c r="F241" s="1" t="s">
        <v>61</v>
      </c>
      <c r="H241" s="1" t="s">
        <v>61</v>
      </c>
      <c r="I241" s="1" t="s">
        <v>61</v>
      </c>
      <c r="J241" s="1" t="s">
        <v>61</v>
      </c>
      <c r="K241" s="1" t="s">
        <v>61</v>
      </c>
      <c r="O241" s="1" t="s">
        <v>61</v>
      </c>
      <c r="P241" s="1" t="s">
        <v>928</v>
      </c>
      <c r="Q241" s="1" t="s">
        <v>61</v>
      </c>
      <c r="R241" s="1" t="s">
        <v>61</v>
      </c>
      <c r="T241" s="1" t="s">
        <v>61</v>
      </c>
      <c r="U241" s="1" t="s">
        <v>61</v>
      </c>
    </row>
    <row r="242" spans="1:21" x14ac:dyDescent="0.2">
      <c r="A242" s="2" t="s">
        <v>864</v>
      </c>
      <c r="B242" s="1" t="s">
        <v>61</v>
      </c>
      <c r="C242" s="1" t="s">
        <v>61</v>
      </c>
      <c r="D242" s="1" t="s">
        <v>61</v>
      </c>
      <c r="E242" s="1" t="s">
        <v>61</v>
      </c>
      <c r="F242" s="1" t="s">
        <v>61</v>
      </c>
      <c r="H242" s="1" t="s">
        <v>61</v>
      </c>
      <c r="I242" s="1" t="s">
        <v>650</v>
      </c>
      <c r="J242" s="1" t="s">
        <v>61</v>
      </c>
      <c r="K242" s="1" t="s">
        <v>61</v>
      </c>
      <c r="O242" s="1" t="s">
        <v>61</v>
      </c>
      <c r="P242" s="1" t="s">
        <v>61</v>
      </c>
      <c r="Q242" s="1" t="s">
        <v>653</v>
      </c>
      <c r="R242" s="1" t="s">
        <v>943</v>
      </c>
      <c r="T242" s="1" t="s">
        <v>952</v>
      </c>
      <c r="U242" s="1" t="s">
        <v>962</v>
      </c>
    </row>
    <row r="243" spans="1:21" x14ac:dyDescent="0.2">
      <c r="A243" s="2" t="s">
        <v>865</v>
      </c>
      <c r="I243" t="str">
        <f>HYPERLINK("https://api.typeform.com/responses/files/50ca1bb84f033b8f20d1f9db8f437ce3a31d740222b395be2cef7b67775e47a4/BuildingLOD3_Query.png","https://api.typeform.com/responses/files/50ca1bb84f033b8f20d1f9db8f437ce3a31d740222b395be2cef7b67775e47a4/BuildingLOD3_Query.png")</f>
        <v>https://api.typeform.com/responses/files/50ca1bb84f033b8f20d1f9db8f437ce3a31d740222b395be2cef7b67775e47a4/BuildingLOD3_Query.png</v>
      </c>
      <c r="Q243" t="str">
        <f>HYPERLINK("https://api.typeform.com/responses/files/e2f0cae233cb70625da2fa173a4adf448dfe03c0dff1cd19a2ca237432111ba1/34.1.2.png","https://api.typeform.com/responses/files/e2f0cae233cb70625da2fa173a4adf448dfe03c0dff1cd19a2ca237432111ba1/34.1.2.png")</f>
        <v>https://api.typeform.com/responses/files/e2f0cae233cb70625da2fa173a4adf448dfe03c0dff1cd19a2ca237432111ba1/34.1.2.png</v>
      </c>
      <c r="R243" t="str">
        <f>HYPERLINK("https://api.typeform.com/responses/files/b2bee250e8883531236a8b85cfee8bf6b83d127fbd1bdf783e12077815c7181b/SQLQuery.PNG","https://api.typeform.com/responses/files/b2bee250e8883531236a8b85cfee8bf6b83d127fbd1bdf783e12077815c7181b/SQLQuery.PNG")</f>
        <v>https://api.typeform.com/responses/files/b2bee250e8883531236a8b85cfee8bf6b83d127fbd1bdf783e12077815c7181b/SQLQuery.PNG</v>
      </c>
      <c r="T243" t="str">
        <f>HYPERLINK("https://api.typeform.com/responses/files/3453193513850b258b0bc2c7027b5732097e31ea2de6ce3d2dfc4a4842eff144/hipped.jpg","https://api.typeform.com/responses/files/3453193513850b258b0bc2c7027b5732097e31ea2de6ce3d2dfc4a4842eff144/hipped.jpg")</f>
        <v>https://api.typeform.com/responses/files/3453193513850b258b0bc2c7027b5732097e31ea2de6ce3d2dfc4a4842eff144/hipped.jpg</v>
      </c>
      <c r="U243" t="str">
        <f>HYPERLINK("https://api.typeform.com/responses/files/48615cdc514331385dd5f11c76b6f8500aecf7616255401ba82a7feac44ba830/34.1.2.pdf","https://api.typeform.com/responses/files/48615cdc514331385dd5f11c76b6f8500aecf7616255401ba82a7feac44ba830/34.1.2.pdf")</f>
        <v>https://api.typeform.com/responses/files/48615cdc514331385dd5f11c76b6f8500aecf7616255401ba82a7feac44ba830/34.1.2.pdf</v>
      </c>
    </row>
    <row r="244" spans="1:21" x14ac:dyDescent="0.2">
      <c r="A244" s="2" t="s">
        <v>866</v>
      </c>
      <c r="B244" s="1" t="s">
        <v>61</v>
      </c>
      <c r="C244" s="1" t="s">
        <v>61</v>
      </c>
      <c r="D244" s="1" t="s">
        <v>61</v>
      </c>
      <c r="E244" s="1" t="s">
        <v>61</v>
      </c>
      <c r="F244" s="1" t="s">
        <v>61</v>
      </c>
      <c r="H244" s="1" t="s">
        <v>61</v>
      </c>
      <c r="I244" s="1" t="s">
        <v>61</v>
      </c>
      <c r="J244" s="1" t="s">
        <v>61</v>
      </c>
      <c r="K244" s="1" t="s">
        <v>61</v>
      </c>
      <c r="O244" s="1" t="s">
        <v>61</v>
      </c>
      <c r="P244" s="1" t="s">
        <v>61</v>
      </c>
      <c r="Q244" s="1" t="s">
        <v>937</v>
      </c>
      <c r="R244" s="1" t="s">
        <v>61</v>
      </c>
      <c r="T244" s="1" t="s">
        <v>953</v>
      </c>
      <c r="U244" s="1" t="s">
        <v>61</v>
      </c>
    </row>
    <row r="245" spans="1:21" x14ac:dyDescent="0.2">
      <c r="A245" s="2" t="s">
        <v>867</v>
      </c>
      <c r="B245" s="1" t="s">
        <v>61</v>
      </c>
      <c r="C245" s="1" t="s">
        <v>61</v>
      </c>
      <c r="D245" s="1" t="s">
        <v>61</v>
      </c>
      <c r="E245" s="1" t="s">
        <v>61</v>
      </c>
      <c r="F245" s="1" t="s">
        <v>61</v>
      </c>
      <c r="H245" s="1" t="s">
        <v>61</v>
      </c>
      <c r="I245" s="1" t="s">
        <v>238</v>
      </c>
      <c r="J245" s="1" t="s">
        <v>61</v>
      </c>
      <c r="K245" s="1" t="s">
        <v>61</v>
      </c>
      <c r="O245" s="1" t="s">
        <v>61</v>
      </c>
      <c r="P245" s="1" t="s">
        <v>61</v>
      </c>
      <c r="Q245" s="1" t="s">
        <v>238</v>
      </c>
      <c r="R245" s="1" t="s">
        <v>237</v>
      </c>
      <c r="T245" s="1" t="s">
        <v>237</v>
      </c>
      <c r="U245" s="1" t="s">
        <v>237</v>
      </c>
    </row>
    <row r="246" spans="1:21" x14ac:dyDescent="0.2">
      <c r="A246" s="2" t="s">
        <v>120</v>
      </c>
      <c r="B246" s="1" t="s">
        <v>61</v>
      </c>
      <c r="C246" s="1" t="s">
        <v>61</v>
      </c>
      <c r="D246" s="1" t="s">
        <v>61</v>
      </c>
      <c r="E246" s="1" t="s">
        <v>61</v>
      </c>
      <c r="F246" s="1" t="s">
        <v>61</v>
      </c>
      <c r="H246" s="1" t="s">
        <v>61</v>
      </c>
      <c r="I246" s="1" t="s">
        <v>61</v>
      </c>
      <c r="J246" s="1" t="s">
        <v>61</v>
      </c>
      <c r="K246" s="1" t="s">
        <v>61</v>
      </c>
      <c r="O246" s="1" t="s">
        <v>61</v>
      </c>
      <c r="P246" s="1" t="s">
        <v>929</v>
      </c>
      <c r="Q246" s="1" t="s">
        <v>61</v>
      </c>
      <c r="R246" s="1" t="s">
        <v>61</v>
      </c>
      <c r="T246" s="1" t="s">
        <v>61</v>
      </c>
      <c r="U246" s="1" t="s">
        <v>61</v>
      </c>
    </row>
    <row r="247" spans="1:21" x14ac:dyDescent="0.2">
      <c r="A247" s="2" t="s">
        <v>868</v>
      </c>
      <c r="B247" s="1" t="s">
        <v>61</v>
      </c>
      <c r="C247" s="1" t="s">
        <v>61</v>
      </c>
      <c r="D247" s="1" t="s">
        <v>61</v>
      </c>
      <c r="E247" s="1" t="s">
        <v>61</v>
      </c>
      <c r="F247" s="1" t="s">
        <v>61</v>
      </c>
      <c r="H247" s="1" t="s">
        <v>61</v>
      </c>
      <c r="I247" s="1" t="s">
        <v>61</v>
      </c>
      <c r="J247" s="1" t="s">
        <v>61</v>
      </c>
      <c r="K247" s="1" t="s">
        <v>61</v>
      </c>
      <c r="O247" s="1" t="s">
        <v>61</v>
      </c>
      <c r="P247" s="1" t="s">
        <v>61</v>
      </c>
      <c r="Q247" s="1" t="s">
        <v>61</v>
      </c>
      <c r="R247" s="1" t="s">
        <v>944</v>
      </c>
      <c r="T247" s="1" t="s">
        <v>954</v>
      </c>
      <c r="U247" s="1" t="s">
        <v>963</v>
      </c>
    </row>
    <row r="248" spans="1:21" x14ac:dyDescent="0.2">
      <c r="A248" s="2" t="s">
        <v>869</v>
      </c>
      <c r="R248" t="str">
        <f>HYPERLINK("https://api.typeform.com/responses/files/ae155569c49e49a2f05982b638e20835e7920db8fcc62852e1a22f00864af1e3/Analysis.PNG","https://api.typeform.com/responses/files/ae155569c49e49a2f05982b638e20835e7920db8fcc62852e1a22f00864af1e3/Analysis.PNG")</f>
        <v>https://api.typeform.com/responses/files/ae155569c49e49a2f05982b638e20835e7920db8fcc62852e1a22f00864af1e3/Analysis.PNG</v>
      </c>
      <c r="T248" t="str">
        <f>HYPERLINK("https://api.typeform.com/responses/files/0ea129523e1fafe944706ab7798d6ad8ec44f2e6d1801c3ef4c2359583cf8476/buffer.jpg","https://api.typeform.com/responses/files/0ea129523e1fafe944706ab7798d6ad8ec44f2e6d1801c3ef4c2359583cf8476/buffer.jpg")</f>
        <v>https://api.typeform.com/responses/files/0ea129523e1fafe944706ab7798d6ad8ec44f2e6d1801c3ef4c2359583cf8476/buffer.jpg</v>
      </c>
    </row>
    <row r="249" spans="1:21" x14ac:dyDescent="0.2">
      <c r="A249" s="2" t="s">
        <v>870</v>
      </c>
      <c r="B249" s="1" t="s">
        <v>61</v>
      </c>
      <c r="C249" s="1" t="s">
        <v>61</v>
      </c>
      <c r="D249" s="1" t="s">
        <v>61</v>
      </c>
      <c r="E249" s="1" t="s">
        <v>61</v>
      </c>
      <c r="F249" s="1" t="s">
        <v>61</v>
      </c>
      <c r="H249" s="1" t="s">
        <v>61</v>
      </c>
      <c r="I249" s="1" t="s">
        <v>61</v>
      </c>
      <c r="J249" s="1" t="s">
        <v>61</v>
      </c>
      <c r="K249" s="1" t="s">
        <v>61</v>
      </c>
      <c r="O249" s="1" t="s">
        <v>61</v>
      </c>
      <c r="P249" s="1" t="s">
        <v>61</v>
      </c>
      <c r="Q249" s="1" t="s">
        <v>61</v>
      </c>
      <c r="R249" s="1" t="s">
        <v>288</v>
      </c>
      <c r="T249" s="1" t="s">
        <v>289</v>
      </c>
      <c r="U249" s="1" t="s">
        <v>290</v>
      </c>
    </row>
    <row r="250" spans="1:21" x14ac:dyDescent="0.2">
      <c r="A250" s="2" t="s">
        <v>871</v>
      </c>
      <c r="B250" s="1" t="s">
        <v>61</v>
      </c>
      <c r="C250" s="1" t="s">
        <v>61</v>
      </c>
      <c r="D250" s="1" t="s">
        <v>61</v>
      </c>
      <c r="E250" s="1" t="s">
        <v>61</v>
      </c>
      <c r="F250" s="1" t="s">
        <v>61</v>
      </c>
      <c r="H250" s="1" t="s">
        <v>61</v>
      </c>
      <c r="I250" s="1" t="s">
        <v>61</v>
      </c>
      <c r="J250" s="1" t="s">
        <v>61</v>
      </c>
      <c r="K250" s="1" t="s">
        <v>61</v>
      </c>
      <c r="O250" s="1" t="s">
        <v>61</v>
      </c>
      <c r="P250" s="1" t="s">
        <v>61</v>
      </c>
      <c r="Q250" s="1" t="s">
        <v>61</v>
      </c>
      <c r="R250" s="1" t="s">
        <v>61</v>
      </c>
      <c r="T250" s="1" t="s">
        <v>61</v>
      </c>
      <c r="U250" s="1" t="s">
        <v>61</v>
      </c>
    </row>
    <row r="251" spans="1:21" x14ac:dyDescent="0.2">
      <c r="A251" s="2" t="s">
        <v>872</v>
      </c>
      <c r="B251" s="1" t="s">
        <v>61</v>
      </c>
      <c r="C251" s="1" t="s">
        <v>61</v>
      </c>
      <c r="D251" s="1" t="s">
        <v>61</v>
      </c>
      <c r="E251" s="1" t="s">
        <v>61</v>
      </c>
      <c r="F251" s="1" t="s">
        <v>61</v>
      </c>
      <c r="H251" s="1" t="s">
        <v>61</v>
      </c>
      <c r="I251" s="1" t="s">
        <v>914</v>
      </c>
      <c r="J251" s="1" t="s">
        <v>61</v>
      </c>
      <c r="K251" s="1" t="s">
        <v>61</v>
      </c>
      <c r="O251" s="1" t="s">
        <v>61</v>
      </c>
      <c r="P251" s="1" t="s">
        <v>61</v>
      </c>
      <c r="Q251" s="1" t="s">
        <v>684</v>
      </c>
      <c r="R251" s="1" t="s">
        <v>61</v>
      </c>
      <c r="T251" s="1" t="s">
        <v>61</v>
      </c>
      <c r="U251" s="1" t="s">
        <v>61</v>
      </c>
    </row>
    <row r="252" spans="1:21" x14ac:dyDescent="0.2">
      <c r="A252" s="2" t="s">
        <v>687</v>
      </c>
      <c r="B252" s="1" t="s">
        <v>61</v>
      </c>
      <c r="C252" s="1" t="s">
        <v>61</v>
      </c>
      <c r="D252" s="1" t="s">
        <v>61</v>
      </c>
      <c r="E252" s="1" t="s">
        <v>61</v>
      </c>
      <c r="F252" s="1" t="s">
        <v>61</v>
      </c>
      <c r="H252" s="1" t="s">
        <v>61</v>
      </c>
      <c r="I252" s="1" t="s">
        <v>689</v>
      </c>
      <c r="J252" s="1" t="s">
        <v>61</v>
      </c>
      <c r="K252" s="1" t="s">
        <v>61</v>
      </c>
      <c r="O252" s="1" t="s">
        <v>61</v>
      </c>
      <c r="P252" s="1" t="s">
        <v>690</v>
      </c>
      <c r="Q252" s="1" t="s">
        <v>689</v>
      </c>
      <c r="R252" s="1" t="s">
        <v>689</v>
      </c>
      <c r="T252" s="1" t="s">
        <v>689</v>
      </c>
      <c r="U252" s="1" t="s">
        <v>690</v>
      </c>
    </row>
    <row r="253" spans="1:21" x14ac:dyDescent="0.2">
      <c r="A253" s="2" t="s">
        <v>873</v>
      </c>
      <c r="B253" s="1" t="s">
        <v>61</v>
      </c>
      <c r="C253" s="1" t="s">
        <v>61</v>
      </c>
      <c r="D253" s="1" t="s">
        <v>61</v>
      </c>
      <c r="E253" s="1" t="s">
        <v>61</v>
      </c>
      <c r="F253" s="1" t="s">
        <v>61</v>
      </c>
      <c r="H253" s="1" t="s">
        <v>61</v>
      </c>
      <c r="I253" s="1" t="s">
        <v>238</v>
      </c>
      <c r="J253" s="1" t="s">
        <v>61</v>
      </c>
      <c r="K253" s="1" t="s">
        <v>61</v>
      </c>
      <c r="O253" s="1" t="s">
        <v>61</v>
      </c>
      <c r="P253" s="1" t="s">
        <v>61</v>
      </c>
      <c r="Q253" s="1" t="s">
        <v>238</v>
      </c>
      <c r="R253" s="1" t="s">
        <v>238</v>
      </c>
      <c r="T253" s="1" t="s">
        <v>237</v>
      </c>
      <c r="U253" s="1" t="s">
        <v>238</v>
      </c>
    </row>
    <row r="254" spans="1:21" x14ac:dyDescent="0.2">
      <c r="A254" s="2" t="s">
        <v>874</v>
      </c>
      <c r="B254" s="1" t="s">
        <v>61</v>
      </c>
      <c r="C254" s="1" t="s">
        <v>61</v>
      </c>
      <c r="D254" s="1" t="s">
        <v>61</v>
      </c>
      <c r="E254" s="1" t="s">
        <v>61</v>
      </c>
      <c r="F254" s="1" t="s">
        <v>61</v>
      </c>
      <c r="H254" s="1" t="s">
        <v>61</v>
      </c>
      <c r="I254" s="1" t="s">
        <v>61</v>
      </c>
      <c r="J254" s="1" t="s">
        <v>61</v>
      </c>
      <c r="K254" s="1" t="s">
        <v>61</v>
      </c>
      <c r="O254" s="1" t="s">
        <v>61</v>
      </c>
      <c r="P254" s="1" t="s">
        <v>61</v>
      </c>
      <c r="Q254" s="1" t="s">
        <v>61</v>
      </c>
      <c r="R254" s="1" t="s">
        <v>61</v>
      </c>
      <c r="T254" s="1" t="s">
        <v>955</v>
      </c>
      <c r="U254" s="1" t="s">
        <v>61</v>
      </c>
    </row>
    <row r="255" spans="1:21" x14ac:dyDescent="0.2">
      <c r="A255" s="2" t="s">
        <v>875</v>
      </c>
      <c r="T255" t="str">
        <f>HYPERLINK("https://api.typeform.com/responses/files/25402da7ebc92369dc9546b0bed6bd553dde46337971ddbf48c760bdfada8eeb/GML.jpg","https://api.typeform.com/responses/files/25402da7ebc92369dc9546b0bed6bd553dde46337971ddbf48c760bdfada8eeb/GML.jpg")</f>
        <v>https://api.typeform.com/responses/files/25402da7ebc92369dc9546b0bed6bd553dde46337971ddbf48c760bdfada8eeb/GML.jpg</v>
      </c>
    </row>
    <row r="256" spans="1:21" x14ac:dyDescent="0.2">
      <c r="A256" s="2" t="s">
        <v>876</v>
      </c>
      <c r="B256" s="1" t="s">
        <v>61</v>
      </c>
      <c r="C256" s="1" t="s">
        <v>61</v>
      </c>
      <c r="D256" s="1" t="s">
        <v>184</v>
      </c>
      <c r="E256" s="1" t="s">
        <v>61</v>
      </c>
      <c r="F256" s="1" t="s">
        <v>589</v>
      </c>
      <c r="H256" s="1" t="s">
        <v>61</v>
      </c>
      <c r="I256" s="1" t="s">
        <v>61</v>
      </c>
      <c r="J256" s="1" t="s">
        <v>61</v>
      </c>
      <c r="K256" s="1" t="s">
        <v>61</v>
      </c>
      <c r="O256" s="1" t="s">
        <v>61</v>
      </c>
      <c r="P256" s="1" t="s">
        <v>61</v>
      </c>
      <c r="Q256" s="1" t="s">
        <v>61</v>
      </c>
      <c r="R256" s="1" t="s">
        <v>61</v>
      </c>
      <c r="T256" s="1" t="s">
        <v>61</v>
      </c>
      <c r="U256" s="1" t="s">
        <v>61</v>
      </c>
    </row>
    <row r="257" spans="1:21" x14ac:dyDescent="0.2">
      <c r="A257" s="2" t="s">
        <v>877</v>
      </c>
      <c r="B257" s="1" t="s">
        <v>289</v>
      </c>
      <c r="C257" s="1" t="s">
        <v>289</v>
      </c>
      <c r="D257" s="1" t="s">
        <v>288</v>
      </c>
      <c r="E257" s="1" t="s">
        <v>290</v>
      </c>
      <c r="F257" s="1" t="s">
        <v>288</v>
      </c>
      <c r="H257" s="1" t="s">
        <v>289</v>
      </c>
      <c r="I257" s="1" t="s">
        <v>288</v>
      </c>
      <c r="J257" s="1" t="s">
        <v>61</v>
      </c>
      <c r="K257" s="1" t="s">
        <v>61</v>
      </c>
      <c r="O257" s="1" t="s">
        <v>61</v>
      </c>
      <c r="P257" s="1" t="s">
        <v>61</v>
      </c>
      <c r="Q257" s="1" t="s">
        <v>288</v>
      </c>
      <c r="R257" s="1" t="s">
        <v>288</v>
      </c>
      <c r="T257" s="1" t="s">
        <v>289</v>
      </c>
      <c r="U257" s="1" t="s">
        <v>289</v>
      </c>
    </row>
    <row r="258" spans="1:21" x14ac:dyDescent="0.2">
      <c r="A258" s="2" t="s">
        <v>120</v>
      </c>
      <c r="B258" s="1" t="s">
        <v>61</v>
      </c>
      <c r="C258" s="1" t="s">
        <v>61</v>
      </c>
      <c r="D258" s="1" t="s">
        <v>61</v>
      </c>
      <c r="E258" s="1" t="s">
        <v>61</v>
      </c>
      <c r="F258" s="1" t="s">
        <v>61</v>
      </c>
      <c r="H258" s="1" t="s">
        <v>61</v>
      </c>
      <c r="I258" s="1" t="s">
        <v>61</v>
      </c>
      <c r="J258" s="1" t="s">
        <v>919</v>
      </c>
      <c r="K258" s="1" t="s">
        <v>708</v>
      </c>
      <c r="O258" s="1" t="s">
        <v>61</v>
      </c>
      <c r="P258" s="1" t="s">
        <v>61</v>
      </c>
      <c r="Q258" s="1" t="s">
        <v>61</v>
      </c>
      <c r="R258" s="1" t="s">
        <v>61</v>
      </c>
      <c r="T258" s="1" t="s">
        <v>61</v>
      </c>
      <c r="U258" s="1" t="s">
        <v>61</v>
      </c>
    </row>
    <row r="259" spans="1:21" x14ac:dyDescent="0.2">
      <c r="A259" s="2" t="s">
        <v>705</v>
      </c>
      <c r="B259" s="1" t="s">
        <v>61</v>
      </c>
      <c r="C259" s="1" t="s">
        <v>61</v>
      </c>
      <c r="D259" s="1" t="s">
        <v>184</v>
      </c>
      <c r="E259" s="1" t="s">
        <v>895</v>
      </c>
      <c r="F259" s="1" t="s">
        <v>589</v>
      </c>
      <c r="H259" s="1" t="s">
        <v>61</v>
      </c>
      <c r="I259" s="1" t="s">
        <v>61</v>
      </c>
      <c r="J259" s="1" t="s">
        <v>61</v>
      </c>
      <c r="K259" s="1" t="s">
        <v>61</v>
      </c>
      <c r="O259" s="1" t="s">
        <v>61</v>
      </c>
      <c r="P259" s="1" t="s">
        <v>61</v>
      </c>
      <c r="Q259" s="1" t="s">
        <v>61</v>
      </c>
      <c r="R259" s="1" t="s">
        <v>61</v>
      </c>
      <c r="T259" s="1" t="s">
        <v>61</v>
      </c>
      <c r="U259" s="1" t="s">
        <v>61</v>
      </c>
    </row>
    <row r="260" spans="1:21" x14ac:dyDescent="0.2">
      <c r="A260" s="2" t="s">
        <v>529</v>
      </c>
      <c r="B260" s="1" t="s">
        <v>39</v>
      </c>
      <c r="C260" s="1" t="s">
        <v>40</v>
      </c>
      <c r="D260" s="1" t="s">
        <v>41</v>
      </c>
      <c r="E260" s="1" t="s">
        <v>42</v>
      </c>
      <c r="F260" s="1" t="s">
        <v>43</v>
      </c>
      <c r="H260" s="1" t="s">
        <v>45</v>
      </c>
      <c r="I260" s="1" t="s">
        <v>45</v>
      </c>
      <c r="J260" s="1" t="s">
        <v>46</v>
      </c>
      <c r="K260" s="1" t="s">
        <v>47</v>
      </c>
      <c r="O260" s="1" t="s">
        <v>49</v>
      </c>
      <c r="P260" s="1" t="s">
        <v>50</v>
      </c>
      <c r="Q260" s="1" t="s">
        <v>51</v>
      </c>
      <c r="R260" s="1" t="s">
        <v>52</v>
      </c>
      <c r="T260" s="1" t="s">
        <v>54</v>
      </c>
      <c r="U260" s="1" t="s">
        <v>55</v>
      </c>
    </row>
    <row r="261" spans="1:21" s="2" customFormat="1" x14ac:dyDescent="0.2">
      <c r="A261" s="2" t="s">
        <v>531</v>
      </c>
      <c r="B261" s="3" t="s">
        <v>63</v>
      </c>
      <c r="C261" s="3" t="s">
        <v>64</v>
      </c>
      <c r="D261" s="3" t="s">
        <v>65</v>
      </c>
      <c r="E261" s="3" t="s">
        <v>78</v>
      </c>
      <c r="F261" s="3" t="s">
        <v>67</v>
      </c>
      <c r="H261" s="3" t="s">
        <v>532</v>
      </c>
      <c r="I261" s="3" t="s">
        <v>533</v>
      </c>
      <c r="J261" s="3" t="s">
        <v>71</v>
      </c>
      <c r="K261" s="3" t="s">
        <v>72</v>
      </c>
      <c r="O261" s="3" t="s">
        <v>76</v>
      </c>
      <c r="P261" s="3" t="s">
        <v>77</v>
      </c>
      <c r="Q261" s="3" t="s">
        <v>78</v>
      </c>
      <c r="R261" s="3" t="s">
        <v>78</v>
      </c>
      <c r="T261" s="3" t="s">
        <v>76</v>
      </c>
      <c r="U261" s="3" t="s">
        <v>76</v>
      </c>
    </row>
    <row r="262" spans="1:21" x14ac:dyDescent="0.2">
      <c r="A262" s="2" t="s">
        <v>530</v>
      </c>
      <c r="B262" s="1" t="s">
        <v>99</v>
      </c>
      <c r="C262" s="1" t="s">
        <v>100</v>
      </c>
      <c r="D262" s="1" t="s">
        <v>101</v>
      </c>
      <c r="E262" s="1" t="s">
        <v>102</v>
      </c>
      <c r="F262" s="1" t="s">
        <v>103</v>
      </c>
      <c r="H262" s="1" t="s">
        <v>910</v>
      </c>
      <c r="I262" s="1" t="s">
        <v>106</v>
      </c>
      <c r="J262" s="1" t="s">
        <v>107</v>
      </c>
      <c r="K262" s="1" t="s">
        <v>108</v>
      </c>
      <c r="O262" s="1" t="s">
        <v>111</v>
      </c>
      <c r="P262" s="1" t="s">
        <v>112</v>
      </c>
      <c r="Q262" s="1" t="s">
        <v>113</v>
      </c>
      <c r="R262" s="1" t="s">
        <v>113</v>
      </c>
      <c r="T262" s="1" t="s">
        <v>114</v>
      </c>
      <c r="U262" s="1" t="s">
        <v>115</v>
      </c>
    </row>
    <row r="263" spans="1:21" x14ac:dyDescent="0.2">
      <c r="A263" s="2" t="s">
        <v>348</v>
      </c>
      <c r="B263" s="1" t="s">
        <v>881</v>
      </c>
      <c r="C263" s="1" t="s">
        <v>885</v>
      </c>
      <c r="D263" s="1" t="s">
        <v>890</v>
      </c>
      <c r="E263" s="1" t="s">
        <v>896</v>
      </c>
      <c r="F263" s="1" t="s">
        <v>903</v>
      </c>
      <c r="H263" s="1" t="s">
        <v>911</v>
      </c>
      <c r="I263" s="1" t="s">
        <v>915</v>
      </c>
      <c r="J263" s="1" t="s">
        <v>920</v>
      </c>
      <c r="K263" s="1" t="s">
        <v>924</v>
      </c>
      <c r="O263" s="1" t="s">
        <v>906</v>
      </c>
      <c r="P263" s="1" t="s">
        <v>930</v>
      </c>
      <c r="Q263" s="1" t="s">
        <v>938</v>
      </c>
      <c r="R263" s="1" t="s">
        <v>945</v>
      </c>
      <c r="T263" s="1" t="s">
        <v>956</v>
      </c>
      <c r="U263" s="1" t="s">
        <v>964</v>
      </c>
    </row>
    <row r="264" spans="1:21" x14ac:dyDescent="0.2">
      <c r="A264" s="2" t="s">
        <v>369</v>
      </c>
      <c r="B264" s="1" t="s">
        <v>882</v>
      </c>
      <c r="C264" s="1" t="s">
        <v>886</v>
      </c>
      <c r="D264" s="1" t="s">
        <v>891</v>
      </c>
      <c r="E264" s="1" t="s">
        <v>897</v>
      </c>
      <c r="F264" s="1" t="s">
        <v>904</v>
      </c>
      <c r="H264" s="1" t="s">
        <v>912</v>
      </c>
      <c r="I264" s="1" t="s">
        <v>916</v>
      </c>
      <c r="J264" s="1" t="s">
        <v>921</v>
      </c>
      <c r="K264" s="1" t="s">
        <v>925</v>
      </c>
      <c r="O264" s="1" t="s">
        <v>907</v>
      </c>
      <c r="P264" s="1" t="s">
        <v>931</v>
      </c>
      <c r="Q264" s="1" t="s">
        <v>939</v>
      </c>
      <c r="R264" s="1" t="s">
        <v>946</v>
      </c>
      <c r="T264" s="1" t="s">
        <v>957</v>
      </c>
      <c r="U264" s="1" t="s">
        <v>965</v>
      </c>
    </row>
    <row r="265" spans="1:21" x14ac:dyDescent="0.2">
      <c r="A265" s="2" t="s">
        <v>390</v>
      </c>
      <c r="B265" s="1" t="s">
        <v>391</v>
      </c>
      <c r="C265" s="1" t="s">
        <v>846</v>
      </c>
      <c r="D265" s="1" t="s">
        <v>564</v>
      </c>
      <c r="E265" s="1" t="s">
        <v>394</v>
      </c>
      <c r="F265" s="1" t="s">
        <v>395</v>
      </c>
      <c r="H265" s="1" t="s">
        <v>396</v>
      </c>
      <c r="I265" s="1" t="s">
        <v>396</v>
      </c>
      <c r="J265" s="1" t="s">
        <v>397</v>
      </c>
      <c r="K265" s="1" t="s">
        <v>397</v>
      </c>
      <c r="O265" s="1" t="s">
        <v>739</v>
      </c>
      <c r="P265" s="1" t="s">
        <v>400</v>
      </c>
      <c r="Q265" s="1" t="s">
        <v>401</v>
      </c>
      <c r="R265" s="1" t="s">
        <v>402</v>
      </c>
      <c r="T265" s="1" t="s">
        <v>403</v>
      </c>
      <c r="U265" s="1" t="s">
        <v>404</v>
      </c>
    </row>
    <row r="268" spans="1:21" s="6" customFormat="1" x14ac:dyDescent="0.2">
      <c r="A268" s="4" t="s">
        <v>0</v>
      </c>
      <c r="B268" s="5" t="s">
        <v>966</v>
      </c>
      <c r="C268" s="5" t="s">
        <v>967</v>
      </c>
      <c r="D268" s="5" t="s">
        <v>968</v>
      </c>
      <c r="E268" s="5" t="s">
        <v>969</v>
      </c>
      <c r="F268" s="5" t="s">
        <v>970</v>
      </c>
      <c r="H268" s="5" t="s">
        <v>972</v>
      </c>
      <c r="I268" s="5" t="s">
        <v>973</v>
      </c>
      <c r="J268" s="5" t="s">
        <v>974</v>
      </c>
      <c r="K268" s="5" t="s">
        <v>975</v>
      </c>
      <c r="O268" s="5" t="s">
        <v>971</v>
      </c>
      <c r="P268" s="5" t="s">
        <v>976</v>
      </c>
      <c r="Q268" s="5" t="s">
        <v>977</v>
      </c>
      <c r="R268" s="5" t="s">
        <v>978</v>
      </c>
      <c r="T268" s="5" t="s">
        <v>980</v>
      </c>
      <c r="U268" s="5" t="s">
        <v>979</v>
      </c>
    </row>
    <row r="269" spans="1:21" s="6" customFormat="1" x14ac:dyDescent="0.2">
      <c r="A269" s="4" t="s">
        <v>287</v>
      </c>
      <c r="B269" s="5" t="s">
        <v>981</v>
      </c>
      <c r="C269" s="5" t="s">
        <v>298</v>
      </c>
      <c r="D269" s="5" t="s">
        <v>61</v>
      </c>
      <c r="E269" s="5" t="s">
        <v>298</v>
      </c>
      <c r="F269" s="5" t="s">
        <v>298</v>
      </c>
      <c r="H269" s="5" t="s">
        <v>981</v>
      </c>
      <c r="I269" s="5" t="s">
        <v>981</v>
      </c>
      <c r="J269" s="5" t="s">
        <v>298</v>
      </c>
      <c r="K269" s="5" t="s">
        <v>291</v>
      </c>
      <c r="O269" s="5" t="s">
        <v>291</v>
      </c>
      <c r="P269" s="5" t="s">
        <v>291</v>
      </c>
      <c r="Q269" s="5" t="s">
        <v>981</v>
      </c>
      <c r="R269" s="5" t="s">
        <v>981</v>
      </c>
      <c r="T269" s="5" t="s">
        <v>294</v>
      </c>
      <c r="U269" s="5" t="s">
        <v>61</v>
      </c>
    </row>
    <row r="270" spans="1:21" s="6" customFormat="1" x14ac:dyDescent="0.2">
      <c r="A270" s="4" t="s">
        <v>120</v>
      </c>
      <c r="B270" s="5" t="s">
        <v>61</v>
      </c>
      <c r="C270" s="5" t="s">
        <v>61</v>
      </c>
      <c r="D270" s="5" t="s">
        <v>982</v>
      </c>
      <c r="E270" s="5" t="s">
        <v>61</v>
      </c>
      <c r="F270" s="5" t="s">
        <v>61</v>
      </c>
      <c r="H270" s="5" t="s">
        <v>61</v>
      </c>
      <c r="I270" s="5" t="s">
        <v>61</v>
      </c>
      <c r="J270" s="5" t="s">
        <v>61</v>
      </c>
      <c r="K270" s="5" t="s">
        <v>61</v>
      </c>
      <c r="O270" s="5" t="s">
        <v>61</v>
      </c>
      <c r="P270" s="5" t="s">
        <v>61</v>
      </c>
      <c r="Q270" s="5" t="s">
        <v>61</v>
      </c>
      <c r="R270" s="5" t="s">
        <v>61</v>
      </c>
      <c r="T270" s="5" t="s">
        <v>61</v>
      </c>
      <c r="U270" s="5" t="s">
        <v>61</v>
      </c>
    </row>
    <row r="271" spans="1:21" s="6" customFormat="1" x14ac:dyDescent="0.2">
      <c r="A271" s="4" t="s">
        <v>293</v>
      </c>
      <c r="B271" s="5" t="s">
        <v>288</v>
      </c>
      <c r="C271" s="5" t="s">
        <v>61</v>
      </c>
      <c r="D271" s="5" t="s">
        <v>61</v>
      </c>
      <c r="E271" s="5" t="s">
        <v>61</v>
      </c>
      <c r="F271" s="5" t="s">
        <v>61</v>
      </c>
      <c r="H271" s="5" t="s">
        <v>289</v>
      </c>
      <c r="I271" s="5" t="s">
        <v>289</v>
      </c>
      <c r="J271" s="5" t="s">
        <v>61</v>
      </c>
      <c r="K271" s="5" t="s">
        <v>289</v>
      </c>
      <c r="O271" s="5" t="s">
        <v>289</v>
      </c>
      <c r="P271" s="5" t="s">
        <v>981</v>
      </c>
      <c r="Q271" s="5" t="s">
        <v>288</v>
      </c>
      <c r="R271" s="5" t="s">
        <v>291</v>
      </c>
      <c r="T271" s="5" t="s">
        <v>294</v>
      </c>
      <c r="U271" s="5" t="s">
        <v>61</v>
      </c>
    </row>
    <row r="272" spans="1:21" s="6" customFormat="1" x14ac:dyDescent="0.2">
      <c r="A272" s="4" t="s">
        <v>120</v>
      </c>
      <c r="B272" s="5" t="s">
        <v>61</v>
      </c>
      <c r="C272" s="5" t="s">
        <v>61</v>
      </c>
      <c r="D272" s="5" t="s">
        <v>983</v>
      </c>
      <c r="E272" s="5" t="s">
        <v>61</v>
      </c>
      <c r="F272" s="5" t="s">
        <v>61</v>
      </c>
      <c r="H272" s="5" t="s">
        <v>61</v>
      </c>
      <c r="I272" s="5" t="s">
        <v>61</v>
      </c>
      <c r="J272" s="5" t="s">
        <v>61</v>
      </c>
      <c r="K272" s="5" t="s">
        <v>61</v>
      </c>
      <c r="O272" s="5" t="s">
        <v>61</v>
      </c>
      <c r="P272" s="5" t="s">
        <v>61</v>
      </c>
      <c r="Q272" s="5" t="s">
        <v>61</v>
      </c>
      <c r="R272" s="5" t="s">
        <v>61</v>
      </c>
      <c r="T272" s="5" t="s">
        <v>61</v>
      </c>
      <c r="U272" s="5" t="s">
        <v>61</v>
      </c>
    </row>
    <row r="273" spans="1:21" s="6" customFormat="1" x14ac:dyDescent="0.2">
      <c r="A273" s="4" t="s">
        <v>295</v>
      </c>
      <c r="B273" s="5" t="s">
        <v>290</v>
      </c>
      <c r="C273" s="5" t="s">
        <v>61</v>
      </c>
      <c r="D273" s="5" t="s">
        <v>61</v>
      </c>
      <c r="E273" s="5" t="s">
        <v>61</v>
      </c>
      <c r="F273" s="5" t="s">
        <v>61</v>
      </c>
      <c r="H273" s="5" t="s">
        <v>289</v>
      </c>
      <c r="I273" s="5" t="s">
        <v>289</v>
      </c>
      <c r="J273" s="5" t="s">
        <v>61</v>
      </c>
      <c r="K273" s="5" t="s">
        <v>289</v>
      </c>
      <c r="O273" s="5" t="s">
        <v>289</v>
      </c>
      <c r="P273" s="5" t="s">
        <v>981</v>
      </c>
      <c r="Q273" s="5" t="s">
        <v>289</v>
      </c>
      <c r="R273" s="5" t="s">
        <v>291</v>
      </c>
      <c r="T273" s="5" t="s">
        <v>294</v>
      </c>
      <c r="U273" s="5" t="s">
        <v>61</v>
      </c>
    </row>
    <row r="274" spans="1:21" s="6" customFormat="1" x14ac:dyDescent="0.2">
      <c r="A274" s="4" t="s">
        <v>120</v>
      </c>
      <c r="B274" s="5" t="s">
        <v>61</v>
      </c>
      <c r="C274" s="5" t="s">
        <v>61</v>
      </c>
      <c r="D274" s="5" t="s">
        <v>983</v>
      </c>
      <c r="E274" s="5" t="s">
        <v>61</v>
      </c>
      <c r="F274" s="5" t="s">
        <v>61</v>
      </c>
      <c r="H274" s="5" t="s">
        <v>61</v>
      </c>
      <c r="I274" s="5" t="s">
        <v>61</v>
      </c>
      <c r="J274" s="5" t="s">
        <v>61</v>
      </c>
      <c r="K274" s="5" t="s">
        <v>61</v>
      </c>
      <c r="O274" s="5" t="s">
        <v>61</v>
      </c>
      <c r="P274" s="5" t="s">
        <v>61</v>
      </c>
      <c r="Q274" s="5" t="s">
        <v>61</v>
      </c>
      <c r="R274" s="5" t="s">
        <v>61</v>
      </c>
      <c r="T274" s="5" t="s">
        <v>61</v>
      </c>
      <c r="U274" s="5" t="s">
        <v>61</v>
      </c>
    </row>
    <row r="275" spans="1:21" s="6" customFormat="1" x14ac:dyDescent="0.2">
      <c r="A275" s="4" t="s">
        <v>296</v>
      </c>
      <c r="B275" s="5" t="s">
        <v>288</v>
      </c>
      <c r="C275" s="5" t="s">
        <v>61</v>
      </c>
      <c r="D275" s="5" t="s">
        <v>61</v>
      </c>
      <c r="E275" s="5" t="s">
        <v>61</v>
      </c>
      <c r="F275" s="5" t="s">
        <v>61</v>
      </c>
      <c r="H275" s="5" t="s">
        <v>289</v>
      </c>
      <c r="I275" s="5" t="s">
        <v>289</v>
      </c>
      <c r="J275" s="5" t="s">
        <v>61</v>
      </c>
      <c r="K275" s="5" t="s">
        <v>289</v>
      </c>
      <c r="O275" s="5" t="s">
        <v>289</v>
      </c>
      <c r="P275" s="5" t="s">
        <v>288</v>
      </c>
      <c r="Q275" s="5" t="s">
        <v>288</v>
      </c>
      <c r="R275" s="5" t="s">
        <v>291</v>
      </c>
      <c r="T275" s="5" t="s">
        <v>294</v>
      </c>
      <c r="U275" s="5" t="s">
        <v>61</v>
      </c>
    </row>
    <row r="276" spans="1:21" s="6" customFormat="1" x14ac:dyDescent="0.2">
      <c r="A276" s="4" t="s">
        <v>120</v>
      </c>
      <c r="B276" s="5" t="s">
        <v>61</v>
      </c>
      <c r="C276" s="5" t="s">
        <v>61</v>
      </c>
      <c r="D276" s="5" t="s">
        <v>983</v>
      </c>
      <c r="E276" s="5" t="s">
        <v>61</v>
      </c>
      <c r="F276" s="5" t="s">
        <v>61</v>
      </c>
      <c r="H276" s="5" t="s">
        <v>61</v>
      </c>
      <c r="I276" s="5" t="s">
        <v>61</v>
      </c>
      <c r="J276" s="5" t="s">
        <v>61</v>
      </c>
      <c r="K276" s="5" t="s">
        <v>61</v>
      </c>
      <c r="O276" s="5" t="s">
        <v>61</v>
      </c>
      <c r="P276" s="5" t="s">
        <v>61</v>
      </c>
      <c r="Q276" s="5" t="s">
        <v>61</v>
      </c>
      <c r="R276" s="5" t="s">
        <v>61</v>
      </c>
      <c r="T276" s="5" t="s">
        <v>61</v>
      </c>
      <c r="U276" s="5" t="s">
        <v>61</v>
      </c>
    </row>
    <row r="277" spans="1:21" s="6" customFormat="1" x14ac:dyDescent="0.2">
      <c r="A277" s="4" t="s">
        <v>297</v>
      </c>
      <c r="B277" s="5" t="s">
        <v>61</v>
      </c>
      <c r="C277" s="5" t="s">
        <v>61</v>
      </c>
      <c r="D277" s="5" t="s">
        <v>61</v>
      </c>
      <c r="E277" s="5" t="s">
        <v>61</v>
      </c>
      <c r="F277" s="5" t="s">
        <v>61</v>
      </c>
      <c r="H277" s="5" t="s">
        <v>294</v>
      </c>
      <c r="I277" s="5" t="s">
        <v>289</v>
      </c>
      <c r="J277" s="5" t="s">
        <v>61</v>
      </c>
      <c r="K277" s="5" t="s">
        <v>291</v>
      </c>
      <c r="O277" s="5" t="s">
        <v>61</v>
      </c>
      <c r="P277" s="5" t="s">
        <v>981</v>
      </c>
      <c r="Q277" s="5" t="s">
        <v>288</v>
      </c>
      <c r="R277" s="5" t="s">
        <v>291</v>
      </c>
      <c r="T277" s="5" t="s">
        <v>294</v>
      </c>
      <c r="U277" s="5" t="s">
        <v>61</v>
      </c>
    </row>
    <row r="278" spans="1:21" s="6" customFormat="1" x14ac:dyDescent="0.2">
      <c r="A278" s="4" t="s">
        <v>120</v>
      </c>
      <c r="B278" s="5" t="s">
        <v>61</v>
      </c>
      <c r="C278" s="5" t="s">
        <v>61</v>
      </c>
      <c r="D278" s="5" t="s">
        <v>983</v>
      </c>
      <c r="E278" s="5" t="s">
        <v>61</v>
      </c>
      <c r="F278" s="5" t="s">
        <v>61</v>
      </c>
      <c r="H278" s="5" t="s">
        <v>61</v>
      </c>
      <c r="I278" s="5" t="s">
        <v>61</v>
      </c>
      <c r="J278" s="5" t="s">
        <v>61</v>
      </c>
      <c r="K278" s="5" t="s">
        <v>61</v>
      </c>
      <c r="O278" s="5" t="s">
        <v>984</v>
      </c>
      <c r="P278" s="5" t="s">
        <v>61</v>
      </c>
      <c r="Q278" s="5" t="s">
        <v>61</v>
      </c>
      <c r="R278" s="5" t="s">
        <v>61</v>
      </c>
      <c r="T278" s="5" t="s">
        <v>61</v>
      </c>
      <c r="U278" s="5" t="s">
        <v>61</v>
      </c>
    </row>
    <row r="279" spans="1:21" s="6" customFormat="1" x14ac:dyDescent="0.2">
      <c r="A279" s="4" t="s">
        <v>300</v>
      </c>
      <c r="B279" s="5" t="s">
        <v>61</v>
      </c>
      <c r="C279" s="5" t="s">
        <v>61</v>
      </c>
      <c r="D279" s="5" t="s">
        <v>61</v>
      </c>
      <c r="E279" s="5" t="s">
        <v>61</v>
      </c>
      <c r="F279" s="5" t="s">
        <v>61</v>
      </c>
      <c r="H279" s="5" t="s">
        <v>294</v>
      </c>
      <c r="I279" s="5" t="s">
        <v>288</v>
      </c>
      <c r="J279" s="5" t="s">
        <v>61</v>
      </c>
      <c r="K279" s="5" t="s">
        <v>291</v>
      </c>
      <c r="O279" s="5" t="s">
        <v>294</v>
      </c>
      <c r="P279" s="5" t="s">
        <v>981</v>
      </c>
      <c r="Q279" s="5" t="s">
        <v>294</v>
      </c>
      <c r="R279" s="5" t="s">
        <v>291</v>
      </c>
      <c r="T279" s="5" t="s">
        <v>294</v>
      </c>
      <c r="U279" s="5" t="s">
        <v>61</v>
      </c>
    </row>
    <row r="280" spans="1:21" s="6" customFormat="1" x14ac:dyDescent="0.2">
      <c r="A280" s="4" t="s">
        <v>120</v>
      </c>
      <c r="B280" s="5" t="s">
        <v>61</v>
      </c>
      <c r="C280" s="5" t="s">
        <v>61</v>
      </c>
      <c r="D280" s="5" t="s">
        <v>983</v>
      </c>
      <c r="E280" s="5" t="s">
        <v>61</v>
      </c>
      <c r="F280" s="5" t="s">
        <v>61</v>
      </c>
      <c r="H280" s="5" t="s">
        <v>61</v>
      </c>
      <c r="I280" s="5" t="s">
        <v>61</v>
      </c>
      <c r="J280" s="5" t="s">
        <v>61</v>
      </c>
      <c r="K280" s="5" t="s">
        <v>61</v>
      </c>
      <c r="O280" s="5" t="s">
        <v>61</v>
      </c>
      <c r="P280" s="5" t="s">
        <v>61</v>
      </c>
      <c r="Q280" s="5" t="s">
        <v>61</v>
      </c>
      <c r="R280" s="5" t="s">
        <v>61</v>
      </c>
      <c r="T280" s="5" t="s">
        <v>61</v>
      </c>
      <c r="U280" s="5" t="s">
        <v>61</v>
      </c>
    </row>
    <row r="281" spans="1:21" s="6" customFormat="1" x14ac:dyDescent="0.2">
      <c r="A281" s="4" t="s">
        <v>985</v>
      </c>
      <c r="B281" s="5" t="s">
        <v>986</v>
      </c>
      <c r="C281" s="5" t="s">
        <v>61</v>
      </c>
      <c r="D281" s="5" t="s">
        <v>987</v>
      </c>
      <c r="E281" s="5" t="s">
        <v>61</v>
      </c>
      <c r="F281" s="5" t="s">
        <v>61</v>
      </c>
      <c r="H281" s="5" t="s">
        <v>988</v>
      </c>
      <c r="I281" s="5" t="s">
        <v>989</v>
      </c>
      <c r="J281" s="5" t="s">
        <v>61</v>
      </c>
      <c r="K281" s="5" t="s">
        <v>238</v>
      </c>
      <c r="O281" s="5" t="s">
        <v>61</v>
      </c>
      <c r="P281" s="5" t="s">
        <v>61</v>
      </c>
      <c r="Q281" s="5" t="s">
        <v>61</v>
      </c>
      <c r="R281" s="5" t="s">
        <v>61</v>
      </c>
      <c r="T281" s="5" t="s">
        <v>61</v>
      </c>
      <c r="U281" s="5" t="s">
        <v>61</v>
      </c>
    </row>
    <row r="282" spans="1:21" s="6" customFormat="1" x14ac:dyDescent="0.2">
      <c r="A282" s="4" t="s">
        <v>761</v>
      </c>
      <c r="B282" s="5" t="s">
        <v>237</v>
      </c>
      <c r="C282" s="5" t="s">
        <v>61</v>
      </c>
      <c r="D282" s="5" t="s">
        <v>238</v>
      </c>
      <c r="E282" s="5" t="s">
        <v>61</v>
      </c>
      <c r="F282" s="5" t="s">
        <v>61</v>
      </c>
      <c r="H282" s="5" t="s">
        <v>237</v>
      </c>
      <c r="I282" s="5" t="s">
        <v>237</v>
      </c>
      <c r="J282" s="5" t="s">
        <v>61</v>
      </c>
      <c r="K282" s="5" t="s">
        <v>237</v>
      </c>
      <c r="O282" s="5" t="s">
        <v>237</v>
      </c>
      <c r="P282" s="5" t="s">
        <v>61</v>
      </c>
      <c r="Q282" s="5" t="s">
        <v>61</v>
      </c>
      <c r="R282" s="5" t="s">
        <v>61</v>
      </c>
      <c r="T282" s="5" t="s">
        <v>61</v>
      </c>
      <c r="U282" s="5" t="s">
        <v>61</v>
      </c>
    </row>
    <row r="283" spans="1:21" s="6" customFormat="1" x14ac:dyDescent="0.2">
      <c r="A283" s="4" t="s">
        <v>120</v>
      </c>
      <c r="B283" s="5" t="s">
        <v>61</v>
      </c>
      <c r="C283" s="5" t="s">
        <v>61</v>
      </c>
      <c r="D283" s="5" t="s">
        <v>61</v>
      </c>
      <c r="E283" s="5" t="s">
        <v>61</v>
      </c>
      <c r="F283" s="5" t="s">
        <v>61</v>
      </c>
      <c r="H283" s="5" t="s">
        <v>61</v>
      </c>
      <c r="I283" s="5" t="s">
        <v>61</v>
      </c>
      <c r="J283" s="5" t="s">
        <v>61</v>
      </c>
      <c r="K283" s="5" t="s">
        <v>61</v>
      </c>
      <c r="O283" s="5" t="s">
        <v>61</v>
      </c>
      <c r="P283" s="5" t="s">
        <v>61</v>
      </c>
      <c r="Q283" s="5" t="s">
        <v>61</v>
      </c>
      <c r="R283" s="5" t="s">
        <v>61</v>
      </c>
      <c r="T283" s="5" t="s">
        <v>61</v>
      </c>
      <c r="U283" s="5" t="s">
        <v>61</v>
      </c>
    </row>
    <row r="284" spans="1:21" s="6" customFormat="1" x14ac:dyDescent="0.2">
      <c r="A284" s="4" t="s">
        <v>763</v>
      </c>
      <c r="B284" s="5" t="s">
        <v>61</v>
      </c>
      <c r="C284" s="5" t="s">
        <v>61</v>
      </c>
      <c r="D284" s="5" t="s">
        <v>61</v>
      </c>
      <c r="E284" s="5" t="s">
        <v>61</v>
      </c>
      <c r="F284" s="5" t="s">
        <v>61</v>
      </c>
      <c r="H284" s="5" t="s">
        <v>61</v>
      </c>
      <c r="I284" s="5" t="s">
        <v>61</v>
      </c>
      <c r="J284" s="5" t="s">
        <v>61</v>
      </c>
      <c r="K284" s="5" t="s">
        <v>61</v>
      </c>
      <c r="O284" s="5" t="s">
        <v>61</v>
      </c>
      <c r="P284" s="5" t="s">
        <v>61</v>
      </c>
      <c r="Q284" s="5" t="s">
        <v>61</v>
      </c>
      <c r="R284" s="5" t="s">
        <v>61</v>
      </c>
      <c r="T284" s="5" t="s">
        <v>61</v>
      </c>
      <c r="U284" s="5" t="s">
        <v>61</v>
      </c>
    </row>
    <row r="285" spans="1:21" s="6" customFormat="1" x14ac:dyDescent="0.2">
      <c r="A285" s="4" t="s">
        <v>120</v>
      </c>
      <c r="B285" s="5" t="s">
        <v>61</v>
      </c>
      <c r="C285" s="5" t="s">
        <v>61</v>
      </c>
      <c r="D285" s="5" t="s">
        <v>990</v>
      </c>
      <c r="E285" s="5" t="s">
        <v>61</v>
      </c>
      <c r="F285" s="5" t="s">
        <v>61</v>
      </c>
      <c r="H285" s="5" t="s">
        <v>61</v>
      </c>
      <c r="I285" s="5" t="s">
        <v>61</v>
      </c>
      <c r="J285" s="5" t="s">
        <v>61</v>
      </c>
      <c r="K285" s="5" t="s">
        <v>61</v>
      </c>
      <c r="O285" s="5" t="s">
        <v>61</v>
      </c>
      <c r="P285" s="5" t="s">
        <v>61</v>
      </c>
      <c r="Q285" s="5" t="s">
        <v>61</v>
      </c>
      <c r="R285" s="5" t="s">
        <v>61</v>
      </c>
      <c r="T285" s="5" t="s">
        <v>61</v>
      </c>
      <c r="U285" s="5" t="s">
        <v>61</v>
      </c>
    </row>
    <row r="286" spans="1:21" s="6" customFormat="1" x14ac:dyDescent="0.2">
      <c r="A286" s="4" t="s">
        <v>764</v>
      </c>
      <c r="B286" s="5" t="s">
        <v>61</v>
      </c>
      <c r="C286" s="5" t="s">
        <v>61</v>
      </c>
      <c r="D286" s="5" t="s">
        <v>61</v>
      </c>
      <c r="E286" s="5" t="s">
        <v>61</v>
      </c>
      <c r="F286" s="5" t="s">
        <v>61</v>
      </c>
      <c r="H286" s="5" t="s">
        <v>61</v>
      </c>
      <c r="I286" s="5" t="s">
        <v>61</v>
      </c>
      <c r="J286" s="5" t="s">
        <v>61</v>
      </c>
      <c r="K286" s="5" t="s">
        <v>61</v>
      </c>
      <c r="O286" s="5" t="s">
        <v>61</v>
      </c>
      <c r="P286" s="5" t="s">
        <v>61</v>
      </c>
      <c r="Q286" s="5" t="s">
        <v>61</v>
      </c>
      <c r="R286" s="5" t="s">
        <v>61</v>
      </c>
      <c r="T286" s="5" t="s">
        <v>61</v>
      </c>
      <c r="U286" s="5" t="s">
        <v>61</v>
      </c>
    </row>
    <row r="287" spans="1:21" s="6" customFormat="1" x14ac:dyDescent="0.2">
      <c r="A287" s="4" t="s">
        <v>765</v>
      </c>
      <c r="B287" s="5" t="s">
        <v>61</v>
      </c>
      <c r="C287" s="5" t="s">
        <v>61</v>
      </c>
      <c r="D287" s="5" t="s">
        <v>991</v>
      </c>
      <c r="E287" s="5" t="s">
        <v>61</v>
      </c>
      <c r="F287" s="5" t="s">
        <v>61</v>
      </c>
      <c r="H287" s="5" t="s">
        <v>61</v>
      </c>
      <c r="I287" s="5" t="s">
        <v>61</v>
      </c>
      <c r="J287" s="5" t="s">
        <v>61</v>
      </c>
      <c r="K287" s="5" t="s">
        <v>61</v>
      </c>
      <c r="O287" s="5" t="s">
        <v>61</v>
      </c>
      <c r="P287" s="5" t="s">
        <v>61</v>
      </c>
      <c r="Q287" s="5" t="s">
        <v>61</v>
      </c>
      <c r="R287" s="5" t="s">
        <v>61</v>
      </c>
      <c r="T287" s="5" t="s">
        <v>61</v>
      </c>
      <c r="U287" s="5" t="s">
        <v>61</v>
      </c>
    </row>
    <row r="288" spans="1:21" s="6" customFormat="1" x14ac:dyDescent="0.2">
      <c r="A288" s="4" t="s">
        <v>343</v>
      </c>
    </row>
    <row r="289" spans="1:21" s="6" customFormat="1" x14ac:dyDescent="0.2">
      <c r="A289" s="4" t="s">
        <v>768</v>
      </c>
      <c r="B289" s="5" t="s">
        <v>61</v>
      </c>
      <c r="C289" s="5" t="s">
        <v>61</v>
      </c>
      <c r="D289" s="5" t="s">
        <v>61</v>
      </c>
      <c r="E289" s="5" t="s">
        <v>61</v>
      </c>
      <c r="F289" s="5" t="s">
        <v>61</v>
      </c>
      <c r="H289" s="5" t="s">
        <v>61</v>
      </c>
      <c r="I289" s="5" t="s">
        <v>61</v>
      </c>
      <c r="J289" s="5" t="s">
        <v>61</v>
      </c>
      <c r="K289" s="5" t="s">
        <v>61</v>
      </c>
      <c r="O289" s="5" t="s">
        <v>992</v>
      </c>
      <c r="P289" s="5" t="s">
        <v>61</v>
      </c>
      <c r="Q289" s="5" t="s">
        <v>61</v>
      </c>
      <c r="R289" s="5" t="s">
        <v>61</v>
      </c>
      <c r="T289" s="5" t="s">
        <v>61</v>
      </c>
      <c r="U289" s="5" t="s">
        <v>61</v>
      </c>
    </row>
    <row r="290" spans="1:21" s="6" customFormat="1" x14ac:dyDescent="0.2">
      <c r="A290" s="4" t="s">
        <v>993</v>
      </c>
      <c r="B290" s="5" t="s">
        <v>237</v>
      </c>
      <c r="C290" s="5" t="s">
        <v>61</v>
      </c>
      <c r="D290" s="5" t="s">
        <v>61</v>
      </c>
      <c r="E290" s="5" t="s">
        <v>61</v>
      </c>
      <c r="F290" s="5" t="s">
        <v>61</v>
      </c>
      <c r="H290" s="5" t="s">
        <v>994</v>
      </c>
      <c r="I290" s="5" t="s">
        <v>61</v>
      </c>
      <c r="J290" s="5" t="s">
        <v>61</v>
      </c>
      <c r="K290" s="5" t="s">
        <v>237</v>
      </c>
      <c r="O290" s="5" t="s">
        <v>237</v>
      </c>
      <c r="P290" s="5" t="s">
        <v>237</v>
      </c>
      <c r="Q290" s="5" t="s">
        <v>237</v>
      </c>
      <c r="R290" s="5" t="s">
        <v>237</v>
      </c>
      <c r="T290" s="5" t="s">
        <v>61</v>
      </c>
      <c r="U290" s="5" t="s">
        <v>61</v>
      </c>
    </row>
    <row r="291" spans="1:21" s="6" customFormat="1" x14ac:dyDescent="0.2">
      <c r="A291" s="4" t="s">
        <v>120</v>
      </c>
      <c r="B291" s="5" t="s">
        <v>61</v>
      </c>
      <c r="C291" s="5" t="s">
        <v>61</v>
      </c>
      <c r="D291" s="5" t="s">
        <v>983</v>
      </c>
      <c r="E291" s="5" t="s">
        <v>61</v>
      </c>
      <c r="F291" s="5" t="s">
        <v>61</v>
      </c>
      <c r="H291" s="5" t="s">
        <v>61</v>
      </c>
      <c r="I291" s="5" t="s">
        <v>61</v>
      </c>
      <c r="J291" s="5" t="s">
        <v>61</v>
      </c>
      <c r="K291" s="5" t="s">
        <v>61</v>
      </c>
      <c r="O291" s="5" t="s">
        <v>61</v>
      </c>
      <c r="P291" s="5" t="s">
        <v>61</v>
      </c>
      <c r="Q291" s="5" t="s">
        <v>61</v>
      </c>
      <c r="R291" s="5" t="s">
        <v>61</v>
      </c>
      <c r="T291" s="5" t="s">
        <v>995</v>
      </c>
      <c r="U291" s="5" t="s">
        <v>61</v>
      </c>
    </row>
    <row r="292" spans="1:21" s="6" customFormat="1" x14ac:dyDescent="0.2">
      <c r="A292" s="4" t="s">
        <v>996</v>
      </c>
      <c r="B292" s="5" t="s">
        <v>61</v>
      </c>
      <c r="C292" s="5" t="s">
        <v>61</v>
      </c>
      <c r="D292" s="5" t="s">
        <v>61</v>
      </c>
      <c r="E292" s="5" t="s">
        <v>61</v>
      </c>
      <c r="F292" s="5" t="s">
        <v>61</v>
      </c>
      <c r="H292" s="5" t="s">
        <v>997</v>
      </c>
      <c r="I292" s="5" t="s">
        <v>61</v>
      </c>
      <c r="J292" s="5" t="s">
        <v>61</v>
      </c>
      <c r="K292" s="5" t="s">
        <v>61</v>
      </c>
      <c r="O292" s="5" t="s">
        <v>61</v>
      </c>
      <c r="P292" s="5" t="s">
        <v>998</v>
      </c>
      <c r="Q292" s="5" t="s">
        <v>999</v>
      </c>
      <c r="R292" s="5" t="s">
        <v>61</v>
      </c>
      <c r="T292" s="5" t="s">
        <v>995</v>
      </c>
      <c r="U292" s="5" t="s">
        <v>61</v>
      </c>
    </row>
    <row r="293" spans="1:21" s="6" customFormat="1" x14ac:dyDescent="0.2">
      <c r="A293" s="4" t="s">
        <v>1000</v>
      </c>
      <c r="B293" s="5" t="s">
        <v>237</v>
      </c>
      <c r="C293" s="5" t="s">
        <v>61</v>
      </c>
      <c r="D293" s="5" t="s">
        <v>61</v>
      </c>
      <c r="E293" s="5" t="s">
        <v>61</v>
      </c>
      <c r="F293" s="5" t="s">
        <v>61</v>
      </c>
      <c r="H293" s="5" t="s">
        <v>237</v>
      </c>
      <c r="I293" s="5" t="s">
        <v>61</v>
      </c>
      <c r="J293" s="5" t="s">
        <v>61</v>
      </c>
      <c r="K293" s="5" t="s">
        <v>237</v>
      </c>
      <c r="O293" s="5" t="s">
        <v>237</v>
      </c>
      <c r="P293" s="5" t="s">
        <v>237</v>
      </c>
      <c r="Q293" s="5" t="s">
        <v>237</v>
      </c>
      <c r="R293" s="5" t="s">
        <v>237</v>
      </c>
      <c r="T293" s="5" t="s">
        <v>61</v>
      </c>
      <c r="U293" s="5" t="s">
        <v>61</v>
      </c>
    </row>
    <row r="294" spans="1:21" s="6" customFormat="1" x14ac:dyDescent="0.2">
      <c r="A294" s="4" t="s">
        <v>120</v>
      </c>
      <c r="B294" s="5" t="s">
        <v>61</v>
      </c>
      <c r="C294" s="5" t="s">
        <v>61</v>
      </c>
      <c r="D294" s="5" t="s">
        <v>983</v>
      </c>
      <c r="E294" s="5" t="s">
        <v>61</v>
      </c>
      <c r="F294" s="5" t="s">
        <v>61</v>
      </c>
      <c r="H294" s="5" t="s">
        <v>61</v>
      </c>
      <c r="I294" s="5" t="s">
        <v>61</v>
      </c>
      <c r="J294" s="5" t="s">
        <v>61</v>
      </c>
      <c r="K294" s="5" t="s">
        <v>61</v>
      </c>
      <c r="O294" s="5" t="s">
        <v>61</v>
      </c>
      <c r="P294" s="5" t="s">
        <v>61</v>
      </c>
      <c r="Q294" s="5" t="s">
        <v>61</v>
      </c>
      <c r="R294" s="5" t="s">
        <v>61</v>
      </c>
      <c r="T294" s="5" t="s">
        <v>995</v>
      </c>
      <c r="U294" s="5" t="s">
        <v>61</v>
      </c>
    </row>
    <row r="295" spans="1:21" s="6" customFormat="1" x14ac:dyDescent="0.2">
      <c r="A295" s="4" t="s">
        <v>1001</v>
      </c>
      <c r="B295" s="5" t="s">
        <v>61</v>
      </c>
      <c r="C295" s="5" t="s">
        <v>61</v>
      </c>
      <c r="D295" s="5" t="s">
        <v>61</v>
      </c>
      <c r="E295" s="5" t="s">
        <v>61</v>
      </c>
      <c r="F295" s="5" t="s">
        <v>61</v>
      </c>
      <c r="H295" s="5" t="s">
        <v>61</v>
      </c>
      <c r="I295" s="5" t="s">
        <v>61</v>
      </c>
      <c r="J295" s="5" t="s">
        <v>61</v>
      </c>
      <c r="K295" s="5" t="s">
        <v>61</v>
      </c>
      <c r="O295" s="5" t="s">
        <v>61</v>
      </c>
      <c r="P295" s="5" t="s">
        <v>61</v>
      </c>
      <c r="Q295" s="5" t="s">
        <v>61</v>
      </c>
      <c r="R295" s="5" t="s">
        <v>61</v>
      </c>
      <c r="T295" s="5" t="s">
        <v>61</v>
      </c>
      <c r="U295" s="5" t="s">
        <v>61</v>
      </c>
    </row>
    <row r="296" spans="1:21" s="6" customFormat="1" x14ac:dyDescent="0.2">
      <c r="A296" s="4" t="s">
        <v>1002</v>
      </c>
    </row>
    <row r="297" spans="1:21" s="6" customFormat="1" x14ac:dyDescent="0.2">
      <c r="A297" s="4" t="s">
        <v>1003</v>
      </c>
      <c r="B297" s="5" t="s">
        <v>61</v>
      </c>
      <c r="C297" s="5" t="s">
        <v>61</v>
      </c>
      <c r="D297" s="5" t="s">
        <v>61</v>
      </c>
      <c r="E297" s="5" t="s">
        <v>61</v>
      </c>
      <c r="F297" s="5" t="s">
        <v>61</v>
      </c>
      <c r="H297" s="5" t="s">
        <v>61</v>
      </c>
      <c r="I297" s="5" t="s">
        <v>61</v>
      </c>
      <c r="J297" s="5" t="s">
        <v>61</v>
      </c>
      <c r="K297" s="5" t="s">
        <v>61</v>
      </c>
      <c r="O297" s="5" t="s">
        <v>61</v>
      </c>
      <c r="P297" s="5" t="s">
        <v>61</v>
      </c>
      <c r="Q297" s="5" t="s">
        <v>61</v>
      </c>
      <c r="R297" s="5" t="s">
        <v>61</v>
      </c>
      <c r="T297" s="5" t="s">
        <v>61</v>
      </c>
      <c r="U297" s="5" t="s">
        <v>61</v>
      </c>
    </row>
    <row r="298" spans="1:21" s="6" customFormat="1" x14ac:dyDescent="0.2">
      <c r="A298" s="4" t="s">
        <v>1004</v>
      </c>
    </row>
    <row r="299" spans="1:21" s="6" customFormat="1" x14ac:dyDescent="0.2">
      <c r="A299" s="4" t="s">
        <v>1005</v>
      </c>
      <c r="B299" s="5" t="s">
        <v>61</v>
      </c>
      <c r="C299" s="5" t="s">
        <v>61</v>
      </c>
      <c r="D299" s="5" t="s">
        <v>61</v>
      </c>
      <c r="E299" s="5" t="s">
        <v>61</v>
      </c>
      <c r="F299" s="5" t="s">
        <v>61</v>
      </c>
      <c r="H299" s="5" t="s">
        <v>1006</v>
      </c>
      <c r="I299" s="5" t="s">
        <v>1007</v>
      </c>
      <c r="J299" s="5" t="s">
        <v>61</v>
      </c>
      <c r="K299" s="5" t="s">
        <v>61</v>
      </c>
      <c r="O299" s="5" t="s">
        <v>61</v>
      </c>
      <c r="P299" s="5" t="s">
        <v>184</v>
      </c>
      <c r="Q299" s="5" t="s">
        <v>1008</v>
      </c>
      <c r="R299" s="5" t="s">
        <v>61</v>
      </c>
      <c r="T299" s="5" t="s">
        <v>995</v>
      </c>
      <c r="U299" s="5" t="s">
        <v>61</v>
      </c>
    </row>
    <row r="300" spans="1:21" s="6" customFormat="1" x14ac:dyDescent="0.2">
      <c r="A300" s="4" t="s">
        <v>1009</v>
      </c>
      <c r="B300" s="5" t="s">
        <v>237</v>
      </c>
      <c r="C300" s="5" t="s">
        <v>61</v>
      </c>
      <c r="D300" s="5" t="s">
        <v>61</v>
      </c>
      <c r="E300" s="5" t="s">
        <v>61</v>
      </c>
      <c r="F300" s="5" t="s">
        <v>61</v>
      </c>
      <c r="H300" s="5" t="s">
        <v>237</v>
      </c>
      <c r="I300" s="5" t="s">
        <v>237</v>
      </c>
      <c r="J300" s="5" t="s">
        <v>61</v>
      </c>
      <c r="K300" s="5" t="s">
        <v>237</v>
      </c>
      <c r="O300" s="5" t="s">
        <v>237</v>
      </c>
      <c r="P300" s="5" t="s">
        <v>237</v>
      </c>
      <c r="Q300" s="5" t="s">
        <v>237</v>
      </c>
      <c r="R300" s="5" t="s">
        <v>237</v>
      </c>
      <c r="T300" s="5" t="s">
        <v>61</v>
      </c>
      <c r="U300" s="5" t="s">
        <v>61</v>
      </c>
    </row>
    <row r="301" spans="1:21" s="6" customFormat="1" x14ac:dyDescent="0.2">
      <c r="A301" s="4" t="s">
        <v>120</v>
      </c>
      <c r="B301" s="5" t="s">
        <v>61</v>
      </c>
      <c r="C301" s="5" t="s">
        <v>61</v>
      </c>
      <c r="D301" s="5" t="s">
        <v>983</v>
      </c>
      <c r="E301" s="5" t="s">
        <v>61</v>
      </c>
      <c r="F301" s="5" t="s">
        <v>61</v>
      </c>
      <c r="H301" s="5" t="s">
        <v>61</v>
      </c>
      <c r="I301" s="5" t="s">
        <v>61</v>
      </c>
      <c r="J301" s="5" t="s">
        <v>61</v>
      </c>
      <c r="K301" s="5" t="s">
        <v>61</v>
      </c>
      <c r="O301" s="5" t="s">
        <v>61</v>
      </c>
      <c r="P301" s="5" t="s">
        <v>61</v>
      </c>
      <c r="Q301" s="5" t="s">
        <v>61</v>
      </c>
      <c r="R301" s="5" t="s">
        <v>61</v>
      </c>
      <c r="T301" s="5" t="s">
        <v>995</v>
      </c>
      <c r="U301" s="5" t="s">
        <v>61</v>
      </c>
    </row>
    <row r="302" spans="1:21" s="6" customFormat="1" x14ac:dyDescent="0.2">
      <c r="A302" s="4" t="s">
        <v>1010</v>
      </c>
      <c r="B302" s="5" t="s">
        <v>61</v>
      </c>
      <c r="C302" s="5" t="s">
        <v>61</v>
      </c>
      <c r="D302" s="5" t="s">
        <v>61</v>
      </c>
      <c r="E302" s="5" t="s">
        <v>61</v>
      </c>
      <c r="F302" s="5" t="s">
        <v>61</v>
      </c>
      <c r="H302" s="5" t="s">
        <v>61</v>
      </c>
      <c r="I302" s="5" t="s">
        <v>61</v>
      </c>
      <c r="J302" s="5" t="s">
        <v>61</v>
      </c>
      <c r="K302" s="5" t="s">
        <v>61</v>
      </c>
      <c r="O302" s="5" t="s">
        <v>61</v>
      </c>
      <c r="P302" s="5" t="s">
        <v>61</v>
      </c>
      <c r="Q302" s="5" t="s">
        <v>61</v>
      </c>
      <c r="R302" s="5" t="s">
        <v>61</v>
      </c>
      <c r="T302" s="5" t="s">
        <v>61</v>
      </c>
      <c r="U302" s="5" t="s">
        <v>61</v>
      </c>
    </row>
    <row r="303" spans="1:21" s="6" customFormat="1" x14ac:dyDescent="0.2">
      <c r="A303" s="4" t="s">
        <v>1011</v>
      </c>
    </row>
    <row r="304" spans="1:21" s="6" customFormat="1" x14ac:dyDescent="0.2">
      <c r="A304" s="4" t="s">
        <v>1012</v>
      </c>
      <c r="B304" s="5" t="s">
        <v>61</v>
      </c>
      <c r="C304" s="5" t="s">
        <v>61</v>
      </c>
      <c r="D304" s="5" t="s">
        <v>61</v>
      </c>
      <c r="E304" s="5" t="s">
        <v>61</v>
      </c>
      <c r="F304" s="5" t="s">
        <v>61</v>
      </c>
      <c r="H304" s="5" t="s">
        <v>61</v>
      </c>
      <c r="I304" s="5" t="s">
        <v>61</v>
      </c>
      <c r="J304" s="5" t="s">
        <v>61</v>
      </c>
      <c r="K304" s="5" t="s">
        <v>61</v>
      </c>
      <c r="O304" s="5" t="s">
        <v>61</v>
      </c>
      <c r="P304" s="5" t="s">
        <v>61</v>
      </c>
      <c r="Q304" s="5" t="s">
        <v>61</v>
      </c>
      <c r="R304" s="5" t="s">
        <v>61</v>
      </c>
      <c r="T304" s="5" t="s">
        <v>61</v>
      </c>
      <c r="U304" s="5" t="s">
        <v>61</v>
      </c>
    </row>
    <row r="305" spans="1:21" s="6" customFormat="1" x14ac:dyDescent="0.2">
      <c r="A305" s="4" t="s">
        <v>1013</v>
      </c>
    </row>
    <row r="306" spans="1:21" s="6" customFormat="1" x14ac:dyDescent="0.2">
      <c r="A306" s="4" t="s">
        <v>1014</v>
      </c>
      <c r="B306" s="5" t="s">
        <v>61</v>
      </c>
      <c r="C306" s="5" t="s">
        <v>61</v>
      </c>
      <c r="D306" s="5" t="s">
        <v>61</v>
      </c>
      <c r="E306" s="5" t="s">
        <v>61</v>
      </c>
      <c r="F306" s="5" t="s">
        <v>61</v>
      </c>
      <c r="H306" s="5" t="s">
        <v>1015</v>
      </c>
      <c r="I306" s="5" t="s">
        <v>61</v>
      </c>
      <c r="J306" s="5" t="s">
        <v>61</v>
      </c>
      <c r="K306" s="5" t="s">
        <v>61</v>
      </c>
      <c r="O306" s="5" t="s">
        <v>61</v>
      </c>
      <c r="P306" s="5" t="s">
        <v>184</v>
      </c>
      <c r="Q306" s="5" t="s">
        <v>61</v>
      </c>
      <c r="R306" s="5" t="s">
        <v>61</v>
      </c>
      <c r="T306" s="5" t="s">
        <v>995</v>
      </c>
      <c r="U306" s="5" t="s">
        <v>61</v>
      </c>
    </row>
    <row r="307" spans="1:21" s="6" customFormat="1" x14ac:dyDescent="0.2">
      <c r="A307" s="4" t="s">
        <v>1016</v>
      </c>
      <c r="B307" s="5" t="s">
        <v>237</v>
      </c>
      <c r="C307" s="5" t="s">
        <v>61</v>
      </c>
      <c r="D307" s="5" t="s">
        <v>61</v>
      </c>
      <c r="E307" s="5" t="s">
        <v>61</v>
      </c>
      <c r="F307" s="5" t="s">
        <v>61</v>
      </c>
      <c r="H307" s="5" t="s">
        <v>237</v>
      </c>
      <c r="I307" s="5" t="s">
        <v>237</v>
      </c>
      <c r="J307" s="5" t="s">
        <v>61</v>
      </c>
      <c r="K307" s="5" t="s">
        <v>237</v>
      </c>
      <c r="O307" s="5" t="s">
        <v>237</v>
      </c>
      <c r="P307" s="5" t="s">
        <v>237</v>
      </c>
      <c r="Q307" s="5" t="s">
        <v>237</v>
      </c>
      <c r="R307" s="5" t="s">
        <v>237</v>
      </c>
      <c r="T307" s="5" t="s">
        <v>61</v>
      </c>
      <c r="U307" s="5" t="s">
        <v>61</v>
      </c>
    </row>
    <row r="308" spans="1:21" s="6" customFormat="1" x14ac:dyDescent="0.2">
      <c r="A308" s="4" t="s">
        <v>120</v>
      </c>
      <c r="B308" s="5" t="s">
        <v>61</v>
      </c>
      <c r="C308" s="5" t="s">
        <v>61</v>
      </c>
      <c r="D308" s="5" t="s">
        <v>61</v>
      </c>
      <c r="E308" s="5" t="s">
        <v>61</v>
      </c>
      <c r="F308" s="5" t="s">
        <v>61</v>
      </c>
      <c r="H308" s="5" t="s">
        <v>61</v>
      </c>
      <c r="I308" s="5" t="s">
        <v>61</v>
      </c>
      <c r="J308" s="5" t="s">
        <v>61</v>
      </c>
      <c r="K308" s="5" t="s">
        <v>61</v>
      </c>
      <c r="O308" s="5" t="s">
        <v>61</v>
      </c>
      <c r="P308" s="5" t="s">
        <v>61</v>
      </c>
      <c r="Q308" s="5" t="s">
        <v>61</v>
      </c>
      <c r="R308" s="5" t="s">
        <v>61</v>
      </c>
      <c r="T308" s="5" t="s">
        <v>995</v>
      </c>
      <c r="U308" s="5" t="s">
        <v>61</v>
      </c>
    </row>
    <row r="309" spans="1:21" s="6" customFormat="1" x14ac:dyDescent="0.2">
      <c r="A309" s="4" t="s">
        <v>1017</v>
      </c>
      <c r="B309" s="5" t="s">
        <v>61</v>
      </c>
      <c r="C309" s="5" t="s">
        <v>61</v>
      </c>
      <c r="D309" s="5" t="s">
        <v>61</v>
      </c>
      <c r="E309" s="5" t="s">
        <v>61</v>
      </c>
      <c r="F309" s="5" t="s">
        <v>61</v>
      </c>
      <c r="H309" s="5" t="s">
        <v>61</v>
      </c>
      <c r="I309" s="5" t="s">
        <v>61</v>
      </c>
      <c r="J309" s="5" t="s">
        <v>61</v>
      </c>
      <c r="K309" s="5" t="s">
        <v>61</v>
      </c>
      <c r="O309" s="5" t="s">
        <v>61</v>
      </c>
      <c r="P309" s="5" t="s">
        <v>61</v>
      </c>
      <c r="Q309" s="5" t="s">
        <v>61</v>
      </c>
      <c r="R309" s="5" t="s">
        <v>61</v>
      </c>
      <c r="T309" s="5" t="s">
        <v>61</v>
      </c>
      <c r="U309" s="5" t="s">
        <v>61</v>
      </c>
    </row>
    <row r="310" spans="1:21" s="6" customFormat="1" x14ac:dyDescent="0.2">
      <c r="A310" s="4" t="s">
        <v>1018</v>
      </c>
    </row>
    <row r="311" spans="1:21" s="6" customFormat="1" x14ac:dyDescent="0.2">
      <c r="A311" s="4" t="s">
        <v>1019</v>
      </c>
      <c r="B311" s="5" t="s">
        <v>61</v>
      </c>
      <c r="C311" s="5" t="s">
        <v>61</v>
      </c>
      <c r="D311" s="5" t="s">
        <v>61</v>
      </c>
      <c r="E311" s="5" t="s">
        <v>61</v>
      </c>
      <c r="F311" s="5" t="s">
        <v>61</v>
      </c>
      <c r="H311" s="5" t="s">
        <v>61</v>
      </c>
      <c r="I311" s="5" t="s">
        <v>61</v>
      </c>
      <c r="J311" s="5" t="s">
        <v>61</v>
      </c>
      <c r="K311" s="5" t="s">
        <v>61</v>
      </c>
      <c r="O311" s="5" t="s">
        <v>61</v>
      </c>
      <c r="P311" s="5" t="s">
        <v>184</v>
      </c>
      <c r="Q311" s="5" t="s">
        <v>61</v>
      </c>
      <c r="R311" s="5" t="s">
        <v>61</v>
      </c>
      <c r="T311" s="5" t="s">
        <v>995</v>
      </c>
      <c r="U311" s="5" t="s">
        <v>61</v>
      </c>
    </row>
    <row r="312" spans="1:21" s="6" customFormat="1" x14ac:dyDescent="0.2">
      <c r="A312" s="4" t="s">
        <v>1020</v>
      </c>
      <c r="B312" s="5" t="s">
        <v>237</v>
      </c>
      <c r="C312" s="5" t="s">
        <v>61</v>
      </c>
      <c r="D312" s="5" t="s">
        <v>61</v>
      </c>
      <c r="E312" s="5" t="s">
        <v>61</v>
      </c>
      <c r="F312" s="5" t="s">
        <v>61</v>
      </c>
      <c r="H312" s="5" t="s">
        <v>237</v>
      </c>
      <c r="I312" s="5" t="s">
        <v>237</v>
      </c>
      <c r="J312" s="5" t="s">
        <v>61</v>
      </c>
      <c r="K312" s="5" t="s">
        <v>237</v>
      </c>
      <c r="O312" s="5" t="s">
        <v>237</v>
      </c>
      <c r="P312" s="5" t="s">
        <v>61</v>
      </c>
      <c r="Q312" s="5" t="s">
        <v>237</v>
      </c>
      <c r="R312" s="5" t="s">
        <v>237</v>
      </c>
      <c r="T312" s="5" t="s">
        <v>61</v>
      </c>
      <c r="U312" s="5" t="s">
        <v>61</v>
      </c>
    </row>
    <row r="313" spans="1:21" s="6" customFormat="1" x14ac:dyDescent="0.2">
      <c r="A313" s="4" t="s">
        <v>120</v>
      </c>
      <c r="B313" s="5" t="s">
        <v>61</v>
      </c>
      <c r="C313" s="5" t="s">
        <v>61</v>
      </c>
      <c r="D313" s="5" t="s">
        <v>983</v>
      </c>
      <c r="E313" s="5" t="s">
        <v>61</v>
      </c>
      <c r="F313" s="5" t="s">
        <v>61</v>
      </c>
      <c r="H313" s="5" t="s">
        <v>61</v>
      </c>
      <c r="I313" s="5" t="s">
        <v>61</v>
      </c>
      <c r="J313" s="5" t="s">
        <v>61</v>
      </c>
      <c r="K313" s="5" t="s">
        <v>61</v>
      </c>
      <c r="O313" s="5" t="s">
        <v>61</v>
      </c>
      <c r="P313" s="5" t="s">
        <v>1021</v>
      </c>
      <c r="Q313" s="5" t="s">
        <v>61</v>
      </c>
      <c r="R313" s="5" t="s">
        <v>61</v>
      </c>
      <c r="T313" s="5" t="s">
        <v>995</v>
      </c>
      <c r="U313" s="5" t="s">
        <v>61</v>
      </c>
    </row>
    <row r="314" spans="1:21" s="6" customFormat="1" x14ac:dyDescent="0.2">
      <c r="A314" s="4" t="s">
        <v>1022</v>
      </c>
      <c r="B314" s="5" t="s">
        <v>61</v>
      </c>
      <c r="C314" s="5" t="s">
        <v>61</v>
      </c>
      <c r="D314" s="5" t="s">
        <v>61</v>
      </c>
      <c r="E314" s="5" t="s">
        <v>61</v>
      </c>
      <c r="F314" s="5" t="s">
        <v>61</v>
      </c>
      <c r="H314" s="5" t="s">
        <v>61</v>
      </c>
      <c r="I314" s="5" t="s">
        <v>61</v>
      </c>
      <c r="J314" s="5" t="s">
        <v>61</v>
      </c>
      <c r="K314" s="5" t="s">
        <v>61</v>
      </c>
      <c r="O314" s="5" t="s">
        <v>61</v>
      </c>
      <c r="P314" s="5" t="s">
        <v>61</v>
      </c>
      <c r="Q314" s="5" t="s">
        <v>61</v>
      </c>
      <c r="R314" s="5" t="s">
        <v>61</v>
      </c>
      <c r="T314" s="5" t="s">
        <v>61</v>
      </c>
      <c r="U314" s="5" t="s">
        <v>61</v>
      </c>
    </row>
    <row r="315" spans="1:21" s="6" customFormat="1" x14ac:dyDescent="0.2">
      <c r="A315" s="4" t="s">
        <v>1023</v>
      </c>
    </row>
    <row r="316" spans="1:21" s="6" customFormat="1" x14ac:dyDescent="0.2">
      <c r="A316" s="4" t="s">
        <v>1024</v>
      </c>
      <c r="B316" s="5" t="s">
        <v>61</v>
      </c>
      <c r="C316" s="5" t="s">
        <v>61</v>
      </c>
      <c r="D316" s="5" t="s">
        <v>61</v>
      </c>
      <c r="E316" s="5" t="s">
        <v>61</v>
      </c>
      <c r="F316" s="5" t="s">
        <v>61</v>
      </c>
      <c r="H316" s="5" t="s">
        <v>61</v>
      </c>
      <c r="I316" s="5" t="s">
        <v>61</v>
      </c>
      <c r="J316" s="5" t="s">
        <v>61</v>
      </c>
      <c r="K316" s="5" t="s">
        <v>61</v>
      </c>
      <c r="O316" s="5" t="s">
        <v>61</v>
      </c>
      <c r="P316" s="5" t="s">
        <v>184</v>
      </c>
      <c r="Q316" s="5" t="s">
        <v>61</v>
      </c>
      <c r="R316" s="5" t="s">
        <v>61</v>
      </c>
      <c r="T316" s="5" t="s">
        <v>995</v>
      </c>
      <c r="U316" s="5" t="s">
        <v>61</v>
      </c>
    </row>
    <row r="317" spans="1:21" s="6" customFormat="1" x14ac:dyDescent="0.2">
      <c r="A317" s="4" t="s">
        <v>1025</v>
      </c>
      <c r="B317" s="5" t="s">
        <v>238</v>
      </c>
      <c r="C317" s="5" t="s">
        <v>61</v>
      </c>
      <c r="D317" s="5" t="s">
        <v>61</v>
      </c>
      <c r="E317" s="5" t="s">
        <v>61</v>
      </c>
      <c r="F317" s="5" t="s">
        <v>61</v>
      </c>
      <c r="H317" s="5" t="s">
        <v>237</v>
      </c>
      <c r="I317" s="5" t="s">
        <v>238</v>
      </c>
      <c r="J317" s="5" t="s">
        <v>61</v>
      </c>
      <c r="K317" s="5" t="s">
        <v>238</v>
      </c>
      <c r="O317" s="5" t="s">
        <v>238</v>
      </c>
      <c r="P317" s="5" t="s">
        <v>238</v>
      </c>
      <c r="Q317" s="5" t="s">
        <v>238</v>
      </c>
      <c r="R317" s="5" t="s">
        <v>238</v>
      </c>
      <c r="T317" s="5" t="s">
        <v>61</v>
      </c>
      <c r="U317" s="5" t="s">
        <v>61</v>
      </c>
    </row>
    <row r="318" spans="1:21" s="6" customFormat="1" x14ac:dyDescent="0.2">
      <c r="A318" s="4" t="s">
        <v>120</v>
      </c>
      <c r="B318" s="5" t="s">
        <v>61</v>
      </c>
      <c r="C318" s="5" t="s">
        <v>61</v>
      </c>
      <c r="D318" s="5" t="s">
        <v>983</v>
      </c>
      <c r="E318" s="5" t="s">
        <v>61</v>
      </c>
      <c r="F318" s="5" t="s">
        <v>61</v>
      </c>
      <c r="H318" s="5" t="s">
        <v>61</v>
      </c>
      <c r="I318" s="5" t="s">
        <v>61</v>
      </c>
      <c r="J318" s="5" t="s">
        <v>61</v>
      </c>
      <c r="K318" s="5" t="s">
        <v>61</v>
      </c>
      <c r="O318" s="5" t="s">
        <v>61</v>
      </c>
      <c r="P318" s="5" t="s">
        <v>61</v>
      </c>
      <c r="Q318" s="5" t="s">
        <v>61</v>
      </c>
      <c r="R318" s="5" t="s">
        <v>61</v>
      </c>
      <c r="T318" s="5" t="s">
        <v>995</v>
      </c>
      <c r="U318" s="5" t="s">
        <v>61</v>
      </c>
    </row>
    <row r="319" spans="1:21" s="6" customFormat="1" x14ac:dyDescent="0.2">
      <c r="A319" s="4" t="s">
        <v>1026</v>
      </c>
      <c r="B319" s="5" t="s">
        <v>61</v>
      </c>
      <c r="C319" s="5" t="s">
        <v>61</v>
      </c>
      <c r="D319" s="5" t="s">
        <v>61</v>
      </c>
      <c r="E319" s="5" t="s">
        <v>61</v>
      </c>
      <c r="F319" s="5" t="s">
        <v>61</v>
      </c>
      <c r="H319" s="5" t="s">
        <v>1027</v>
      </c>
      <c r="I319" s="5" t="s">
        <v>61</v>
      </c>
      <c r="J319" s="5" t="s">
        <v>61</v>
      </c>
      <c r="K319" s="5" t="s">
        <v>61</v>
      </c>
      <c r="O319" s="5" t="s">
        <v>61</v>
      </c>
      <c r="P319" s="5" t="s">
        <v>61</v>
      </c>
      <c r="Q319" s="5" t="s">
        <v>61</v>
      </c>
      <c r="R319" s="5" t="s">
        <v>61</v>
      </c>
      <c r="T319" s="5" t="s">
        <v>61</v>
      </c>
      <c r="U319" s="5" t="s">
        <v>61</v>
      </c>
    </row>
    <row r="320" spans="1:21" s="6" customFormat="1" x14ac:dyDescent="0.2">
      <c r="A320" s="4" t="s">
        <v>1028</v>
      </c>
    </row>
    <row r="321" spans="1:21" s="6" customFormat="1" x14ac:dyDescent="0.2">
      <c r="A321" s="4" t="s">
        <v>1029</v>
      </c>
      <c r="B321" s="5" t="s">
        <v>61</v>
      </c>
      <c r="C321" s="5" t="s">
        <v>61</v>
      </c>
      <c r="D321" s="5" t="s">
        <v>61</v>
      </c>
      <c r="E321" s="5" t="s">
        <v>61</v>
      </c>
      <c r="F321" s="5" t="s">
        <v>61</v>
      </c>
      <c r="H321" s="5" t="s">
        <v>61</v>
      </c>
      <c r="I321" s="5" t="s">
        <v>61</v>
      </c>
      <c r="J321" s="5" t="s">
        <v>61</v>
      </c>
      <c r="K321" s="5" t="s">
        <v>61</v>
      </c>
      <c r="O321" s="5" t="s">
        <v>61</v>
      </c>
      <c r="P321" s="5" t="s">
        <v>61</v>
      </c>
      <c r="Q321" s="5" t="s">
        <v>61</v>
      </c>
      <c r="R321" s="5" t="s">
        <v>61</v>
      </c>
      <c r="T321" s="5" t="s">
        <v>995</v>
      </c>
      <c r="U321" s="5" t="s">
        <v>61</v>
      </c>
    </row>
    <row r="322" spans="1:21" s="6" customFormat="1" x14ac:dyDescent="0.2">
      <c r="A322" s="4" t="s">
        <v>1030</v>
      </c>
      <c r="B322" s="5" t="s">
        <v>238</v>
      </c>
      <c r="C322" s="5" t="s">
        <v>61</v>
      </c>
      <c r="D322" s="5" t="s">
        <v>61</v>
      </c>
      <c r="E322" s="5" t="s">
        <v>61</v>
      </c>
      <c r="F322" s="5" t="s">
        <v>61</v>
      </c>
      <c r="H322" s="5" t="s">
        <v>237</v>
      </c>
      <c r="I322" s="5" t="s">
        <v>237</v>
      </c>
      <c r="J322" s="5" t="s">
        <v>61</v>
      </c>
      <c r="K322" s="5" t="s">
        <v>237</v>
      </c>
      <c r="O322" s="5" t="s">
        <v>237</v>
      </c>
      <c r="P322" s="5" t="s">
        <v>61</v>
      </c>
      <c r="Q322" s="5" t="s">
        <v>238</v>
      </c>
      <c r="R322" s="5" t="s">
        <v>237</v>
      </c>
      <c r="T322" s="5" t="s">
        <v>61</v>
      </c>
      <c r="U322" s="5" t="s">
        <v>61</v>
      </c>
    </row>
    <row r="323" spans="1:21" s="6" customFormat="1" x14ac:dyDescent="0.2">
      <c r="A323" s="4" t="s">
        <v>120</v>
      </c>
      <c r="B323" s="5" t="s">
        <v>61</v>
      </c>
      <c r="C323" s="5" t="s">
        <v>61</v>
      </c>
      <c r="D323" s="5" t="s">
        <v>983</v>
      </c>
      <c r="E323" s="5" t="s">
        <v>61</v>
      </c>
      <c r="F323" s="5" t="s">
        <v>61</v>
      </c>
      <c r="H323" s="5" t="s">
        <v>61</v>
      </c>
      <c r="I323" s="5" t="s">
        <v>61</v>
      </c>
      <c r="J323" s="5" t="s">
        <v>61</v>
      </c>
      <c r="K323" s="5" t="s">
        <v>61</v>
      </c>
      <c r="O323" s="5" t="s">
        <v>61</v>
      </c>
      <c r="P323" s="5" t="s">
        <v>1031</v>
      </c>
      <c r="Q323" s="5" t="s">
        <v>61</v>
      </c>
      <c r="R323" s="5" t="s">
        <v>61</v>
      </c>
      <c r="T323" s="5" t="s">
        <v>995</v>
      </c>
      <c r="U323" s="5" t="s">
        <v>61</v>
      </c>
    </row>
    <row r="324" spans="1:21" s="6" customFormat="1" x14ac:dyDescent="0.2">
      <c r="A324" s="4" t="s">
        <v>1032</v>
      </c>
      <c r="B324" s="5" t="s">
        <v>1033</v>
      </c>
      <c r="C324" s="5" t="s">
        <v>61</v>
      </c>
      <c r="D324" s="5" t="s">
        <v>61</v>
      </c>
      <c r="E324" s="5" t="s">
        <v>61</v>
      </c>
      <c r="F324" s="5" t="s">
        <v>61</v>
      </c>
      <c r="H324" s="5" t="s">
        <v>61</v>
      </c>
      <c r="I324" s="5" t="s">
        <v>61</v>
      </c>
      <c r="J324" s="5" t="s">
        <v>61</v>
      </c>
      <c r="K324" s="5" t="s">
        <v>61</v>
      </c>
      <c r="O324" s="5" t="s">
        <v>61</v>
      </c>
      <c r="P324" s="5" t="s">
        <v>61</v>
      </c>
      <c r="Q324" s="5" t="s">
        <v>1034</v>
      </c>
      <c r="R324" s="5" t="s">
        <v>61</v>
      </c>
      <c r="T324" s="5" t="s">
        <v>61</v>
      </c>
      <c r="U324" s="5" t="s">
        <v>61</v>
      </c>
    </row>
    <row r="325" spans="1:21" s="6" customFormat="1" x14ac:dyDescent="0.2">
      <c r="A325" s="4" t="s">
        <v>1035</v>
      </c>
      <c r="B325" s="6" t="str">
        <f>HYPERLINK("https://api.typeform.com/responses/files/cc4969284ec5651f14a6c0ab84c488cdb87fe17d78979e90b5c0cddd06d5c8db/Amsterdam_screenshot_ViewingData_inFME_Inspector_DM.png","https://api.typeform.com/responses/files/cc4969284ec5651f14a6c0ab84c488cdb87fe17d78979e90b5c0cddd06d5c8db/Amsterdam_screenshot_ViewingData_inFME_Inspector_DM.png")</f>
        <v>https://api.typeform.com/responses/files/cc4969284ec5651f14a6c0ab84c488cdb87fe17d78979e90b5c0cddd06d5c8db/Amsterdam_screenshot_ViewingData_inFME_Inspector_DM.png</v>
      </c>
      <c r="Q325" s="6" t="str">
        <f>HYPERLINK("https://api.typeform.com/responses/files/29665c13f0dfbf5622c794302b965e70f2626d4ddd5ec39b1302ebd64511e3b4/45.1.2.png","https://api.typeform.com/responses/files/29665c13f0dfbf5622c794302b965e70f2626d4ddd5ec39b1302ebd64511e3b4/45.1.2.png")</f>
        <v>https://api.typeform.com/responses/files/29665c13f0dfbf5622c794302b965e70f2626d4ddd5ec39b1302ebd64511e3b4/45.1.2.png</v>
      </c>
    </row>
    <row r="326" spans="1:21" s="6" customFormat="1" x14ac:dyDescent="0.2">
      <c r="A326" s="4" t="s">
        <v>1036</v>
      </c>
      <c r="B326" s="5" t="s">
        <v>61</v>
      </c>
      <c r="C326" s="5" t="s">
        <v>61</v>
      </c>
      <c r="D326" s="5" t="s">
        <v>61</v>
      </c>
      <c r="E326" s="5" t="s">
        <v>61</v>
      </c>
      <c r="F326" s="5" t="s">
        <v>61</v>
      </c>
      <c r="H326" s="5" t="s">
        <v>61</v>
      </c>
      <c r="I326" s="5" t="s">
        <v>61</v>
      </c>
      <c r="J326" s="5" t="s">
        <v>61</v>
      </c>
      <c r="K326" s="5" t="s">
        <v>61</v>
      </c>
      <c r="O326" s="5" t="s">
        <v>1037</v>
      </c>
      <c r="P326" s="5" t="s">
        <v>61</v>
      </c>
      <c r="Q326" s="5" t="s">
        <v>61</v>
      </c>
      <c r="R326" s="5" t="s">
        <v>61</v>
      </c>
      <c r="T326" s="5" t="s">
        <v>995</v>
      </c>
      <c r="U326" s="5" t="s">
        <v>61</v>
      </c>
    </row>
    <row r="327" spans="1:21" s="6" customFormat="1" x14ac:dyDescent="0.2">
      <c r="A327" s="4" t="s">
        <v>1038</v>
      </c>
      <c r="B327" s="5" t="s">
        <v>238</v>
      </c>
      <c r="C327" s="5" t="s">
        <v>61</v>
      </c>
      <c r="D327" s="5" t="s">
        <v>61</v>
      </c>
      <c r="E327" s="5" t="s">
        <v>61</v>
      </c>
      <c r="F327" s="5" t="s">
        <v>61</v>
      </c>
      <c r="H327" s="5" t="s">
        <v>237</v>
      </c>
      <c r="I327" s="5" t="s">
        <v>237</v>
      </c>
      <c r="J327" s="5" t="s">
        <v>61</v>
      </c>
      <c r="K327" s="5" t="s">
        <v>237</v>
      </c>
      <c r="O327" s="5" t="s">
        <v>582</v>
      </c>
      <c r="P327" s="5" t="s">
        <v>61</v>
      </c>
      <c r="Q327" s="5" t="s">
        <v>237</v>
      </c>
      <c r="R327" s="5" t="s">
        <v>237</v>
      </c>
      <c r="T327" s="5" t="s">
        <v>61</v>
      </c>
      <c r="U327" s="5" t="s">
        <v>61</v>
      </c>
    </row>
    <row r="328" spans="1:21" s="6" customFormat="1" x14ac:dyDescent="0.2">
      <c r="A328" s="4" t="s">
        <v>120</v>
      </c>
      <c r="B328" s="5" t="s">
        <v>61</v>
      </c>
      <c r="C328" s="5" t="s">
        <v>61</v>
      </c>
      <c r="D328" s="5" t="s">
        <v>983</v>
      </c>
      <c r="E328" s="5" t="s">
        <v>61</v>
      </c>
      <c r="F328" s="5" t="s">
        <v>61</v>
      </c>
      <c r="H328" s="5" t="s">
        <v>61</v>
      </c>
      <c r="I328" s="5" t="s">
        <v>61</v>
      </c>
      <c r="J328" s="5" t="s">
        <v>61</v>
      </c>
      <c r="K328" s="5" t="s">
        <v>61</v>
      </c>
      <c r="O328" s="5" t="s">
        <v>61</v>
      </c>
      <c r="P328" s="5" t="s">
        <v>1031</v>
      </c>
      <c r="Q328" s="5" t="s">
        <v>61</v>
      </c>
      <c r="R328" s="5" t="s">
        <v>61</v>
      </c>
      <c r="T328" s="5" t="s">
        <v>995</v>
      </c>
      <c r="U328" s="5" t="s">
        <v>61</v>
      </c>
    </row>
    <row r="329" spans="1:21" s="6" customFormat="1" x14ac:dyDescent="0.2">
      <c r="A329" s="4" t="s">
        <v>1039</v>
      </c>
      <c r="B329" s="5" t="s">
        <v>1040</v>
      </c>
      <c r="C329" s="5" t="s">
        <v>61</v>
      </c>
      <c r="D329" s="5" t="s">
        <v>61</v>
      </c>
      <c r="E329" s="5" t="s">
        <v>61</v>
      </c>
      <c r="F329" s="5" t="s">
        <v>61</v>
      </c>
      <c r="H329" s="5" t="s">
        <v>61</v>
      </c>
      <c r="I329" s="5" t="s">
        <v>61</v>
      </c>
      <c r="J329" s="5" t="s">
        <v>61</v>
      </c>
      <c r="K329" s="5" t="s">
        <v>61</v>
      </c>
      <c r="O329" s="5" t="s">
        <v>61</v>
      </c>
      <c r="P329" s="5" t="s">
        <v>61</v>
      </c>
      <c r="Q329" s="5" t="s">
        <v>61</v>
      </c>
      <c r="R329" s="5" t="s">
        <v>61</v>
      </c>
      <c r="T329" s="5" t="s">
        <v>61</v>
      </c>
      <c r="U329" s="5" t="s">
        <v>61</v>
      </c>
    </row>
    <row r="330" spans="1:21" s="6" customFormat="1" x14ac:dyDescent="0.2">
      <c r="A330" s="4" t="s">
        <v>1041</v>
      </c>
      <c r="B330" s="6" t="str">
        <f>HYPERLINK("https://api.typeform.com/responses/files/9a825c96fb3c15ef0d60b9523961aed4c001da4d3faa9a7949deaaee4e5ee8d0/Amsterdam_screenshot_ViewingData_inFME_Inspector_DM.png","https://api.typeform.com/responses/files/9a825c96fb3c15ef0d60b9523961aed4c001da4d3faa9a7949deaaee4e5ee8d0/Amsterdam_screenshot_ViewingData_inFME_Inspector_DM.png")</f>
        <v>https://api.typeform.com/responses/files/9a825c96fb3c15ef0d60b9523961aed4c001da4d3faa9a7949deaaee4e5ee8d0/Amsterdam_screenshot_ViewingData_inFME_Inspector_DM.png</v>
      </c>
    </row>
    <row r="331" spans="1:21" s="6" customFormat="1" x14ac:dyDescent="0.2">
      <c r="A331" s="4" t="s">
        <v>1042</v>
      </c>
      <c r="B331" s="5" t="s">
        <v>61</v>
      </c>
      <c r="C331" s="5" t="s">
        <v>61</v>
      </c>
      <c r="D331" s="5" t="s">
        <v>61</v>
      </c>
      <c r="E331" s="5" t="s">
        <v>61</v>
      </c>
      <c r="F331" s="5" t="s">
        <v>61</v>
      </c>
      <c r="H331" s="5" t="s">
        <v>1043</v>
      </c>
      <c r="I331" s="5" t="s">
        <v>61</v>
      </c>
      <c r="J331" s="5" t="s">
        <v>61</v>
      </c>
      <c r="K331" s="5" t="s">
        <v>1044</v>
      </c>
      <c r="O331" s="5" t="s">
        <v>61</v>
      </c>
      <c r="P331" s="5" t="s">
        <v>61</v>
      </c>
      <c r="Q331" s="5" t="s">
        <v>503</v>
      </c>
      <c r="R331" s="5" t="s">
        <v>1045</v>
      </c>
      <c r="T331" s="5" t="s">
        <v>995</v>
      </c>
      <c r="U331" s="5" t="s">
        <v>61</v>
      </c>
    </row>
    <row r="332" spans="1:21" s="6" customFormat="1" x14ac:dyDescent="0.2">
      <c r="A332" s="4" t="s">
        <v>1046</v>
      </c>
      <c r="B332" s="5" t="s">
        <v>61</v>
      </c>
      <c r="C332" s="5" t="s">
        <v>61</v>
      </c>
      <c r="D332" s="5" t="s">
        <v>61</v>
      </c>
      <c r="E332" s="5" t="s">
        <v>61</v>
      </c>
      <c r="F332" s="5" t="s">
        <v>61</v>
      </c>
      <c r="H332" s="5" t="s">
        <v>237</v>
      </c>
      <c r="I332" s="5" t="s">
        <v>237</v>
      </c>
      <c r="J332" s="5" t="s">
        <v>61</v>
      </c>
      <c r="K332" s="5" t="s">
        <v>237</v>
      </c>
      <c r="O332" s="5" t="s">
        <v>237</v>
      </c>
      <c r="P332" s="5" t="s">
        <v>61</v>
      </c>
      <c r="Q332" s="5" t="s">
        <v>238</v>
      </c>
      <c r="R332" s="5" t="s">
        <v>237</v>
      </c>
      <c r="T332" s="5" t="s">
        <v>61</v>
      </c>
      <c r="U332" s="5" t="s">
        <v>61</v>
      </c>
    </row>
    <row r="333" spans="1:21" s="6" customFormat="1" x14ac:dyDescent="0.2">
      <c r="A333" s="4" t="s">
        <v>120</v>
      </c>
      <c r="B333" s="5" t="s">
        <v>61</v>
      </c>
      <c r="C333" s="5" t="s">
        <v>61</v>
      </c>
      <c r="D333" s="5" t="s">
        <v>983</v>
      </c>
      <c r="E333" s="5" t="s">
        <v>61</v>
      </c>
      <c r="F333" s="5" t="s">
        <v>61</v>
      </c>
      <c r="H333" s="5" t="s">
        <v>61</v>
      </c>
      <c r="I333" s="5" t="s">
        <v>61</v>
      </c>
      <c r="J333" s="5" t="s">
        <v>61</v>
      </c>
      <c r="K333" s="5" t="s">
        <v>61</v>
      </c>
      <c r="O333" s="5" t="s">
        <v>61</v>
      </c>
      <c r="P333" s="5" t="s">
        <v>1031</v>
      </c>
      <c r="Q333" s="5" t="s">
        <v>61</v>
      </c>
      <c r="R333" s="5" t="s">
        <v>61</v>
      </c>
      <c r="T333" s="5" t="s">
        <v>995</v>
      </c>
      <c r="U333" s="5" t="s">
        <v>61</v>
      </c>
    </row>
    <row r="334" spans="1:21" s="6" customFormat="1" x14ac:dyDescent="0.2">
      <c r="A334" s="4" t="s">
        <v>1047</v>
      </c>
      <c r="B334" s="5" t="s">
        <v>61</v>
      </c>
      <c r="C334" s="5" t="s">
        <v>61</v>
      </c>
      <c r="D334" s="5" t="s">
        <v>61</v>
      </c>
      <c r="E334" s="5" t="s">
        <v>61</v>
      </c>
      <c r="F334" s="5" t="s">
        <v>61</v>
      </c>
      <c r="H334" s="5" t="s">
        <v>61</v>
      </c>
      <c r="I334" s="5" t="s">
        <v>61</v>
      </c>
      <c r="J334" s="5" t="s">
        <v>61</v>
      </c>
      <c r="K334" s="5" t="s">
        <v>61</v>
      </c>
      <c r="O334" s="5" t="s">
        <v>61</v>
      </c>
      <c r="P334" s="5" t="s">
        <v>61</v>
      </c>
      <c r="Q334" s="5" t="s">
        <v>508</v>
      </c>
      <c r="R334" s="5" t="s">
        <v>61</v>
      </c>
      <c r="T334" s="5" t="s">
        <v>61</v>
      </c>
      <c r="U334" s="5" t="s">
        <v>61</v>
      </c>
    </row>
    <row r="335" spans="1:21" s="6" customFormat="1" x14ac:dyDescent="0.2">
      <c r="A335" s="4" t="s">
        <v>1048</v>
      </c>
      <c r="Q335" s="6" t="str">
        <f>HYPERLINK("https://api.typeform.com/responses/files/810c56a3f391e560079cbd897eed4584a6bef266a9d18ae4163072b81b9390a6/47.1.2.png","https://api.typeform.com/responses/files/810c56a3f391e560079cbd897eed4584a6bef266a9d18ae4163072b81b9390a6/47.1.2.png")</f>
        <v>https://api.typeform.com/responses/files/810c56a3f391e560079cbd897eed4584a6bef266a9d18ae4163072b81b9390a6/47.1.2.png</v>
      </c>
    </row>
    <row r="336" spans="1:21" s="6" customFormat="1" x14ac:dyDescent="0.2">
      <c r="A336" s="4" t="s">
        <v>1049</v>
      </c>
      <c r="B336" s="5" t="s">
        <v>61</v>
      </c>
      <c r="C336" s="5" t="s">
        <v>61</v>
      </c>
      <c r="D336" s="5" t="s">
        <v>61</v>
      </c>
      <c r="E336" s="5" t="s">
        <v>61</v>
      </c>
      <c r="F336" s="5" t="s">
        <v>61</v>
      </c>
      <c r="H336" s="5" t="s">
        <v>61</v>
      </c>
      <c r="I336" s="5" t="s">
        <v>61</v>
      </c>
      <c r="J336" s="5" t="s">
        <v>61</v>
      </c>
      <c r="K336" s="5" t="s">
        <v>61</v>
      </c>
      <c r="O336" s="5" t="s">
        <v>61</v>
      </c>
      <c r="P336" s="5" t="s">
        <v>61</v>
      </c>
      <c r="Q336" s="5" t="s">
        <v>61</v>
      </c>
      <c r="R336" s="5" t="s">
        <v>61</v>
      </c>
      <c r="T336" s="5" t="s">
        <v>995</v>
      </c>
      <c r="U336" s="5" t="s">
        <v>61</v>
      </c>
    </row>
    <row r="337" spans="1:21" s="6" customFormat="1" x14ac:dyDescent="0.2">
      <c r="A337" s="4" t="s">
        <v>1050</v>
      </c>
      <c r="B337" s="5" t="s">
        <v>61</v>
      </c>
      <c r="C337" s="5" t="s">
        <v>61</v>
      </c>
      <c r="D337" s="5" t="s">
        <v>61</v>
      </c>
      <c r="E337" s="5" t="s">
        <v>61</v>
      </c>
      <c r="F337" s="5" t="s">
        <v>61</v>
      </c>
      <c r="H337" s="5" t="s">
        <v>237</v>
      </c>
      <c r="I337" s="5" t="s">
        <v>237</v>
      </c>
      <c r="J337" s="5" t="s">
        <v>61</v>
      </c>
      <c r="K337" s="5" t="s">
        <v>237</v>
      </c>
      <c r="O337" s="5" t="s">
        <v>238</v>
      </c>
      <c r="P337" s="5" t="s">
        <v>61</v>
      </c>
      <c r="Q337" s="5" t="s">
        <v>237</v>
      </c>
      <c r="R337" s="5" t="s">
        <v>237</v>
      </c>
      <c r="T337" s="5" t="s">
        <v>61</v>
      </c>
      <c r="U337" s="5" t="s">
        <v>61</v>
      </c>
    </row>
    <row r="338" spans="1:21" s="6" customFormat="1" x14ac:dyDescent="0.2">
      <c r="A338" s="4" t="s">
        <v>120</v>
      </c>
      <c r="B338" s="5" t="s">
        <v>61</v>
      </c>
      <c r="C338" s="5" t="s">
        <v>61</v>
      </c>
      <c r="D338" s="5" t="s">
        <v>61</v>
      </c>
      <c r="E338" s="5" t="s">
        <v>61</v>
      </c>
      <c r="F338" s="5" t="s">
        <v>61</v>
      </c>
      <c r="H338" s="5" t="s">
        <v>61</v>
      </c>
      <c r="I338" s="5" t="s">
        <v>61</v>
      </c>
      <c r="J338" s="5" t="s">
        <v>61</v>
      </c>
      <c r="K338" s="5" t="s">
        <v>61</v>
      </c>
      <c r="O338" s="5" t="s">
        <v>61</v>
      </c>
      <c r="P338" s="5" t="s">
        <v>1031</v>
      </c>
      <c r="Q338" s="5" t="s">
        <v>61</v>
      </c>
      <c r="R338" s="5" t="s">
        <v>61</v>
      </c>
      <c r="T338" s="5" t="s">
        <v>995</v>
      </c>
      <c r="U338" s="5" t="s">
        <v>61</v>
      </c>
    </row>
    <row r="339" spans="1:21" s="6" customFormat="1" x14ac:dyDescent="0.2">
      <c r="A339" s="4" t="s">
        <v>1051</v>
      </c>
      <c r="B339" s="5" t="s">
        <v>61</v>
      </c>
      <c r="C339" s="5" t="s">
        <v>61</v>
      </c>
      <c r="D339" s="5" t="s">
        <v>61</v>
      </c>
      <c r="E339" s="5" t="s">
        <v>61</v>
      </c>
      <c r="F339" s="5" t="s">
        <v>61</v>
      </c>
      <c r="H339" s="5" t="s">
        <v>61</v>
      </c>
      <c r="I339" s="5" t="s">
        <v>61</v>
      </c>
      <c r="J339" s="5" t="s">
        <v>61</v>
      </c>
      <c r="K339" s="5" t="s">
        <v>61</v>
      </c>
      <c r="O339" s="5" t="s">
        <v>1052</v>
      </c>
      <c r="P339" s="5" t="s">
        <v>61</v>
      </c>
      <c r="Q339" s="5" t="s">
        <v>61</v>
      </c>
      <c r="R339" s="5" t="s">
        <v>61</v>
      </c>
      <c r="T339" s="5" t="s">
        <v>61</v>
      </c>
      <c r="U339" s="5" t="s">
        <v>61</v>
      </c>
    </row>
    <row r="340" spans="1:21" s="6" customFormat="1" x14ac:dyDescent="0.2">
      <c r="A340" s="4" t="s">
        <v>1053</v>
      </c>
      <c r="O340" s="6" t="str">
        <f>HYPERLINK("https://api.typeform.com/responses/files/e4a70681eb11ecec348489a18c8b94b378df9e77668cdb62843d736f242a41f5/Amsterdam_screenshots.docx","https://api.typeform.com/responses/files/e4a70681eb11ecec348489a18c8b94b378df9e77668cdb62843d736f242a41f5/Amsterdam_screenshots.docx")</f>
        <v>https://api.typeform.com/responses/files/e4a70681eb11ecec348489a18c8b94b378df9e77668cdb62843d736f242a41f5/Amsterdam_screenshots.docx</v>
      </c>
    </row>
    <row r="341" spans="1:21" s="6" customFormat="1" x14ac:dyDescent="0.2">
      <c r="A341" s="4" t="s">
        <v>1054</v>
      </c>
      <c r="B341" s="5" t="s">
        <v>61</v>
      </c>
      <c r="C341" s="5" t="s">
        <v>61</v>
      </c>
      <c r="D341" s="5" t="s">
        <v>61</v>
      </c>
      <c r="E341" s="5" t="s">
        <v>61</v>
      </c>
      <c r="F341" s="5" t="s">
        <v>61</v>
      </c>
      <c r="H341" s="5" t="s">
        <v>61</v>
      </c>
      <c r="I341" s="5" t="s">
        <v>61</v>
      </c>
      <c r="J341" s="5" t="s">
        <v>61</v>
      </c>
      <c r="K341" s="5" t="s">
        <v>526</v>
      </c>
      <c r="O341" s="5" t="s">
        <v>61</v>
      </c>
      <c r="P341" s="5" t="s">
        <v>61</v>
      </c>
      <c r="Q341" s="5" t="s">
        <v>61</v>
      </c>
      <c r="R341" s="5" t="s">
        <v>1055</v>
      </c>
      <c r="T341" s="5" t="s">
        <v>995</v>
      </c>
      <c r="U341" s="5" t="s">
        <v>1056</v>
      </c>
    </row>
    <row r="342" spans="1:21" s="6" customFormat="1" x14ac:dyDescent="0.2">
      <c r="A342" s="4" t="s">
        <v>529</v>
      </c>
      <c r="B342" s="5" t="s">
        <v>39</v>
      </c>
      <c r="C342" s="5" t="s">
        <v>40</v>
      </c>
      <c r="D342" s="5" t="s">
        <v>41</v>
      </c>
      <c r="E342" s="5" t="s">
        <v>42</v>
      </c>
      <c r="F342" s="5" t="s">
        <v>43</v>
      </c>
      <c r="H342" s="5" t="s">
        <v>45</v>
      </c>
      <c r="I342" s="5" t="s">
        <v>45</v>
      </c>
      <c r="J342" s="5" t="s">
        <v>46</v>
      </c>
      <c r="K342" s="5" t="s">
        <v>47</v>
      </c>
      <c r="O342" s="5" t="s">
        <v>49</v>
      </c>
      <c r="P342" s="5" t="s">
        <v>50</v>
      </c>
      <c r="Q342" s="5" t="s">
        <v>51</v>
      </c>
      <c r="R342" s="5" t="s">
        <v>52</v>
      </c>
      <c r="T342" s="5" t="s">
        <v>54</v>
      </c>
      <c r="U342" s="5" t="s">
        <v>55</v>
      </c>
    </row>
    <row r="343" spans="1:21" s="4" customFormat="1" x14ac:dyDescent="0.2">
      <c r="A343" s="4" t="s">
        <v>531</v>
      </c>
      <c r="B343" s="7" t="s">
        <v>63</v>
      </c>
      <c r="C343" s="7" t="s">
        <v>64</v>
      </c>
      <c r="D343" s="7" t="s">
        <v>65</v>
      </c>
      <c r="E343" s="7" t="s">
        <v>78</v>
      </c>
      <c r="F343" s="7" t="s">
        <v>67</v>
      </c>
      <c r="H343" s="7" t="s">
        <v>532</v>
      </c>
      <c r="I343" s="7" t="s">
        <v>533</v>
      </c>
      <c r="J343" s="7" t="s">
        <v>71</v>
      </c>
      <c r="K343" s="7" t="s">
        <v>72</v>
      </c>
      <c r="O343" s="7" t="s">
        <v>76</v>
      </c>
      <c r="P343" s="7" t="s">
        <v>77</v>
      </c>
      <c r="Q343" s="7" t="s">
        <v>78</v>
      </c>
      <c r="R343" s="7" t="s">
        <v>78</v>
      </c>
      <c r="T343" s="7" t="s">
        <v>76</v>
      </c>
      <c r="U343" s="7" t="s">
        <v>76</v>
      </c>
    </row>
    <row r="344" spans="1:21" s="6" customFormat="1" x14ac:dyDescent="0.2">
      <c r="A344" s="4" t="s">
        <v>530</v>
      </c>
      <c r="B344" s="5" t="s">
        <v>99</v>
      </c>
      <c r="C344" s="5" t="s">
        <v>100</v>
      </c>
      <c r="D344" s="5" t="s">
        <v>101</v>
      </c>
      <c r="E344" s="5" t="s">
        <v>102</v>
      </c>
      <c r="F344" s="5" t="s">
        <v>103</v>
      </c>
      <c r="H344" s="5" t="s">
        <v>910</v>
      </c>
      <c r="I344" s="5" t="s">
        <v>106</v>
      </c>
      <c r="J344" s="5" t="s">
        <v>107</v>
      </c>
      <c r="K344" s="5" t="s">
        <v>108</v>
      </c>
      <c r="O344" s="5" t="s">
        <v>111</v>
      </c>
      <c r="P344" s="5" t="s">
        <v>112</v>
      </c>
      <c r="Q344" s="5" t="s">
        <v>113</v>
      </c>
      <c r="R344" s="5" t="s">
        <v>113</v>
      </c>
      <c r="T344" s="5" t="s">
        <v>114</v>
      </c>
      <c r="U344" s="5" t="s">
        <v>115</v>
      </c>
    </row>
    <row r="345" spans="1:21" s="6" customFormat="1" x14ac:dyDescent="0.2">
      <c r="A345" s="4" t="s">
        <v>348</v>
      </c>
      <c r="B345" s="5" t="s">
        <v>1057</v>
      </c>
      <c r="C345" s="5" t="s">
        <v>1058</v>
      </c>
      <c r="D345" s="5" t="s">
        <v>1059</v>
      </c>
      <c r="E345" s="5" t="s">
        <v>1060</v>
      </c>
      <c r="F345" s="5" t="s">
        <v>1061</v>
      </c>
      <c r="H345" s="5" t="s">
        <v>1063</v>
      </c>
      <c r="I345" s="5" t="s">
        <v>1064</v>
      </c>
      <c r="J345" s="5" t="s">
        <v>1065</v>
      </c>
      <c r="K345" s="5" t="s">
        <v>1066</v>
      </c>
      <c r="O345" s="5" t="s">
        <v>1062</v>
      </c>
      <c r="P345" s="5" t="s">
        <v>1067</v>
      </c>
      <c r="Q345" s="5" t="s">
        <v>1068</v>
      </c>
      <c r="R345" s="5" t="s">
        <v>1069</v>
      </c>
      <c r="T345" s="5" t="s">
        <v>1071</v>
      </c>
      <c r="U345" s="5" t="s">
        <v>1070</v>
      </c>
    </row>
    <row r="346" spans="1:21" s="6" customFormat="1" x14ac:dyDescent="0.2">
      <c r="A346" s="4" t="s">
        <v>369</v>
      </c>
      <c r="B346" s="5" t="s">
        <v>1072</v>
      </c>
      <c r="C346" s="5" t="s">
        <v>1073</v>
      </c>
      <c r="D346" s="5" t="s">
        <v>1074</v>
      </c>
      <c r="E346" s="5" t="s">
        <v>1075</v>
      </c>
      <c r="F346" s="5" t="s">
        <v>1076</v>
      </c>
      <c r="H346" s="5" t="s">
        <v>1078</v>
      </c>
      <c r="I346" s="5" t="s">
        <v>1079</v>
      </c>
      <c r="J346" s="5" t="s">
        <v>1080</v>
      </c>
      <c r="K346" s="5" t="s">
        <v>1081</v>
      </c>
      <c r="O346" s="5" t="s">
        <v>1077</v>
      </c>
      <c r="P346" s="5" t="s">
        <v>1082</v>
      </c>
      <c r="Q346" s="5" t="s">
        <v>1083</v>
      </c>
      <c r="R346" s="5" t="s">
        <v>1084</v>
      </c>
      <c r="T346" s="5" t="s">
        <v>1086</v>
      </c>
      <c r="U346" s="5" t="s">
        <v>1085</v>
      </c>
    </row>
    <row r="347" spans="1:21" s="6" customFormat="1" x14ac:dyDescent="0.2">
      <c r="A347" s="4" t="s">
        <v>390</v>
      </c>
      <c r="B347" s="5" t="s">
        <v>391</v>
      </c>
      <c r="C347" s="5" t="s">
        <v>846</v>
      </c>
      <c r="D347" s="5" t="s">
        <v>1087</v>
      </c>
      <c r="E347" s="5" t="s">
        <v>394</v>
      </c>
      <c r="F347" s="5" t="s">
        <v>395</v>
      </c>
      <c r="H347" s="5" t="s">
        <v>396</v>
      </c>
      <c r="I347" s="5" t="s">
        <v>396</v>
      </c>
      <c r="J347" s="5" t="s">
        <v>397</v>
      </c>
      <c r="K347" s="5" t="s">
        <v>397</v>
      </c>
      <c r="O347" s="5" t="s">
        <v>739</v>
      </c>
      <c r="P347" s="5" t="s">
        <v>400</v>
      </c>
      <c r="Q347" s="5" t="s">
        <v>401</v>
      </c>
      <c r="R347" s="5" t="s">
        <v>402</v>
      </c>
      <c r="T347" s="5" t="s">
        <v>403</v>
      </c>
      <c r="U347" s="5" t="s">
        <v>404</v>
      </c>
    </row>
    <row r="350" spans="1:21" x14ac:dyDescent="0.2">
      <c r="A350" s="2" t="s">
        <v>0</v>
      </c>
      <c r="B350" s="1" t="s">
        <v>1088</v>
      </c>
      <c r="C350" s="1" t="s">
        <v>1089</v>
      </c>
      <c r="D350" s="1" t="s">
        <v>1090</v>
      </c>
      <c r="E350" s="1" t="s">
        <v>1091</v>
      </c>
      <c r="F350" s="1" t="s">
        <v>1092</v>
      </c>
      <c r="H350" s="1" t="s">
        <v>1093</v>
      </c>
      <c r="I350" s="1" t="s">
        <v>1095</v>
      </c>
      <c r="J350" s="1" t="s">
        <v>1096</v>
      </c>
      <c r="K350" s="1" t="s">
        <v>1097</v>
      </c>
      <c r="O350" s="1" t="s">
        <v>1094</v>
      </c>
      <c r="P350" s="1" t="s">
        <v>1098</v>
      </c>
      <c r="Q350" s="1" t="s">
        <v>1099</v>
      </c>
      <c r="R350" s="1" t="s">
        <v>1100</v>
      </c>
      <c r="T350" s="1" t="s">
        <v>1102</v>
      </c>
      <c r="U350" s="1" t="s">
        <v>1101</v>
      </c>
    </row>
    <row r="351" spans="1:21" x14ac:dyDescent="0.2">
      <c r="A351" s="2" t="s">
        <v>420</v>
      </c>
      <c r="B351" s="1" t="s">
        <v>421</v>
      </c>
      <c r="C351" s="1" t="s">
        <v>422</v>
      </c>
      <c r="D351" s="1" t="s">
        <v>422</v>
      </c>
      <c r="E351" s="1" t="s">
        <v>422</v>
      </c>
      <c r="F351" s="1" t="s">
        <v>422</v>
      </c>
      <c r="H351" s="1" t="s">
        <v>421</v>
      </c>
      <c r="I351" s="1" t="s">
        <v>421</v>
      </c>
      <c r="J351" s="1" t="s">
        <v>422</v>
      </c>
      <c r="K351" s="1" t="s">
        <v>421</v>
      </c>
      <c r="O351" s="1" t="s">
        <v>421</v>
      </c>
      <c r="P351" s="1" t="s">
        <v>61</v>
      </c>
      <c r="Q351" s="1" t="s">
        <v>61</v>
      </c>
      <c r="R351" s="1" t="s">
        <v>61</v>
      </c>
      <c r="T351" s="1" t="s">
        <v>61</v>
      </c>
      <c r="U351" s="1" t="s">
        <v>61</v>
      </c>
    </row>
    <row r="352" spans="1:21" x14ac:dyDescent="0.2">
      <c r="A352" s="2" t="s">
        <v>1103</v>
      </c>
      <c r="B352" s="1" t="s">
        <v>238</v>
      </c>
      <c r="C352" s="1" t="s">
        <v>61</v>
      </c>
      <c r="D352" s="1" t="s">
        <v>61</v>
      </c>
      <c r="E352" s="1" t="s">
        <v>61</v>
      </c>
      <c r="F352" s="1" t="s">
        <v>61</v>
      </c>
      <c r="H352" s="1" t="s">
        <v>238</v>
      </c>
      <c r="I352" s="1" t="s">
        <v>237</v>
      </c>
      <c r="J352" s="1" t="s">
        <v>61</v>
      </c>
      <c r="K352" s="1" t="s">
        <v>237</v>
      </c>
      <c r="O352" s="1" t="s">
        <v>582</v>
      </c>
      <c r="P352" s="1" t="s">
        <v>61</v>
      </c>
      <c r="Q352" s="1" t="s">
        <v>238</v>
      </c>
      <c r="R352" s="1" t="s">
        <v>237</v>
      </c>
      <c r="T352" s="1" t="s">
        <v>61</v>
      </c>
      <c r="U352" s="1" t="s">
        <v>61</v>
      </c>
    </row>
    <row r="353" spans="1:21" x14ac:dyDescent="0.2">
      <c r="A353" s="2" t="s">
        <v>120</v>
      </c>
      <c r="B353" s="1" t="s">
        <v>61</v>
      </c>
      <c r="C353" s="1" t="s">
        <v>61</v>
      </c>
      <c r="D353" s="1" t="s">
        <v>61</v>
      </c>
      <c r="E353" s="1" t="s">
        <v>61</v>
      </c>
      <c r="F353" s="1" t="s">
        <v>61</v>
      </c>
      <c r="H353" s="1" t="s">
        <v>61</v>
      </c>
      <c r="I353" s="1" t="s">
        <v>61</v>
      </c>
      <c r="J353" s="1" t="s">
        <v>61</v>
      </c>
      <c r="K353" s="1" t="s">
        <v>61</v>
      </c>
      <c r="O353" s="1" t="s">
        <v>61</v>
      </c>
      <c r="P353" s="1" t="s">
        <v>61</v>
      </c>
      <c r="Q353" s="1" t="s">
        <v>61</v>
      </c>
      <c r="R353" s="1" t="s">
        <v>61</v>
      </c>
      <c r="T353" s="1" t="s">
        <v>995</v>
      </c>
      <c r="U353" s="1" t="s">
        <v>61</v>
      </c>
    </row>
    <row r="354" spans="1:21" x14ac:dyDescent="0.2">
      <c r="A354" s="2" t="s">
        <v>1104</v>
      </c>
      <c r="B354" s="1" t="s">
        <v>1105</v>
      </c>
      <c r="C354" s="1" t="s">
        <v>61</v>
      </c>
      <c r="D354" s="1" t="s">
        <v>61</v>
      </c>
      <c r="E354" s="1" t="s">
        <v>61</v>
      </c>
      <c r="F354" s="1" t="s">
        <v>61</v>
      </c>
      <c r="H354" s="1" t="s">
        <v>1106</v>
      </c>
      <c r="I354" s="1" t="s">
        <v>61</v>
      </c>
      <c r="J354" s="1" t="s">
        <v>61</v>
      </c>
      <c r="K354" s="1" t="s">
        <v>61</v>
      </c>
      <c r="O354" s="1" t="s">
        <v>61</v>
      </c>
      <c r="P354" s="1" t="s">
        <v>61</v>
      </c>
      <c r="Q354" s="1" t="s">
        <v>1107</v>
      </c>
      <c r="R354" s="1" t="s">
        <v>61</v>
      </c>
      <c r="T354" s="1" t="s">
        <v>61</v>
      </c>
      <c r="U354" s="1" t="s">
        <v>61</v>
      </c>
    </row>
    <row r="355" spans="1:21" x14ac:dyDescent="0.2">
      <c r="A355" s="2" t="s">
        <v>1108</v>
      </c>
      <c r="B355" t="str">
        <f>HYPERLINK("https://api.typeform.com/responses/files/49c343d93d205f2a2565ca6130e868042da76b51e7052d93f6f76fef67df024d/Amsterdam_screenshot_InspectingData_inFME_Inspector_DM_2.png","https://api.typeform.com/responses/files/49c343d93d205f2a2565ca6130e868042da76b51e7052d93f6f76fef67df024d/Amsterdam_screenshot_InspectingData_inFME_Inspector_DM_2.png")</f>
        <v>https://api.typeform.com/responses/files/49c343d93d205f2a2565ca6130e868042da76b51e7052d93f6f76fef67df024d/Amsterdam_screenshot_InspectingData_inFME_Inspector_DM_2.png</v>
      </c>
      <c r="Q355" t="str">
        <f>HYPERLINK("https://api.typeform.com/responses/files/90d2c8f6fb608a6e22b67eb567784a2419a3c4cabdd9d8e9311a24b9a846cc63/49.1.2.png","https://api.typeform.com/responses/files/90d2c8f6fb608a6e22b67eb567784a2419a3c4cabdd9d8e9311a24b9a846cc63/49.1.2.png")</f>
        <v>https://api.typeform.com/responses/files/90d2c8f6fb608a6e22b67eb567784a2419a3c4cabdd9d8e9311a24b9a846cc63/49.1.2.png</v>
      </c>
    </row>
    <row r="356" spans="1:21" x14ac:dyDescent="0.2">
      <c r="A356" s="2" t="s">
        <v>1109</v>
      </c>
      <c r="B356" s="1" t="s">
        <v>1110</v>
      </c>
      <c r="C356" s="1" t="s">
        <v>61</v>
      </c>
      <c r="D356" s="1" t="s">
        <v>61</v>
      </c>
      <c r="E356" s="1" t="s">
        <v>61</v>
      </c>
      <c r="F356" s="1" t="s">
        <v>61</v>
      </c>
      <c r="H356" s="1" t="s">
        <v>61</v>
      </c>
      <c r="I356" s="1" t="s">
        <v>61</v>
      </c>
      <c r="J356" s="1" t="s">
        <v>61</v>
      </c>
      <c r="K356" s="1" t="s">
        <v>1111</v>
      </c>
      <c r="O356" s="1" t="s">
        <v>61</v>
      </c>
      <c r="P356" s="1" t="s">
        <v>61</v>
      </c>
      <c r="Q356" s="1" t="s">
        <v>61</v>
      </c>
      <c r="R356" s="1" t="s">
        <v>61</v>
      </c>
      <c r="T356" s="1" t="s">
        <v>995</v>
      </c>
      <c r="U356" s="1" t="s">
        <v>61</v>
      </c>
    </row>
    <row r="357" spans="1:21" x14ac:dyDescent="0.2">
      <c r="A357" s="2" t="s">
        <v>1112</v>
      </c>
      <c r="B357" s="1" t="s">
        <v>238</v>
      </c>
      <c r="C357" s="1" t="s">
        <v>61</v>
      </c>
      <c r="D357" s="1" t="s">
        <v>61</v>
      </c>
      <c r="E357" s="1" t="s">
        <v>61</v>
      </c>
      <c r="F357" s="1" t="s">
        <v>61</v>
      </c>
      <c r="H357" s="1" t="s">
        <v>237</v>
      </c>
      <c r="I357" s="1" t="s">
        <v>237</v>
      </c>
      <c r="J357" s="1" t="s">
        <v>61</v>
      </c>
      <c r="K357" s="1" t="s">
        <v>237</v>
      </c>
      <c r="O357" s="1" t="s">
        <v>444</v>
      </c>
      <c r="P357" s="1" t="s">
        <v>61</v>
      </c>
      <c r="Q357" s="1" t="s">
        <v>237</v>
      </c>
      <c r="R357" s="1" t="s">
        <v>237</v>
      </c>
      <c r="T357" s="1" t="s">
        <v>61</v>
      </c>
      <c r="U357" s="1" t="s">
        <v>61</v>
      </c>
    </row>
    <row r="358" spans="1:21" x14ac:dyDescent="0.2">
      <c r="A358" s="2" t="s">
        <v>120</v>
      </c>
      <c r="B358" s="1" t="s">
        <v>61</v>
      </c>
      <c r="C358" s="1" t="s">
        <v>61</v>
      </c>
      <c r="D358" s="1" t="s">
        <v>61</v>
      </c>
      <c r="E358" s="1" t="s">
        <v>61</v>
      </c>
      <c r="F358" s="1" t="s">
        <v>61</v>
      </c>
      <c r="H358" s="1" t="s">
        <v>61</v>
      </c>
      <c r="I358" s="1" t="s">
        <v>61</v>
      </c>
      <c r="J358" s="1" t="s">
        <v>61</v>
      </c>
      <c r="K358" s="1" t="s">
        <v>61</v>
      </c>
      <c r="O358" s="1" t="s">
        <v>61</v>
      </c>
      <c r="P358" s="1" t="s">
        <v>61</v>
      </c>
      <c r="Q358" s="1" t="s">
        <v>61</v>
      </c>
      <c r="R358" s="1" t="s">
        <v>61</v>
      </c>
      <c r="T358" s="1" t="s">
        <v>995</v>
      </c>
      <c r="U358" s="1" t="s">
        <v>61</v>
      </c>
    </row>
    <row r="359" spans="1:21" x14ac:dyDescent="0.2">
      <c r="A359" s="2" t="s">
        <v>1113</v>
      </c>
      <c r="B359" s="1" t="s">
        <v>1114</v>
      </c>
      <c r="C359" s="1" t="s">
        <v>61</v>
      </c>
      <c r="D359" s="1" t="s">
        <v>61</v>
      </c>
      <c r="E359" s="1" t="s">
        <v>61</v>
      </c>
      <c r="F359" s="1" t="s">
        <v>61</v>
      </c>
      <c r="H359" s="1" t="s">
        <v>61</v>
      </c>
      <c r="I359" s="1" t="s">
        <v>61</v>
      </c>
      <c r="J359" s="1" t="s">
        <v>61</v>
      </c>
      <c r="K359" s="1" t="s">
        <v>61</v>
      </c>
      <c r="O359" s="1" t="s">
        <v>61</v>
      </c>
      <c r="P359" s="1" t="s">
        <v>61</v>
      </c>
      <c r="Q359" s="1" t="s">
        <v>61</v>
      </c>
      <c r="R359" s="1" t="s">
        <v>61</v>
      </c>
      <c r="T359" s="1" t="s">
        <v>61</v>
      </c>
      <c r="U359" s="1" t="s">
        <v>61</v>
      </c>
    </row>
    <row r="360" spans="1:21" x14ac:dyDescent="0.2">
      <c r="A360" s="2" t="s">
        <v>1115</v>
      </c>
      <c r="B360" t="str">
        <f>HYPERLINK("https://api.typeform.com/responses/files/4ca45ba66680b2e068551c8a61d508ffebe0da66a1ef74e0b09e2ad5bb74acfe/Amsterdam_screenshot_InspectingData_inFME_Inspector_DM_2.png","https://api.typeform.com/responses/files/4ca45ba66680b2e068551c8a61d508ffebe0da66a1ef74e0b09e2ad5bb74acfe/Amsterdam_screenshot_InspectingData_inFME_Inspector_DM_2.png")</f>
        <v>https://api.typeform.com/responses/files/4ca45ba66680b2e068551c8a61d508ffebe0da66a1ef74e0b09e2ad5bb74acfe/Amsterdam_screenshot_InspectingData_inFME_Inspector_DM_2.png</v>
      </c>
    </row>
    <row r="361" spans="1:21" x14ac:dyDescent="0.2">
      <c r="A361" s="2" t="s">
        <v>1116</v>
      </c>
      <c r="B361" s="1" t="s">
        <v>61</v>
      </c>
      <c r="C361" s="1" t="s">
        <v>61</v>
      </c>
      <c r="D361" s="1" t="s">
        <v>61</v>
      </c>
      <c r="E361" s="1" t="s">
        <v>61</v>
      </c>
      <c r="F361" s="1" t="s">
        <v>61</v>
      </c>
      <c r="H361" s="1" t="s">
        <v>61</v>
      </c>
      <c r="I361" s="1" t="s">
        <v>61</v>
      </c>
      <c r="J361" s="1" t="s">
        <v>61</v>
      </c>
      <c r="K361" s="1" t="s">
        <v>61</v>
      </c>
      <c r="O361" s="1" t="s">
        <v>61</v>
      </c>
      <c r="P361" s="1" t="s">
        <v>61</v>
      </c>
      <c r="Q361" s="1" t="s">
        <v>61</v>
      </c>
      <c r="R361" s="1" t="s">
        <v>61</v>
      </c>
      <c r="T361" s="1" t="s">
        <v>995</v>
      </c>
      <c r="U361" s="1" t="s">
        <v>61</v>
      </c>
    </row>
    <row r="362" spans="1:21" x14ac:dyDescent="0.2">
      <c r="A362" s="2" t="s">
        <v>1117</v>
      </c>
      <c r="B362" s="1" t="s">
        <v>237</v>
      </c>
      <c r="C362" s="1" t="s">
        <v>61</v>
      </c>
      <c r="D362" s="1" t="s">
        <v>61</v>
      </c>
      <c r="E362" s="1" t="s">
        <v>61</v>
      </c>
      <c r="F362" s="1" t="s">
        <v>61</v>
      </c>
      <c r="H362" s="1" t="s">
        <v>237</v>
      </c>
      <c r="I362" s="1" t="s">
        <v>237</v>
      </c>
      <c r="J362" s="1" t="s">
        <v>61</v>
      </c>
      <c r="K362" s="1" t="s">
        <v>237</v>
      </c>
      <c r="O362" s="1" t="s">
        <v>237</v>
      </c>
      <c r="P362" s="1" t="s">
        <v>61</v>
      </c>
      <c r="Q362" s="1" t="s">
        <v>237</v>
      </c>
      <c r="R362" s="1" t="s">
        <v>237</v>
      </c>
      <c r="T362" s="1" t="s">
        <v>61</v>
      </c>
      <c r="U362" s="1" t="s">
        <v>61</v>
      </c>
    </row>
    <row r="363" spans="1:21" x14ac:dyDescent="0.2">
      <c r="A363" s="2" t="s">
        <v>120</v>
      </c>
      <c r="B363" s="1" t="s">
        <v>61</v>
      </c>
      <c r="C363" s="1" t="s">
        <v>61</v>
      </c>
      <c r="D363" s="1" t="s">
        <v>61</v>
      </c>
      <c r="E363" s="1" t="s">
        <v>61</v>
      </c>
      <c r="F363" s="1" t="s">
        <v>61</v>
      </c>
      <c r="H363" s="1" t="s">
        <v>61</v>
      </c>
      <c r="I363" s="1" t="s">
        <v>61</v>
      </c>
      <c r="J363" s="1" t="s">
        <v>61</v>
      </c>
      <c r="K363" s="1" t="s">
        <v>61</v>
      </c>
      <c r="O363" s="1" t="s">
        <v>61</v>
      </c>
      <c r="P363" s="1" t="s">
        <v>61</v>
      </c>
      <c r="Q363" s="1" t="s">
        <v>61</v>
      </c>
      <c r="R363" s="1" t="s">
        <v>61</v>
      </c>
      <c r="T363" s="1" t="s">
        <v>995</v>
      </c>
      <c r="U363" s="1" t="s">
        <v>61</v>
      </c>
    </row>
    <row r="364" spans="1:21" x14ac:dyDescent="0.2">
      <c r="A364" s="2" t="s">
        <v>1118</v>
      </c>
      <c r="B364" s="1" t="s">
        <v>1119</v>
      </c>
      <c r="C364" s="1" t="s">
        <v>61</v>
      </c>
      <c r="D364" s="1" t="s">
        <v>61</v>
      </c>
      <c r="E364" s="1" t="s">
        <v>61</v>
      </c>
      <c r="F364" s="1" t="s">
        <v>61</v>
      </c>
      <c r="H364" s="1" t="s">
        <v>1120</v>
      </c>
      <c r="I364" s="1" t="s">
        <v>61</v>
      </c>
      <c r="J364" s="1" t="s">
        <v>61</v>
      </c>
      <c r="K364" s="1" t="s">
        <v>61</v>
      </c>
      <c r="O364" s="1" t="s">
        <v>61</v>
      </c>
      <c r="P364" s="1" t="s">
        <v>61</v>
      </c>
      <c r="Q364" s="1" t="s">
        <v>1121</v>
      </c>
      <c r="R364" s="1" t="s">
        <v>61</v>
      </c>
      <c r="T364" s="1" t="s">
        <v>995</v>
      </c>
      <c r="U364" s="1" t="s">
        <v>61</v>
      </c>
    </row>
    <row r="365" spans="1:21" x14ac:dyDescent="0.2">
      <c r="A365" s="2" t="s">
        <v>1122</v>
      </c>
      <c r="B365" s="1" t="s">
        <v>237</v>
      </c>
      <c r="C365" s="1" t="s">
        <v>61</v>
      </c>
      <c r="D365" s="1" t="s">
        <v>61</v>
      </c>
      <c r="E365" s="1" t="s">
        <v>61</v>
      </c>
      <c r="F365" s="1" t="s">
        <v>61</v>
      </c>
      <c r="H365" s="1" t="s">
        <v>237</v>
      </c>
      <c r="I365" s="1" t="s">
        <v>237</v>
      </c>
      <c r="J365" s="1" t="s">
        <v>61</v>
      </c>
      <c r="K365" s="1" t="s">
        <v>238</v>
      </c>
      <c r="O365" s="1" t="s">
        <v>237</v>
      </c>
      <c r="P365" s="1" t="s">
        <v>61</v>
      </c>
      <c r="Q365" s="1" t="s">
        <v>237</v>
      </c>
      <c r="R365" s="1" t="s">
        <v>237</v>
      </c>
      <c r="T365" s="1" t="s">
        <v>61</v>
      </c>
      <c r="U365" s="1" t="s">
        <v>61</v>
      </c>
    </row>
    <row r="366" spans="1:21" x14ac:dyDescent="0.2">
      <c r="A366" s="2" t="s">
        <v>120</v>
      </c>
      <c r="B366" s="1" t="s">
        <v>61</v>
      </c>
      <c r="C366" s="1" t="s">
        <v>61</v>
      </c>
      <c r="D366" s="1" t="s">
        <v>61</v>
      </c>
      <c r="E366" s="1" t="s">
        <v>61</v>
      </c>
      <c r="F366" s="1" t="s">
        <v>61</v>
      </c>
      <c r="H366" s="1" t="s">
        <v>61</v>
      </c>
      <c r="I366" s="1" t="s">
        <v>61</v>
      </c>
      <c r="J366" s="1" t="s">
        <v>61</v>
      </c>
      <c r="K366" s="1" t="s">
        <v>61</v>
      </c>
      <c r="O366" s="1" t="s">
        <v>61</v>
      </c>
      <c r="P366" s="1" t="s">
        <v>61</v>
      </c>
      <c r="Q366" s="1" t="s">
        <v>61</v>
      </c>
      <c r="R366" s="1" t="s">
        <v>61</v>
      </c>
      <c r="T366" s="1" t="s">
        <v>995</v>
      </c>
      <c r="U366" s="1" t="s">
        <v>61</v>
      </c>
    </row>
    <row r="367" spans="1:21" x14ac:dyDescent="0.2">
      <c r="A367" s="2" t="s">
        <v>1123</v>
      </c>
      <c r="B367" s="1" t="s">
        <v>1124</v>
      </c>
      <c r="C367" s="1" t="s">
        <v>61</v>
      </c>
      <c r="D367" s="1" t="s">
        <v>61</v>
      </c>
      <c r="E367" s="1" t="s">
        <v>61</v>
      </c>
      <c r="F367" s="1" t="s">
        <v>61</v>
      </c>
      <c r="H367" s="1" t="s">
        <v>61</v>
      </c>
      <c r="I367" s="1" t="s">
        <v>61</v>
      </c>
      <c r="J367" s="1" t="s">
        <v>61</v>
      </c>
      <c r="K367" s="1" t="s">
        <v>61</v>
      </c>
      <c r="O367" s="1" t="s">
        <v>1125</v>
      </c>
      <c r="P367" s="1" t="s">
        <v>61</v>
      </c>
      <c r="Q367" s="1" t="s">
        <v>1126</v>
      </c>
      <c r="R367" s="1" t="s">
        <v>61</v>
      </c>
      <c r="T367" s="1" t="s">
        <v>995</v>
      </c>
      <c r="U367" s="1" t="s">
        <v>61</v>
      </c>
    </row>
    <row r="368" spans="1:21" x14ac:dyDescent="0.2">
      <c r="A368" s="2" t="s">
        <v>1127</v>
      </c>
      <c r="B368" s="1" t="s">
        <v>1128</v>
      </c>
      <c r="C368" s="1" t="s">
        <v>61</v>
      </c>
      <c r="D368" s="1" t="s">
        <v>61</v>
      </c>
      <c r="E368" s="1" t="s">
        <v>61</v>
      </c>
      <c r="F368" s="1" t="s">
        <v>61</v>
      </c>
      <c r="H368" s="1" t="s">
        <v>238</v>
      </c>
      <c r="I368" s="1" t="s">
        <v>238</v>
      </c>
      <c r="J368" s="1" t="s">
        <v>61</v>
      </c>
      <c r="K368" s="1" t="s">
        <v>1128</v>
      </c>
      <c r="O368" s="1" t="s">
        <v>238</v>
      </c>
      <c r="P368" s="1" t="s">
        <v>61</v>
      </c>
      <c r="Q368" s="1" t="s">
        <v>237</v>
      </c>
      <c r="R368" s="1" t="s">
        <v>237</v>
      </c>
      <c r="T368" s="1" t="s">
        <v>61</v>
      </c>
      <c r="U368" s="1" t="s">
        <v>61</v>
      </c>
    </row>
    <row r="369" spans="1:21" x14ac:dyDescent="0.2">
      <c r="A369" s="2" t="s">
        <v>120</v>
      </c>
      <c r="B369" s="1" t="s">
        <v>61</v>
      </c>
      <c r="C369" s="1" t="s">
        <v>61</v>
      </c>
      <c r="D369" s="1" t="s">
        <v>61</v>
      </c>
      <c r="E369" s="1" t="s">
        <v>61</v>
      </c>
      <c r="F369" s="1" t="s">
        <v>61</v>
      </c>
      <c r="H369" s="1" t="s">
        <v>61</v>
      </c>
      <c r="I369" s="1" t="s">
        <v>61</v>
      </c>
      <c r="J369" s="1" t="s">
        <v>61</v>
      </c>
      <c r="K369" s="1" t="s">
        <v>61</v>
      </c>
      <c r="O369" s="1" t="s">
        <v>61</v>
      </c>
      <c r="P369" s="1" t="s">
        <v>61</v>
      </c>
      <c r="Q369" s="1" t="s">
        <v>61</v>
      </c>
      <c r="R369" s="1" t="s">
        <v>61</v>
      </c>
      <c r="T369" s="1" t="s">
        <v>995</v>
      </c>
      <c r="U369" s="1" t="s">
        <v>61</v>
      </c>
    </row>
    <row r="370" spans="1:21" x14ac:dyDescent="0.2">
      <c r="A370" s="2" t="s">
        <v>1129</v>
      </c>
      <c r="B370" s="1" t="s">
        <v>61</v>
      </c>
      <c r="C370" s="1" t="s">
        <v>61</v>
      </c>
      <c r="D370" s="1" t="s">
        <v>61</v>
      </c>
      <c r="E370" s="1" t="s">
        <v>61</v>
      </c>
      <c r="F370" s="1" t="s">
        <v>61</v>
      </c>
      <c r="H370" s="1" t="s">
        <v>61</v>
      </c>
      <c r="I370" s="1" t="s">
        <v>61</v>
      </c>
      <c r="J370" s="1" t="s">
        <v>61</v>
      </c>
      <c r="K370" s="1" t="s">
        <v>61</v>
      </c>
      <c r="O370" s="1" t="s">
        <v>61</v>
      </c>
      <c r="P370" s="1" t="s">
        <v>61</v>
      </c>
      <c r="Q370" s="1" t="s">
        <v>1130</v>
      </c>
      <c r="R370" s="1" t="s">
        <v>61</v>
      </c>
      <c r="T370" s="1" t="s">
        <v>61</v>
      </c>
      <c r="U370" s="1" t="s">
        <v>61</v>
      </c>
    </row>
    <row r="371" spans="1:21" x14ac:dyDescent="0.2">
      <c r="A371" s="2" t="s">
        <v>1131</v>
      </c>
      <c r="Q371" t="str">
        <f>HYPERLINK("https://api.typeform.com/responses/files/cdf30219031cda77155e726695533579b957e21a805107f875d36a6688fb2801/53.1.2.png","https://api.typeform.com/responses/files/cdf30219031cda77155e726695533579b957e21a805107f875d36a6688fb2801/53.1.2.png")</f>
        <v>https://api.typeform.com/responses/files/cdf30219031cda77155e726695533579b957e21a805107f875d36a6688fb2801/53.1.2.png</v>
      </c>
    </row>
    <row r="372" spans="1:21" x14ac:dyDescent="0.2">
      <c r="A372" s="2" t="s">
        <v>1132</v>
      </c>
      <c r="B372" s="1" t="s">
        <v>61</v>
      </c>
      <c r="C372" s="1" t="s">
        <v>61</v>
      </c>
      <c r="D372" s="1" t="s">
        <v>61</v>
      </c>
      <c r="E372" s="1" t="s">
        <v>61</v>
      </c>
      <c r="F372" s="1" t="s">
        <v>61</v>
      </c>
      <c r="H372" s="1" t="s">
        <v>61</v>
      </c>
      <c r="I372" s="1" t="s">
        <v>61</v>
      </c>
      <c r="J372" s="1" t="s">
        <v>61</v>
      </c>
      <c r="K372" s="1" t="s">
        <v>923</v>
      </c>
      <c r="O372" s="1" t="s">
        <v>1133</v>
      </c>
      <c r="P372" s="1" t="s">
        <v>61</v>
      </c>
      <c r="Q372" s="1" t="s">
        <v>61</v>
      </c>
      <c r="R372" s="1" t="s">
        <v>61</v>
      </c>
      <c r="T372" s="1" t="s">
        <v>995</v>
      </c>
      <c r="U372" s="1" t="s">
        <v>61</v>
      </c>
    </row>
    <row r="373" spans="1:21" x14ac:dyDescent="0.2">
      <c r="A373" s="2" t="s">
        <v>1134</v>
      </c>
      <c r="B373" s="1" t="s">
        <v>1128</v>
      </c>
      <c r="C373" s="1" t="s">
        <v>61</v>
      </c>
      <c r="D373" s="1" t="s">
        <v>61</v>
      </c>
      <c r="E373" s="1" t="s">
        <v>61</v>
      </c>
      <c r="F373" s="1" t="s">
        <v>61</v>
      </c>
      <c r="H373" s="1" t="s">
        <v>238</v>
      </c>
      <c r="I373" s="1" t="s">
        <v>237</v>
      </c>
      <c r="J373" s="1" t="s">
        <v>61</v>
      </c>
      <c r="K373" s="1" t="s">
        <v>1128</v>
      </c>
      <c r="O373" s="1" t="s">
        <v>61</v>
      </c>
      <c r="P373" s="1" t="s">
        <v>61</v>
      </c>
      <c r="Q373" s="1" t="s">
        <v>237</v>
      </c>
      <c r="R373" s="1" t="s">
        <v>237</v>
      </c>
      <c r="T373" s="1" t="s">
        <v>61</v>
      </c>
      <c r="U373" s="1" t="s">
        <v>61</v>
      </c>
    </row>
    <row r="374" spans="1:21" x14ac:dyDescent="0.2">
      <c r="A374" s="2" t="s">
        <v>120</v>
      </c>
      <c r="B374" s="1" t="s">
        <v>61</v>
      </c>
      <c r="C374" s="1" t="s">
        <v>61</v>
      </c>
      <c r="D374" s="1" t="s">
        <v>61</v>
      </c>
      <c r="E374" s="1" t="s">
        <v>61</v>
      </c>
      <c r="F374" s="1" t="s">
        <v>61</v>
      </c>
      <c r="H374" s="1" t="s">
        <v>61</v>
      </c>
      <c r="I374" s="1" t="s">
        <v>61</v>
      </c>
      <c r="J374" s="1" t="s">
        <v>61</v>
      </c>
      <c r="K374" s="1" t="s">
        <v>61</v>
      </c>
      <c r="O374" s="1" t="s">
        <v>61</v>
      </c>
      <c r="P374" s="1" t="s">
        <v>61</v>
      </c>
      <c r="Q374" s="1" t="s">
        <v>61</v>
      </c>
      <c r="R374" s="1" t="s">
        <v>61</v>
      </c>
      <c r="T374" s="1" t="s">
        <v>995</v>
      </c>
      <c r="U374" s="1" t="s">
        <v>61</v>
      </c>
    </row>
    <row r="375" spans="1:21" x14ac:dyDescent="0.2">
      <c r="A375" s="2" t="s">
        <v>1135</v>
      </c>
      <c r="B375" s="1" t="s">
        <v>61</v>
      </c>
      <c r="C375" s="1" t="s">
        <v>61</v>
      </c>
      <c r="D375" s="1" t="s">
        <v>61</v>
      </c>
      <c r="E375" s="1" t="s">
        <v>61</v>
      </c>
      <c r="F375" s="1" t="s">
        <v>61</v>
      </c>
      <c r="H375" s="1" t="s">
        <v>61</v>
      </c>
      <c r="I375" s="1" t="s">
        <v>1136</v>
      </c>
      <c r="J375" s="1" t="s">
        <v>61</v>
      </c>
      <c r="K375" s="1" t="s">
        <v>61</v>
      </c>
      <c r="O375" s="1" t="s">
        <v>61</v>
      </c>
      <c r="P375" s="1" t="s">
        <v>61</v>
      </c>
      <c r="Q375" s="1" t="s">
        <v>1137</v>
      </c>
      <c r="R375" s="1" t="s">
        <v>61</v>
      </c>
      <c r="T375" s="1" t="s">
        <v>995</v>
      </c>
      <c r="U375" s="1" t="s">
        <v>61</v>
      </c>
    </row>
    <row r="376" spans="1:21" x14ac:dyDescent="0.2">
      <c r="A376" s="2" t="s">
        <v>1138</v>
      </c>
      <c r="Q376" t="str">
        <f>HYPERLINK("https://api.typeform.com/responses/files/8fb32180e186b032f4d06a229098f42d650b71069565f70c3eb1d0f53c5d9b6e/54.1.2.png","https://api.typeform.com/responses/files/8fb32180e186b032f4d06a229098f42d650b71069565f70c3eb1d0f53c5d9b6e/54.1.2.png")</f>
        <v>https://api.typeform.com/responses/files/8fb32180e186b032f4d06a229098f42d650b71069565f70c3eb1d0f53c5d9b6e/54.1.2.png</v>
      </c>
    </row>
    <row r="377" spans="1:21" x14ac:dyDescent="0.2">
      <c r="A377" s="2" t="s">
        <v>1139</v>
      </c>
      <c r="B377" s="1" t="s">
        <v>61</v>
      </c>
      <c r="C377" s="1" t="s">
        <v>61</v>
      </c>
      <c r="D377" s="1" t="s">
        <v>61</v>
      </c>
      <c r="E377" s="1" t="s">
        <v>61</v>
      </c>
      <c r="F377" s="1" t="s">
        <v>61</v>
      </c>
      <c r="H377" s="1" t="s">
        <v>61</v>
      </c>
      <c r="I377" s="1" t="s">
        <v>1140</v>
      </c>
      <c r="J377" s="1" t="s">
        <v>61</v>
      </c>
      <c r="K377" s="1" t="s">
        <v>61</v>
      </c>
      <c r="O377" s="1" t="s">
        <v>61</v>
      </c>
      <c r="P377" s="1" t="s">
        <v>61</v>
      </c>
      <c r="Q377" s="1" t="s">
        <v>1141</v>
      </c>
      <c r="R377" s="1" t="s">
        <v>61</v>
      </c>
      <c r="T377" s="1" t="s">
        <v>995</v>
      </c>
      <c r="U377" s="1" t="s">
        <v>61</v>
      </c>
    </row>
    <row r="378" spans="1:21" x14ac:dyDescent="0.2">
      <c r="A378" s="2" t="s">
        <v>1142</v>
      </c>
      <c r="B378" s="1" t="s">
        <v>1128</v>
      </c>
      <c r="C378" s="1" t="s">
        <v>61</v>
      </c>
      <c r="D378" s="1" t="s">
        <v>61</v>
      </c>
      <c r="E378" s="1" t="s">
        <v>61</v>
      </c>
      <c r="F378" s="1" t="s">
        <v>61</v>
      </c>
      <c r="H378" s="1" t="s">
        <v>238</v>
      </c>
      <c r="I378" s="1" t="s">
        <v>238</v>
      </c>
      <c r="J378" s="1" t="s">
        <v>61</v>
      </c>
      <c r="K378" s="1" t="s">
        <v>1128</v>
      </c>
      <c r="O378" s="1" t="s">
        <v>237</v>
      </c>
      <c r="P378" s="1" t="s">
        <v>61</v>
      </c>
      <c r="Q378" s="1" t="s">
        <v>238</v>
      </c>
      <c r="R378" s="1" t="s">
        <v>237</v>
      </c>
      <c r="T378" s="1" t="s">
        <v>61</v>
      </c>
      <c r="U378" s="1" t="s">
        <v>61</v>
      </c>
    </row>
    <row r="379" spans="1:21" x14ac:dyDescent="0.2">
      <c r="A379" s="2" t="s">
        <v>120</v>
      </c>
      <c r="B379" s="1" t="s">
        <v>61</v>
      </c>
      <c r="C379" s="1" t="s">
        <v>61</v>
      </c>
      <c r="D379" s="1" t="s">
        <v>61</v>
      </c>
      <c r="E379" s="1" t="s">
        <v>61</v>
      </c>
      <c r="F379" s="1" t="s">
        <v>61</v>
      </c>
      <c r="H379" s="1" t="s">
        <v>61</v>
      </c>
      <c r="I379" s="1" t="s">
        <v>61</v>
      </c>
      <c r="J379" s="1" t="s">
        <v>61</v>
      </c>
      <c r="K379" s="1" t="s">
        <v>61</v>
      </c>
      <c r="O379" s="1" t="s">
        <v>61</v>
      </c>
      <c r="P379" s="1" t="s">
        <v>61</v>
      </c>
      <c r="Q379" s="1" t="s">
        <v>61</v>
      </c>
      <c r="R379" s="1" t="s">
        <v>61</v>
      </c>
      <c r="T379" s="1" t="s">
        <v>995</v>
      </c>
      <c r="U379" s="1" t="s">
        <v>61</v>
      </c>
    </row>
    <row r="380" spans="1:21" x14ac:dyDescent="0.2">
      <c r="A380" s="2" t="s">
        <v>1143</v>
      </c>
      <c r="B380" s="1" t="s">
        <v>61</v>
      </c>
      <c r="C380" s="1" t="s">
        <v>61</v>
      </c>
      <c r="D380" s="1" t="s">
        <v>61</v>
      </c>
      <c r="E380" s="1" t="s">
        <v>61</v>
      </c>
      <c r="F380" s="1" t="s">
        <v>61</v>
      </c>
      <c r="H380" s="1" t="s">
        <v>61</v>
      </c>
      <c r="I380" s="1" t="s">
        <v>61</v>
      </c>
      <c r="J380" s="1" t="s">
        <v>61</v>
      </c>
      <c r="K380" s="1" t="s">
        <v>61</v>
      </c>
      <c r="O380" s="1" t="s">
        <v>1144</v>
      </c>
      <c r="P380" s="1" t="s">
        <v>61</v>
      </c>
      <c r="Q380" s="1" t="s">
        <v>61</v>
      </c>
      <c r="R380" s="1" t="s">
        <v>61</v>
      </c>
      <c r="T380" s="1" t="s">
        <v>995</v>
      </c>
      <c r="U380" s="1" t="s">
        <v>61</v>
      </c>
    </row>
    <row r="381" spans="1:21" x14ac:dyDescent="0.2">
      <c r="A381" s="2" t="s">
        <v>1145</v>
      </c>
    </row>
    <row r="382" spans="1:21" x14ac:dyDescent="0.2">
      <c r="A382" s="2" t="s">
        <v>1146</v>
      </c>
      <c r="B382" s="1" t="s">
        <v>981</v>
      </c>
      <c r="C382" s="1" t="s">
        <v>61</v>
      </c>
      <c r="D382" s="1" t="s">
        <v>61</v>
      </c>
      <c r="E382" s="1" t="s">
        <v>61</v>
      </c>
      <c r="F382" s="1" t="s">
        <v>61</v>
      </c>
      <c r="H382" s="1" t="s">
        <v>61</v>
      </c>
      <c r="I382" s="1" t="s">
        <v>61</v>
      </c>
      <c r="J382" s="1" t="s">
        <v>61</v>
      </c>
      <c r="K382" s="1" t="s">
        <v>981</v>
      </c>
      <c r="O382" s="1" t="s">
        <v>290</v>
      </c>
      <c r="P382" s="1" t="s">
        <v>61</v>
      </c>
      <c r="Q382" s="1" t="s">
        <v>61</v>
      </c>
      <c r="R382" s="1" t="s">
        <v>981</v>
      </c>
      <c r="T382" s="1" t="s">
        <v>294</v>
      </c>
      <c r="U382" s="1" t="s">
        <v>61</v>
      </c>
    </row>
    <row r="383" spans="1:21" x14ac:dyDescent="0.2">
      <c r="A383" s="2" t="s">
        <v>120</v>
      </c>
      <c r="B383" s="1" t="s">
        <v>61</v>
      </c>
      <c r="C383" s="1" t="s">
        <v>61</v>
      </c>
      <c r="D383" s="1" t="s">
        <v>61</v>
      </c>
      <c r="E383" s="1" t="s">
        <v>61</v>
      </c>
      <c r="F383" s="1" t="s">
        <v>61</v>
      </c>
      <c r="H383" s="1" t="s">
        <v>61</v>
      </c>
      <c r="I383" s="1" t="s">
        <v>61</v>
      </c>
      <c r="J383" s="1" t="s">
        <v>61</v>
      </c>
      <c r="K383" s="1" t="s">
        <v>61</v>
      </c>
      <c r="O383" s="1" t="s">
        <v>61</v>
      </c>
      <c r="P383" s="1" t="s">
        <v>61</v>
      </c>
      <c r="Q383" s="1" t="s">
        <v>61</v>
      </c>
      <c r="R383" s="1" t="s">
        <v>61</v>
      </c>
      <c r="T383" s="1" t="s">
        <v>61</v>
      </c>
      <c r="U383" s="1" t="s">
        <v>61</v>
      </c>
    </row>
    <row r="384" spans="1:21" x14ac:dyDescent="0.2">
      <c r="A384" s="2" t="s">
        <v>1147</v>
      </c>
      <c r="B384" s="1" t="s">
        <v>981</v>
      </c>
      <c r="C384" s="1" t="s">
        <v>61</v>
      </c>
      <c r="D384" s="1" t="s">
        <v>61</v>
      </c>
      <c r="E384" s="1" t="s">
        <v>61</v>
      </c>
      <c r="F384" s="1" t="s">
        <v>61</v>
      </c>
      <c r="H384" s="1" t="s">
        <v>61</v>
      </c>
      <c r="I384" s="1" t="s">
        <v>61</v>
      </c>
      <c r="J384" s="1" t="s">
        <v>61</v>
      </c>
      <c r="K384" s="1" t="s">
        <v>288</v>
      </c>
      <c r="O384" s="1" t="s">
        <v>61</v>
      </c>
      <c r="P384" s="1" t="s">
        <v>61</v>
      </c>
      <c r="Q384" s="1" t="s">
        <v>61</v>
      </c>
      <c r="R384" s="1" t="s">
        <v>61</v>
      </c>
      <c r="T384" s="1" t="s">
        <v>61</v>
      </c>
      <c r="U384" s="1" t="s">
        <v>61</v>
      </c>
    </row>
    <row r="385" spans="1:21" x14ac:dyDescent="0.2">
      <c r="A385" s="2" t="s">
        <v>120</v>
      </c>
      <c r="B385" s="1" t="s">
        <v>61</v>
      </c>
      <c r="C385" s="1" t="s">
        <v>61</v>
      </c>
      <c r="D385" s="1" t="s">
        <v>61</v>
      </c>
      <c r="E385" s="1" t="s">
        <v>61</v>
      </c>
      <c r="F385" s="1" t="s">
        <v>61</v>
      </c>
      <c r="H385" s="1" t="s">
        <v>61</v>
      </c>
      <c r="I385" s="1" t="s">
        <v>61</v>
      </c>
      <c r="J385" s="1" t="s">
        <v>61</v>
      </c>
      <c r="K385" s="1" t="s">
        <v>61</v>
      </c>
      <c r="O385" s="1" t="s">
        <v>61</v>
      </c>
      <c r="P385" s="1" t="s">
        <v>61</v>
      </c>
      <c r="Q385" s="1" t="s">
        <v>61</v>
      </c>
      <c r="R385" s="1" t="s">
        <v>61</v>
      </c>
      <c r="T385" s="1" t="s">
        <v>61</v>
      </c>
      <c r="U385" s="1" t="s">
        <v>61</v>
      </c>
    </row>
    <row r="386" spans="1:21" x14ac:dyDescent="0.2">
      <c r="A386" s="2" t="s">
        <v>1148</v>
      </c>
      <c r="B386" s="1" t="s">
        <v>61</v>
      </c>
      <c r="C386" s="1" t="s">
        <v>61</v>
      </c>
      <c r="D386" s="1" t="s">
        <v>61</v>
      </c>
      <c r="E386" s="1" t="s">
        <v>61</v>
      </c>
      <c r="F386" s="1" t="s">
        <v>61</v>
      </c>
      <c r="H386" s="1" t="s">
        <v>61</v>
      </c>
      <c r="I386" s="1" t="s">
        <v>61</v>
      </c>
      <c r="J386" s="1" t="s">
        <v>61</v>
      </c>
      <c r="K386" s="1" t="s">
        <v>61</v>
      </c>
      <c r="O386" s="1" t="s">
        <v>1149</v>
      </c>
      <c r="P386" s="1" t="s">
        <v>61</v>
      </c>
      <c r="Q386" s="1" t="s">
        <v>684</v>
      </c>
      <c r="R386" s="1" t="s">
        <v>61</v>
      </c>
      <c r="T386" s="1" t="s">
        <v>995</v>
      </c>
      <c r="U386" s="1" t="s">
        <v>61</v>
      </c>
    </row>
    <row r="387" spans="1:21" x14ac:dyDescent="0.2">
      <c r="A387" s="2" t="s">
        <v>687</v>
      </c>
      <c r="B387" s="1" t="s">
        <v>688</v>
      </c>
      <c r="C387" s="1" t="s">
        <v>61</v>
      </c>
      <c r="D387" s="1" t="s">
        <v>61</v>
      </c>
      <c r="E387" s="1" t="s">
        <v>61</v>
      </c>
      <c r="F387" s="1" t="s">
        <v>61</v>
      </c>
      <c r="H387" s="1" t="s">
        <v>689</v>
      </c>
      <c r="I387" s="1" t="s">
        <v>689</v>
      </c>
      <c r="J387" s="1" t="s">
        <v>61</v>
      </c>
      <c r="K387" s="1" t="s">
        <v>690</v>
      </c>
      <c r="O387" s="1" t="s">
        <v>690</v>
      </c>
      <c r="P387" s="1" t="s">
        <v>61</v>
      </c>
      <c r="Q387" s="1" t="s">
        <v>689</v>
      </c>
      <c r="R387" s="1" t="s">
        <v>689</v>
      </c>
      <c r="T387" s="1" t="s">
        <v>690</v>
      </c>
      <c r="U387" s="1" t="s">
        <v>61</v>
      </c>
    </row>
    <row r="388" spans="1:21" x14ac:dyDescent="0.2">
      <c r="A388" s="2" t="s">
        <v>1150</v>
      </c>
      <c r="B388" s="1" t="s">
        <v>238</v>
      </c>
      <c r="C388" s="1" t="s">
        <v>61</v>
      </c>
      <c r="D388" s="1" t="s">
        <v>61</v>
      </c>
      <c r="E388" s="1" t="s">
        <v>61</v>
      </c>
      <c r="F388" s="1" t="s">
        <v>61</v>
      </c>
      <c r="H388" s="1" t="s">
        <v>237</v>
      </c>
      <c r="I388" s="1" t="s">
        <v>238</v>
      </c>
      <c r="J388" s="1" t="s">
        <v>61</v>
      </c>
      <c r="K388" s="1" t="s">
        <v>61</v>
      </c>
      <c r="O388" s="1" t="s">
        <v>61</v>
      </c>
      <c r="P388" s="1" t="s">
        <v>61</v>
      </c>
      <c r="Q388" s="1" t="s">
        <v>238</v>
      </c>
      <c r="R388" s="1" t="s">
        <v>238</v>
      </c>
      <c r="T388" s="1" t="s">
        <v>61</v>
      </c>
      <c r="U388" s="1" t="s">
        <v>61</v>
      </c>
    </row>
    <row r="389" spans="1:21" x14ac:dyDescent="0.2">
      <c r="A389" s="2" t="s">
        <v>120</v>
      </c>
      <c r="B389" s="1" t="s">
        <v>61</v>
      </c>
      <c r="C389" s="1" t="s">
        <v>61</v>
      </c>
      <c r="D389" s="1" t="s">
        <v>61</v>
      </c>
      <c r="E389" s="1" t="s">
        <v>61</v>
      </c>
      <c r="F389" s="1" t="s">
        <v>61</v>
      </c>
      <c r="H389" s="1" t="s">
        <v>61</v>
      </c>
      <c r="I389" s="1" t="s">
        <v>61</v>
      </c>
      <c r="J389" s="1" t="s">
        <v>61</v>
      </c>
      <c r="K389" s="1" t="s">
        <v>61</v>
      </c>
      <c r="O389" s="1" t="s">
        <v>61</v>
      </c>
      <c r="P389" s="1" t="s">
        <v>61</v>
      </c>
      <c r="Q389" s="1" t="s">
        <v>61</v>
      </c>
      <c r="R389" s="1" t="s">
        <v>61</v>
      </c>
      <c r="T389" s="1" t="s">
        <v>61</v>
      </c>
      <c r="U389" s="1" t="s">
        <v>61</v>
      </c>
    </row>
    <row r="390" spans="1:21" x14ac:dyDescent="0.2">
      <c r="A390" s="2" t="s">
        <v>1151</v>
      </c>
      <c r="B390" s="1" t="s">
        <v>61</v>
      </c>
      <c r="C390" s="1" t="s">
        <v>61</v>
      </c>
      <c r="D390" s="1" t="s">
        <v>61</v>
      </c>
      <c r="E390" s="1" t="s">
        <v>61</v>
      </c>
      <c r="F390" s="1" t="s">
        <v>61</v>
      </c>
      <c r="H390" s="1" t="s">
        <v>61</v>
      </c>
      <c r="I390" s="1" t="s">
        <v>61</v>
      </c>
      <c r="J390" s="1" t="s">
        <v>61</v>
      </c>
      <c r="K390" s="1" t="s">
        <v>61</v>
      </c>
      <c r="O390" s="1" t="s">
        <v>61</v>
      </c>
      <c r="P390" s="1" t="s">
        <v>61</v>
      </c>
      <c r="Q390" s="1" t="s">
        <v>61</v>
      </c>
      <c r="R390" s="1" t="s">
        <v>61</v>
      </c>
      <c r="T390" s="1" t="s">
        <v>61</v>
      </c>
      <c r="U390" s="1" t="s">
        <v>61</v>
      </c>
    </row>
    <row r="391" spans="1:21" x14ac:dyDescent="0.2">
      <c r="A391" s="2" t="s">
        <v>1152</v>
      </c>
    </row>
    <row r="392" spans="1:21" x14ac:dyDescent="0.2">
      <c r="A392" s="2" t="s">
        <v>1153</v>
      </c>
      <c r="B392" s="1" t="s">
        <v>61</v>
      </c>
      <c r="C392" s="1" t="s">
        <v>61</v>
      </c>
      <c r="D392" s="1" t="s">
        <v>61</v>
      </c>
      <c r="E392" s="1" t="s">
        <v>61</v>
      </c>
      <c r="F392" s="1" t="s">
        <v>61</v>
      </c>
      <c r="H392" s="1" t="s">
        <v>1154</v>
      </c>
      <c r="I392" s="1" t="s">
        <v>61</v>
      </c>
      <c r="J392" s="1" t="s">
        <v>61</v>
      </c>
      <c r="K392" s="1" t="s">
        <v>61</v>
      </c>
      <c r="O392" s="1" t="s">
        <v>61</v>
      </c>
      <c r="P392" s="1" t="s">
        <v>61</v>
      </c>
      <c r="Q392" s="1" t="s">
        <v>61</v>
      </c>
      <c r="R392" s="1" t="s">
        <v>61</v>
      </c>
      <c r="T392" s="1" t="s">
        <v>61</v>
      </c>
      <c r="U392" s="1" t="s">
        <v>61</v>
      </c>
    </row>
    <row r="393" spans="1:21" x14ac:dyDescent="0.2">
      <c r="A393" s="2" t="s">
        <v>1155</v>
      </c>
      <c r="B393" s="1" t="s">
        <v>299</v>
      </c>
      <c r="C393" s="1" t="s">
        <v>61</v>
      </c>
      <c r="D393" s="1" t="s">
        <v>61</v>
      </c>
      <c r="E393" s="1" t="s">
        <v>61</v>
      </c>
      <c r="F393" s="1" t="s">
        <v>61</v>
      </c>
      <c r="H393" s="1" t="s">
        <v>290</v>
      </c>
      <c r="I393" s="1" t="s">
        <v>291</v>
      </c>
      <c r="J393" s="1" t="s">
        <v>61</v>
      </c>
      <c r="K393" s="1" t="s">
        <v>61</v>
      </c>
      <c r="O393" s="1" t="s">
        <v>61</v>
      </c>
      <c r="P393" s="1" t="s">
        <v>61</v>
      </c>
      <c r="Q393" s="1" t="s">
        <v>299</v>
      </c>
      <c r="R393" s="1" t="s">
        <v>981</v>
      </c>
      <c r="T393" s="1" t="s">
        <v>61</v>
      </c>
      <c r="U393" s="1" t="s">
        <v>61</v>
      </c>
    </row>
    <row r="394" spans="1:21" x14ac:dyDescent="0.2">
      <c r="A394" s="2" t="s">
        <v>120</v>
      </c>
      <c r="B394" s="1" t="s">
        <v>61</v>
      </c>
      <c r="C394" s="1" t="s">
        <v>61</v>
      </c>
      <c r="D394" s="1" t="s">
        <v>61</v>
      </c>
      <c r="E394" s="1" t="s">
        <v>61</v>
      </c>
      <c r="F394" s="1" t="s">
        <v>61</v>
      </c>
      <c r="H394" s="1" t="s">
        <v>61</v>
      </c>
      <c r="I394" s="1" t="s">
        <v>61</v>
      </c>
      <c r="J394" s="1" t="s">
        <v>61</v>
      </c>
      <c r="K394" s="1" t="s">
        <v>61</v>
      </c>
      <c r="O394" s="1" t="s">
        <v>61</v>
      </c>
      <c r="P394" s="1" t="s">
        <v>61</v>
      </c>
      <c r="Q394" s="1" t="s">
        <v>61</v>
      </c>
      <c r="R394" s="1" t="s">
        <v>61</v>
      </c>
      <c r="T394" s="1" t="s">
        <v>61</v>
      </c>
      <c r="U394" s="1" t="s">
        <v>61</v>
      </c>
    </row>
    <row r="395" spans="1:21" x14ac:dyDescent="0.2">
      <c r="A395" s="2" t="s">
        <v>705</v>
      </c>
      <c r="B395" s="1" t="s">
        <v>61</v>
      </c>
      <c r="C395" s="1" t="s">
        <v>61</v>
      </c>
      <c r="D395" s="1" t="s">
        <v>61</v>
      </c>
      <c r="E395" s="1" t="s">
        <v>61</v>
      </c>
      <c r="F395" s="1" t="s">
        <v>61</v>
      </c>
      <c r="H395" s="1" t="s">
        <v>61</v>
      </c>
      <c r="I395" s="1" t="s">
        <v>61</v>
      </c>
      <c r="J395" s="1" t="s">
        <v>61</v>
      </c>
      <c r="K395" s="1" t="s">
        <v>708</v>
      </c>
      <c r="O395" s="1" t="s">
        <v>1156</v>
      </c>
      <c r="P395" s="1" t="s">
        <v>61</v>
      </c>
      <c r="Q395" s="1" t="s">
        <v>61</v>
      </c>
      <c r="R395" s="1" t="s">
        <v>61</v>
      </c>
      <c r="T395" s="1" t="s">
        <v>61</v>
      </c>
      <c r="U395" s="1" t="s">
        <v>61</v>
      </c>
    </row>
    <row r="396" spans="1:21" x14ac:dyDescent="0.2">
      <c r="A396" s="2" t="s">
        <v>1157</v>
      </c>
      <c r="B396" s="1" t="s">
        <v>1157</v>
      </c>
      <c r="C396" s="1" t="s">
        <v>1157</v>
      </c>
      <c r="D396" s="1" t="s">
        <v>1157</v>
      </c>
      <c r="E396" s="1" t="s">
        <v>1157</v>
      </c>
      <c r="F396" s="1" t="s">
        <v>1157</v>
      </c>
      <c r="H396" s="1" t="s">
        <v>1157</v>
      </c>
      <c r="I396" s="1" t="s">
        <v>1157</v>
      </c>
      <c r="J396" s="1" t="s">
        <v>1157</v>
      </c>
      <c r="K396" s="1" t="s">
        <v>1157</v>
      </c>
      <c r="O396" s="1" t="s">
        <v>1157</v>
      </c>
      <c r="P396" s="1" t="s">
        <v>61</v>
      </c>
      <c r="Q396" s="1" t="s">
        <v>61</v>
      </c>
      <c r="R396" s="1" t="s">
        <v>61</v>
      </c>
      <c r="T396" s="1" t="s">
        <v>61</v>
      </c>
      <c r="U396" s="1" t="s">
        <v>61</v>
      </c>
    </row>
    <row r="397" spans="1:21" x14ac:dyDescent="0.2">
      <c r="A397" s="2" t="s">
        <v>1158</v>
      </c>
      <c r="B397" s="1" t="s">
        <v>1158</v>
      </c>
      <c r="C397" s="1" t="s">
        <v>1158</v>
      </c>
      <c r="D397" s="1" t="s">
        <v>1158</v>
      </c>
      <c r="E397" s="1" t="s">
        <v>1158</v>
      </c>
      <c r="F397" s="1" t="s">
        <v>1158</v>
      </c>
      <c r="H397" s="1" t="s">
        <v>1158</v>
      </c>
      <c r="I397" s="1" t="s">
        <v>1158</v>
      </c>
      <c r="J397" s="1" t="s">
        <v>61</v>
      </c>
      <c r="K397" s="1" t="s">
        <v>1158</v>
      </c>
      <c r="O397" s="1" t="s">
        <v>61</v>
      </c>
      <c r="P397" s="1" t="s">
        <v>61</v>
      </c>
      <c r="Q397" s="1" t="s">
        <v>61</v>
      </c>
      <c r="R397" s="1" t="s">
        <v>61</v>
      </c>
      <c r="T397" s="1" t="s">
        <v>61</v>
      </c>
      <c r="U397" s="1" t="s">
        <v>61</v>
      </c>
    </row>
    <row r="398" spans="1:21" x14ac:dyDescent="0.2">
      <c r="A398" s="2" t="s">
        <v>1159</v>
      </c>
      <c r="B398" s="1" t="s">
        <v>1159</v>
      </c>
      <c r="C398" s="1" t="s">
        <v>1159</v>
      </c>
      <c r="D398" s="1" t="s">
        <v>1159</v>
      </c>
      <c r="E398" s="1" t="s">
        <v>1159</v>
      </c>
      <c r="F398" s="1" t="s">
        <v>1159</v>
      </c>
      <c r="H398" s="1" t="s">
        <v>1159</v>
      </c>
      <c r="I398" s="1" t="s">
        <v>1159</v>
      </c>
      <c r="J398" s="1" t="s">
        <v>1159</v>
      </c>
      <c r="K398" s="1" t="s">
        <v>1159</v>
      </c>
      <c r="O398" s="1" t="s">
        <v>1159</v>
      </c>
      <c r="P398" s="1" t="s">
        <v>61</v>
      </c>
      <c r="Q398" s="1" t="s">
        <v>61</v>
      </c>
      <c r="R398" s="1" t="s">
        <v>61</v>
      </c>
      <c r="T398" s="1" t="s">
        <v>61</v>
      </c>
      <c r="U398" s="1" t="s">
        <v>61</v>
      </c>
    </row>
    <row r="399" spans="1:21" x14ac:dyDescent="0.2">
      <c r="A399" s="2" t="s">
        <v>1160</v>
      </c>
      <c r="B399" s="1" t="s">
        <v>1160</v>
      </c>
      <c r="C399" s="1" t="s">
        <v>1160</v>
      </c>
      <c r="D399" s="1" t="s">
        <v>1160</v>
      </c>
      <c r="E399" s="1" t="s">
        <v>1160</v>
      </c>
      <c r="F399" s="1" t="s">
        <v>1160</v>
      </c>
      <c r="H399" s="1" t="s">
        <v>61</v>
      </c>
      <c r="I399" s="1" t="s">
        <v>1160</v>
      </c>
      <c r="J399" s="1" t="s">
        <v>61</v>
      </c>
      <c r="K399" s="1" t="s">
        <v>1160</v>
      </c>
      <c r="O399" s="1" t="s">
        <v>1160</v>
      </c>
      <c r="P399" s="1" t="s">
        <v>61</v>
      </c>
      <c r="Q399" s="1" t="s">
        <v>61</v>
      </c>
      <c r="R399" s="1" t="s">
        <v>61</v>
      </c>
      <c r="T399" s="1" t="s">
        <v>61</v>
      </c>
      <c r="U399" s="1" t="s">
        <v>61</v>
      </c>
    </row>
    <row r="400" spans="1:21" x14ac:dyDescent="0.2">
      <c r="A400" s="2" t="s">
        <v>1161</v>
      </c>
      <c r="B400" s="1" t="s">
        <v>1161</v>
      </c>
      <c r="C400" s="1" t="s">
        <v>61</v>
      </c>
      <c r="D400" s="1" t="s">
        <v>1161</v>
      </c>
      <c r="E400" s="1" t="s">
        <v>61</v>
      </c>
      <c r="F400" s="1" t="s">
        <v>1161</v>
      </c>
      <c r="H400" s="1" t="s">
        <v>61</v>
      </c>
      <c r="I400" s="1" t="s">
        <v>61</v>
      </c>
      <c r="J400" s="1" t="s">
        <v>61</v>
      </c>
      <c r="K400" s="1" t="s">
        <v>1161</v>
      </c>
      <c r="O400" s="1" t="s">
        <v>61</v>
      </c>
      <c r="P400" s="1" t="s">
        <v>61</v>
      </c>
      <c r="Q400" s="1" t="s">
        <v>61</v>
      </c>
      <c r="R400" s="1" t="s">
        <v>61</v>
      </c>
      <c r="T400" s="1" t="s">
        <v>61</v>
      </c>
      <c r="U400" s="1" t="s">
        <v>61</v>
      </c>
    </row>
    <row r="401" spans="1:21" x14ac:dyDescent="0.2">
      <c r="A401" s="2" t="s">
        <v>1162</v>
      </c>
      <c r="B401" s="1" t="s">
        <v>1162</v>
      </c>
      <c r="C401" s="1" t="s">
        <v>1162</v>
      </c>
      <c r="D401" s="1" t="s">
        <v>61</v>
      </c>
      <c r="E401" s="1" t="s">
        <v>61</v>
      </c>
      <c r="F401" s="1" t="s">
        <v>1162</v>
      </c>
      <c r="H401" s="1" t="s">
        <v>61</v>
      </c>
      <c r="I401" s="1" t="s">
        <v>61</v>
      </c>
      <c r="J401" s="1" t="s">
        <v>61</v>
      </c>
      <c r="K401" s="1" t="s">
        <v>1162</v>
      </c>
      <c r="O401" s="1" t="s">
        <v>1162</v>
      </c>
      <c r="P401" s="1" t="s">
        <v>61</v>
      </c>
      <c r="Q401" s="1" t="s">
        <v>61</v>
      </c>
      <c r="R401" s="1" t="s">
        <v>61</v>
      </c>
      <c r="T401" s="1" t="s">
        <v>61</v>
      </c>
      <c r="U401" s="1" t="s">
        <v>61</v>
      </c>
    </row>
    <row r="402" spans="1:21" x14ac:dyDescent="0.2">
      <c r="A402" s="2" t="s">
        <v>120</v>
      </c>
      <c r="B402" s="1" t="s">
        <v>61</v>
      </c>
      <c r="C402" s="1" t="s">
        <v>1163</v>
      </c>
      <c r="D402" s="1" t="s">
        <v>61</v>
      </c>
      <c r="E402" s="1" t="s">
        <v>61</v>
      </c>
      <c r="F402" s="1" t="s">
        <v>61</v>
      </c>
      <c r="H402" s="1" t="s">
        <v>61</v>
      </c>
      <c r="I402" s="1" t="s">
        <v>61</v>
      </c>
      <c r="J402" s="1" t="s">
        <v>61</v>
      </c>
      <c r="K402" s="1" t="s">
        <v>61</v>
      </c>
      <c r="O402" s="1" t="s">
        <v>61</v>
      </c>
      <c r="P402" s="1" t="s">
        <v>61</v>
      </c>
      <c r="Q402" s="1" t="s">
        <v>61</v>
      </c>
      <c r="R402" s="1" t="s">
        <v>61</v>
      </c>
      <c r="T402" s="1" t="s">
        <v>61</v>
      </c>
      <c r="U402" s="1" t="s">
        <v>61</v>
      </c>
    </row>
    <row r="403" spans="1:21" x14ac:dyDescent="0.2">
      <c r="A403" s="2" t="s">
        <v>1164</v>
      </c>
      <c r="B403" s="1" t="s">
        <v>1165</v>
      </c>
      <c r="C403" s="1" t="s">
        <v>61</v>
      </c>
      <c r="D403" s="1" t="s">
        <v>61</v>
      </c>
      <c r="E403" s="1" t="s">
        <v>1166</v>
      </c>
      <c r="F403" s="1" t="s">
        <v>1167</v>
      </c>
      <c r="H403" s="1" t="s">
        <v>61</v>
      </c>
      <c r="I403" s="1" t="s">
        <v>1169</v>
      </c>
      <c r="J403" s="1" t="s">
        <v>61</v>
      </c>
      <c r="K403" s="1" t="s">
        <v>61</v>
      </c>
      <c r="O403" s="1" t="s">
        <v>1168</v>
      </c>
      <c r="P403" s="1" t="s">
        <v>61</v>
      </c>
      <c r="Q403" s="1" t="s">
        <v>61</v>
      </c>
      <c r="R403" s="1" t="s">
        <v>1170</v>
      </c>
      <c r="T403" s="1" t="s">
        <v>995</v>
      </c>
      <c r="U403" s="1" t="s">
        <v>1171</v>
      </c>
    </row>
    <row r="404" spans="1:21" x14ac:dyDescent="0.2">
      <c r="A404" s="2" t="s">
        <v>1172</v>
      </c>
      <c r="C404" t="str">
        <f>HYPERLINK("https://api.typeform.com/responses/files/7be833313530ee6c8d6bc47647996ad5e489f997a8c9a03db299069151b8ab75/1Spatial_Elyx_3D__BuildingsLOD3_.pdf","https://api.typeform.com/responses/files/7be833313530ee6c8d6bc47647996ad5e489f997a8c9a03db299069151b8ab75/1Spatial_Elyx_3D__BuildingsLOD3_.pdf")</f>
        <v>https://api.typeform.com/responses/files/7be833313530ee6c8d6bc47647996ad5e489f997a8c9a03db299069151b8ab75/1Spatial_Elyx_3D__BuildingsLOD3_.pdf</v>
      </c>
      <c r="O404" t="str">
        <f>HYPERLINK("https://api.typeform.com/responses/files/220c477f603a1f9b8d8aa609995560f83b0aa159387ac9945b99841e828affba/Amsterdam_processing.docx","https://api.typeform.com/responses/files/220c477f603a1f9b8d8aa609995560f83b0aa159387ac9945b99841e828affba/Amsterdam_processing.docx")</f>
        <v>https://api.typeform.com/responses/files/220c477f603a1f9b8d8aa609995560f83b0aa159387ac9945b99841e828affba/Amsterdam_processing.docx</v>
      </c>
    </row>
    <row r="405" spans="1:21" x14ac:dyDescent="0.2">
      <c r="A405" s="2" t="s">
        <v>1173</v>
      </c>
      <c r="H405" t="str">
        <f>HYPERLINK("https://api.typeform.com/responses/files/5d8b4aed15a10c3e1f96e2ef24368d9b93223e18f726714bbc3cf8758cbd8ddd/Task_3_–_Support_for_CityGML_3DCityDB_4.0_ICGC_delivered.docx","https://api.typeform.com/responses/files/5d8b4aed15a10c3e1f96e2ef24368d9b93223e18f726714bbc3cf8758cbd8ddd/Task_3_–_Support_for_CityGML_3DCityDB_4.0_ICGC_delivered.docx")</f>
        <v>https://api.typeform.com/responses/files/5d8b4aed15a10c3e1f96e2ef24368d9b93223e18f726714bbc3cf8758cbd8ddd/Task_3_–_Support_for_CityGML_3DCityDB_4.0_ICGC_delivered.docx</v>
      </c>
      <c r="I405" t="str">
        <f>HYPERLINK("https://api.typeform.com/responses/files/64dc746171c1d838338900bcb3b984adb0d0439311b2652f93b1ab0cb643376c/Task_3_–_Support_for_CityGML_FMEDataInspector_2018.1_ICGC_delivered.docx","https://api.typeform.com/responses/files/64dc746171c1d838338900bcb3b984adb0d0439311b2652f93b1ab0cb643376c/Task_3_–_Support_for_CityGML_FMEDataInspector_2018.1_ICGC_delivered.docx")</f>
        <v>https://api.typeform.com/responses/files/64dc746171c1d838338900bcb3b984adb0d0439311b2652f93b1ab0cb643376c/Task_3_–_Support_for_CityGML_FMEDataInspector_2018.1_ICGC_delivered.docx</v>
      </c>
      <c r="J405" t="str">
        <f>HYPERLINK("https://api.typeform.com/responses/files/593572d9c2e2ded418ebb8aaf2a1376399aaa49e91f892a364f452efa425d100/Task_3_–_Support_for_CityGML_tridicon_CityDiscovererV15_10_HEriksson.docx","https://api.typeform.com/responses/files/593572d9c2e2ded418ebb8aaf2a1376399aaa49e91f892a364f452efa425d100/Task_3_–_Support_for_CityGML_tridicon_CityDiscovererV15_10_HEriksson.docx")</f>
        <v>https://api.typeform.com/responses/files/593572d9c2e2ded418ebb8aaf2a1376399aaa49e91f892a364f452efa425d100/Task_3_–_Support_for_CityGML_tridicon_CityDiscovererV15_10_HEriksson.docx</v>
      </c>
      <c r="K405" t="str">
        <f>HYPERLINK("https://api.typeform.com/responses/files/6e2ed90d835a821271949114ed9b31855b7042379c5441f5d905fe70f8942a0d/Task_3_–_Support_for_CityGML_FZKViewer51_HEriksson.docx","https://api.typeform.com/responses/files/6e2ed90d835a821271949114ed9b31855b7042379c5441f5d905fe70f8942a0d/Task_3_–_Support_for_CityGML_FZKViewer51_HEriksson.docx")</f>
        <v>https://api.typeform.com/responses/files/6e2ed90d835a821271949114ed9b31855b7042379c5441f5d905fe70f8942a0d/Task_3_–_Support_for_CityGML_FZKViewer51_HEriksson.docx</v>
      </c>
      <c r="U405" t="str">
        <f>HYPERLINK("https://api.typeform.com/responses/files/7bdcea84c84ca50a9f4e3a502469e546f04d337aee2f78b48a48922fb21b5db6/Task_3_–_Support_for_CityGML__1_.docx","https://api.typeform.com/responses/files/7bdcea84c84ca50a9f4e3a502469e546f04d337aee2f78b48a48922fb21b5db6/Task_3_–_Support_for_CityGML__1_.docx")</f>
        <v>https://api.typeform.com/responses/files/7bdcea84c84ca50a9f4e3a502469e546f04d337aee2f78b48a48922fb21b5db6/Task_3_–_Support_for_CityGML__1_.docx</v>
      </c>
    </row>
    <row r="406" spans="1:21" x14ac:dyDescent="0.2">
      <c r="A406" s="2" t="s">
        <v>1174</v>
      </c>
      <c r="B406" s="1" t="s">
        <v>421</v>
      </c>
      <c r="C406" s="1" t="s">
        <v>421</v>
      </c>
      <c r="D406" s="1" t="s">
        <v>421</v>
      </c>
      <c r="E406" s="1" t="s">
        <v>421</v>
      </c>
      <c r="F406" s="1" t="s">
        <v>421</v>
      </c>
      <c r="H406" s="1" t="s">
        <v>421</v>
      </c>
      <c r="I406" s="1" t="s">
        <v>421</v>
      </c>
      <c r="J406" s="1" t="s">
        <v>421</v>
      </c>
      <c r="K406" s="1" t="s">
        <v>421</v>
      </c>
      <c r="O406" s="1" t="s">
        <v>421</v>
      </c>
      <c r="P406" s="1" t="s">
        <v>61</v>
      </c>
      <c r="Q406" s="1" t="s">
        <v>421</v>
      </c>
      <c r="R406" s="1" t="s">
        <v>421</v>
      </c>
      <c r="T406" s="1" t="s">
        <v>421</v>
      </c>
      <c r="U406" s="1" t="s">
        <v>421</v>
      </c>
    </row>
    <row r="407" spans="1:21" x14ac:dyDescent="0.2">
      <c r="A407" s="2" t="s">
        <v>1175</v>
      </c>
      <c r="B407" s="1" t="s">
        <v>421</v>
      </c>
      <c r="C407" s="1" t="s">
        <v>421</v>
      </c>
      <c r="D407" s="1" t="s">
        <v>421</v>
      </c>
      <c r="E407" s="1" t="s">
        <v>421</v>
      </c>
      <c r="F407" s="1" t="s">
        <v>421</v>
      </c>
      <c r="H407" s="1" t="s">
        <v>421</v>
      </c>
      <c r="I407" s="1" t="s">
        <v>421</v>
      </c>
      <c r="J407" s="1" t="s">
        <v>421</v>
      </c>
      <c r="K407" s="1" t="s">
        <v>421</v>
      </c>
      <c r="O407" s="1" t="s">
        <v>421</v>
      </c>
      <c r="P407" s="1" t="s">
        <v>61</v>
      </c>
      <c r="Q407" s="1" t="s">
        <v>61</v>
      </c>
      <c r="R407" s="1" t="s">
        <v>421</v>
      </c>
      <c r="T407" s="1" t="s">
        <v>421</v>
      </c>
      <c r="U407" s="1" t="s">
        <v>422</v>
      </c>
    </row>
    <row r="408" spans="1:21" x14ac:dyDescent="0.2">
      <c r="A408" s="2" t="s">
        <v>1176</v>
      </c>
      <c r="B408" s="1" t="s">
        <v>421</v>
      </c>
      <c r="C408" s="1" t="s">
        <v>421</v>
      </c>
      <c r="D408" s="1" t="s">
        <v>421</v>
      </c>
      <c r="E408" s="1" t="s">
        <v>422</v>
      </c>
      <c r="F408" s="1" t="s">
        <v>421</v>
      </c>
      <c r="H408" s="1" t="s">
        <v>421</v>
      </c>
      <c r="I408" s="1" t="s">
        <v>421</v>
      </c>
      <c r="J408" s="1" t="s">
        <v>421</v>
      </c>
      <c r="K408" s="1" t="s">
        <v>422</v>
      </c>
      <c r="O408" s="1" t="s">
        <v>421</v>
      </c>
      <c r="P408" s="1" t="s">
        <v>61</v>
      </c>
      <c r="Q408" s="1" t="s">
        <v>61</v>
      </c>
      <c r="R408" s="1" t="s">
        <v>61</v>
      </c>
      <c r="T408" s="1" t="s">
        <v>61</v>
      </c>
      <c r="U408" s="1" t="s">
        <v>61</v>
      </c>
    </row>
    <row r="409" spans="1:21" x14ac:dyDescent="0.2">
      <c r="A409" s="2" t="s">
        <v>1177</v>
      </c>
      <c r="B409" s="1" t="s">
        <v>421</v>
      </c>
      <c r="C409" s="1" t="s">
        <v>421</v>
      </c>
      <c r="D409" s="1" t="s">
        <v>421</v>
      </c>
      <c r="E409" s="1" t="s">
        <v>421</v>
      </c>
      <c r="F409" s="1" t="s">
        <v>421</v>
      </c>
      <c r="H409" s="1" t="s">
        <v>421</v>
      </c>
      <c r="I409" s="1" t="s">
        <v>421</v>
      </c>
      <c r="J409" s="1" t="s">
        <v>421</v>
      </c>
      <c r="K409" s="1" t="s">
        <v>421</v>
      </c>
      <c r="O409" s="1" t="s">
        <v>421</v>
      </c>
      <c r="P409" s="1" t="s">
        <v>61</v>
      </c>
      <c r="Q409" s="1" t="s">
        <v>421</v>
      </c>
      <c r="R409" s="1" t="s">
        <v>421</v>
      </c>
      <c r="T409" s="1" t="s">
        <v>421</v>
      </c>
      <c r="U409" s="1" t="s">
        <v>422</v>
      </c>
    </row>
    <row r="410" spans="1:21" x14ac:dyDescent="0.2">
      <c r="A410" s="2" t="s">
        <v>1178</v>
      </c>
      <c r="B410" s="1" t="s">
        <v>421</v>
      </c>
      <c r="C410" s="1" t="s">
        <v>421</v>
      </c>
      <c r="D410" s="1" t="s">
        <v>421</v>
      </c>
      <c r="E410" s="1" t="s">
        <v>421</v>
      </c>
      <c r="F410" s="1" t="s">
        <v>421</v>
      </c>
      <c r="H410" s="1" t="s">
        <v>421</v>
      </c>
      <c r="I410" s="1" t="s">
        <v>421</v>
      </c>
      <c r="J410" s="1" t="s">
        <v>421</v>
      </c>
      <c r="K410" s="1" t="s">
        <v>421</v>
      </c>
      <c r="O410" s="1" t="s">
        <v>421</v>
      </c>
      <c r="P410" s="1" t="s">
        <v>61</v>
      </c>
      <c r="Q410" s="1" t="s">
        <v>421</v>
      </c>
      <c r="R410" s="1" t="s">
        <v>421</v>
      </c>
      <c r="T410" s="1" t="s">
        <v>422</v>
      </c>
      <c r="U410" s="1" t="s">
        <v>421</v>
      </c>
    </row>
    <row r="411" spans="1:21" x14ac:dyDescent="0.2">
      <c r="A411" s="2" t="s">
        <v>1179</v>
      </c>
      <c r="B411" s="1" t="s">
        <v>421</v>
      </c>
      <c r="C411" s="1" t="s">
        <v>421</v>
      </c>
      <c r="D411" s="1" t="s">
        <v>421</v>
      </c>
      <c r="E411" s="1" t="s">
        <v>421</v>
      </c>
      <c r="F411" s="1" t="s">
        <v>421</v>
      </c>
      <c r="H411" s="1" t="s">
        <v>421</v>
      </c>
      <c r="I411" s="1" t="s">
        <v>421</v>
      </c>
      <c r="J411" s="1" t="s">
        <v>421</v>
      </c>
      <c r="K411" s="1" t="s">
        <v>421</v>
      </c>
      <c r="O411" s="1" t="s">
        <v>421</v>
      </c>
      <c r="P411" s="1" t="s">
        <v>61</v>
      </c>
      <c r="Q411" s="1" t="s">
        <v>61</v>
      </c>
      <c r="R411" s="1" t="s">
        <v>421</v>
      </c>
      <c r="T411" s="1" t="s">
        <v>422</v>
      </c>
      <c r="U411" s="1" t="s">
        <v>421</v>
      </c>
    </row>
    <row r="412" spans="1:21" x14ac:dyDescent="0.2">
      <c r="A412" s="2" t="s">
        <v>529</v>
      </c>
      <c r="B412" s="1" t="s">
        <v>39</v>
      </c>
      <c r="C412" s="1" t="s">
        <v>40</v>
      </c>
      <c r="D412" s="1" t="s">
        <v>41</v>
      </c>
      <c r="E412" s="1" t="s">
        <v>42</v>
      </c>
      <c r="F412" s="1" t="s">
        <v>43</v>
      </c>
      <c r="H412" s="1" t="s">
        <v>45</v>
      </c>
      <c r="I412" s="1" t="s">
        <v>45</v>
      </c>
      <c r="J412" s="1" t="s">
        <v>46</v>
      </c>
      <c r="K412" s="1" t="s">
        <v>47</v>
      </c>
      <c r="O412" s="1" t="s">
        <v>49</v>
      </c>
      <c r="P412" s="1" t="s">
        <v>61</v>
      </c>
      <c r="Q412" s="1" t="s">
        <v>51</v>
      </c>
      <c r="R412" s="1" t="s">
        <v>52</v>
      </c>
      <c r="T412" s="1" t="s">
        <v>54</v>
      </c>
      <c r="U412" s="1" t="s">
        <v>55</v>
      </c>
    </row>
    <row r="413" spans="1:21" s="2" customFormat="1" x14ac:dyDescent="0.2">
      <c r="A413" s="2" t="s">
        <v>531</v>
      </c>
      <c r="B413" s="3" t="s">
        <v>63</v>
      </c>
      <c r="C413" s="3" t="s">
        <v>64</v>
      </c>
      <c r="D413" s="3" t="s">
        <v>65</v>
      </c>
      <c r="E413" s="3" t="s">
        <v>78</v>
      </c>
      <c r="F413" s="3" t="s">
        <v>83</v>
      </c>
      <c r="H413" s="3" t="s">
        <v>532</v>
      </c>
      <c r="I413" s="3" t="s">
        <v>533</v>
      </c>
      <c r="J413" s="3" t="s">
        <v>71</v>
      </c>
      <c r="K413" s="3" t="s">
        <v>72</v>
      </c>
      <c r="O413" s="3" t="s">
        <v>76</v>
      </c>
      <c r="P413" s="3" t="s">
        <v>61</v>
      </c>
      <c r="Q413" s="3" t="s">
        <v>78</v>
      </c>
      <c r="R413" s="3" t="s">
        <v>78</v>
      </c>
      <c r="T413" s="3" t="s">
        <v>76</v>
      </c>
      <c r="U413" s="3" t="s">
        <v>76</v>
      </c>
    </row>
    <row r="414" spans="1:21" x14ac:dyDescent="0.2">
      <c r="A414" s="2" t="s">
        <v>530</v>
      </c>
      <c r="B414" s="1" t="s">
        <v>99</v>
      </c>
      <c r="C414" s="1" t="s">
        <v>100</v>
      </c>
      <c r="D414" s="1" t="s">
        <v>101</v>
      </c>
      <c r="E414" s="1" t="s">
        <v>102</v>
      </c>
      <c r="F414" s="1" t="s">
        <v>61</v>
      </c>
      <c r="H414" s="1" t="s">
        <v>910</v>
      </c>
      <c r="I414" s="1" t="s">
        <v>106</v>
      </c>
      <c r="J414" s="1" t="s">
        <v>107</v>
      </c>
      <c r="K414" s="1" t="s">
        <v>108</v>
      </c>
      <c r="O414" s="1" t="s">
        <v>111</v>
      </c>
      <c r="P414" s="1" t="s">
        <v>61</v>
      </c>
      <c r="Q414" s="1" t="s">
        <v>113</v>
      </c>
      <c r="R414" s="1" t="s">
        <v>113</v>
      </c>
      <c r="T414" s="1" t="s">
        <v>114</v>
      </c>
      <c r="U414" s="1" t="s">
        <v>115</v>
      </c>
    </row>
    <row r="415" spans="1:21" x14ac:dyDescent="0.2">
      <c r="A415" s="2" t="s">
        <v>348</v>
      </c>
      <c r="B415" s="1" t="s">
        <v>1180</v>
      </c>
      <c r="C415" s="1" t="s">
        <v>1181</v>
      </c>
      <c r="D415" s="1" t="s">
        <v>1182</v>
      </c>
      <c r="E415" s="1" t="s">
        <v>1183</v>
      </c>
      <c r="F415" s="1" t="s">
        <v>1184</v>
      </c>
      <c r="H415" s="1" t="s">
        <v>1185</v>
      </c>
      <c r="I415" s="1" t="s">
        <v>1187</v>
      </c>
      <c r="J415" s="1" t="s">
        <v>1188</v>
      </c>
      <c r="K415" s="1" t="s">
        <v>1189</v>
      </c>
      <c r="O415" s="1" t="s">
        <v>1186</v>
      </c>
      <c r="P415" s="1" t="s">
        <v>1190</v>
      </c>
      <c r="Q415" s="1" t="s">
        <v>1191</v>
      </c>
      <c r="R415" s="1" t="s">
        <v>1192</v>
      </c>
      <c r="T415" s="1" t="s">
        <v>1194</v>
      </c>
      <c r="U415" s="1" t="s">
        <v>1193</v>
      </c>
    </row>
    <row r="416" spans="1:21" x14ac:dyDescent="0.2">
      <c r="A416" s="2" t="s">
        <v>369</v>
      </c>
      <c r="B416" s="1" t="s">
        <v>1195</v>
      </c>
      <c r="C416" s="1" t="s">
        <v>1196</v>
      </c>
      <c r="D416" s="1" t="s">
        <v>1197</v>
      </c>
      <c r="E416" s="1" t="s">
        <v>1198</v>
      </c>
      <c r="F416" s="1" t="s">
        <v>1199</v>
      </c>
      <c r="H416" s="1" t="s">
        <v>1200</v>
      </c>
      <c r="I416" s="1" t="s">
        <v>1202</v>
      </c>
      <c r="J416" s="1" t="s">
        <v>1203</v>
      </c>
      <c r="K416" s="1" t="s">
        <v>1204</v>
      </c>
      <c r="O416" s="1" t="s">
        <v>1201</v>
      </c>
      <c r="P416" s="1" t="s">
        <v>1205</v>
      </c>
      <c r="Q416" s="1" t="s">
        <v>1206</v>
      </c>
      <c r="R416" s="1" t="s">
        <v>1207</v>
      </c>
      <c r="T416" s="1" t="s">
        <v>1209</v>
      </c>
      <c r="U416" s="1" t="s">
        <v>1208</v>
      </c>
    </row>
    <row r="417" spans="1:21" x14ac:dyDescent="0.2">
      <c r="A417" s="2" t="s">
        <v>390</v>
      </c>
      <c r="B417" s="1" t="s">
        <v>391</v>
      </c>
      <c r="C417" s="1" t="s">
        <v>846</v>
      </c>
      <c r="D417" s="1" t="s">
        <v>1087</v>
      </c>
      <c r="E417" s="1" t="s">
        <v>394</v>
      </c>
      <c r="F417" s="1" t="s">
        <v>395</v>
      </c>
      <c r="H417" s="1" t="s">
        <v>396</v>
      </c>
      <c r="I417" s="1" t="s">
        <v>396</v>
      </c>
      <c r="J417" s="1" t="s">
        <v>397</v>
      </c>
      <c r="K417" s="1" t="s">
        <v>397</v>
      </c>
      <c r="O417" s="1" t="s">
        <v>739</v>
      </c>
      <c r="P417" s="1" t="s">
        <v>400</v>
      </c>
      <c r="Q417" s="1" t="s">
        <v>401</v>
      </c>
      <c r="R417" s="1" t="s">
        <v>402</v>
      </c>
      <c r="T417" s="1" t="s">
        <v>403</v>
      </c>
      <c r="U417" s="1" t="s">
        <v>404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2019-11-21T14:37:07Z</dcterms:created>
  <dcterms:modified xsi:type="dcterms:W3CDTF">2019-11-22T09:15:58Z</dcterms:modified>
</cp:coreProperties>
</file>