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fnoardo/Documents/geoBIM/benchmark/benchmarkExe/FinalOutcomes/ResultsTask1/"/>
    </mc:Choice>
  </mc:AlternateContent>
  <xr:revisionPtr revIDLastSave="0" documentId="13_ncr:20001_{6AD7D94A-39D1-FB43-B99C-8F9C23812F91}" xr6:coauthVersionLast="45" xr6:coauthVersionMax="45" xr10:uidLastSave="{00000000-0000-0000-0000-000000000000}"/>
  <bookViews>
    <workbookView xWindow="45120" yWindow="1100" windowWidth="20360" windowHeight="20500" tabRatio="204" activeTab="1" xr2:uid="{00000000-000D-0000-FFFF-FFFF00000000}"/>
  </bookViews>
  <sheets>
    <sheet name="ezWqS1" sheetId="1" r:id="rId1"/>
    <sheet name="Sheet1" sheetId="2" r:id="rId2"/>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341" i="2" l="1"/>
  <c r="AF341" i="2"/>
  <c r="AE341" i="2"/>
  <c r="AG338" i="2"/>
  <c r="AF338" i="2"/>
  <c r="AE338" i="2"/>
  <c r="AG335" i="2"/>
  <c r="AF335" i="2"/>
  <c r="AE335" i="2"/>
  <c r="AF333" i="2"/>
  <c r="AE333" i="2"/>
  <c r="AG330" i="2"/>
  <c r="AF330" i="2"/>
  <c r="AE330" i="2"/>
  <c r="AG327" i="2"/>
  <c r="AF327" i="2"/>
  <c r="AE327" i="2"/>
  <c r="AG324" i="2"/>
  <c r="AF324" i="2"/>
  <c r="AE324" i="2"/>
  <c r="AF322" i="2"/>
  <c r="AE322" i="2"/>
  <c r="AG318" i="2"/>
  <c r="AF318" i="2"/>
  <c r="AE318" i="2"/>
  <c r="AG315" i="2"/>
  <c r="AF315" i="2"/>
  <c r="AE315" i="2"/>
  <c r="AG312" i="2"/>
  <c r="AF312" i="2"/>
  <c r="AE312" i="2"/>
  <c r="AF310" i="2"/>
  <c r="AE310" i="2"/>
  <c r="AG307" i="2"/>
  <c r="AF307" i="2"/>
  <c r="AE307" i="2"/>
  <c r="AG304" i="2"/>
  <c r="AF304" i="2"/>
  <c r="AE304" i="2"/>
  <c r="AG301" i="2"/>
  <c r="AF301" i="2"/>
  <c r="AE301" i="2"/>
  <c r="AF299" i="2"/>
  <c r="AE299" i="2"/>
  <c r="AG296" i="2"/>
  <c r="AF296" i="2"/>
  <c r="AE296" i="2"/>
  <c r="AG293" i="2"/>
  <c r="AF293" i="2"/>
  <c r="AE293" i="2"/>
  <c r="AG290" i="2"/>
  <c r="AF290" i="2"/>
  <c r="AE290" i="2"/>
  <c r="AF288" i="2"/>
  <c r="AE288" i="2"/>
  <c r="AE274" i="2"/>
  <c r="AF274" i="2"/>
  <c r="AG274" i="2"/>
  <c r="AE277" i="2"/>
  <c r="AF277" i="2"/>
  <c r="AE279" i="2"/>
  <c r="AF279" i="2"/>
  <c r="AG279" i="2"/>
  <c r="AE282" i="2"/>
  <c r="AF282" i="2"/>
  <c r="AG282" i="2"/>
  <c r="AE285" i="2"/>
  <c r="AF285" i="2"/>
  <c r="AG285" i="2"/>
  <c r="AG271" i="2"/>
  <c r="AF271" i="2"/>
  <c r="AE271" i="2"/>
  <c r="AF268" i="2"/>
  <c r="AE268" i="2"/>
  <c r="AF266" i="2"/>
  <c r="AE266" i="2"/>
  <c r="AG263" i="2"/>
  <c r="AF263" i="2"/>
  <c r="AE263" i="2"/>
  <c r="AG260" i="2"/>
  <c r="AF260" i="2"/>
  <c r="AE260" i="2"/>
  <c r="AF257" i="2"/>
  <c r="AE257" i="2"/>
  <c r="AF255" i="2"/>
  <c r="AE255" i="2"/>
  <c r="AG252" i="2"/>
  <c r="AF252" i="2"/>
  <c r="AE252" i="2"/>
  <c r="AG249" i="2"/>
  <c r="AF249" i="2"/>
  <c r="AE249" i="2"/>
  <c r="AF246" i="2"/>
  <c r="AE246" i="2"/>
  <c r="AF244" i="2"/>
  <c r="AE244" i="2"/>
  <c r="AG241" i="2"/>
  <c r="AF241" i="2"/>
  <c r="AE241" i="2"/>
  <c r="AG238" i="2"/>
  <c r="AF238" i="2"/>
  <c r="AE238" i="2"/>
  <c r="AF235" i="2"/>
  <c r="AE235" i="2"/>
  <c r="AF233" i="2"/>
  <c r="AE233" i="2"/>
  <c r="AG230" i="2"/>
  <c r="AF230" i="2"/>
  <c r="AE230" i="2"/>
  <c r="AG227" i="2"/>
  <c r="AF227" i="2"/>
  <c r="AE227" i="2"/>
  <c r="AG224" i="2"/>
  <c r="AF224" i="2"/>
  <c r="AE224" i="2"/>
  <c r="AF222" i="2"/>
  <c r="AE222" i="2"/>
  <c r="AG219" i="2"/>
  <c r="AF219" i="2"/>
  <c r="AE219" i="2"/>
  <c r="AG217" i="2"/>
  <c r="AF217" i="2"/>
  <c r="AE217" i="2"/>
  <c r="AG214" i="2"/>
  <c r="AF214" i="2"/>
  <c r="AE214" i="2"/>
  <c r="AF212" i="2"/>
  <c r="AE212" i="2"/>
  <c r="AG209" i="2"/>
  <c r="AF209" i="2"/>
  <c r="AE209" i="2"/>
  <c r="AG206" i="2"/>
  <c r="AF206" i="2"/>
  <c r="AE206" i="2"/>
  <c r="AG203" i="2"/>
  <c r="AF203" i="2"/>
  <c r="AE203" i="2"/>
  <c r="AF201" i="2"/>
  <c r="AE201" i="2"/>
  <c r="AG198" i="2"/>
  <c r="AF198" i="2"/>
  <c r="AE198" i="2"/>
  <c r="AG195" i="2"/>
  <c r="AF195" i="2"/>
  <c r="AE195" i="2"/>
  <c r="AF192" i="2"/>
  <c r="AE192" i="2"/>
  <c r="AF190" i="2"/>
  <c r="AE190" i="2"/>
  <c r="AG187" i="2"/>
  <c r="AF187" i="2"/>
  <c r="AE187" i="2"/>
  <c r="AG184" i="2"/>
  <c r="AF184" i="2"/>
  <c r="AE184" i="2"/>
  <c r="AG181" i="2"/>
  <c r="AF181" i="2"/>
  <c r="AE181" i="2"/>
  <c r="AF179" i="2"/>
  <c r="AE179" i="2"/>
  <c r="AG176" i="2"/>
  <c r="AF176" i="2"/>
  <c r="AG173" i="2"/>
  <c r="AF173" i="2"/>
  <c r="AE173" i="2"/>
  <c r="AG170" i="2"/>
  <c r="AF170" i="2"/>
  <c r="AE170" i="2"/>
  <c r="AF168" i="2"/>
  <c r="AE168" i="2"/>
  <c r="AF165" i="2"/>
  <c r="AE165" i="2"/>
  <c r="AF162" i="2"/>
  <c r="AE162" i="2"/>
  <c r="AF159" i="2"/>
  <c r="AE159" i="2"/>
  <c r="AF157" i="2"/>
  <c r="AE157" i="2"/>
  <c r="AF154" i="2"/>
  <c r="AE154" i="2"/>
  <c r="AF151" i="2"/>
  <c r="AE151" i="2"/>
  <c r="AF148" i="2"/>
  <c r="AE148" i="2"/>
  <c r="AF146" i="2"/>
  <c r="AE146" i="2"/>
  <c r="AG143" i="2"/>
  <c r="AF143" i="2"/>
  <c r="AE143" i="2"/>
  <c r="AG140" i="2"/>
  <c r="AF140" i="2"/>
  <c r="AE140" i="2"/>
  <c r="AF137" i="2"/>
  <c r="AE137" i="2"/>
  <c r="AF135" i="2"/>
  <c r="AE135" i="2"/>
  <c r="AG132" i="2"/>
  <c r="AG129" i="2"/>
  <c r="AF129" i="2"/>
  <c r="AE129" i="2"/>
  <c r="AG126" i="2"/>
  <c r="AF126" i="2"/>
  <c r="AE126" i="2"/>
  <c r="AF124" i="2"/>
  <c r="AE124" i="2"/>
  <c r="AG121" i="2"/>
  <c r="AF121" i="2"/>
  <c r="AE121" i="2"/>
  <c r="AG118" i="2"/>
  <c r="AF118" i="2"/>
  <c r="AE118" i="2"/>
  <c r="AF115" i="2"/>
  <c r="AE115" i="2"/>
  <c r="AF113" i="2"/>
  <c r="AE113" i="2"/>
  <c r="AG110" i="2"/>
  <c r="AF110" i="2"/>
  <c r="AE110" i="2"/>
  <c r="AG107" i="2"/>
  <c r="AF107" i="2"/>
  <c r="AE107" i="2"/>
  <c r="AG104" i="2"/>
  <c r="AF104" i="2"/>
  <c r="AE104" i="2"/>
  <c r="AF102" i="2"/>
  <c r="AE102" i="2"/>
  <c r="AG99" i="2"/>
  <c r="AF99" i="2"/>
  <c r="AE99" i="2"/>
  <c r="AG96" i="2"/>
  <c r="AF96" i="2"/>
  <c r="AE96" i="2"/>
  <c r="AF93" i="2"/>
  <c r="AE93" i="2"/>
  <c r="AF91" i="2"/>
  <c r="AE91" i="2"/>
  <c r="AG88" i="2"/>
  <c r="AF88" i="2"/>
  <c r="AE88" i="2"/>
  <c r="AG85" i="2"/>
  <c r="AF85" i="2"/>
  <c r="AE85" i="2"/>
  <c r="AF82" i="2"/>
  <c r="AE82" i="2"/>
  <c r="AF80" i="2"/>
  <c r="AE80" i="2"/>
  <c r="AG77" i="2"/>
  <c r="AF77" i="2"/>
  <c r="AE77" i="2"/>
  <c r="AF74" i="2"/>
  <c r="AE74" i="2"/>
  <c r="AF71" i="2"/>
  <c r="AE71" i="2"/>
  <c r="AF69" i="2"/>
  <c r="AE69" i="2"/>
  <c r="AG66" i="2"/>
  <c r="AF66" i="2"/>
  <c r="AE66" i="2"/>
  <c r="AG63" i="2"/>
  <c r="AF63" i="2"/>
  <c r="AE63" i="2"/>
  <c r="AG60" i="2"/>
  <c r="AF60" i="2"/>
  <c r="AE60" i="2"/>
  <c r="AF58" i="2"/>
  <c r="AE58" i="2"/>
  <c r="AG55" i="2"/>
  <c r="AF55" i="2"/>
  <c r="AE55" i="2"/>
  <c r="AG52" i="2"/>
  <c r="AF52" i="2"/>
  <c r="AE52" i="2"/>
  <c r="AG49" i="2"/>
  <c r="AF49" i="2"/>
  <c r="AE49" i="2"/>
  <c r="AF47" i="2"/>
  <c r="AE47" i="2"/>
  <c r="AG44" i="2"/>
  <c r="AF44" i="2"/>
  <c r="AE44" i="2"/>
  <c r="AF41" i="2"/>
  <c r="AE41" i="2"/>
  <c r="AF38" i="2"/>
  <c r="AE38" i="2"/>
  <c r="AF36" i="2"/>
  <c r="AE36" i="2"/>
  <c r="AF30" i="2"/>
  <c r="AE30" i="2"/>
  <c r="AF27" i="2"/>
  <c r="AE27" i="2"/>
  <c r="AF25" i="2"/>
  <c r="AE25" i="2"/>
  <c r="AF19" i="2"/>
  <c r="AE19" i="2"/>
  <c r="AF16" i="2"/>
  <c r="AE16" i="2"/>
  <c r="AF14" i="2"/>
  <c r="AE14" i="2"/>
  <c r="AE363" i="2"/>
  <c r="Z363" i="2"/>
  <c r="W363" i="2"/>
  <c r="V363" i="2"/>
  <c r="S363" i="2"/>
  <c r="I363" i="2"/>
  <c r="S358" i="2"/>
  <c r="I358" i="2"/>
  <c r="G358" i="2"/>
  <c r="E358" i="2"/>
  <c r="D358" i="2"/>
  <c r="C358" i="2"/>
  <c r="B358" i="2"/>
  <c r="AF353" i="2"/>
  <c r="AE353" i="2"/>
  <c r="AD353" i="2"/>
  <c r="AC353" i="2"/>
  <c r="AA353" i="2"/>
  <c r="AF348" i="2"/>
  <c r="AE348" i="2"/>
  <c r="AD348" i="2"/>
  <c r="AC348" i="2"/>
  <c r="AA348" i="2"/>
  <c r="AD5" i="2"/>
  <c r="AC5" i="2"/>
  <c r="Z5" i="2"/>
  <c r="V5" i="2"/>
  <c r="T5" i="2"/>
  <c r="S5" i="2"/>
  <c r="P5" i="2"/>
  <c r="K5" i="2"/>
  <c r="I5" i="2"/>
  <c r="HV32" i="1"/>
  <c r="HQ32" i="1"/>
  <c r="IF31" i="1"/>
  <c r="HV31" i="1"/>
  <c r="HQ31" i="1"/>
  <c r="HV30" i="1"/>
  <c r="HQ30" i="1"/>
  <c r="E30" i="1"/>
  <c r="HV29" i="1"/>
  <c r="HQ29" i="1"/>
  <c r="E29" i="1"/>
  <c r="HV27" i="1"/>
  <c r="HQ27" i="1"/>
  <c r="IF26" i="1"/>
  <c r="E26" i="1"/>
  <c r="IF23" i="1"/>
  <c r="IF22" i="1"/>
  <c r="E22" i="1"/>
  <c r="E20" i="1"/>
  <c r="IF19" i="1"/>
  <c r="IA19" i="1"/>
  <c r="E19" i="1"/>
  <c r="E16" i="1"/>
  <c r="E11" i="1"/>
  <c r="IF9" i="1"/>
  <c r="IA9" i="1"/>
  <c r="E9" i="1"/>
  <c r="IA7" i="1"/>
  <c r="IA5" i="1"/>
  <c r="IA4" i="1"/>
  <c r="IA3" i="1"/>
  <c r="IA2" i="1"/>
</calcChain>
</file>

<file path=xl/sharedStrings.xml><?xml version="1.0" encoding="utf-8"?>
<sst xmlns="http://schemas.openxmlformats.org/spreadsheetml/2006/main" count="15326" uniqueCount="502">
  <si>
    <t>#</t>
  </si>
  <si>
    <t>56.1) Does the software reports any error during the import process?</t>
  </si>
  <si>
    <t>Other</t>
  </si>
  <si>
    <t>56.1.1) Which errors are reported by the software during the import process?</t>
  </si>
  <si>
    <t>56.1.2) Attach screenshots</t>
  </si>
  <si>
    <t>56.2) short comments to the previous question (optional)</t>
  </si>
  <si>
    <t>How long does it take, approximately, to:Import and visualise the model</t>
  </si>
  <si>
    <t>How long does it take, approximately, to:Zoom into the model to see more detail</t>
  </si>
  <si>
    <t>How long does it take, approximately, to:Pan the model</t>
  </si>
  <si>
    <t>How long does it take, approximately, to:Rotate the model</t>
  </si>
  <si>
    <t>How long does it take, approximately, to:Query an object (e.g. select it to get info on attributes)</t>
  </si>
  <si>
    <t>58.1.1) Is the object visible (besides the linear square representing the grid)?</t>
  </si>
  <si>
    <t>58.1.1.1) What is its position with relation to the grid floor?</t>
  </si>
  <si>
    <t>58.1.1.2) How do the curved surfaces look like?</t>
  </si>
  <si>
    <t>58.1.1.3) What shape can you see?</t>
  </si>
  <si>
    <t>58.2.1) Is the object visible (besides the linear square representing the grid)?</t>
  </si>
  <si>
    <t>58.2.1.1) What is its position with relation to the grid floor?</t>
  </si>
  <si>
    <t>58.2.1.2) How do the curved surfaces look like?</t>
  </si>
  <si>
    <t>58.2.1.3) Which shape is shown?</t>
  </si>
  <si>
    <t>58.3.1) Is the object visible (besides the linear square representing the grid)?</t>
  </si>
  <si>
    <t>58.3.1.1) What is its position with relation to the grid floor?</t>
  </si>
  <si>
    <t>58.3.1.2) How do the curved surfaces look like?</t>
  </si>
  <si>
    <t>58.3.1.3) Which shape is shown?</t>
  </si>
  <si>
    <t>58.4.1) Is the object visible (besides the linear square representing the grid)?</t>
  </si>
  <si>
    <t>58.4.1.1) What is its position with relation to the grid floor?</t>
  </si>
  <si>
    <t>58.4.1.2) How do the curved surfaces look like?</t>
  </si>
  <si>
    <t>58.4.1.3) Which shape is shown?</t>
  </si>
  <si>
    <t>58.5.1) Is the object visible (besides the linear square representing the grid)?</t>
  </si>
  <si>
    <t>58.5.1.1) What is its position with relation to the grid floor?</t>
  </si>
  <si>
    <t>58.5.1.2) How do the curved surfaces look like?</t>
  </si>
  <si>
    <t>58.5.1.3) Which shape is shown?</t>
  </si>
  <si>
    <t>58.6.1) Is the object visible (besides the linear square representing the grid)</t>
  </si>
  <si>
    <t>58.6.1.1) What is its position with relation to the grid floor?</t>
  </si>
  <si>
    <t>58.6.1.2) How do the curved surfaces look like?</t>
  </si>
  <si>
    <t>58.6.1.3) Which shape is shown?</t>
  </si>
  <si>
    <t>58.7.1) Is the object visible (besides the linear square representing the grid)?</t>
  </si>
  <si>
    <t>58.7.1.1) What is its position with relation to the grid floor?</t>
  </si>
  <si>
    <t>58.7.1.2) How do the curved surfaces look like?</t>
  </si>
  <si>
    <t>58.7.1.3) Which shape is shown?</t>
  </si>
  <si>
    <t>58.8.1) Is the object visible (besides the linear square representing the grid)?</t>
  </si>
  <si>
    <t>58.8.1.1) What is its position with relation to the grid floor?</t>
  </si>
  <si>
    <t>58.8.1.2) How do the curved surfaces look like?</t>
  </si>
  <si>
    <t>58.8.1.3) Which shape is shown?</t>
  </si>
  <si>
    <t>58.9.1) Is the object visible (besides the linear square representing the grid)?</t>
  </si>
  <si>
    <t>58.9.1.1) What is its position with relation to the grid floor?</t>
  </si>
  <si>
    <t>58.9.1.2) How do the curved surfaces look like?</t>
  </si>
  <si>
    <t>58.9.1.3) Which shape is shown?</t>
  </si>
  <si>
    <t>58.10.1) Is the object visible (besides the linear square representing the grid)?</t>
  </si>
  <si>
    <t>58.10.1.1) What is its position with relation to the grid floor?</t>
  </si>
  <si>
    <t>58.10.1.2) How do the curved surfaces look like?</t>
  </si>
  <si>
    <t>58.10.1.3) Which shape is shown?</t>
  </si>
  <si>
    <t>58.11.1) Is the object visible (besides the linear square representing the grid)?</t>
  </si>
  <si>
    <t>58.11.1.1) What is its position with relation to the grid floor?</t>
  </si>
  <si>
    <t>58.11.1.2) How do the curved surfaces look like?</t>
  </si>
  <si>
    <t>58.11.1.3) Which shape is shown?</t>
  </si>
  <si>
    <t>58.12.1) Is the object visible (besides the linear square representing the grid)?</t>
  </si>
  <si>
    <t>58.12.1.1) What is its position with relation to the grid floor?</t>
  </si>
  <si>
    <t>58.12.1.2) How do the curved surfaces look like?</t>
  </si>
  <si>
    <t>58.12.1.3) Which shape is shown?</t>
  </si>
  <si>
    <t>58.13.1) Is the object visible (besides the linear square representing the grid)?</t>
  </si>
  <si>
    <t>58.13.1.1) What is its position with relation to the grid floor?</t>
  </si>
  <si>
    <t>58.13.1.2) How do the curved surfaces look like?</t>
  </si>
  <si>
    <t>58.13.1.3) Which shape is shown?</t>
  </si>
  <si>
    <t>58.14.1) Is the object visible (besides the linear square representing the grid)?</t>
  </si>
  <si>
    <t>58.14.1.1) What is its position with relation to the grid floor?</t>
  </si>
  <si>
    <t>58.14.1.2) How do the curved surfaces look like?</t>
  </si>
  <si>
    <t>58.14.1.3) Which shape is shown?</t>
  </si>
  <si>
    <t>58.15.1) Is the object visible (besides the linear square representing the grid)?</t>
  </si>
  <si>
    <t>58.15.1.1) What is its position with relation to the grid floor?</t>
  </si>
  <si>
    <t>58.15.1.2) How do the curved surfaces look like?</t>
  </si>
  <si>
    <t>58.15.1.3) Which shape is shown?</t>
  </si>
  <si>
    <t>58.16.1) Is the object visible (besides the linear square representing the grid)?</t>
  </si>
  <si>
    <t>58.16.1.1) What is its position with relation to the grid floor?</t>
  </si>
  <si>
    <t>58.16.1.2) How do the curved surfaces look like?</t>
  </si>
  <si>
    <t>58.16.1.3) Which shape is shown?</t>
  </si>
  <si>
    <t>58.17.1) Is the object visible (besides the linear square representing the grid)?</t>
  </si>
  <si>
    <t>58.17.1.1) What is its position with relation to the grid floor?</t>
  </si>
  <si>
    <t>58.17.1.2) How do the curved surfaces look like?</t>
  </si>
  <si>
    <t>58.17.1.3) Which shape is shown?</t>
  </si>
  <si>
    <t>58.18.1) Is the object visible (besides the linear square representing the grid)?</t>
  </si>
  <si>
    <t>58.18.1.1) What is its position with relation to the grid floor?</t>
  </si>
  <si>
    <t>58.18.1.2) How do the curved surfaces look like?</t>
  </si>
  <si>
    <t>58.18.1.3) Which shape is shown?</t>
  </si>
  <si>
    <t>58.19.1) Is the object visible (besides the linear square representing the grid)?</t>
  </si>
  <si>
    <t>58.19.1.1) What is its position with relation to the grid floor?</t>
  </si>
  <si>
    <t>58.19.1.2) How do the curved surfaces look like?</t>
  </si>
  <si>
    <t>58.19.1.3) Which shape is shown?</t>
  </si>
  <si>
    <t>58.20.1) Is the object visible (besides the linear square representing the grid)?</t>
  </si>
  <si>
    <t>58.20.1.1) What is its position with relation to the grid floor?</t>
  </si>
  <si>
    <t>58.20.1.2) How do the curved surfaces look like?</t>
  </si>
  <si>
    <t>58.20.1.3) Which shape is shown?</t>
  </si>
  <si>
    <t>58.21.1) Is the object visible (besides the linear square representing the grid)?</t>
  </si>
  <si>
    <t>58.21.1.1) What is its position with relation to the grid floor?</t>
  </si>
  <si>
    <t>58.21.1.2) How do the curved surfaces look like?</t>
  </si>
  <si>
    <t>58.21.1.3) Which shape is shown?</t>
  </si>
  <si>
    <t>58.22.1) Is the object visible (besides the linear square representing the grid)?</t>
  </si>
  <si>
    <t>58.22.1.1) What is its position with relation to the grid floor?</t>
  </si>
  <si>
    <t>58.22.1.2) How do the curved surfaces look like?</t>
  </si>
  <si>
    <t>58.22.1.3) Which shape is shown?</t>
  </si>
  <si>
    <t>58.23.1) Is the object visible (besides the linear square representing the grid)?</t>
  </si>
  <si>
    <t>58.23.1.1) What is its position with relation to the grid floor?</t>
  </si>
  <si>
    <t>58.23.1.2) How do the curved surfaces look like?</t>
  </si>
  <si>
    <t>58.23.1.3) Which shape is shown?</t>
  </si>
  <si>
    <t>58.24.1) Is the object visible (besides the linear square representing the grid)?</t>
  </si>
  <si>
    <t>58.24.1.1) What is its position with relation to the grid floor?</t>
  </si>
  <si>
    <t>58.24.1.2) How do the curved surfaces look like?</t>
  </si>
  <si>
    <t>58.24.1.3) Which shape is shown?</t>
  </si>
  <si>
    <t>58.25.1) Is the object visible (besides the linear square representing the grid)?</t>
  </si>
  <si>
    <t>58.25.1.1) What is its position with relation to the grid floor?</t>
  </si>
  <si>
    <t>58.25.1.2) How do the curved surfaces look like?</t>
  </si>
  <si>
    <t>58.25.1.3) Which shape is shown?</t>
  </si>
  <si>
    <t>58.26.1) Is the object visible (besides the linear square representing the grid)?</t>
  </si>
  <si>
    <t>58.26.1.1) What is its position with relation to the grid floor?</t>
  </si>
  <si>
    <t>58.26.1.2) How do the curved surfaces look like?</t>
  </si>
  <si>
    <t>58.26.1.3) Which shape is shown?</t>
  </si>
  <si>
    <t>58.27.1) Is the object visible (besides the linear square representing the grid)?</t>
  </si>
  <si>
    <t>58.27.1.1) What is its position with relation to the grid floor?</t>
  </si>
  <si>
    <t>58.27.1.2) How do the curved surfaces look like?</t>
  </si>
  <si>
    <t>58.27.1.3) Which shape is shown?</t>
  </si>
  <si>
    <t>58.28.1) Is the object visible (besides the linear square representing the grid)?</t>
  </si>
  <si>
    <t>58.28.1.1) What is its position with relation to the grid floor?</t>
  </si>
  <si>
    <t>58.28.1.2) How do the curved surfaces look like?</t>
  </si>
  <si>
    <t>58.28.1.3) Which shape is shown?</t>
  </si>
  <si>
    <t>58.29.1) Is the object visible (besides the linear square representing the grid)?</t>
  </si>
  <si>
    <t>58.29.1.1) What is its position with relation to the grid floor?</t>
  </si>
  <si>
    <t>58.29.1.2) How do the curved surfaces look like?</t>
  </si>
  <si>
    <t>58.29.1.3) Which shape is shown?</t>
  </si>
  <si>
    <t>58.30.1) Is the object visible (besides the linear square representing the grid)?</t>
  </si>
  <si>
    <t>58.30.1.1) What is its position with relation to the grid floor?</t>
  </si>
  <si>
    <t>58.30.1.2) How do the curved surfaces look like?</t>
  </si>
  <si>
    <t>58.30.1.3) Which shape is shown?</t>
  </si>
  <si>
    <t>61.1) Do the two cylinders in the corner (positions 46 and 56) have the same lenght?</t>
  </si>
  <si>
    <t>61.1.1) How do they differ?</t>
  </si>
  <si>
    <t>61.1.2) Attach screenshots</t>
  </si>
  <si>
    <t>61.2) short comments to the previous question (optional)</t>
  </si>
  <si>
    <t>62.1) Do the two vertical H beams (positions 24 and 34) have the same lenght?</t>
  </si>
  <si>
    <t>62.1.1) How do they differ?</t>
  </si>
  <si>
    <t>62.1.2) Attach screenshots</t>
  </si>
  <si>
    <t>62.2) short comments to the previous question (optional)</t>
  </si>
  <si>
    <t>64.1) Did the normals change?</t>
  </si>
  <si>
    <t>64.1.1) What changes / inconsistencies / errors / other issues were noted?</t>
  </si>
  <si>
    <t>64.1.2) Attach screenshots</t>
  </si>
  <si>
    <t>64.2) short comments to the previous question (optional)</t>
  </si>
  <si>
    <t>You arrived at the end of the phase 1: "Import and manage the file in the software".Now choose:</t>
  </si>
  <si>
    <t>65) How long does it take for the data to be exported to IFC?</t>
  </si>
  <si>
    <t>66) Any comments or observations regarding export (errors, needed customisations...)?</t>
  </si>
  <si>
    <t>67) Attach screenshots</t>
  </si>
  <si>
    <t>software</t>
  </si>
  <si>
    <t>swversion</t>
  </si>
  <si>
    <t>youremail</t>
  </si>
  <si>
    <t>Start Date (UTC)</t>
  </si>
  <si>
    <t>Submit Date (UTC)</t>
  </si>
  <si>
    <t>Network ID</t>
  </si>
  <si>
    <t>65651mvik4pxw2f16565l1y2esahqbsw</t>
  </si>
  <si>
    <t>No</t>
  </si>
  <si>
    <t/>
  </si>
  <si>
    <t>less than a minute</t>
  </si>
  <si>
    <t>it's almost immediate</t>
  </si>
  <si>
    <t>1</t>
  </si>
  <si>
    <t>Above touching</t>
  </si>
  <si>
    <t>no curved surfaces are present</t>
  </si>
  <si>
    <t>Cube with subtraction in corner</t>
  </si>
  <si>
    <t>On</t>
  </si>
  <si>
    <t>No curved surfaces are present</t>
  </si>
  <si>
    <t>Complete cube</t>
  </si>
  <si>
    <t>0</t>
  </si>
  <si>
    <t>Smooth</t>
  </si>
  <si>
    <t>a cylinder with round base and oblique extrusion</t>
  </si>
  <si>
    <t>A beam: a 3D geometry derived by the extrusion of the base shape similar to B in figure</t>
  </si>
  <si>
    <t>Curved/extruded cylinder with round base</t>
  </si>
  <si>
    <t>Above</t>
  </si>
  <si>
    <t>a small cube in the corner</t>
  </si>
  <si>
    <t>Oblique parallelepiped (no orthogonal angles)</t>
  </si>
  <si>
    <t>Like B but with cylinders in the corners</t>
  </si>
  <si>
    <t>a beam: a 3D geometry derived from the extrusion of the base shape similar to B in figure</t>
  </si>
  <si>
    <t>a shape deriving from the intersection of two cubes in a corner</t>
  </si>
  <si>
    <t>Below touching</t>
  </si>
  <si>
    <t>a cylinder with round base</t>
  </si>
  <si>
    <t>a beam: a 3D geometry derived by the extrusion along a curved line of the base shape similar to B in figure</t>
  </si>
  <si>
    <t>A triangular prism</t>
  </si>
  <si>
    <t>Cylinder with round base</t>
  </si>
  <si>
    <t>a beam: a 3D geometry derived by the oblique extrusion of the base shape similar to B in figure</t>
  </si>
  <si>
    <t>a shape deriving from the extrusion of a square towards a curved path</t>
  </si>
  <si>
    <t>They aren't shown</t>
  </si>
  <si>
    <t>Yes</t>
  </si>
  <si>
    <t>The software has also export abilities to IFC</t>
  </si>
  <si>
    <t>less then a minute</t>
  </si>
  <si>
    <t>Autodesk Civil 3D</t>
  </si>
  <si>
    <t>2019</t>
  </si>
  <si>
    <t>j.n.h.vanliempt@student.tudelft.nl</t>
  </si>
  <si>
    <t>2019-11-21 18:23:38</t>
  </si>
  <si>
    <t>2019-11-21 18:51:34</t>
  </si>
  <si>
    <t>241b13f670</t>
  </si>
  <si>
    <t>wmqf6ufvbok0kiepwopwmqf6ufvsas1n</t>
  </si>
  <si>
    <t>Flattened shape</t>
  </si>
  <si>
    <t>a cylinder with elliptical base and oblique extrusion</t>
  </si>
  <si>
    <t>a cylinder with elliptical base</t>
  </si>
  <si>
    <t>a beam: a 3D geometry derived by the extrusion of the base shape similar to B in figure</t>
  </si>
  <si>
    <t>Cylinder with elliptical base</t>
  </si>
  <si>
    <t>cylinder with small round base</t>
  </si>
  <si>
    <t>Flattened cylinder</t>
  </si>
  <si>
    <t>Cylinder with small round base</t>
  </si>
  <si>
    <t>eveBIM Viewer</t>
  </si>
  <si>
    <t>Beta 2.4.2.201</t>
  </si>
  <si>
    <t>2019-11-16 21:36:56</t>
  </si>
  <si>
    <t>2019-11-16 21:44:27</t>
  </si>
  <si>
    <t>v3g8xh7aywrbbsb8sv6v3g8xrl5s6mn1</t>
  </si>
  <si>
    <t>A beam: a 3D geometry derived by the extrusion of the base shape similar to A in figure</t>
  </si>
  <si>
    <t>a cylinder with elliptical base, extruded towards a curved direction</t>
  </si>
  <si>
    <t>a beam: a 3D geometry derived from the extrusion of the base shape similar to A in figure</t>
  </si>
  <si>
    <t>a beam: a 3D geometry derived from the extrusion towards a curved direction of the base shape similar to B in figure</t>
  </si>
  <si>
    <t>a beam: a 3D geometry derived by the extrusion along a curved line of the base shape similar to A in figure</t>
  </si>
  <si>
    <t>a beam: a 3D geometry derived by the oblique extrusion of the base shape similar to A in figure</t>
  </si>
  <si>
    <t>The software cannot export to IFC, therefore skip the phase 2</t>
  </si>
  <si>
    <t>Solibri Office</t>
  </si>
  <si>
    <t>9.10.3.5</t>
  </si>
  <si>
    <t>2019-11-16 16:55:28</t>
  </si>
  <si>
    <t>2019-11-16 17:02:58</t>
  </si>
  <si>
    <t>3xpp5ir1nnwaqwlnkp80r3xpp5iytudw</t>
  </si>
  <si>
    <t>Complete cube occupying the same size of earlier</t>
  </si>
  <si>
    <t>Like B but flattened</t>
  </si>
  <si>
    <t>Bentley Map Enterprise</t>
  </si>
  <si>
    <t>V8i SELECTseries 10</t>
  </si>
  <si>
    <t>2019-11-16 10:07:08</t>
  </si>
  <si>
    <t>2019-11-16 10:15:06</t>
  </si>
  <si>
    <t>et4tenl3xl7oehumz2et4ucn3qgzfhp5</t>
  </si>
  <si>
    <t>This part is exactly the same as for ACCA PriMus-IFC!!!</t>
  </si>
  <si>
    <t>ACCA usBIM.viewer</t>
  </si>
  <si>
    <t>v.8.00d</t>
  </si>
  <si>
    <t>2019-11-14 15:06:13</t>
  </si>
  <si>
    <t>2019-11-14 15:08:47</t>
  </si>
  <si>
    <t>qabwelhf5h6snlw8jkdqabwe2ldhijb3</t>
  </si>
  <si>
    <t>Faceted</t>
  </si>
  <si>
    <t>Rectangular cuboid</t>
  </si>
  <si>
    <t>a beam: a 3D geometry derived by the extrusion of the base shape similar to A in figure</t>
  </si>
  <si>
    <t>A in a curve extruded rectangular cuboid</t>
  </si>
  <si>
    <t>Like A but flattened</t>
  </si>
  <si>
    <t>An oblique rectangular cuboid</t>
  </si>
  <si>
    <t>ACCA PriMus-IFC</t>
  </si>
  <si>
    <t>BIM 2(b) (64 bit)</t>
  </si>
  <si>
    <t>2019-11-14 13:30:57</t>
  </si>
  <si>
    <t>2019-11-14 13:51:16</t>
  </si>
  <si>
    <t>klnyjaphjivzoek9ak4klny7vu1lly9j</t>
  </si>
  <si>
    <t>Rectangular solid</t>
  </si>
  <si>
    <t>a beam: a 3D geometry derived from the extrusion towards a curved direction of the base shape similar to A in figure</t>
  </si>
  <si>
    <t>a 3D geometry derived by the extrusion along a curved line of a rectangular shape</t>
  </si>
  <si>
    <t>similar to A, but then flattened</t>
  </si>
  <si>
    <t>a 3D geometry derived by the oblique extrusion of a rectangular base shape</t>
  </si>
  <si>
    <t>flattened cylinder</t>
  </si>
  <si>
    <t>cylinder with elliptical base</t>
  </si>
  <si>
    <t>Some normals did change (seeing them visually)</t>
  </si>
  <si>
    <t>Simplebim</t>
  </si>
  <si>
    <t>8.0</t>
  </si>
  <si>
    <t>2019-11-13 19:34:08</t>
  </si>
  <si>
    <t>2019-11-13 19:46:45</t>
  </si>
  <si>
    <t>9fawo5dcj0gd3jnyr9fawo5wp4ztvo30</t>
  </si>
  <si>
    <t>Elements have been created and/or have changed their positions on currently unseen stories. 
Some elements could not be imported due to missing or incorrect geometry.</t>
  </si>
  <si>
    <t>same as shape 11</t>
  </si>
  <si>
    <t>nothing expect the reported missing elements</t>
  </si>
  <si>
    <t>ArchiCAD</t>
  </si>
  <si>
    <t>ArchiCAD 21</t>
  </si>
  <si>
    <t>n.salheb@hotmail.com</t>
  </si>
  <si>
    <t>2019-11-13 18:03:16</t>
  </si>
  <si>
    <t>2019-11-13 18:45:21</t>
  </si>
  <si>
    <t>c8621ae63c</t>
  </si>
  <si>
    <t>0kb4bexyko970bjdziuy0kb4bec1mm8t</t>
  </si>
  <si>
    <t>oblique solid based on square</t>
  </si>
  <si>
    <t>2.000m</t>
  </si>
  <si>
    <t>Bentley MicroStation TerraSolid</t>
  </si>
  <si>
    <t>MS Connect Edition 10.04.00.46 TerraScan 19.004</t>
  </si>
  <si>
    <t>artur_warchol@o2.pl,</t>
  </si>
  <si>
    <t>2019-11-13 07:52:40</t>
  </si>
  <si>
    <t>2019-11-13 08:31:57</t>
  </si>
  <si>
    <t>0e81ae1f59</t>
  </si>
  <si>
    <t>ogri70dzre3b80vzqogriezqeta8hnh5</t>
  </si>
  <si>
    <t>"Elements ignored: 11" (not specified which ones)</t>
  </si>
  <si>
    <t>These objects are not shown</t>
  </si>
  <si>
    <t>The software does not have the necessary tools for checking it</t>
  </si>
  <si>
    <t>Allplan</t>
  </si>
  <si>
    <t>2020</t>
  </si>
  <si>
    <t>2019-11-05 14:53:53</t>
  </si>
  <si>
    <t>2019-11-05 15:15:23</t>
  </si>
  <si>
    <t>yzvqw0vg16fsjryzvief1xe1gy71mo75</t>
  </si>
  <si>
    <t>1-5 minutes</t>
  </si>
  <si>
    <t>Similar to A, but with (towards a curve extruded) cilinders in the corners</t>
  </si>
  <si>
    <t>Similar to A, but with cilinders in the corners</t>
  </si>
  <si>
    <t>Similar to A, but with (faceted) cilinders in the corners</t>
  </si>
  <si>
    <t>These cilinders are not shown - they're flat.</t>
  </si>
  <si>
    <t>Just from a visual check, it looks like the normals did NOT change.</t>
  </si>
  <si>
    <t>AutoCAD Architecture</t>
  </si>
  <si>
    <t>2019-11-04 18:54:50</t>
  </si>
  <si>
    <t>2019-11-04 19:15:55</t>
  </si>
  <si>
    <t>c8whjy9d4187dghc857k8vq6jmsgkpe4</t>
  </si>
  <si>
    <t>On (flat)</t>
  </si>
  <si>
    <t>Cube</t>
  </si>
  <si>
    <t>the software does not have the necessary tool for checking it</t>
  </si>
  <si>
    <t>I can't check it</t>
  </si>
  <si>
    <t>ACCA Edificius</t>
  </si>
  <si>
    <t>v.BIM ONE(d)</t>
  </si>
  <si>
    <t>2019-11-03 20:51:07</t>
  </si>
  <si>
    <t>2019-11-03 21:18:38</t>
  </si>
  <si>
    <t>x3ss6cavzv2wrzyx3ss6rakxw2ppkxhk</t>
  </si>
  <si>
    <t>('Failed to rebuild a valid solid for object ', 'Component054')
('Failed to rebuild a valid solid for object ', 'Component014')
('Failed to rebuild a valid solid for object ', 'Component016')
('Failed to rebuild a valid solid for object ', 'Component042')
('Failed to rebuild a valid solid for object ', 'Component040')
('Failed to rebuild a valid solid for object ', 'Component046')
('Failed to rebuild a valid solid for object ', 'Component044')</t>
  </si>
  <si>
    <t>Oblique prism</t>
  </si>
  <si>
    <t>All objects which are "above" the frame, are just slightly above, about the height of the frame away from the frame and actually exactly at zero height, since the frame top surfaces are below zero. The one exception is the object in place #21 which is clearly above zero.</t>
  </si>
  <si>
    <t>Not sure compared to what there should be a change. When switching off double-sided lighting (changing to one-sided lighting), only the flattened shapes turn partially black, indicating some visibility of the "rear" side opposite of the normal direction.</t>
  </si>
  <si>
    <t>FreeCAD</t>
  </si>
  <si>
    <t>Current 0.19_pre development build 0.19.17352_x64_LP_11.11_PY2QT4-WinVS2013</t>
  </si>
  <si>
    <t>helga.tauscher@htw-dresden.de</t>
  </si>
  <si>
    <t>2019-11-01 16:30:34</t>
  </si>
  <si>
    <t>2019-11-01 17:30:33</t>
  </si>
  <si>
    <t>5ef26a7f2b</t>
  </si>
  <si>
    <t>krbke1fs0xcfkkdgkrbke1x86zm5f9nm</t>
  </si>
  <si>
    <t>The software was not able ot import the model, even without crushing</t>
  </si>
  <si>
    <t>2019-11-01 16:24:16</t>
  </si>
  <si>
    <t>2019-11-01 16:27:43</t>
  </si>
  <si>
    <t>3fpmsvi4jtjhdomok7dt3fpmsvfjgzgd</t>
  </si>
  <si>
    <t>Some geometries  can't be generated because it is not implemented (IfcCraneRailAShapeProfileDef, IfcRevolvedAreaSolid)</t>
  </si>
  <si>
    <t>-</t>
  </si>
  <si>
    <t>\-</t>
  </si>
  <si>
    <t>Some elements have wrong normals</t>
  </si>
  <si>
    <t>eveBIM</t>
  </si>
  <si>
    <t>2.10.0</t>
  </si>
  <si>
    <t>elisa.rolland@cstb.fr</t>
  </si>
  <si>
    <t>2019-10-29 17:54:40</t>
  </si>
  <si>
    <t>2019-10-29 20:04:09</t>
  </si>
  <si>
    <t>43096fb560</t>
  </si>
  <si>
    <t>gt30cvl3h3v21lk2gt3hmo9fckt9unfd</t>
  </si>
  <si>
    <t>The following problems were encountered in the IFC file: Geometry #278 is empty (possibly after clipping), not imported.</t>
  </si>
  <si>
    <t>No exterior boundary</t>
  </si>
  <si>
    <t>a box twice as tall as most of other cubes</t>
  </si>
  <si>
    <t>2 m</t>
  </si>
  <si>
    <t>Autodesk Revit 2019.2</t>
  </si>
  <si>
    <t>19.2.1.1</t>
  </si>
  <si>
    <t>hendrik.goerne@htw-dresden.de</t>
  </si>
  <si>
    <t>2019-10-17 13:46:10</t>
  </si>
  <si>
    <t>2019-10-17 14:29:06</t>
  </si>
  <si>
    <t>9ueq6l06mowiwgxbul9ueq6jnjhhqj44</t>
  </si>
  <si>
    <t>no error but warning</t>
  </si>
  <si>
    <t>same as 11</t>
  </si>
  <si>
    <t>2m</t>
  </si>
  <si>
    <t>it crashes without completing the operation</t>
  </si>
  <si>
    <t>AutodeskRevit2018</t>
  </si>
  <si>
    <t>18.0.0.420</t>
  </si>
  <si>
    <t>tim.kaiser@htw-dresden.de</t>
  </si>
  <si>
    <t>2019-10-17 13:46:51</t>
  </si>
  <si>
    <t>2019-10-17 14:28:42</t>
  </si>
  <si>
    <t>hpx6umspw4jeoqo6nx9hpx6umvv7xdfk</t>
  </si>
  <si>
    <t>Not all the feautures are imported.</t>
  </si>
  <si>
    <t>no comments.</t>
  </si>
  <si>
    <t>A 3D geometry derived from the extrusion towards a curved direction.</t>
  </si>
  <si>
    <t>i can see cylinder number 56 but not cylinder number 46</t>
  </si>
  <si>
    <t>I don't notice any changes.</t>
  </si>
  <si>
    <t>Autodesk Revit 2020</t>
  </si>
  <si>
    <t>Educational 2020</t>
  </si>
  <si>
    <t>cristina.leoni@uniroma1.it</t>
  </si>
  <si>
    <t>2019-10-15 15:13:45</t>
  </si>
  <si>
    <t>2019-10-15 16:00:09</t>
  </si>
  <si>
    <t>f47c72dc88</t>
  </si>
  <si>
    <t>059b30e29cbd7c7f0a537b55b6e460aa</t>
  </si>
  <si>
    <t>[IFCgeometries.ifc] Error on line 11: (For input string: "1550924773.94105") #5=IFCOWNERHISTORY(#3,#4,$,.ADDED.,$,#3,#4,1550924773.94105);
The import works fine with this correction:
#5=IFCOWNERHISTORY(#3,#4,$,.ADDED.,$,#3,#4,1550924773);</t>
  </si>
  <si>
    <t>two ellipses without connection</t>
  </si>
  <si>
    <t>it seems to be</t>
  </si>
  <si>
    <t>The software has also export abilities</t>
  </si>
  <si>
    <t>[Not answered]</t>
  </si>
  <si>
    <t>1.5.138</t>
  </si>
  <si>
    <t>gregoire.maillet@ign.fr</t>
  </si>
  <si>
    <t>2019-07-23 09:41:37</t>
  </si>
  <si>
    <t>2019-07-23 10:19:39</t>
  </si>
  <si>
    <t>96cc226e82</t>
  </si>
  <si>
    <t>bad2bbe48d490d9a6b307d8f64657364</t>
  </si>
  <si>
    <t>The software does not have the necessary tools to check this information</t>
  </si>
  <si>
    <t>A beam: a 3D geometry derived by the extrusion of the base shape similar to C in figure</t>
  </si>
  <si>
    <t>a beam: a 3D geometry derived from the extrusion of the base shape similar to C in figure</t>
  </si>
  <si>
    <t>a beam: a 3D geometry derived by the extrusion along a curved line of the base shape similar to C in figure</t>
  </si>
  <si>
    <t>a beam: a 3D geometry derived by the oblique extrusion of the base shape similar to C in figure</t>
  </si>
  <si>
    <t>The software cannot export, therefore skip the phase 2</t>
  </si>
  <si>
    <t>BIM Visison 2.20.3</t>
  </si>
  <si>
    <t>2.20.3</t>
  </si>
  <si>
    <t>Helen.eriksson@nateko.lu.se</t>
  </si>
  <si>
    <t>2019-07-19 12:17:02</t>
  </si>
  <si>
    <t>2019-07-19 12:44:05</t>
  </si>
  <si>
    <t>0f098a756b</t>
  </si>
  <si>
    <t>a6dcfd45022d43b2b42d364ce9620877</t>
  </si>
  <si>
    <t>Extrusion magnitude incorrect
Failed to create extrusion solid</t>
  </si>
  <si>
    <t>Cube with missing faces</t>
  </si>
  <si>
    <t>Below</t>
  </si>
  <si>
    <t>5.1</t>
  </si>
  <si>
    <t>2019-07-17 12:39:03</t>
  </si>
  <si>
    <t>2019-07-17 13:08:08</t>
  </si>
  <si>
    <t>656e644560a6296623333ff2041cdbac</t>
  </si>
  <si>
    <t>There is a window for errors and warnings which is empty.</t>
  </si>
  <si>
    <t>Flat in grid plane</t>
  </si>
  <si>
    <t>Changed the rendering for all objects from default two-side to one-sided (select all, view tab, lighting property). The only shapes that change appearance are the flattened ones with faces missing.</t>
  </si>
  <si>
    <t>Objects to be exported need to be selected. 
There are options for import and export, however import/export configuration is by default stored with global setting. Display of the options and individual configuration of each single import and export needs to be activated explicitly.</t>
  </si>
  <si>
    <t>0.18</t>
  </si>
  <si>
    <t>2019-07-08 16:52:30</t>
  </si>
  <si>
    <t>2019-07-08 18:14:34</t>
  </si>
  <si>
    <t>ad73c57080a957b40c3cd3ccf8f27ea3</t>
  </si>
  <si>
    <t>Oblique parallelepiped</t>
  </si>
  <si>
    <t>Autodesk</t>
  </si>
  <si>
    <t>_____</t>
  </si>
  <si>
    <t>2019-06-20 16:33:48</t>
  </si>
  <si>
    <t>2019-06-20 17:09:10</t>
  </si>
  <si>
    <t>4a449b4ad0</t>
  </si>
  <si>
    <t>8e12529403623dd148a6b0e914a7500e</t>
  </si>
  <si>
    <t>The software crushes without completing the operation</t>
  </si>
  <si>
    <t>SketchUp</t>
  </si>
  <si>
    <t>j.e.stoter@tudelft.nl</t>
  </si>
  <si>
    <t>2019-06-03 08:37:50</t>
  </si>
  <si>
    <t>2019-06-03 08:39:35</t>
  </si>
  <si>
    <t>efa5a12d88</t>
  </si>
  <si>
    <t>6f8f1bd5cba564836203441468861274</t>
  </si>
  <si>
    <t>\- Geometry extrusion: Extrusion magnitude incorrect; 
- No valid area: OuterLoop is not a valid area (and proposes transformation)</t>
  </si>
  <si>
    <t>It is a cube with missing faces, but all of them can be visualised when rotating the model; however they appear and disappear while rotating, so that it is never possible to visualise the complete cube</t>
  </si>
  <si>
    <t>A cube whose faces appear and disappear while rotating the model, so that the interior part is always visible</t>
  </si>
  <si>
    <t>images of the normals in the attachments</t>
  </si>
  <si>
    <t>FZK Viewer</t>
  </si>
  <si>
    <t>5.1 Build 978</t>
  </si>
  <si>
    <t>f.noardo@tudelft.nl</t>
  </si>
  <si>
    <t>2019-05-27 07:13:33</t>
  </si>
  <si>
    <t>2019-05-27 08:51:55</t>
  </si>
  <si>
    <t>e8b753a500</t>
  </si>
  <si>
    <t>000172fc7721742369a2c73cf33bf85d</t>
  </si>
  <si>
    <t>Both cylinders  belong to Ifcsweptdisksolid  category  but they have different IfcGUI ids.</t>
  </si>
  <si>
    <t>They belong to same category IfcExtrudedAreaSolid but they have different length, volume and depth.</t>
  </si>
  <si>
    <t>The exported IFC files were  much larger than the originals: Myran -3 times, Ifc_geometries - 30 times</t>
  </si>
  <si>
    <t>REVIT</t>
  </si>
  <si>
    <t>2018</t>
  </si>
  <si>
    <t>C.FRATZESKOU@student.tudelft.com</t>
  </si>
  <si>
    <t>2019-03-26 13:03:03</t>
  </si>
  <si>
    <t>2019-03-26 14:23:22</t>
  </si>
  <si>
    <t>9a288574c0</t>
  </si>
  <si>
    <t>74687c399a375aed6597670e08dd7ab7</t>
  </si>
  <si>
    <t>Geometry #278 is empty (possibly after clipping), not imported.</t>
  </si>
  <si>
    <t>34 is longer</t>
  </si>
  <si>
    <t>Sometimes it was difficult to assess the questions as both member of the assessment team were unfamiliar with the program. For example (getting normals) is surely possible with Autodesk, but it's not well described and very difficult to find out how to do it.</t>
  </si>
  <si>
    <t>Revit</t>
  </si>
  <si>
    <t>felix.dahle@student.tudelft.nl</t>
  </si>
  <si>
    <t>2019-03-26 11:29:22</t>
  </si>
  <si>
    <t>2019-03-26 13:08:07</t>
  </si>
  <si>
    <t>a1d52d78fe</t>
  </si>
  <si>
    <t>af1e6bac32e5071c9443537a55c03d94</t>
  </si>
  <si>
    <t>The software doesn't report any error.</t>
  </si>
  <si>
    <t>The height of both objects is 2m.</t>
  </si>
  <si>
    <t>H beam 34 has a length of 4m; beam 24 has a length of 2m.</t>
  </si>
  <si>
    <t>The normals couldn't be checked, however the objects were displayed as in the provided video.</t>
  </si>
  <si>
    <t>Vectorworks</t>
  </si>
  <si>
    <t>2019-03-24 12:01:39</t>
  </si>
  <si>
    <t>2019-03-24 12:42:58</t>
  </si>
  <si>
    <t>2c42a354c9</t>
  </si>
  <si>
    <t>0bb2856b1be637238937ee01928778c1</t>
  </si>
  <si>
    <t>As I said, there were no errors</t>
  </si>
  <si>
    <t>They don't differ. Both have the same length.</t>
  </si>
  <si>
    <t>They have a difference of 2 meters</t>
  </si>
  <si>
    <t>Objects are displayed as in the instruction video. However, there isn't a tool to check the normals.</t>
  </si>
  <si>
    <t>Vectorworks Designer 2019</t>
  </si>
  <si>
    <t>2019 SP2 (Build 463397) (64-Bit)</t>
  </si>
  <si>
    <t>mamoscholaki@gmail.com</t>
  </si>
  <si>
    <t>2019-03-24 12:01:02</t>
  </si>
  <si>
    <t>2019-03-24 12:42:32</t>
  </si>
  <si>
    <t>b72723d96b24de73e9f981afb77f70e1</t>
  </si>
  <si>
    <t>During the IFC file read operation inconsistencies were found, which gave a warning. Then, 7 elements were not imported (failed - missing/incorrect geometries) and there is 1 possible data loss (possible corrupt IFC file).</t>
  </si>
  <si>
    <t>the software does not allow this</t>
  </si>
  <si>
    <t>They don't, they are both 2m.</t>
  </si>
  <si>
    <t>They don't</t>
  </si>
  <si>
    <t>Gradual transition in colours for same object.</t>
  </si>
  <si>
    <t>It might be worth mentioning that some of the shapes of the IFC geometry overlap.</t>
  </si>
  <si>
    <t>ArchiCAD 22</t>
  </si>
  <si>
    <t>i.lansky@student.tudelft.nl</t>
  </si>
  <si>
    <t>2019-03-21 11:27:50</t>
  </si>
  <si>
    <t>2019-03-21 13:12:39</t>
  </si>
  <si>
    <t>8eb41b26f0</t>
  </si>
  <si>
    <t>85e8c0d23b467348c003e12b34924ad1</t>
  </si>
  <si>
    <t>Inconsistency found during IFC file read operation. Do you want to continue? And an error saying that the IFC file is corrupt.</t>
  </si>
  <si>
    <t>they dont</t>
  </si>
  <si>
    <t>they don't</t>
  </si>
  <si>
    <t>unclear question.</t>
  </si>
  <si>
    <t>Archicad</t>
  </si>
  <si>
    <t>22.0.0</t>
  </si>
  <si>
    <t>a.e.mulder@student.tudelft.nl</t>
  </si>
  <si>
    <t>2019-03-21 12:10:10</t>
  </si>
  <si>
    <t>2019-03-21 12:50:49</t>
  </si>
  <si>
    <t>c07be9c69f</t>
  </si>
  <si>
    <t>Not visible</t>
  </si>
  <si>
    <t>Visible</t>
  </si>
  <si>
    <t>IFC compliancy percentage</t>
  </si>
  <si>
    <t>Profile A</t>
  </si>
  <si>
    <t>Profile B</t>
  </si>
  <si>
    <t>Similar to A, with cilinders at the corners</t>
  </si>
  <si>
    <t>Cylinder without small round base</t>
  </si>
  <si>
    <t>a cylinder with round base, without extrusion</t>
  </si>
  <si>
    <t>Profile A flattened</t>
  </si>
  <si>
    <t>Profile B flattened</t>
  </si>
  <si>
    <t>similar to A but with cylinders at the corners</t>
  </si>
  <si>
    <t>Oblique (no orthogonal angles) prism</t>
  </si>
  <si>
    <t>parallelopiped</t>
  </si>
  <si>
    <t>cylinder with round base</t>
  </si>
  <si>
    <t>Cube with faces that appear and disappear while rotating</t>
  </si>
  <si>
    <t>Cube whose faces appear and disappear while rotating; the interior part of it is always visible</t>
  </si>
  <si>
    <t>box twice as tall as most of other cubes</t>
  </si>
  <si>
    <t>Same as 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</si>
</sst>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name val="Arial"/>
    </font>
    <font>
      <sz val="11"/>
      <name val="Arial"/>
      <family val="2"/>
    </font>
    <font>
      <b/>
      <sz val="11"/>
      <name val="Arial"/>
      <family val="2"/>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49" fontId="0" fillId="0" borderId="0" xfId="0" applyNumberFormat="1"/>
    <xf numFmtId="0" fontId="2" fillId="0" borderId="0" xfId="0" applyFont="1"/>
    <xf numFmtId="0" fontId="2" fillId="2" borderId="0" xfId="0" applyFont="1" applyFill="1"/>
    <xf numFmtId="49" fontId="0" fillId="2" borderId="0" xfId="0" applyNumberFormat="1" applyFill="1"/>
    <xf numFmtId="0" fontId="0" fillId="2" borderId="0" xfId="0" applyFill="1"/>
    <xf numFmtId="0" fontId="1" fillId="0" borderId="0" xfId="0" applyFont="1"/>
    <xf numFmtId="0" fontId="1" fillId="2" borderId="0" xfId="0" applyFont="1" applyFill="1"/>
    <xf numFmtId="9" fontId="0" fillId="2" borderId="0" xfId="0" applyNumberFormat="1" applyFill="1"/>
    <xf numFmtId="9" fontId="0" fillId="0" borderId="0" xfId="0" applyNumberFormat="1"/>
    <xf numFmtId="49"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32"/>
  <sheetViews>
    <sheetView zoomScaleNormal="100" workbookViewId="0">
      <selection sqref="A1:IL32"/>
    </sheetView>
  </sheetViews>
  <sheetFormatPr baseColWidth="10" defaultColWidth="8.83203125" defaultRowHeight="14" x14ac:dyDescent="0.15"/>
  <cols>
    <col min="1" max="231" width="9.5" style="1"/>
    <col min="232" max="232" width="9.83203125" style="1" customWidth="1"/>
    <col min="233" max="246" width="9.5" style="1"/>
  </cols>
  <sheetData>
    <row r="1" spans="1:246" x14ac:dyDescent="0.15">
      <c r="A1" t="s">
        <v>0</v>
      </c>
      <c r="B1" t="s">
        <v>1</v>
      </c>
      <c r="C1" t="s">
        <v>2</v>
      </c>
      <c r="D1" t="s">
        <v>3</v>
      </c>
      <c r="E1" t="s">
        <v>4</v>
      </c>
      <c r="F1" t="s">
        <v>5</v>
      </c>
      <c r="G1" t="s">
        <v>6</v>
      </c>
      <c r="H1" t="s">
        <v>2</v>
      </c>
      <c r="I1" t="s">
        <v>7</v>
      </c>
      <c r="J1" t="s">
        <v>8</v>
      </c>
      <c r="K1" t="s">
        <v>9</v>
      </c>
      <c r="L1" t="s">
        <v>10</v>
      </c>
      <c r="M1" t="s">
        <v>11</v>
      </c>
      <c r="N1" t="s">
        <v>12</v>
      </c>
      <c r="O1" t="s">
        <v>2</v>
      </c>
      <c r="P1" t="s">
        <v>13</v>
      </c>
      <c r="Q1" t="s">
        <v>2</v>
      </c>
      <c r="R1" t="s">
        <v>14</v>
      </c>
      <c r="S1" t="s">
        <v>2</v>
      </c>
      <c r="T1" t="s">
        <v>15</v>
      </c>
      <c r="U1" t="s">
        <v>16</v>
      </c>
      <c r="V1" t="s">
        <v>2</v>
      </c>
      <c r="W1" t="s">
        <v>17</v>
      </c>
      <c r="X1" t="s">
        <v>2</v>
      </c>
      <c r="Y1" t="s">
        <v>18</v>
      </c>
      <c r="Z1" t="s">
        <v>2</v>
      </c>
      <c r="AA1" t="s">
        <v>19</v>
      </c>
      <c r="AB1" t="s">
        <v>20</v>
      </c>
      <c r="AC1" t="s">
        <v>2</v>
      </c>
      <c r="AD1" t="s">
        <v>21</v>
      </c>
      <c r="AE1" t="s">
        <v>2</v>
      </c>
      <c r="AF1" t="s">
        <v>22</v>
      </c>
      <c r="AG1" t="s">
        <v>2</v>
      </c>
      <c r="AH1" t="s">
        <v>23</v>
      </c>
      <c r="AI1" t="s">
        <v>24</v>
      </c>
      <c r="AJ1" t="s">
        <v>2</v>
      </c>
      <c r="AK1" t="s">
        <v>25</v>
      </c>
      <c r="AL1" t="s">
        <v>2</v>
      </c>
      <c r="AM1" t="s">
        <v>26</v>
      </c>
      <c r="AN1" t="s">
        <v>2</v>
      </c>
      <c r="AO1" t="s">
        <v>27</v>
      </c>
      <c r="AP1" t="s">
        <v>28</v>
      </c>
      <c r="AQ1" t="s">
        <v>2</v>
      </c>
      <c r="AR1" t="s">
        <v>29</v>
      </c>
      <c r="AS1" t="s">
        <v>2</v>
      </c>
      <c r="AT1" t="s">
        <v>30</v>
      </c>
      <c r="AU1" t="s">
        <v>2</v>
      </c>
      <c r="AV1" t="s">
        <v>31</v>
      </c>
      <c r="AW1" t="s">
        <v>32</v>
      </c>
      <c r="AX1" t="s">
        <v>2</v>
      </c>
      <c r="AY1" t="s">
        <v>33</v>
      </c>
      <c r="AZ1" t="s">
        <v>2</v>
      </c>
      <c r="BA1" t="s">
        <v>34</v>
      </c>
      <c r="BB1" t="s">
        <v>2</v>
      </c>
      <c r="BC1" t="s">
        <v>35</v>
      </c>
      <c r="BD1" t="s">
        <v>36</v>
      </c>
      <c r="BE1" t="s">
        <v>2</v>
      </c>
      <c r="BF1" t="s">
        <v>37</v>
      </c>
      <c r="BG1" t="s">
        <v>2</v>
      </c>
      <c r="BH1" t="s">
        <v>38</v>
      </c>
      <c r="BI1" t="s">
        <v>2</v>
      </c>
      <c r="BJ1" t="s">
        <v>39</v>
      </c>
      <c r="BK1" t="s">
        <v>40</v>
      </c>
      <c r="BL1" t="s">
        <v>2</v>
      </c>
      <c r="BM1" t="s">
        <v>41</v>
      </c>
      <c r="BN1" t="s">
        <v>2</v>
      </c>
      <c r="BO1" t="s">
        <v>42</v>
      </c>
      <c r="BP1" t="s">
        <v>2</v>
      </c>
      <c r="BQ1" t="s">
        <v>43</v>
      </c>
      <c r="BR1" t="s">
        <v>44</v>
      </c>
      <c r="BS1" t="s">
        <v>2</v>
      </c>
      <c r="BT1" t="s">
        <v>45</v>
      </c>
      <c r="BU1" t="s">
        <v>2</v>
      </c>
      <c r="BV1" t="s">
        <v>46</v>
      </c>
      <c r="BW1" t="s">
        <v>2</v>
      </c>
      <c r="BX1" t="s">
        <v>47</v>
      </c>
      <c r="BY1" t="s">
        <v>48</v>
      </c>
      <c r="BZ1" t="s">
        <v>2</v>
      </c>
      <c r="CA1" t="s">
        <v>49</v>
      </c>
      <c r="CB1" t="s">
        <v>2</v>
      </c>
      <c r="CC1" t="s">
        <v>50</v>
      </c>
      <c r="CD1" t="s">
        <v>2</v>
      </c>
      <c r="CE1" t="s">
        <v>51</v>
      </c>
      <c r="CF1" t="s">
        <v>52</v>
      </c>
      <c r="CG1" t="s">
        <v>2</v>
      </c>
      <c r="CH1" t="s">
        <v>53</v>
      </c>
      <c r="CI1" t="s">
        <v>2</v>
      </c>
      <c r="CJ1" t="s">
        <v>54</v>
      </c>
      <c r="CK1" t="s">
        <v>2</v>
      </c>
      <c r="CL1" t="s">
        <v>55</v>
      </c>
      <c r="CM1" t="s">
        <v>56</v>
      </c>
      <c r="CN1" t="s">
        <v>2</v>
      </c>
      <c r="CO1" t="s">
        <v>57</v>
      </c>
      <c r="CP1" t="s">
        <v>2</v>
      </c>
      <c r="CQ1" t="s">
        <v>58</v>
      </c>
      <c r="CR1" t="s">
        <v>2</v>
      </c>
      <c r="CS1" t="s">
        <v>59</v>
      </c>
      <c r="CT1" t="s">
        <v>60</v>
      </c>
      <c r="CU1" t="s">
        <v>2</v>
      </c>
      <c r="CV1" t="s">
        <v>61</v>
      </c>
      <c r="CW1" t="s">
        <v>2</v>
      </c>
      <c r="CX1" t="s">
        <v>62</v>
      </c>
      <c r="CY1" t="s">
        <v>2</v>
      </c>
      <c r="CZ1" t="s">
        <v>63</v>
      </c>
      <c r="DA1" t="s">
        <v>64</v>
      </c>
      <c r="DB1" t="s">
        <v>2</v>
      </c>
      <c r="DC1" t="s">
        <v>65</v>
      </c>
      <c r="DD1" t="s">
        <v>2</v>
      </c>
      <c r="DE1" t="s">
        <v>66</v>
      </c>
      <c r="DF1" t="s">
        <v>2</v>
      </c>
      <c r="DG1" t="s">
        <v>67</v>
      </c>
      <c r="DH1" t="s">
        <v>68</v>
      </c>
      <c r="DI1" t="s">
        <v>2</v>
      </c>
      <c r="DJ1" t="s">
        <v>69</v>
      </c>
      <c r="DK1" t="s">
        <v>2</v>
      </c>
      <c r="DL1" t="s">
        <v>70</v>
      </c>
      <c r="DM1" t="s">
        <v>2</v>
      </c>
      <c r="DN1" t="s">
        <v>71</v>
      </c>
      <c r="DO1" t="s">
        <v>72</v>
      </c>
      <c r="DP1" t="s">
        <v>2</v>
      </c>
      <c r="DQ1" t="s">
        <v>73</v>
      </c>
      <c r="DR1" t="s">
        <v>2</v>
      </c>
      <c r="DS1" t="s">
        <v>74</v>
      </c>
      <c r="DT1" t="s">
        <v>2</v>
      </c>
      <c r="DU1" t="s">
        <v>75</v>
      </c>
      <c r="DV1" t="s">
        <v>76</v>
      </c>
      <c r="DW1" t="s">
        <v>2</v>
      </c>
      <c r="DX1" t="s">
        <v>77</v>
      </c>
      <c r="DY1" t="s">
        <v>2</v>
      </c>
      <c r="DZ1" t="s">
        <v>78</v>
      </c>
      <c r="EA1" t="s">
        <v>2</v>
      </c>
      <c r="EB1" t="s">
        <v>79</v>
      </c>
      <c r="EC1" t="s">
        <v>80</v>
      </c>
      <c r="ED1" t="s">
        <v>2</v>
      </c>
      <c r="EE1" t="s">
        <v>81</v>
      </c>
      <c r="EF1" t="s">
        <v>2</v>
      </c>
      <c r="EG1" t="s">
        <v>82</v>
      </c>
      <c r="EH1" t="s">
        <v>2</v>
      </c>
      <c r="EI1" t="s">
        <v>83</v>
      </c>
      <c r="EJ1" t="s">
        <v>84</v>
      </c>
      <c r="EK1" t="s">
        <v>2</v>
      </c>
      <c r="EL1" t="s">
        <v>85</v>
      </c>
      <c r="EM1" t="s">
        <v>86</v>
      </c>
      <c r="EN1" t="s">
        <v>2</v>
      </c>
      <c r="EO1" t="s">
        <v>87</v>
      </c>
      <c r="EP1" t="s">
        <v>88</v>
      </c>
      <c r="EQ1" t="s">
        <v>2</v>
      </c>
      <c r="ER1" t="s">
        <v>89</v>
      </c>
      <c r="ES1" t="s">
        <v>2</v>
      </c>
      <c r="ET1" t="s">
        <v>90</v>
      </c>
      <c r="EU1" t="s">
        <v>2</v>
      </c>
      <c r="EV1" t="s">
        <v>91</v>
      </c>
      <c r="EW1" t="s">
        <v>92</v>
      </c>
      <c r="EX1" t="s">
        <v>2</v>
      </c>
      <c r="EY1" t="s">
        <v>93</v>
      </c>
      <c r="EZ1" t="s">
        <v>2</v>
      </c>
      <c r="FA1" t="s">
        <v>94</v>
      </c>
      <c r="FB1" t="s">
        <v>2</v>
      </c>
      <c r="FC1" t="s">
        <v>95</v>
      </c>
      <c r="FD1" t="s">
        <v>96</v>
      </c>
      <c r="FE1" t="s">
        <v>2</v>
      </c>
      <c r="FF1" t="s">
        <v>97</v>
      </c>
      <c r="FG1" t="s">
        <v>2</v>
      </c>
      <c r="FH1" t="s">
        <v>98</v>
      </c>
      <c r="FI1" t="s">
        <v>2</v>
      </c>
      <c r="FJ1" t="s">
        <v>99</v>
      </c>
      <c r="FK1" t="s">
        <v>100</v>
      </c>
      <c r="FL1" t="s">
        <v>2</v>
      </c>
      <c r="FM1" t="s">
        <v>101</v>
      </c>
      <c r="FN1" t="s">
        <v>2</v>
      </c>
      <c r="FO1" t="s">
        <v>102</v>
      </c>
      <c r="FP1" t="s">
        <v>2</v>
      </c>
      <c r="FQ1" t="s">
        <v>103</v>
      </c>
      <c r="FR1" t="s">
        <v>104</v>
      </c>
      <c r="FS1" t="s">
        <v>2</v>
      </c>
      <c r="FT1" t="s">
        <v>105</v>
      </c>
      <c r="FU1" t="s">
        <v>2</v>
      </c>
      <c r="FV1" t="s">
        <v>106</v>
      </c>
      <c r="FW1" t="s">
        <v>2</v>
      </c>
      <c r="FX1" t="s">
        <v>107</v>
      </c>
      <c r="FY1" t="s">
        <v>108</v>
      </c>
      <c r="FZ1" t="s">
        <v>2</v>
      </c>
      <c r="GA1" t="s">
        <v>109</v>
      </c>
      <c r="GB1" t="s">
        <v>2</v>
      </c>
      <c r="GC1" t="s">
        <v>110</v>
      </c>
      <c r="GD1" t="s">
        <v>2</v>
      </c>
      <c r="GE1" t="s">
        <v>111</v>
      </c>
      <c r="GF1" t="s">
        <v>112</v>
      </c>
      <c r="GG1" t="s">
        <v>2</v>
      </c>
      <c r="GH1" t="s">
        <v>113</v>
      </c>
      <c r="GI1" t="s">
        <v>2</v>
      </c>
      <c r="GJ1" t="s">
        <v>114</v>
      </c>
      <c r="GK1" t="s">
        <v>2</v>
      </c>
      <c r="GL1" t="s">
        <v>115</v>
      </c>
      <c r="GM1" t="s">
        <v>116</v>
      </c>
      <c r="GN1" t="s">
        <v>2</v>
      </c>
      <c r="GO1" t="s">
        <v>117</v>
      </c>
      <c r="GP1" t="s">
        <v>2</v>
      </c>
      <c r="GQ1" t="s">
        <v>118</v>
      </c>
      <c r="GR1" t="s">
        <v>2</v>
      </c>
      <c r="GS1" t="s">
        <v>119</v>
      </c>
      <c r="GT1" t="s">
        <v>120</v>
      </c>
      <c r="GU1" t="s">
        <v>2</v>
      </c>
      <c r="GV1" t="s">
        <v>121</v>
      </c>
      <c r="GW1" t="s">
        <v>2</v>
      </c>
      <c r="GX1" t="s">
        <v>122</v>
      </c>
      <c r="GY1" t="s">
        <v>2</v>
      </c>
      <c r="GZ1" t="s">
        <v>123</v>
      </c>
      <c r="HA1" t="s">
        <v>124</v>
      </c>
      <c r="HB1" t="s">
        <v>2</v>
      </c>
      <c r="HC1" t="s">
        <v>125</v>
      </c>
      <c r="HD1" t="s">
        <v>2</v>
      </c>
      <c r="HE1" t="s">
        <v>126</v>
      </c>
      <c r="HF1" t="s">
        <v>2</v>
      </c>
      <c r="HG1" t="s">
        <v>127</v>
      </c>
      <c r="HH1" t="s">
        <v>128</v>
      </c>
      <c r="HI1" t="s">
        <v>2</v>
      </c>
      <c r="HJ1" t="s">
        <v>129</v>
      </c>
      <c r="HK1" t="s">
        <v>2</v>
      </c>
      <c r="HL1" t="s">
        <v>130</v>
      </c>
      <c r="HM1" t="s">
        <v>2</v>
      </c>
      <c r="HN1" t="s">
        <v>131</v>
      </c>
      <c r="HO1" t="s">
        <v>2</v>
      </c>
      <c r="HP1" t="s">
        <v>132</v>
      </c>
      <c r="HQ1" t="s">
        <v>133</v>
      </c>
      <c r="HR1" t="s">
        <v>134</v>
      </c>
      <c r="HS1" t="s">
        <v>135</v>
      </c>
      <c r="HT1" t="s">
        <v>2</v>
      </c>
      <c r="HU1" t="s">
        <v>136</v>
      </c>
      <c r="HV1" t="s">
        <v>137</v>
      </c>
      <c r="HW1" t="s">
        <v>138</v>
      </c>
      <c r="HX1" t="s">
        <v>139</v>
      </c>
      <c r="HY1" t="s">
        <v>2</v>
      </c>
      <c r="HZ1" t="s">
        <v>140</v>
      </c>
      <c r="IA1" t="s">
        <v>141</v>
      </c>
      <c r="IB1" t="s">
        <v>142</v>
      </c>
      <c r="IC1" t="s">
        <v>143</v>
      </c>
      <c r="ID1" t="s">
        <v>144</v>
      </c>
      <c r="IE1" t="s">
        <v>145</v>
      </c>
      <c r="IF1" t="s">
        <v>146</v>
      </c>
      <c r="IG1" t="s">
        <v>147</v>
      </c>
      <c r="IH1" t="s">
        <v>148</v>
      </c>
      <c r="II1" t="s">
        <v>149</v>
      </c>
      <c r="IJ1" t="s">
        <v>150</v>
      </c>
      <c r="IK1" t="s">
        <v>151</v>
      </c>
      <c r="IL1" t="s">
        <v>152</v>
      </c>
    </row>
    <row r="2" spans="1:246" x14ac:dyDescent="0.15">
      <c r="A2" s="1" t="s">
        <v>153</v>
      </c>
      <c r="B2" s="1" t="s">
        <v>154</v>
      </c>
      <c r="C2" s="1" t="s">
        <v>155</v>
      </c>
      <c r="D2" s="1" t="s">
        <v>155</v>
      </c>
      <c r="E2"/>
      <c r="F2" s="1" t="s">
        <v>155</v>
      </c>
      <c r="G2" s="1" t="s">
        <v>156</v>
      </c>
      <c r="H2" s="1" t="s">
        <v>155</v>
      </c>
      <c r="I2" s="1" t="s">
        <v>157</v>
      </c>
      <c r="J2" s="1" t="s">
        <v>157</v>
      </c>
      <c r="K2" s="1" t="s">
        <v>157</v>
      </c>
      <c r="L2" s="1" t="s">
        <v>157</v>
      </c>
      <c r="M2" s="1" t="s">
        <v>158</v>
      </c>
      <c r="N2" s="1" t="s">
        <v>159</v>
      </c>
      <c r="O2" s="1" t="s">
        <v>155</v>
      </c>
      <c r="P2" s="1" t="s">
        <v>160</v>
      </c>
      <c r="Q2" s="1" t="s">
        <v>155</v>
      </c>
      <c r="R2" s="1" t="s">
        <v>161</v>
      </c>
      <c r="S2" s="1" t="s">
        <v>155</v>
      </c>
      <c r="T2" s="1" t="s">
        <v>158</v>
      </c>
      <c r="U2" s="1" t="s">
        <v>162</v>
      </c>
      <c r="V2" s="1" t="s">
        <v>155</v>
      </c>
      <c r="W2" s="1" t="s">
        <v>163</v>
      </c>
      <c r="X2" s="1" t="s">
        <v>155</v>
      </c>
      <c r="Y2" s="1" t="s">
        <v>164</v>
      </c>
      <c r="Z2" s="1" t="s">
        <v>155</v>
      </c>
      <c r="AA2" s="1" t="s">
        <v>165</v>
      </c>
      <c r="AB2" s="1" t="s">
        <v>155</v>
      </c>
      <c r="AC2" s="1" t="s">
        <v>155</v>
      </c>
      <c r="AD2" s="1" t="s">
        <v>155</v>
      </c>
      <c r="AE2" s="1" t="s">
        <v>155</v>
      </c>
      <c r="AF2" s="1" t="s">
        <v>155</v>
      </c>
      <c r="AG2" s="1" t="s">
        <v>155</v>
      </c>
      <c r="AH2" s="1" t="s">
        <v>158</v>
      </c>
      <c r="AI2" s="1" t="s">
        <v>159</v>
      </c>
      <c r="AJ2" s="1" t="s">
        <v>155</v>
      </c>
      <c r="AK2" s="1" t="s">
        <v>166</v>
      </c>
      <c r="AL2" s="1" t="s">
        <v>155</v>
      </c>
      <c r="AM2" s="1" t="s">
        <v>167</v>
      </c>
      <c r="AN2" s="1" t="s">
        <v>155</v>
      </c>
      <c r="AO2" s="1" t="s">
        <v>158</v>
      </c>
      <c r="AP2" s="1" t="s">
        <v>159</v>
      </c>
      <c r="AQ2" s="1" t="s">
        <v>155</v>
      </c>
      <c r="AR2" s="1" t="s">
        <v>163</v>
      </c>
      <c r="AS2" s="1" t="s">
        <v>155</v>
      </c>
      <c r="AT2" s="1" t="s">
        <v>168</v>
      </c>
      <c r="AU2" s="1" t="s">
        <v>155</v>
      </c>
      <c r="AV2" s="1" t="s">
        <v>158</v>
      </c>
      <c r="AW2" s="1" t="s">
        <v>159</v>
      </c>
      <c r="AX2" s="1" t="s">
        <v>155</v>
      </c>
      <c r="AY2" s="1" t="s">
        <v>166</v>
      </c>
      <c r="AZ2" s="1" t="s">
        <v>155</v>
      </c>
      <c r="BA2" s="1" t="s">
        <v>155</v>
      </c>
      <c r="BB2" s="1" t="s">
        <v>169</v>
      </c>
      <c r="BC2" s="1" t="s">
        <v>158</v>
      </c>
      <c r="BD2" s="1" t="s">
        <v>170</v>
      </c>
      <c r="BE2" s="1" t="s">
        <v>155</v>
      </c>
      <c r="BF2" s="1" t="s">
        <v>163</v>
      </c>
      <c r="BG2" s="1" t="s">
        <v>155</v>
      </c>
      <c r="BH2" s="1" t="s">
        <v>171</v>
      </c>
      <c r="BI2" s="1" t="s">
        <v>155</v>
      </c>
      <c r="BJ2" s="1" t="s">
        <v>158</v>
      </c>
      <c r="BK2" s="1" t="s">
        <v>159</v>
      </c>
      <c r="BL2" s="1" t="s">
        <v>155</v>
      </c>
      <c r="BM2" s="1" t="s">
        <v>163</v>
      </c>
      <c r="BN2" s="1" t="s">
        <v>155</v>
      </c>
      <c r="BO2" s="1" t="s">
        <v>164</v>
      </c>
      <c r="BP2" s="1" t="s">
        <v>155</v>
      </c>
      <c r="BQ2" s="1" t="s">
        <v>158</v>
      </c>
      <c r="BR2" s="1" t="s">
        <v>159</v>
      </c>
      <c r="BS2" s="1" t="s">
        <v>155</v>
      </c>
      <c r="BT2" s="1" t="s">
        <v>163</v>
      </c>
      <c r="BU2" s="1" t="s">
        <v>155</v>
      </c>
      <c r="BV2" s="1" t="s">
        <v>172</v>
      </c>
      <c r="BW2" s="1" t="s">
        <v>155</v>
      </c>
      <c r="BX2" s="1" t="s">
        <v>158</v>
      </c>
      <c r="BY2" s="1" t="s">
        <v>159</v>
      </c>
      <c r="BZ2" s="1" t="s">
        <v>155</v>
      </c>
      <c r="CA2" s="1" t="s">
        <v>166</v>
      </c>
      <c r="CB2" s="1" t="s">
        <v>155</v>
      </c>
      <c r="CC2" s="1" t="s">
        <v>155</v>
      </c>
      <c r="CD2" s="1" t="s">
        <v>173</v>
      </c>
      <c r="CE2" s="1" t="s">
        <v>158</v>
      </c>
      <c r="CF2" s="1" t="s">
        <v>159</v>
      </c>
      <c r="CG2" s="1" t="s">
        <v>155</v>
      </c>
      <c r="CH2" s="1" t="s">
        <v>163</v>
      </c>
      <c r="CI2" s="1" t="s">
        <v>155</v>
      </c>
      <c r="CJ2" s="1" t="s">
        <v>174</v>
      </c>
      <c r="CK2" s="1" t="s">
        <v>155</v>
      </c>
      <c r="CL2" s="1" t="s">
        <v>158</v>
      </c>
      <c r="CM2" s="1" t="s">
        <v>159</v>
      </c>
      <c r="CN2" s="1" t="s">
        <v>155</v>
      </c>
      <c r="CO2" s="1" t="s">
        <v>166</v>
      </c>
      <c r="CP2" s="1" t="s">
        <v>155</v>
      </c>
      <c r="CQ2" s="1" t="s">
        <v>155</v>
      </c>
      <c r="CR2" s="1" t="s">
        <v>173</v>
      </c>
      <c r="CS2" s="1" t="s">
        <v>158</v>
      </c>
      <c r="CT2" s="1" t="s">
        <v>159</v>
      </c>
      <c r="CU2" s="1" t="s">
        <v>155</v>
      </c>
      <c r="CV2" s="1" t="s">
        <v>163</v>
      </c>
      <c r="CW2" s="1" t="s">
        <v>155</v>
      </c>
      <c r="CX2" s="1" t="s">
        <v>175</v>
      </c>
      <c r="CY2" s="1" t="s">
        <v>155</v>
      </c>
      <c r="CZ2" s="1" t="s">
        <v>158</v>
      </c>
      <c r="DA2" s="1" t="s">
        <v>176</v>
      </c>
      <c r="DB2" s="1" t="s">
        <v>155</v>
      </c>
      <c r="DC2" s="1" t="s">
        <v>163</v>
      </c>
      <c r="DD2" s="1" t="s">
        <v>155</v>
      </c>
      <c r="DE2" s="1" t="s">
        <v>164</v>
      </c>
      <c r="DF2" s="1" t="s">
        <v>155</v>
      </c>
      <c r="DG2" s="1" t="s">
        <v>158</v>
      </c>
      <c r="DH2" s="1" t="s">
        <v>159</v>
      </c>
      <c r="DI2" s="1" t="s">
        <v>155</v>
      </c>
      <c r="DJ2" s="1" t="s">
        <v>166</v>
      </c>
      <c r="DK2" s="1" t="s">
        <v>155</v>
      </c>
      <c r="DL2" s="1" t="s">
        <v>177</v>
      </c>
      <c r="DM2" s="1" t="s">
        <v>155</v>
      </c>
      <c r="DN2" s="1" t="s">
        <v>158</v>
      </c>
      <c r="DO2" s="1" t="s">
        <v>159</v>
      </c>
      <c r="DP2" s="1" t="s">
        <v>155</v>
      </c>
      <c r="DQ2" s="1" t="s">
        <v>166</v>
      </c>
      <c r="DR2" s="1" t="s">
        <v>155</v>
      </c>
      <c r="DS2" s="1" t="s">
        <v>155</v>
      </c>
      <c r="DT2" s="1" t="s">
        <v>173</v>
      </c>
      <c r="DU2" s="1" t="s">
        <v>165</v>
      </c>
      <c r="DV2" s="1" t="s">
        <v>155</v>
      </c>
      <c r="DW2" s="1" t="s">
        <v>155</v>
      </c>
      <c r="DX2" s="1" t="s">
        <v>155</v>
      </c>
      <c r="DY2" s="1" t="s">
        <v>155</v>
      </c>
      <c r="DZ2" s="1" t="s">
        <v>155</v>
      </c>
      <c r="EA2" s="1" t="s">
        <v>155</v>
      </c>
      <c r="EB2" s="1" t="s">
        <v>158</v>
      </c>
      <c r="EC2" s="1" t="s">
        <v>159</v>
      </c>
      <c r="ED2" s="1" t="s">
        <v>155</v>
      </c>
      <c r="EE2" s="1" t="s">
        <v>166</v>
      </c>
      <c r="EF2" s="1" t="s">
        <v>155</v>
      </c>
      <c r="EG2" s="1" t="s">
        <v>178</v>
      </c>
      <c r="EH2" s="1" t="s">
        <v>155</v>
      </c>
      <c r="EI2" s="1" t="s">
        <v>158</v>
      </c>
      <c r="EJ2" s="1" t="s">
        <v>159</v>
      </c>
      <c r="EK2" s="1" t="s">
        <v>155</v>
      </c>
      <c r="EL2" s="1" t="s">
        <v>163</v>
      </c>
      <c r="EM2" s="1" t="s">
        <v>179</v>
      </c>
      <c r="EN2" s="1" t="s">
        <v>155</v>
      </c>
      <c r="EO2" s="1" t="s">
        <v>165</v>
      </c>
      <c r="EP2" s="1" t="s">
        <v>155</v>
      </c>
      <c r="EQ2" s="1" t="s">
        <v>155</v>
      </c>
      <c r="ER2" s="1" t="s">
        <v>155</v>
      </c>
      <c r="ES2" s="1" t="s">
        <v>155</v>
      </c>
      <c r="ET2" s="1" t="s">
        <v>155</v>
      </c>
      <c r="EU2" s="1" t="s">
        <v>155</v>
      </c>
      <c r="EV2" s="1" t="s">
        <v>158</v>
      </c>
      <c r="EW2" s="1" t="s">
        <v>159</v>
      </c>
      <c r="EX2" s="1" t="s">
        <v>155</v>
      </c>
      <c r="EY2" s="1" t="s">
        <v>166</v>
      </c>
      <c r="EZ2" s="1" t="s">
        <v>155</v>
      </c>
      <c r="FA2" s="1" t="s">
        <v>180</v>
      </c>
      <c r="FB2" s="1" t="s">
        <v>155</v>
      </c>
      <c r="FC2" s="1" t="s">
        <v>165</v>
      </c>
      <c r="FD2" s="1" t="s">
        <v>155</v>
      </c>
      <c r="FE2" s="1" t="s">
        <v>155</v>
      </c>
      <c r="FF2" s="1" t="s">
        <v>155</v>
      </c>
      <c r="FG2" s="1" t="s">
        <v>155</v>
      </c>
      <c r="FH2" s="1" t="s">
        <v>155</v>
      </c>
      <c r="FI2" s="1" t="s">
        <v>155</v>
      </c>
      <c r="FJ2" s="1" t="s">
        <v>158</v>
      </c>
      <c r="FK2" s="1" t="s">
        <v>159</v>
      </c>
      <c r="FL2" s="1" t="s">
        <v>155</v>
      </c>
      <c r="FM2" s="1" t="s">
        <v>163</v>
      </c>
      <c r="FN2" s="1" t="s">
        <v>155</v>
      </c>
      <c r="FO2" s="1" t="s">
        <v>181</v>
      </c>
      <c r="FP2" s="1" t="s">
        <v>155</v>
      </c>
      <c r="FQ2" s="1" t="s">
        <v>165</v>
      </c>
      <c r="FR2" s="1" t="s">
        <v>155</v>
      </c>
      <c r="FS2" s="1" t="s">
        <v>155</v>
      </c>
      <c r="FT2" s="1" t="s">
        <v>155</v>
      </c>
      <c r="FU2" s="1" t="s">
        <v>155</v>
      </c>
      <c r="FV2" s="1" t="s">
        <v>155</v>
      </c>
      <c r="FW2" s="1" t="s">
        <v>155</v>
      </c>
      <c r="FX2" s="1" t="s">
        <v>158</v>
      </c>
      <c r="FY2" s="1" t="s">
        <v>162</v>
      </c>
      <c r="FZ2" s="1" t="s">
        <v>155</v>
      </c>
      <c r="GA2" s="1" t="s">
        <v>163</v>
      </c>
      <c r="GB2" s="1" t="s">
        <v>155</v>
      </c>
      <c r="GC2" s="1" t="s">
        <v>164</v>
      </c>
      <c r="GD2" s="1" t="s">
        <v>155</v>
      </c>
      <c r="GE2" s="1" t="s">
        <v>158</v>
      </c>
      <c r="GF2" s="1" t="s">
        <v>159</v>
      </c>
      <c r="GG2" s="1" t="s">
        <v>155</v>
      </c>
      <c r="GH2" s="1" t="s">
        <v>163</v>
      </c>
      <c r="GI2" s="1" t="s">
        <v>155</v>
      </c>
      <c r="GJ2" s="1" t="s">
        <v>164</v>
      </c>
      <c r="GK2" s="1" t="s">
        <v>155</v>
      </c>
      <c r="GL2" s="1" t="s">
        <v>165</v>
      </c>
      <c r="GM2" s="1" t="s">
        <v>155</v>
      </c>
      <c r="GN2" s="1" t="s">
        <v>155</v>
      </c>
      <c r="GO2" s="1" t="s">
        <v>155</v>
      </c>
      <c r="GP2" s="1" t="s">
        <v>155</v>
      </c>
      <c r="GQ2" s="1" t="s">
        <v>155</v>
      </c>
      <c r="GR2" s="1" t="s">
        <v>155</v>
      </c>
      <c r="GS2" s="1" t="s">
        <v>158</v>
      </c>
      <c r="GT2" s="1" t="s">
        <v>159</v>
      </c>
      <c r="GU2" s="1" t="s">
        <v>155</v>
      </c>
      <c r="GV2" s="1" t="s">
        <v>166</v>
      </c>
      <c r="GW2" s="1" t="s">
        <v>155</v>
      </c>
      <c r="GX2" s="1" t="s">
        <v>155</v>
      </c>
      <c r="GY2" s="1" t="s">
        <v>173</v>
      </c>
      <c r="GZ2" s="1" t="s">
        <v>158</v>
      </c>
      <c r="HA2" s="1" t="s">
        <v>159</v>
      </c>
      <c r="HB2" s="1" t="s">
        <v>155</v>
      </c>
      <c r="HC2" s="1" t="s">
        <v>166</v>
      </c>
      <c r="HD2" s="1" t="s">
        <v>155</v>
      </c>
      <c r="HE2" s="1" t="s">
        <v>182</v>
      </c>
      <c r="HF2" s="1" t="s">
        <v>155</v>
      </c>
      <c r="HG2" s="1" t="s">
        <v>165</v>
      </c>
      <c r="HH2" s="1" t="s">
        <v>155</v>
      </c>
      <c r="HI2" s="1" t="s">
        <v>155</v>
      </c>
      <c r="HJ2" s="1" t="s">
        <v>155</v>
      </c>
      <c r="HK2" s="1" t="s">
        <v>155</v>
      </c>
      <c r="HL2" s="1" t="s">
        <v>155</v>
      </c>
      <c r="HM2" s="1" t="s">
        <v>155</v>
      </c>
      <c r="HN2" s="1" t="s">
        <v>155</v>
      </c>
      <c r="HO2" s="1" t="s">
        <v>183</v>
      </c>
      <c r="HP2" s="1" t="s">
        <v>155</v>
      </c>
      <c r="HQ2"/>
      <c r="HR2" s="1" t="s">
        <v>155</v>
      </c>
      <c r="HS2" s="1" t="s">
        <v>184</v>
      </c>
      <c r="HT2" s="1" t="s">
        <v>155</v>
      </c>
      <c r="HU2" s="1" t="s">
        <v>155</v>
      </c>
      <c r="HV2"/>
      <c r="HW2" s="1" t="s">
        <v>155</v>
      </c>
      <c r="HX2" s="1" t="s">
        <v>154</v>
      </c>
      <c r="HY2" s="1" t="s">
        <v>155</v>
      </c>
      <c r="HZ2" s="1" t="s">
        <v>155</v>
      </c>
      <c r="IA2" t="str">
        <f>HYPERLINK("https://api.typeform.com/responses/files/673ac1c5ba0545fd57e7326fe6b0577cd4f37846131ce5bc6806d80eaf529fc9/64.1.1_normals_seem_good.png","https://api.typeform.com/responses/files/673ac1c5ba0545fd57e7326fe6b0577cd4f37846131ce5bc6806d80eaf529fc9/64.1.1_normals_seem_good.png")</f>
        <v>https://api.typeform.com/responses/files/673ac1c5ba0545fd57e7326fe6b0577cd4f37846131ce5bc6806d80eaf529fc9/64.1.1_normals_seem_good.png</v>
      </c>
      <c r="IB2" s="1" t="s">
        <v>155</v>
      </c>
      <c r="IC2" s="1" t="s">
        <v>185</v>
      </c>
      <c r="ID2" s="1" t="s">
        <v>186</v>
      </c>
      <c r="IE2" s="1" t="s">
        <v>155</v>
      </c>
      <c r="IF2"/>
      <c r="IG2" s="1" t="s">
        <v>187</v>
      </c>
      <c r="IH2" s="1" t="s">
        <v>188</v>
      </c>
      <c r="II2" s="1" t="s">
        <v>189</v>
      </c>
      <c r="IJ2" s="1" t="s">
        <v>190</v>
      </c>
      <c r="IK2" s="1" t="s">
        <v>191</v>
      </c>
      <c r="IL2" s="1" t="s">
        <v>192</v>
      </c>
    </row>
    <row r="3" spans="1:246" x14ac:dyDescent="0.15">
      <c r="A3" s="1" t="s">
        <v>193</v>
      </c>
      <c r="B3" s="1" t="s">
        <v>154</v>
      </c>
      <c r="C3" s="1" t="s">
        <v>155</v>
      </c>
      <c r="D3" s="1" t="s">
        <v>155</v>
      </c>
      <c r="E3"/>
      <c r="F3" s="1" t="s">
        <v>155</v>
      </c>
      <c r="G3" s="1" t="s">
        <v>157</v>
      </c>
      <c r="H3" s="1" t="s">
        <v>155</v>
      </c>
      <c r="I3" s="1" t="s">
        <v>157</v>
      </c>
      <c r="J3" s="1" t="s">
        <v>157</v>
      </c>
      <c r="K3" s="1" t="s">
        <v>157</v>
      </c>
      <c r="L3" s="1" t="s">
        <v>157</v>
      </c>
      <c r="M3" s="1" t="s">
        <v>158</v>
      </c>
      <c r="N3" s="1" t="s">
        <v>159</v>
      </c>
      <c r="O3" s="1" t="s">
        <v>155</v>
      </c>
      <c r="P3" s="1" t="s">
        <v>160</v>
      </c>
      <c r="Q3" s="1" t="s">
        <v>155</v>
      </c>
      <c r="R3" s="1" t="s">
        <v>161</v>
      </c>
      <c r="S3" s="1" t="s">
        <v>155</v>
      </c>
      <c r="T3" s="1" t="s">
        <v>158</v>
      </c>
      <c r="U3" s="1" t="s">
        <v>162</v>
      </c>
      <c r="V3" s="1" t="s">
        <v>155</v>
      </c>
      <c r="W3" s="1" t="s">
        <v>163</v>
      </c>
      <c r="X3" s="1" t="s">
        <v>155</v>
      </c>
      <c r="Y3" s="1" t="s">
        <v>164</v>
      </c>
      <c r="Z3" s="1" t="s">
        <v>155</v>
      </c>
      <c r="AA3" s="1" t="s">
        <v>158</v>
      </c>
      <c r="AB3" s="1" t="s">
        <v>162</v>
      </c>
      <c r="AC3" s="1" t="s">
        <v>155</v>
      </c>
      <c r="AD3" s="1" t="s">
        <v>163</v>
      </c>
      <c r="AE3" s="1" t="s">
        <v>155</v>
      </c>
      <c r="AF3" s="1" t="s">
        <v>194</v>
      </c>
      <c r="AG3" s="1" t="s">
        <v>155</v>
      </c>
      <c r="AH3" s="1" t="s">
        <v>158</v>
      </c>
      <c r="AI3" s="1" t="s">
        <v>159</v>
      </c>
      <c r="AJ3" s="1" t="s">
        <v>155</v>
      </c>
      <c r="AK3" s="1" t="s">
        <v>166</v>
      </c>
      <c r="AL3" s="1" t="s">
        <v>155</v>
      </c>
      <c r="AM3" s="1" t="s">
        <v>195</v>
      </c>
      <c r="AN3" s="1" t="s">
        <v>155</v>
      </c>
      <c r="AO3" s="1" t="s">
        <v>165</v>
      </c>
      <c r="AP3" s="1" t="s">
        <v>155</v>
      </c>
      <c r="AQ3" s="1" t="s">
        <v>155</v>
      </c>
      <c r="AR3" s="1" t="s">
        <v>155</v>
      </c>
      <c r="AS3" s="1" t="s">
        <v>155</v>
      </c>
      <c r="AT3" s="1" t="s">
        <v>155</v>
      </c>
      <c r="AU3" s="1" t="s">
        <v>155</v>
      </c>
      <c r="AV3" s="1" t="s">
        <v>165</v>
      </c>
      <c r="AW3" s="1" t="s">
        <v>155</v>
      </c>
      <c r="AX3" s="1" t="s">
        <v>155</v>
      </c>
      <c r="AY3" s="1" t="s">
        <v>155</v>
      </c>
      <c r="AZ3" s="1" t="s">
        <v>155</v>
      </c>
      <c r="BA3" s="1" t="s">
        <v>155</v>
      </c>
      <c r="BB3" s="1" t="s">
        <v>155</v>
      </c>
      <c r="BC3" s="1" t="s">
        <v>158</v>
      </c>
      <c r="BD3" s="1" t="s">
        <v>170</v>
      </c>
      <c r="BE3" s="1" t="s">
        <v>155</v>
      </c>
      <c r="BF3" s="1" t="s">
        <v>163</v>
      </c>
      <c r="BG3" s="1" t="s">
        <v>155</v>
      </c>
      <c r="BH3" s="1" t="s">
        <v>171</v>
      </c>
      <c r="BI3" s="1" t="s">
        <v>155</v>
      </c>
      <c r="BJ3" s="1" t="s">
        <v>158</v>
      </c>
      <c r="BK3" s="1" t="s">
        <v>159</v>
      </c>
      <c r="BL3" s="1" t="s">
        <v>155</v>
      </c>
      <c r="BM3" s="1" t="s">
        <v>163</v>
      </c>
      <c r="BN3" s="1" t="s">
        <v>155</v>
      </c>
      <c r="BO3" s="1" t="s">
        <v>164</v>
      </c>
      <c r="BP3" s="1" t="s">
        <v>155</v>
      </c>
      <c r="BQ3" s="1" t="s">
        <v>158</v>
      </c>
      <c r="BR3" s="1" t="s">
        <v>159</v>
      </c>
      <c r="BS3" s="1" t="s">
        <v>155</v>
      </c>
      <c r="BT3" s="1" t="s">
        <v>163</v>
      </c>
      <c r="BU3" s="1" t="s">
        <v>155</v>
      </c>
      <c r="BV3" s="1" t="s">
        <v>172</v>
      </c>
      <c r="BW3" s="1" t="s">
        <v>155</v>
      </c>
      <c r="BX3" s="1" t="s">
        <v>158</v>
      </c>
      <c r="BY3" s="1" t="s">
        <v>159</v>
      </c>
      <c r="BZ3" s="1" t="s">
        <v>155</v>
      </c>
      <c r="CA3" s="1" t="s">
        <v>163</v>
      </c>
      <c r="CB3" s="1" t="s">
        <v>155</v>
      </c>
      <c r="CC3" s="1" t="s">
        <v>174</v>
      </c>
      <c r="CD3" s="1" t="s">
        <v>155</v>
      </c>
      <c r="CE3" s="1" t="s">
        <v>165</v>
      </c>
      <c r="CF3" s="1" t="s">
        <v>155</v>
      </c>
      <c r="CG3" s="1" t="s">
        <v>155</v>
      </c>
      <c r="CH3" s="1" t="s">
        <v>155</v>
      </c>
      <c r="CI3" s="1" t="s">
        <v>155</v>
      </c>
      <c r="CJ3" s="1" t="s">
        <v>155</v>
      </c>
      <c r="CK3" s="1" t="s">
        <v>155</v>
      </c>
      <c r="CL3" s="1" t="s">
        <v>165</v>
      </c>
      <c r="CM3" s="1" t="s">
        <v>155</v>
      </c>
      <c r="CN3" s="1" t="s">
        <v>155</v>
      </c>
      <c r="CO3" s="1" t="s">
        <v>155</v>
      </c>
      <c r="CP3" s="1" t="s">
        <v>155</v>
      </c>
      <c r="CQ3" s="1" t="s">
        <v>155</v>
      </c>
      <c r="CR3" s="1" t="s">
        <v>155</v>
      </c>
      <c r="CS3" s="1" t="s">
        <v>158</v>
      </c>
      <c r="CT3" s="1" t="s">
        <v>159</v>
      </c>
      <c r="CU3" s="1" t="s">
        <v>155</v>
      </c>
      <c r="CV3" s="1" t="s">
        <v>163</v>
      </c>
      <c r="CW3" s="1" t="s">
        <v>155</v>
      </c>
      <c r="CX3" s="1" t="s">
        <v>175</v>
      </c>
      <c r="CY3" s="1" t="s">
        <v>155</v>
      </c>
      <c r="CZ3" s="1" t="s">
        <v>158</v>
      </c>
      <c r="DA3" s="1" t="s">
        <v>176</v>
      </c>
      <c r="DB3" s="1" t="s">
        <v>155</v>
      </c>
      <c r="DC3" s="1" t="s">
        <v>163</v>
      </c>
      <c r="DD3" s="1" t="s">
        <v>155</v>
      </c>
      <c r="DE3" s="1" t="s">
        <v>164</v>
      </c>
      <c r="DF3" s="1" t="s">
        <v>155</v>
      </c>
      <c r="DG3" s="1" t="s">
        <v>158</v>
      </c>
      <c r="DH3" s="1" t="s">
        <v>159</v>
      </c>
      <c r="DI3" s="1" t="s">
        <v>155</v>
      </c>
      <c r="DJ3" s="1" t="s">
        <v>166</v>
      </c>
      <c r="DK3" s="1" t="s">
        <v>155</v>
      </c>
      <c r="DL3" s="1" t="s">
        <v>196</v>
      </c>
      <c r="DM3" s="1" t="s">
        <v>155</v>
      </c>
      <c r="DN3" s="1" t="s">
        <v>158</v>
      </c>
      <c r="DO3" s="1" t="s">
        <v>159</v>
      </c>
      <c r="DP3" s="1" t="s">
        <v>155</v>
      </c>
      <c r="DQ3" s="1" t="s">
        <v>163</v>
      </c>
      <c r="DR3" s="1" t="s">
        <v>155</v>
      </c>
      <c r="DS3" s="1" t="s">
        <v>197</v>
      </c>
      <c r="DT3" s="1" t="s">
        <v>155</v>
      </c>
      <c r="DU3" s="1" t="s">
        <v>165</v>
      </c>
      <c r="DV3" s="1" t="s">
        <v>155</v>
      </c>
      <c r="DW3" s="1" t="s">
        <v>155</v>
      </c>
      <c r="DX3" s="1" t="s">
        <v>155</v>
      </c>
      <c r="DY3" s="1" t="s">
        <v>155</v>
      </c>
      <c r="DZ3" s="1" t="s">
        <v>155</v>
      </c>
      <c r="EA3" s="1" t="s">
        <v>155</v>
      </c>
      <c r="EB3" s="1" t="s">
        <v>165</v>
      </c>
      <c r="EC3" s="1" t="s">
        <v>155</v>
      </c>
      <c r="ED3" s="1" t="s">
        <v>155</v>
      </c>
      <c r="EE3" s="1" t="s">
        <v>155</v>
      </c>
      <c r="EF3" s="1" t="s">
        <v>155</v>
      </c>
      <c r="EG3" s="1" t="s">
        <v>155</v>
      </c>
      <c r="EH3" s="1" t="s">
        <v>155</v>
      </c>
      <c r="EI3" s="1" t="s">
        <v>158</v>
      </c>
      <c r="EJ3" s="1" t="s">
        <v>159</v>
      </c>
      <c r="EK3" s="1" t="s">
        <v>155</v>
      </c>
      <c r="EL3" s="1" t="s">
        <v>163</v>
      </c>
      <c r="EM3" s="1" t="s">
        <v>179</v>
      </c>
      <c r="EN3" s="1" t="s">
        <v>155</v>
      </c>
      <c r="EO3" s="1" t="s">
        <v>158</v>
      </c>
      <c r="EP3" s="1" t="s">
        <v>162</v>
      </c>
      <c r="EQ3" s="1" t="s">
        <v>155</v>
      </c>
      <c r="ER3" s="1" t="s">
        <v>163</v>
      </c>
      <c r="ES3" s="1" t="s">
        <v>155</v>
      </c>
      <c r="ET3" s="1" t="s">
        <v>194</v>
      </c>
      <c r="EU3" s="1" t="s">
        <v>155</v>
      </c>
      <c r="EV3" s="1" t="s">
        <v>158</v>
      </c>
      <c r="EW3" s="1" t="s">
        <v>159</v>
      </c>
      <c r="EX3" s="1" t="s">
        <v>155</v>
      </c>
      <c r="EY3" s="1" t="s">
        <v>166</v>
      </c>
      <c r="EZ3" s="1" t="s">
        <v>155</v>
      </c>
      <c r="FA3" s="1" t="s">
        <v>198</v>
      </c>
      <c r="FB3" s="1" t="s">
        <v>155</v>
      </c>
      <c r="FC3" s="1" t="s">
        <v>158</v>
      </c>
      <c r="FD3" s="1" t="s">
        <v>162</v>
      </c>
      <c r="FE3" s="1" t="s">
        <v>155</v>
      </c>
      <c r="FF3" s="1" t="s">
        <v>163</v>
      </c>
      <c r="FG3" s="1" t="s">
        <v>155</v>
      </c>
      <c r="FH3" s="1" t="s">
        <v>181</v>
      </c>
      <c r="FI3" s="1" t="s">
        <v>155</v>
      </c>
      <c r="FJ3" s="1" t="s">
        <v>165</v>
      </c>
      <c r="FK3" s="1" t="s">
        <v>155</v>
      </c>
      <c r="FL3" s="1" t="s">
        <v>155</v>
      </c>
      <c r="FM3" s="1" t="s">
        <v>155</v>
      </c>
      <c r="FN3" s="1" t="s">
        <v>155</v>
      </c>
      <c r="FO3" s="1" t="s">
        <v>155</v>
      </c>
      <c r="FP3" s="1" t="s">
        <v>155</v>
      </c>
      <c r="FQ3" s="1" t="s">
        <v>158</v>
      </c>
      <c r="FR3" s="1" t="s">
        <v>159</v>
      </c>
      <c r="FS3" s="1" t="s">
        <v>155</v>
      </c>
      <c r="FT3" s="1" t="s">
        <v>166</v>
      </c>
      <c r="FU3" s="1" t="s">
        <v>155</v>
      </c>
      <c r="FV3" s="1" t="s">
        <v>199</v>
      </c>
      <c r="FW3" s="1" t="s">
        <v>155</v>
      </c>
      <c r="FX3" s="1" t="s">
        <v>158</v>
      </c>
      <c r="FY3" s="1" t="s">
        <v>162</v>
      </c>
      <c r="FZ3" s="1" t="s">
        <v>155</v>
      </c>
      <c r="GA3" s="1" t="s">
        <v>163</v>
      </c>
      <c r="GB3" s="1" t="s">
        <v>155</v>
      </c>
      <c r="GC3" s="1" t="s">
        <v>164</v>
      </c>
      <c r="GD3" s="1" t="s">
        <v>155</v>
      </c>
      <c r="GE3" s="1" t="s">
        <v>158</v>
      </c>
      <c r="GF3" s="1" t="s">
        <v>159</v>
      </c>
      <c r="GG3" s="1" t="s">
        <v>155</v>
      </c>
      <c r="GH3" s="1" t="s">
        <v>163</v>
      </c>
      <c r="GI3" s="1" t="s">
        <v>155</v>
      </c>
      <c r="GJ3" s="1" t="s">
        <v>164</v>
      </c>
      <c r="GK3" s="1" t="s">
        <v>155</v>
      </c>
      <c r="GL3" s="1" t="s">
        <v>158</v>
      </c>
      <c r="GM3" s="1" t="s">
        <v>162</v>
      </c>
      <c r="GN3" s="1" t="s">
        <v>155</v>
      </c>
      <c r="GO3" s="1" t="s">
        <v>166</v>
      </c>
      <c r="GP3" s="1" t="s">
        <v>155</v>
      </c>
      <c r="GQ3" s="1" t="s">
        <v>155</v>
      </c>
      <c r="GR3" s="1" t="s">
        <v>200</v>
      </c>
      <c r="GS3" s="1" t="s">
        <v>158</v>
      </c>
      <c r="GT3" s="1" t="s">
        <v>159</v>
      </c>
      <c r="GU3" s="1" t="s">
        <v>155</v>
      </c>
      <c r="GV3" s="1" t="s">
        <v>163</v>
      </c>
      <c r="GW3" s="1" t="s">
        <v>155</v>
      </c>
      <c r="GX3" s="1" t="s">
        <v>181</v>
      </c>
      <c r="GY3" s="1" t="s">
        <v>155</v>
      </c>
      <c r="GZ3" s="1" t="s">
        <v>165</v>
      </c>
      <c r="HA3" s="1" t="s">
        <v>155</v>
      </c>
      <c r="HB3" s="1" t="s">
        <v>155</v>
      </c>
      <c r="HC3" s="1" t="s">
        <v>155</v>
      </c>
      <c r="HD3" s="1" t="s">
        <v>155</v>
      </c>
      <c r="HE3" s="1" t="s">
        <v>155</v>
      </c>
      <c r="HF3" s="1" t="s">
        <v>155</v>
      </c>
      <c r="HG3" s="1" t="s">
        <v>158</v>
      </c>
      <c r="HH3" s="1" t="s">
        <v>159</v>
      </c>
      <c r="HI3" s="1" t="s">
        <v>155</v>
      </c>
      <c r="HJ3" s="1" t="s">
        <v>166</v>
      </c>
      <c r="HK3" s="1" t="s">
        <v>155</v>
      </c>
      <c r="HL3" s="1" t="s">
        <v>201</v>
      </c>
      <c r="HM3" s="1" t="s">
        <v>155</v>
      </c>
      <c r="HN3" s="1" t="s">
        <v>184</v>
      </c>
      <c r="HO3" s="1" t="s">
        <v>155</v>
      </c>
      <c r="HP3" s="1" t="s">
        <v>155</v>
      </c>
      <c r="HQ3"/>
      <c r="HR3" s="1" t="s">
        <v>155</v>
      </c>
      <c r="HS3" s="1" t="s">
        <v>184</v>
      </c>
      <c r="HT3" s="1" t="s">
        <v>155</v>
      </c>
      <c r="HU3" s="1" t="s">
        <v>155</v>
      </c>
      <c r="HV3"/>
      <c r="HW3" s="1" t="s">
        <v>155</v>
      </c>
      <c r="HX3" s="1" t="s">
        <v>154</v>
      </c>
      <c r="HY3" s="1" t="s">
        <v>155</v>
      </c>
      <c r="HZ3" s="1" t="s">
        <v>155</v>
      </c>
      <c r="IA3" t="str">
        <f>HYPERLINK("https://api.typeform.com/responses/files/f4a22396e40f382fdf8f73be8601641c382b30baef59caec817671d97d4ea1f4/64.1.2_normals_seem_ok.png","https://api.typeform.com/responses/files/f4a22396e40f382fdf8f73be8601641c382b30baef59caec817671d97d4ea1f4/64.1.2_normals_seem_ok.png")</f>
        <v>https://api.typeform.com/responses/files/f4a22396e40f382fdf8f73be8601641c382b30baef59caec817671d97d4ea1f4/64.1.2_normals_seem_ok.png</v>
      </c>
      <c r="IB3" s="1" t="s">
        <v>155</v>
      </c>
      <c r="IC3" s="1" t="s">
        <v>185</v>
      </c>
      <c r="ID3" s="1" t="s">
        <v>157</v>
      </c>
      <c r="IE3" s="1" t="s">
        <v>155</v>
      </c>
      <c r="IF3"/>
      <c r="IG3" s="1" t="s">
        <v>202</v>
      </c>
      <c r="IH3" s="1" t="s">
        <v>203</v>
      </c>
      <c r="II3" s="1" t="s">
        <v>189</v>
      </c>
      <c r="IJ3" s="1" t="s">
        <v>204</v>
      </c>
      <c r="IK3" s="1" t="s">
        <v>205</v>
      </c>
      <c r="IL3" s="1" t="s">
        <v>192</v>
      </c>
    </row>
    <row r="4" spans="1:246" x14ac:dyDescent="0.15">
      <c r="A4" s="1" t="s">
        <v>206</v>
      </c>
      <c r="B4" s="1" t="s">
        <v>154</v>
      </c>
      <c r="C4" s="1" t="s">
        <v>155</v>
      </c>
      <c r="D4" s="1" t="s">
        <v>155</v>
      </c>
      <c r="E4"/>
      <c r="F4" s="1" t="s">
        <v>155</v>
      </c>
      <c r="G4" s="1" t="s">
        <v>156</v>
      </c>
      <c r="H4" s="1" t="s">
        <v>155</v>
      </c>
      <c r="I4" s="1" t="s">
        <v>157</v>
      </c>
      <c r="J4" s="1" t="s">
        <v>157</v>
      </c>
      <c r="K4" s="1" t="s">
        <v>157</v>
      </c>
      <c r="L4" s="1" t="s">
        <v>157</v>
      </c>
      <c r="M4" s="1" t="s">
        <v>158</v>
      </c>
      <c r="N4" s="1" t="s">
        <v>159</v>
      </c>
      <c r="O4" s="1" t="s">
        <v>155</v>
      </c>
      <c r="P4" s="1" t="s">
        <v>160</v>
      </c>
      <c r="Q4" s="1" t="s">
        <v>155</v>
      </c>
      <c r="R4" s="1" t="s">
        <v>161</v>
      </c>
      <c r="S4" s="1" t="s">
        <v>155</v>
      </c>
      <c r="T4" s="1" t="s">
        <v>158</v>
      </c>
      <c r="U4" s="1" t="s">
        <v>162</v>
      </c>
      <c r="V4" s="1" t="s">
        <v>155</v>
      </c>
      <c r="W4" s="1" t="s">
        <v>163</v>
      </c>
      <c r="X4" s="1" t="s">
        <v>155</v>
      </c>
      <c r="Y4" s="1" t="s">
        <v>164</v>
      </c>
      <c r="Z4" s="1" t="s">
        <v>155</v>
      </c>
      <c r="AA4" s="1" t="s">
        <v>158</v>
      </c>
      <c r="AB4" s="1" t="s">
        <v>162</v>
      </c>
      <c r="AC4" s="1" t="s">
        <v>155</v>
      </c>
      <c r="AD4" s="1" t="s">
        <v>163</v>
      </c>
      <c r="AE4" s="1" t="s">
        <v>155</v>
      </c>
      <c r="AF4" s="1" t="s">
        <v>194</v>
      </c>
      <c r="AG4" s="1" t="s">
        <v>155</v>
      </c>
      <c r="AH4" s="1" t="s">
        <v>158</v>
      </c>
      <c r="AI4" s="1" t="s">
        <v>159</v>
      </c>
      <c r="AJ4" s="1" t="s">
        <v>155</v>
      </c>
      <c r="AK4" s="1" t="s">
        <v>166</v>
      </c>
      <c r="AL4" s="1" t="s">
        <v>155</v>
      </c>
      <c r="AM4" s="1" t="s">
        <v>195</v>
      </c>
      <c r="AN4" s="1" t="s">
        <v>155</v>
      </c>
      <c r="AO4" s="1" t="s">
        <v>158</v>
      </c>
      <c r="AP4" s="1" t="s">
        <v>159</v>
      </c>
      <c r="AQ4" s="1" t="s">
        <v>155</v>
      </c>
      <c r="AR4" s="1" t="s">
        <v>163</v>
      </c>
      <c r="AS4" s="1" t="s">
        <v>155</v>
      </c>
      <c r="AT4" s="1" t="s">
        <v>207</v>
      </c>
      <c r="AU4" s="1" t="s">
        <v>155</v>
      </c>
      <c r="AV4" s="1" t="s">
        <v>158</v>
      </c>
      <c r="AW4" s="1" t="s">
        <v>159</v>
      </c>
      <c r="AX4" s="1" t="s">
        <v>155</v>
      </c>
      <c r="AY4" s="1" t="s">
        <v>166</v>
      </c>
      <c r="AZ4" s="1" t="s">
        <v>155</v>
      </c>
      <c r="BA4" s="1" t="s">
        <v>208</v>
      </c>
      <c r="BB4" s="1" t="s">
        <v>155</v>
      </c>
      <c r="BC4" s="1" t="s">
        <v>158</v>
      </c>
      <c r="BD4" s="1" t="s">
        <v>170</v>
      </c>
      <c r="BE4" s="1" t="s">
        <v>155</v>
      </c>
      <c r="BF4" s="1" t="s">
        <v>163</v>
      </c>
      <c r="BG4" s="1" t="s">
        <v>155</v>
      </c>
      <c r="BH4" s="1" t="s">
        <v>171</v>
      </c>
      <c r="BI4" s="1" t="s">
        <v>155</v>
      </c>
      <c r="BJ4" s="1" t="s">
        <v>158</v>
      </c>
      <c r="BK4" s="1" t="s">
        <v>159</v>
      </c>
      <c r="BL4" s="1" t="s">
        <v>155</v>
      </c>
      <c r="BM4" s="1" t="s">
        <v>163</v>
      </c>
      <c r="BN4" s="1" t="s">
        <v>155</v>
      </c>
      <c r="BO4" s="1" t="s">
        <v>164</v>
      </c>
      <c r="BP4" s="1" t="s">
        <v>155</v>
      </c>
      <c r="BQ4" s="1" t="s">
        <v>158</v>
      </c>
      <c r="BR4" s="1" t="s">
        <v>159</v>
      </c>
      <c r="BS4" s="1" t="s">
        <v>155</v>
      </c>
      <c r="BT4" s="1" t="s">
        <v>163</v>
      </c>
      <c r="BU4" s="1" t="s">
        <v>155</v>
      </c>
      <c r="BV4" s="1" t="s">
        <v>172</v>
      </c>
      <c r="BW4" s="1" t="s">
        <v>155</v>
      </c>
      <c r="BX4" s="1" t="s">
        <v>158</v>
      </c>
      <c r="BY4" s="1" t="s">
        <v>159</v>
      </c>
      <c r="BZ4" s="1" t="s">
        <v>155</v>
      </c>
      <c r="CA4" s="1" t="s">
        <v>163</v>
      </c>
      <c r="CB4" s="1" t="s">
        <v>155</v>
      </c>
      <c r="CC4" s="1" t="s">
        <v>174</v>
      </c>
      <c r="CD4" s="1" t="s">
        <v>155</v>
      </c>
      <c r="CE4" s="1" t="s">
        <v>158</v>
      </c>
      <c r="CF4" s="1" t="s">
        <v>159</v>
      </c>
      <c r="CG4" s="1" t="s">
        <v>155</v>
      </c>
      <c r="CH4" s="1" t="s">
        <v>163</v>
      </c>
      <c r="CI4" s="1" t="s">
        <v>155</v>
      </c>
      <c r="CJ4" s="1" t="s">
        <v>209</v>
      </c>
      <c r="CK4" s="1" t="s">
        <v>155</v>
      </c>
      <c r="CL4" s="1" t="s">
        <v>158</v>
      </c>
      <c r="CM4" s="1" t="s">
        <v>159</v>
      </c>
      <c r="CN4" s="1" t="s">
        <v>155</v>
      </c>
      <c r="CO4" s="1" t="s">
        <v>166</v>
      </c>
      <c r="CP4" s="1" t="s">
        <v>155</v>
      </c>
      <c r="CQ4" s="1" t="s">
        <v>210</v>
      </c>
      <c r="CR4" s="1" t="s">
        <v>155</v>
      </c>
      <c r="CS4" s="1" t="s">
        <v>158</v>
      </c>
      <c r="CT4" s="1" t="s">
        <v>159</v>
      </c>
      <c r="CU4" s="1" t="s">
        <v>155</v>
      </c>
      <c r="CV4" s="1" t="s">
        <v>163</v>
      </c>
      <c r="CW4" s="1" t="s">
        <v>155</v>
      </c>
      <c r="CX4" s="1" t="s">
        <v>175</v>
      </c>
      <c r="CY4" s="1" t="s">
        <v>155</v>
      </c>
      <c r="CZ4" s="1" t="s">
        <v>158</v>
      </c>
      <c r="DA4" s="1" t="s">
        <v>176</v>
      </c>
      <c r="DB4" s="1" t="s">
        <v>155</v>
      </c>
      <c r="DC4" s="1" t="s">
        <v>163</v>
      </c>
      <c r="DD4" s="1" t="s">
        <v>155</v>
      </c>
      <c r="DE4" s="1" t="s">
        <v>164</v>
      </c>
      <c r="DF4" s="1" t="s">
        <v>155</v>
      </c>
      <c r="DG4" s="1" t="s">
        <v>158</v>
      </c>
      <c r="DH4" s="1" t="s">
        <v>159</v>
      </c>
      <c r="DI4" s="1" t="s">
        <v>155</v>
      </c>
      <c r="DJ4" s="1" t="s">
        <v>166</v>
      </c>
      <c r="DK4" s="1" t="s">
        <v>155</v>
      </c>
      <c r="DL4" s="1" t="s">
        <v>196</v>
      </c>
      <c r="DM4" s="1" t="s">
        <v>155</v>
      </c>
      <c r="DN4" s="1" t="s">
        <v>158</v>
      </c>
      <c r="DO4" s="1" t="s">
        <v>159</v>
      </c>
      <c r="DP4" s="1" t="s">
        <v>155</v>
      </c>
      <c r="DQ4" s="1" t="s">
        <v>163</v>
      </c>
      <c r="DR4" s="1" t="s">
        <v>155</v>
      </c>
      <c r="DS4" s="1" t="s">
        <v>197</v>
      </c>
      <c r="DT4" s="1" t="s">
        <v>155</v>
      </c>
      <c r="DU4" s="1" t="s">
        <v>158</v>
      </c>
      <c r="DV4" s="1" t="s">
        <v>162</v>
      </c>
      <c r="DW4" s="1" t="s">
        <v>155</v>
      </c>
      <c r="DX4" s="1" t="s">
        <v>163</v>
      </c>
      <c r="DY4" s="1" t="s">
        <v>155</v>
      </c>
      <c r="DZ4" s="1" t="s">
        <v>194</v>
      </c>
      <c r="EA4" s="1" t="s">
        <v>155</v>
      </c>
      <c r="EB4" s="1" t="s">
        <v>158</v>
      </c>
      <c r="EC4" s="1" t="s">
        <v>159</v>
      </c>
      <c r="ED4" s="1" t="s">
        <v>155</v>
      </c>
      <c r="EE4" s="1" t="s">
        <v>166</v>
      </c>
      <c r="EF4" s="1" t="s">
        <v>155</v>
      </c>
      <c r="EG4" s="1" t="s">
        <v>211</v>
      </c>
      <c r="EH4" s="1" t="s">
        <v>155</v>
      </c>
      <c r="EI4" s="1" t="s">
        <v>158</v>
      </c>
      <c r="EJ4" s="1" t="s">
        <v>159</v>
      </c>
      <c r="EK4" s="1" t="s">
        <v>155</v>
      </c>
      <c r="EL4" s="1" t="s">
        <v>163</v>
      </c>
      <c r="EM4" s="1" t="s">
        <v>179</v>
      </c>
      <c r="EN4" s="1" t="s">
        <v>155</v>
      </c>
      <c r="EO4" s="1" t="s">
        <v>158</v>
      </c>
      <c r="EP4" s="1" t="s">
        <v>162</v>
      </c>
      <c r="EQ4" s="1" t="s">
        <v>155</v>
      </c>
      <c r="ER4" s="1" t="s">
        <v>163</v>
      </c>
      <c r="ES4" s="1" t="s">
        <v>155</v>
      </c>
      <c r="ET4" s="1" t="s">
        <v>194</v>
      </c>
      <c r="EU4" s="1" t="s">
        <v>155</v>
      </c>
      <c r="EV4" s="1" t="s">
        <v>158</v>
      </c>
      <c r="EW4" s="1" t="s">
        <v>159</v>
      </c>
      <c r="EX4" s="1" t="s">
        <v>155</v>
      </c>
      <c r="EY4" s="1" t="s">
        <v>166</v>
      </c>
      <c r="EZ4" s="1" t="s">
        <v>155</v>
      </c>
      <c r="FA4" s="1" t="s">
        <v>198</v>
      </c>
      <c r="FB4" s="1" t="s">
        <v>155</v>
      </c>
      <c r="FC4" s="1" t="s">
        <v>158</v>
      </c>
      <c r="FD4" s="1" t="s">
        <v>162</v>
      </c>
      <c r="FE4" s="1" t="s">
        <v>155</v>
      </c>
      <c r="FF4" s="1" t="s">
        <v>163</v>
      </c>
      <c r="FG4" s="1" t="s">
        <v>155</v>
      </c>
      <c r="FH4" s="1" t="s">
        <v>194</v>
      </c>
      <c r="FI4" s="1" t="s">
        <v>155</v>
      </c>
      <c r="FJ4" s="1" t="s">
        <v>158</v>
      </c>
      <c r="FK4" s="1" t="s">
        <v>159</v>
      </c>
      <c r="FL4" s="1" t="s">
        <v>155</v>
      </c>
      <c r="FM4" s="1" t="s">
        <v>163</v>
      </c>
      <c r="FN4" s="1" t="s">
        <v>155</v>
      </c>
      <c r="FO4" s="1" t="s">
        <v>212</v>
      </c>
      <c r="FP4" s="1" t="s">
        <v>155</v>
      </c>
      <c r="FQ4" s="1" t="s">
        <v>158</v>
      </c>
      <c r="FR4" s="1" t="s">
        <v>159</v>
      </c>
      <c r="FS4" s="1" t="s">
        <v>155</v>
      </c>
      <c r="FT4" s="1" t="s">
        <v>166</v>
      </c>
      <c r="FU4" s="1" t="s">
        <v>155</v>
      </c>
      <c r="FV4" s="1" t="s">
        <v>199</v>
      </c>
      <c r="FW4" s="1" t="s">
        <v>155</v>
      </c>
      <c r="FX4" s="1" t="s">
        <v>158</v>
      </c>
      <c r="FY4" s="1" t="s">
        <v>162</v>
      </c>
      <c r="FZ4" s="1" t="s">
        <v>155</v>
      </c>
      <c r="GA4" s="1" t="s">
        <v>163</v>
      </c>
      <c r="GB4" s="1" t="s">
        <v>155</v>
      </c>
      <c r="GC4" s="1" t="s">
        <v>164</v>
      </c>
      <c r="GD4" s="1" t="s">
        <v>155</v>
      </c>
      <c r="GE4" s="1" t="s">
        <v>158</v>
      </c>
      <c r="GF4" s="1" t="s">
        <v>159</v>
      </c>
      <c r="GG4" s="1" t="s">
        <v>155</v>
      </c>
      <c r="GH4" s="1" t="s">
        <v>163</v>
      </c>
      <c r="GI4" s="1" t="s">
        <v>155</v>
      </c>
      <c r="GJ4" s="1" t="s">
        <v>164</v>
      </c>
      <c r="GK4" s="1" t="s">
        <v>155</v>
      </c>
      <c r="GL4" s="1" t="s">
        <v>158</v>
      </c>
      <c r="GM4" s="1" t="s">
        <v>162</v>
      </c>
      <c r="GN4" s="1" t="s">
        <v>155</v>
      </c>
      <c r="GO4" s="1" t="s">
        <v>166</v>
      </c>
      <c r="GP4" s="1" t="s">
        <v>155</v>
      </c>
      <c r="GQ4" s="1" t="s">
        <v>194</v>
      </c>
      <c r="GR4" s="1" t="s">
        <v>155</v>
      </c>
      <c r="GS4" s="1" t="s">
        <v>158</v>
      </c>
      <c r="GT4" s="1" t="s">
        <v>159</v>
      </c>
      <c r="GU4" s="1" t="s">
        <v>155</v>
      </c>
      <c r="GV4" s="1" t="s">
        <v>163</v>
      </c>
      <c r="GW4" s="1" t="s">
        <v>155</v>
      </c>
      <c r="GX4" s="1" t="s">
        <v>181</v>
      </c>
      <c r="GY4" s="1" t="s">
        <v>155</v>
      </c>
      <c r="GZ4" s="1" t="s">
        <v>158</v>
      </c>
      <c r="HA4" s="1" t="s">
        <v>159</v>
      </c>
      <c r="HB4" s="1" t="s">
        <v>155</v>
      </c>
      <c r="HC4" s="1" t="s">
        <v>166</v>
      </c>
      <c r="HD4" s="1" t="s">
        <v>155</v>
      </c>
      <c r="HE4" s="1" t="s">
        <v>182</v>
      </c>
      <c r="HF4" s="1" t="s">
        <v>155</v>
      </c>
      <c r="HG4" s="1" t="s">
        <v>158</v>
      </c>
      <c r="HH4" s="1" t="s">
        <v>159</v>
      </c>
      <c r="HI4" s="1" t="s">
        <v>155</v>
      </c>
      <c r="HJ4" s="1" t="s">
        <v>155</v>
      </c>
      <c r="HK4" s="1" t="s">
        <v>155</v>
      </c>
      <c r="HL4" s="1" t="s">
        <v>201</v>
      </c>
      <c r="HM4" s="1" t="s">
        <v>155</v>
      </c>
      <c r="HN4" s="1" t="s">
        <v>184</v>
      </c>
      <c r="HO4" s="1" t="s">
        <v>155</v>
      </c>
      <c r="HP4" s="1" t="s">
        <v>155</v>
      </c>
      <c r="HQ4"/>
      <c r="HR4" s="1" t="s">
        <v>155</v>
      </c>
      <c r="HS4" s="1" t="s">
        <v>184</v>
      </c>
      <c r="HT4" s="1" t="s">
        <v>155</v>
      </c>
      <c r="HU4" s="1" t="s">
        <v>155</v>
      </c>
      <c r="HV4"/>
      <c r="HW4" s="1" t="s">
        <v>155</v>
      </c>
      <c r="HX4" s="1" t="s">
        <v>154</v>
      </c>
      <c r="HY4" s="1" t="s">
        <v>155</v>
      </c>
      <c r="HZ4" s="1" t="s">
        <v>155</v>
      </c>
      <c r="IA4" t="str">
        <f>HYPERLINK("https://api.typeform.com/responses/files/013b280db6505057ac2ceae5ac4564c93d1f2137af9907873e23c869616656ae/64.1.1_Solibri_normals_seem_ok.png","https://api.typeform.com/responses/files/013b280db6505057ac2ceae5ac4564c93d1f2137af9907873e23c869616656ae/64.1.1_Solibri_normals_seem_ok.png")</f>
        <v>https://api.typeform.com/responses/files/013b280db6505057ac2ceae5ac4564c93d1f2137af9907873e23c869616656ae/64.1.1_Solibri_normals_seem_ok.png</v>
      </c>
      <c r="IB4" s="1" t="s">
        <v>155</v>
      </c>
      <c r="IC4" s="1" t="s">
        <v>213</v>
      </c>
      <c r="ID4" s="1" t="s">
        <v>155</v>
      </c>
      <c r="IE4" s="1" t="s">
        <v>155</v>
      </c>
      <c r="IF4"/>
      <c r="IG4" s="1" t="s">
        <v>214</v>
      </c>
      <c r="IH4" s="1" t="s">
        <v>215</v>
      </c>
      <c r="II4" s="1" t="s">
        <v>189</v>
      </c>
      <c r="IJ4" s="1" t="s">
        <v>216</v>
      </c>
      <c r="IK4" s="1" t="s">
        <v>217</v>
      </c>
      <c r="IL4" s="1" t="s">
        <v>192</v>
      </c>
    </row>
    <row r="5" spans="1:246" x14ac:dyDescent="0.15">
      <c r="A5" s="1" t="s">
        <v>218</v>
      </c>
      <c r="B5" s="1" t="s">
        <v>154</v>
      </c>
      <c r="C5" s="1" t="s">
        <v>155</v>
      </c>
      <c r="D5" s="1" t="s">
        <v>155</v>
      </c>
      <c r="E5"/>
      <c r="F5" s="1" t="s">
        <v>155</v>
      </c>
      <c r="G5" s="1" t="s">
        <v>156</v>
      </c>
      <c r="H5" s="1" t="s">
        <v>155</v>
      </c>
      <c r="I5" s="1" t="s">
        <v>155</v>
      </c>
      <c r="J5" s="1" t="s">
        <v>157</v>
      </c>
      <c r="K5" s="1" t="s">
        <v>157</v>
      </c>
      <c r="L5" s="1" t="s">
        <v>157</v>
      </c>
      <c r="M5" s="1" t="s">
        <v>158</v>
      </c>
      <c r="N5" s="1" t="s">
        <v>159</v>
      </c>
      <c r="O5" s="1" t="s">
        <v>155</v>
      </c>
      <c r="P5" s="1" t="s">
        <v>160</v>
      </c>
      <c r="Q5" s="1" t="s">
        <v>155</v>
      </c>
      <c r="R5" s="1" t="s">
        <v>161</v>
      </c>
      <c r="S5" s="1" t="s">
        <v>155</v>
      </c>
      <c r="T5" s="1" t="s">
        <v>158</v>
      </c>
      <c r="U5" s="1" t="s">
        <v>162</v>
      </c>
      <c r="V5" s="1" t="s">
        <v>155</v>
      </c>
      <c r="W5" s="1" t="s">
        <v>163</v>
      </c>
      <c r="X5" s="1" t="s">
        <v>155</v>
      </c>
      <c r="Y5" s="1" t="s">
        <v>164</v>
      </c>
      <c r="Z5" s="1" t="s">
        <v>155</v>
      </c>
      <c r="AA5" s="1" t="s">
        <v>158</v>
      </c>
      <c r="AB5" s="1" t="s">
        <v>162</v>
      </c>
      <c r="AC5" s="1" t="s">
        <v>155</v>
      </c>
      <c r="AD5" s="1" t="s">
        <v>163</v>
      </c>
      <c r="AE5" s="1" t="s">
        <v>155</v>
      </c>
      <c r="AF5" s="1" t="s">
        <v>194</v>
      </c>
      <c r="AG5" s="1" t="s">
        <v>155</v>
      </c>
      <c r="AH5" s="1" t="s">
        <v>165</v>
      </c>
      <c r="AI5" s="1" t="s">
        <v>155</v>
      </c>
      <c r="AJ5" s="1" t="s">
        <v>155</v>
      </c>
      <c r="AK5" s="1" t="s">
        <v>155</v>
      </c>
      <c r="AL5" s="1" t="s">
        <v>155</v>
      </c>
      <c r="AM5" s="1" t="s">
        <v>155</v>
      </c>
      <c r="AN5" s="1" t="s">
        <v>155</v>
      </c>
      <c r="AO5" s="1" t="s">
        <v>165</v>
      </c>
      <c r="AP5" s="1" t="s">
        <v>155</v>
      </c>
      <c r="AQ5" s="1" t="s">
        <v>155</v>
      </c>
      <c r="AR5" s="1" t="s">
        <v>155</v>
      </c>
      <c r="AS5" s="1" t="s">
        <v>155</v>
      </c>
      <c r="AT5" s="1" t="s">
        <v>155</v>
      </c>
      <c r="AU5" s="1" t="s">
        <v>155</v>
      </c>
      <c r="AV5" s="1" t="s">
        <v>165</v>
      </c>
      <c r="AW5" s="1" t="s">
        <v>155</v>
      </c>
      <c r="AX5" s="1" t="s">
        <v>155</v>
      </c>
      <c r="AY5" s="1" t="s">
        <v>155</v>
      </c>
      <c r="AZ5" s="1" t="s">
        <v>155</v>
      </c>
      <c r="BA5" s="1" t="s">
        <v>155</v>
      </c>
      <c r="BB5" s="1" t="s">
        <v>155</v>
      </c>
      <c r="BC5" s="1" t="s">
        <v>158</v>
      </c>
      <c r="BD5" s="1" t="s">
        <v>159</v>
      </c>
      <c r="BE5" s="1" t="s">
        <v>155</v>
      </c>
      <c r="BF5" s="1" t="s">
        <v>163</v>
      </c>
      <c r="BG5" s="1" t="s">
        <v>155</v>
      </c>
      <c r="BH5" s="1" t="s">
        <v>219</v>
      </c>
      <c r="BI5" s="1" t="s">
        <v>155</v>
      </c>
      <c r="BJ5" s="1" t="s">
        <v>158</v>
      </c>
      <c r="BK5" s="1" t="s">
        <v>159</v>
      </c>
      <c r="BL5" s="1" t="s">
        <v>155</v>
      </c>
      <c r="BM5" s="1" t="s">
        <v>163</v>
      </c>
      <c r="BN5" s="1" t="s">
        <v>155</v>
      </c>
      <c r="BO5" s="1" t="s">
        <v>164</v>
      </c>
      <c r="BP5" s="1" t="s">
        <v>155</v>
      </c>
      <c r="BQ5" s="1" t="s">
        <v>158</v>
      </c>
      <c r="BR5" s="1" t="s">
        <v>159</v>
      </c>
      <c r="BS5" s="1" t="s">
        <v>155</v>
      </c>
      <c r="BT5" s="1" t="s">
        <v>163</v>
      </c>
      <c r="BU5" s="1" t="s">
        <v>155</v>
      </c>
      <c r="BV5" s="1" t="s">
        <v>172</v>
      </c>
      <c r="BW5" s="1" t="s">
        <v>155</v>
      </c>
      <c r="BX5" s="1" t="s">
        <v>158</v>
      </c>
      <c r="BY5" s="1" t="s">
        <v>159</v>
      </c>
      <c r="BZ5" s="1" t="s">
        <v>155</v>
      </c>
      <c r="CA5" s="1" t="s">
        <v>163</v>
      </c>
      <c r="CB5" s="1" t="s">
        <v>155</v>
      </c>
      <c r="CC5" s="1" t="s">
        <v>174</v>
      </c>
      <c r="CD5" s="1" t="s">
        <v>155</v>
      </c>
      <c r="CE5" s="1" t="s">
        <v>165</v>
      </c>
      <c r="CF5" s="1" t="s">
        <v>155</v>
      </c>
      <c r="CG5" s="1" t="s">
        <v>155</v>
      </c>
      <c r="CH5" s="1" t="s">
        <v>155</v>
      </c>
      <c r="CI5" s="1" t="s">
        <v>155</v>
      </c>
      <c r="CJ5" s="1" t="s">
        <v>155</v>
      </c>
      <c r="CK5" s="1" t="s">
        <v>155</v>
      </c>
      <c r="CL5" s="1" t="s">
        <v>158</v>
      </c>
      <c r="CM5" s="1" t="s">
        <v>159</v>
      </c>
      <c r="CN5" s="1" t="s">
        <v>155</v>
      </c>
      <c r="CO5" s="1" t="s">
        <v>166</v>
      </c>
      <c r="CP5" s="1" t="s">
        <v>155</v>
      </c>
      <c r="CQ5" s="1" t="s">
        <v>210</v>
      </c>
      <c r="CR5" s="1" t="s">
        <v>155</v>
      </c>
      <c r="CS5" s="1" t="s">
        <v>158</v>
      </c>
      <c r="CT5" s="1" t="s">
        <v>159</v>
      </c>
      <c r="CU5" s="1" t="s">
        <v>155</v>
      </c>
      <c r="CV5" s="1" t="s">
        <v>163</v>
      </c>
      <c r="CW5" s="1" t="s">
        <v>155</v>
      </c>
      <c r="CX5" s="1" t="s">
        <v>175</v>
      </c>
      <c r="CY5" s="1" t="s">
        <v>155</v>
      </c>
      <c r="CZ5" s="1" t="s">
        <v>158</v>
      </c>
      <c r="DA5" s="1" t="s">
        <v>176</v>
      </c>
      <c r="DB5" s="1" t="s">
        <v>155</v>
      </c>
      <c r="DC5" s="1" t="s">
        <v>163</v>
      </c>
      <c r="DD5" s="1" t="s">
        <v>155</v>
      </c>
      <c r="DE5" s="1" t="s">
        <v>164</v>
      </c>
      <c r="DF5" s="1" t="s">
        <v>155</v>
      </c>
      <c r="DG5" s="1" t="s">
        <v>165</v>
      </c>
      <c r="DH5" s="1" t="s">
        <v>155</v>
      </c>
      <c r="DI5" s="1" t="s">
        <v>155</v>
      </c>
      <c r="DJ5" s="1" t="s">
        <v>155</v>
      </c>
      <c r="DK5" s="1" t="s">
        <v>155</v>
      </c>
      <c r="DL5" s="1" t="s">
        <v>155</v>
      </c>
      <c r="DM5" s="1" t="s">
        <v>155</v>
      </c>
      <c r="DN5" s="1" t="s">
        <v>158</v>
      </c>
      <c r="DO5" s="1" t="s">
        <v>159</v>
      </c>
      <c r="DP5" s="1" t="s">
        <v>155</v>
      </c>
      <c r="DQ5" s="1" t="s">
        <v>163</v>
      </c>
      <c r="DR5" s="1" t="s">
        <v>155</v>
      </c>
      <c r="DS5" s="1" t="s">
        <v>197</v>
      </c>
      <c r="DT5" s="1" t="s">
        <v>155</v>
      </c>
      <c r="DU5" s="1" t="s">
        <v>165</v>
      </c>
      <c r="DV5" s="1" t="s">
        <v>155</v>
      </c>
      <c r="DW5" s="1" t="s">
        <v>155</v>
      </c>
      <c r="DX5" s="1" t="s">
        <v>155</v>
      </c>
      <c r="DY5" s="1" t="s">
        <v>155</v>
      </c>
      <c r="DZ5" s="1" t="s">
        <v>155</v>
      </c>
      <c r="EA5" s="1" t="s">
        <v>155</v>
      </c>
      <c r="EB5" s="1" t="s">
        <v>165</v>
      </c>
      <c r="EC5" s="1" t="s">
        <v>155</v>
      </c>
      <c r="ED5" s="1" t="s">
        <v>155</v>
      </c>
      <c r="EE5" s="1" t="s">
        <v>155</v>
      </c>
      <c r="EF5" s="1" t="s">
        <v>155</v>
      </c>
      <c r="EG5" s="1" t="s">
        <v>155</v>
      </c>
      <c r="EH5" s="1" t="s">
        <v>155</v>
      </c>
      <c r="EI5" s="1" t="s">
        <v>158</v>
      </c>
      <c r="EJ5" s="1" t="s">
        <v>159</v>
      </c>
      <c r="EK5" s="1" t="s">
        <v>155</v>
      </c>
      <c r="EL5" s="1" t="s">
        <v>163</v>
      </c>
      <c r="EM5" s="1" t="s">
        <v>179</v>
      </c>
      <c r="EN5" s="1" t="s">
        <v>155</v>
      </c>
      <c r="EO5" s="1" t="s">
        <v>158</v>
      </c>
      <c r="EP5" s="1" t="s">
        <v>162</v>
      </c>
      <c r="EQ5" s="1" t="s">
        <v>155</v>
      </c>
      <c r="ER5" s="1" t="s">
        <v>163</v>
      </c>
      <c r="ES5" s="1" t="s">
        <v>155</v>
      </c>
      <c r="ET5" s="1" t="s">
        <v>194</v>
      </c>
      <c r="EU5" s="1" t="s">
        <v>155</v>
      </c>
      <c r="EV5" s="1" t="s">
        <v>165</v>
      </c>
      <c r="EW5" s="1" t="s">
        <v>155</v>
      </c>
      <c r="EX5" s="1" t="s">
        <v>155</v>
      </c>
      <c r="EY5" s="1" t="s">
        <v>155</v>
      </c>
      <c r="EZ5" s="1" t="s">
        <v>155</v>
      </c>
      <c r="FA5" s="1" t="s">
        <v>155</v>
      </c>
      <c r="FB5" s="1" t="s">
        <v>155</v>
      </c>
      <c r="FC5" s="1" t="s">
        <v>158</v>
      </c>
      <c r="FD5" s="1" t="s">
        <v>162</v>
      </c>
      <c r="FE5" s="1" t="s">
        <v>155</v>
      </c>
      <c r="FF5" s="1" t="s">
        <v>163</v>
      </c>
      <c r="FG5" s="1" t="s">
        <v>155</v>
      </c>
      <c r="FH5" s="1" t="s">
        <v>155</v>
      </c>
      <c r="FI5" s="1" t="s">
        <v>220</v>
      </c>
      <c r="FJ5" s="1" t="s">
        <v>165</v>
      </c>
      <c r="FK5" s="1" t="s">
        <v>155</v>
      </c>
      <c r="FL5" s="1" t="s">
        <v>155</v>
      </c>
      <c r="FM5" s="1" t="s">
        <v>155</v>
      </c>
      <c r="FN5" s="1" t="s">
        <v>155</v>
      </c>
      <c r="FO5" s="1" t="s">
        <v>155</v>
      </c>
      <c r="FP5" s="1" t="s">
        <v>155</v>
      </c>
      <c r="FQ5" s="1" t="s">
        <v>158</v>
      </c>
      <c r="FR5" s="1" t="s">
        <v>159</v>
      </c>
      <c r="FS5" s="1" t="s">
        <v>155</v>
      </c>
      <c r="FT5" s="1" t="s">
        <v>166</v>
      </c>
      <c r="FU5" s="1" t="s">
        <v>155</v>
      </c>
      <c r="FV5" s="1" t="s">
        <v>199</v>
      </c>
      <c r="FW5" s="1" t="s">
        <v>155</v>
      </c>
      <c r="FX5" s="1" t="s">
        <v>158</v>
      </c>
      <c r="FY5" s="1" t="s">
        <v>162</v>
      </c>
      <c r="FZ5" s="1" t="s">
        <v>155</v>
      </c>
      <c r="GA5" s="1" t="s">
        <v>163</v>
      </c>
      <c r="GB5" s="1" t="s">
        <v>155</v>
      </c>
      <c r="GC5" s="1" t="s">
        <v>164</v>
      </c>
      <c r="GD5" s="1" t="s">
        <v>155</v>
      </c>
      <c r="GE5" s="1" t="s">
        <v>158</v>
      </c>
      <c r="GF5" s="1" t="s">
        <v>159</v>
      </c>
      <c r="GG5" s="1" t="s">
        <v>155</v>
      </c>
      <c r="GH5" s="1" t="s">
        <v>163</v>
      </c>
      <c r="GI5" s="1" t="s">
        <v>155</v>
      </c>
      <c r="GJ5" s="1" t="s">
        <v>164</v>
      </c>
      <c r="GK5" s="1" t="s">
        <v>155</v>
      </c>
      <c r="GL5" s="1" t="s">
        <v>165</v>
      </c>
      <c r="GM5" s="1" t="s">
        <v>155</v>
      </c>
      <c r="GN5" s="1" t="s">
        <v>155</v>
      </c>
      <c r="GO5" s="1" t="s">
        <v>155</v>
      </c>
      <c r="GP5" s="1" t="s">
        <v>155</v>
      </c>
      <c r="GQ5" s="1" t="s">
        <v>155</v>
      </c>
      <c r="GR5" s="1" t="s">
        <v>155</v>
      </c>
      <c r="GS5" s="1" t="s">
        <v>158</v>
      </c>
      <c r="GT5" s="1" t="s">
        <v>159</v>
      </c>
      <c r="GU5" s="1" t="s">
        <v>155</v>
      </c>
      <c r="GV5" s="1" t="s">
        <v>163</v>
      </c>
      <c r="GW5" s="1" t="s">
        <v>155</v>
      </c>
      <c r="GX5" s="1" t="s">
        <v>181</v>
      </c>
      <c r="GY5" s="1" t="s">
        <v>155</v>
      </c>
      <c r="GZ5" s="1" t="s">
        <v>158</v>
      </c>
      <c r="HA5" s="1" t="s">
        <v>159</v>
      </c>
      <c r="HB5" s="1" t="s">
        <v>155</v>
      </c>
      <c r="HC5" s="1" t="s">
        <v>166</v>
      </c>
      <c r="HD5" s="1" t="s">
        <v>155</v>
      </c>
      <c r="HE5" s="1" t="s">
        <v>182</v>
      </c>
      <c r="HF5" s="1" t="s">
        <v>155</v>
      </c>
      <c r="HG5" s="1" t="s">
        <v>158</v>
      </c>
      <c r="HH5" s="1" t="s">
        <v>159</v>
      </c>
      <c r="HI5" s="1" t="s">
        <v>155</v>
      </c>
      <c r="HJ5" s="1" t="s">
        <v>166</v>
      </c>
      <c r="HK5" s="1" t="s">
        <v>155</v>
      </c>
      <c r="HL5" s="1" t="s">
        <v>201</v>
      </c>
      <c r="HM5" s="1" t="s">
        <v>155</v>
      </c>
      <c r="HN5" s="1" t="s">
        <v>184</v>
      </c>
      <c r="HO5" s="1" t="s">
        <v>155</v>
      </c>
      <c r="HP5" s="1" t="s">
        <v>155</v>
      </c>
      <c r="HQ5"/>
      <c r="HR5" s="1" t="s">
        <v>155</v>
      </c>
      <c r="HS5" s="1" t="s">
        <v>184</v>
      </c>
      <c r="HT5" s="1" t="s">
        <v>155</v>
      </c>
      <c r="HU5" s="1" t="s">
        <v>155</v>
      </c>
      <c r="HV5"/>
      <c r="HW5" s="1" t="s">
        <v>155</v>
      </c>
      <c r="HX5" s="1" t="s">
        <v>154</v>
      </c>
      <c r="HY5" s="1" t="s">
        <v>155</v>
      </c>
      <c r="HZ5" s="1" t="s">
        <v>155</v>
      </c>
      <c r="IA5" t="str">
        <f>HYPERLINK("https://api.typeform.com/responses/files/728561e3d4da581ec6ea38a8f84ab86070441ec85d75d445593c8940ff8e0c63/64.1.2_normals_seem_normal.png","https://api.typeform.com/responses/files/728561e3d4da581ec6ea38a8f84ab86070441ec85d75d445593c8940ff8e0c63/64.1.2_normals_seem_normal.png")</f>
        <v>https://api.typeform.com/responses/files/728561e3d4da581ec6ea38a8f84ab86070441ec85d75d445593c8940ff8e0c63/64.1.2_normals_seem_normal.png</v>
      </c>
      <c r="IB5" s="1" t="s">
        <v>155</v>
      </c>
      <c r="IC5" s="1" t="s">
        <v>213</v>
      </c>
      <c r="ID5" s="1" t="s">
        <v>155</v>
      </c>
      <c r="IE5" s="1" t="s">
        <v>155</v>
      </c>
      <c r="IF5"/>
      <c r="IG5" s="1" t="s">
        <v>221</v>
      </c>
      <c r="IH5" s="1" t="s">
        <v>222</v>
      </c>
      <c r="II5" s="1" t="s">
        <v>189</v>
      </c>
      <c r="IJ5" s="1" t="s">
        <v>223</v>
      </c>
      <c r="IK5" s="1" t="s">
        <v>224</v>
      </c>
      <c r="IL5" s="1" t="s">
        <v>192</v>
      </c>
    </row>
    <row r="6" spans="1:246" x14ac:dyDescent="0.15">
      <c r="A6" s="1" t="s">
        <v>225</v>
      </c>
      <c r="B6" s="1" t="s">
        <v>154</v>
      </c>
      <c r="C6" s="1" t="s">
        <v>155</v>
      </c>
      <c r="D6" s="1" t="s">
        <v>155</v>
      </c>
      <c r="E6"/>
      <c r="F6" s="1" t="s">
        <v>155</v>
      </c>
      <c r="G6" s="1" t="s">
        <v>156</v>
      </c>
      <c r="H6" s="1" t="s">
        <v>155</v>
      </c>
      <c r="I6" s="1" t="s">
        <v>155</v>
      </c>
      <c r="J6" s="1" t="s">
        <v>155</v>
      </c>
      <c r="K6" s="1" t="s">
        <v>155</v>
      </c>
      <c r="L6" s="1" t="s">
        <v>155</v>
      </c>
      <c r="M6" s="1" t="s">
        <v>155</v>
      </c>
      <c r="N6" s="1" t="s">
        <v>155</v>
      </c>
      <c r="O6" s="1" t="s">
        <v>155</v>
      </c>
      <c r="P6" s="1" t="s">
        <v>155</v>
      </c>
      <c r="Q6" s="1" t="s">
        <v>155</v>
      </c>
      <c r="R6" s="1" t="s">
        <v>155</v>
      </c>
      <c r="S6" s="1" t="s">
        <v>155</v>
      </c>
      <c r="T6" s="1" t="s">
        <v>155</v>
      </c>
      <c r="U6" s="1" t="s">
        <v>155</v>
      </c>
      <c r="V6" s="1" t="s">
        <v>155</v>
      </c>
      <c r="W6" s="1" t="s">
        <v>155</v>
      </c>
      <c r="X6" s="1" t="s">
        <v>155</v>
      </c>
      <c r="Y6" s="1" t="s">
        <v>155</v>
      </c>
      <c r="Z6" s="1" t="s">
        <v>155</v>
      </c>
      <c r="AA6" s="1" t="s">
        <v>155</v>
      </c>
      <c r="AB6" s="1" t="s">
        <v>155</v>
      </c>
      <c r="AC6" s="1" t="s">
        <v>155</v>
      </c>
      <c r="AD6" s="1" t="s">
        <v>155</v>
      </c>
      <c r="AE6" s="1" t="s">
        <v>155</v>
      </c>
      <c r="AF6" s="1" t="s">
        <v>155</v>
      </c>
      <c r="AG6" s="1" t="s">
        <v>155</v>
      </c>
      <c r="AH6" s="1" t="s">
        <v>155</v>
      </c>
      <c r="AI6" s="1" t="s">
        <v>155</v>
      </c>
      <c r="AJ6" s="1" t="s">
        <v>155</v>
      </c>
      <c r="AK6" s="1" t="s">
        <v>155</v>
      </c>
      <c r="AL6" s="1" t="s">
        <v>155</v>
      </c>
      <c r="AM6" s="1" t="s">
        <v>155</v>
      </c>
      <c r="AN6" s="1" t="s">
        <v>155</v>
      </c>
      <c r="AO6" s="1" t="s">
        <v>155</v>
      </c>
      <c r="AP6" s="1" t="s">
        <v>155</v>
      </c>
      <c r="AQ6" s="1" t="s">
        <v>155</v>
      </c>
      <c r="AR6" s="1" t="s">
        <v>155</v>
      </c>
      <c r="AS6" s="1" t="s">
        <v>155</v>
      </c>
      <c r="AT6" s="1" t="s">
        <v>155</v>
      </c>
      <c r="AU6" s="1" t="s">
        <v>155</v>
      </c>
      <c r="AV6" s="1" t="s">
        <v>155</v>
      </c>
      <c r="AW6" s="1" t="s">
        <v>155</v>
      </c>
      <c r="AX6" s="1" t="s">
        <v>155</v>
      </c>
      <c r="AY6" s="1" t="s">
        <v>155</v>
      </c>
      <c r="AZ6" s="1" t="s">
        <v>155</v>
      </c>
      <c r="BA6" s="1" t="s">
        <v>155</v>
      </c>
      <c r="BB6" s="1" t="s">
        <v>155</v>
      </c>
      <c r="BC6" s="1" t="s">
        <v>155</v>
      </c>
      <c r="BD6" s="1" t="s">
        <v>155</v>
      </c>
      <c r="BE6" s="1" t="s">
        <v>155</v>
      </c>
      <c r="BF6" s="1" t="s">
        <v>155</v>
      </c>
      <c r="BG6" s="1" t="s">
        <v>155</v>
      </c>
      <c r="BH6" s="1" t="s">
        <v>155</v>
      </c>
      <c r="BI6" s="1" t="s">
        <v>155</v>
      </c>
      <c r="BJ6" s="1" t="s">
        <v>155</v>
      </c>
      <c r="BK6" s="1" t="s">
        <v>155</v>
      </c>
      <c r="BL6" s="1" t="s">
        <v>155</v>
      </c>
      <c r="BM6" s="1" t="s">
        <v>155</v>
      </c>
      <c r="BN6" s="1" t="s">
        <v>155</v>
      </c>
      <c r="BO6" s="1" t="s">
        <v>155</v>
      </c>
      <c r="BP6" s="1" t="s">
        <v>155</v>
      </c>
      <c r="BQ6" s="1" t="s">
        <v>155</v>
      </c>
      <c r="BR6" s="1" t="s">
        <v>155</v>
      </c>
      <c r="BS6" s="1" t="s">
        <v>155</v>
      </c>
      <c r="BT6" s="1" t="s">
        <v>155</v>
      </c>
      <c r="BU6" s="1" t="s">
        <v>155</v>
      </c>
      <c r="BV6" s="1" t="s">
        <v>155</v>
      </c>
      <c r="BW6" s="1" t="s">
        <v>155</v>
      </c>
      <c r="BX6" s="1" t="s">
        <v>155</v>
      </c>
      <c r="BY6" s="1" t="s">
        <v>155</v>
      </c>
      <c r="BZ6" s="1" t="s">
        <v>155</v>
      </c>
      <c r="CA6" s="1" t="s">
        <v>155</v>
      </c>
      <c r="CB6" s="1" t="s">
        <v>155</v>
      </c>
      <c r="CC6" s="1" t="s">
        <v>155</v>
      </c>
      <c r="CD6" s="1" t="s">
        <v>155</v>
      </c>
      <c r="CE6" s="1" t="s">
        <v>155</v>
      </c>
      <c r="CF6" s="1" t="s">
        <v>155</v>
      </c>
      <c r="CG6" s="1" t="s">
        <v>155</v>
      </c>
      <c r="CH6" s="1" t="s">
        <v>155</v>
      </c>
      <c r="CI6" s="1" t="s">
        <v>155</v>
      </c>
      <c r="CJ6" s="1" t="s">
        <v>155</v>
      </c>
      <c r="CK6" s="1" t="s">
        <v>155</v>
      </c>
      <c r="CL6" s="1" t="s">
        <v>155</v>
      </c>
      <c r="CM6" s="1" t="s">
        <v>155</v>
      </c>
      <c r="CN6" s="1" t="s">
        <v>155</v>
      </c>
      <c r="CO6" s="1" t="s">
        <v>155</v>
      </c>
      <c r="CP6" s="1" t="s">
        <v>155</v>
      </c>
      <c r="CQ6" s="1" t="s">
        <v>155</v>
      </c>
      <c r="CR6" s="1" t="s">
        <v>155</v>
      </c>
      <c r="CS6" s="1" t="s">
        <v>155</v>
      </c>
      <c r="CT6" s="1" t="s">
        <v>155</v>
      </c>
      <c r="CU6" s="1" t="s">
        <v>155</v>
      </c>
      <c r="CV6" s="1" t="s">
        <v>155</v>
      </c>
      <c r="CW6" s="1" t="s">
        <v>155</v>
      </c>
      <c r="CX6" s="1" t="s">
        <v>155</v>
      </c>
      <c r="CY6" s="1" t="s">
        <v>155</v>
      </c>
      <c r="CZ6" s="1" t="s">
        <v>155</v>
      </c>
      <c r="DA6" s="1" t="s">
        <v>155</v>
      </c>
      <c r="DB6" s="1" t="s">
        <v>155</v>
      </c>
      <c r="DC6" s="1" t="s">
        <v>155</v>
      </c>
      <c r="DD6" s="1" t="s">
        <v>155</v>
      </c>
      <c r="DE6" s="1" t="s">
        <v>155</v>
      </c>
      <c r="DF6" s="1" t="s">
        <v>155</v>
      </c>
      <c r="DG6" s="1" t="s">
        <v>155</v>
      </c>
      <c r="DH6" s="1" t="s">
        <v>155</v>
      </c>
      <c r="DI6" s="1" t="s">
        <v>155</v>
      </c>
      <c r="DJ6" s="1" t="s">
        <v>155</v>
      </c>
      <c r="DK6" s="1" t="s">
        <v>155</v>
      </c>
      <c r="DL6" s="1" t="s">
        <v>155</v>
      </c>
      <c r="DM6" s="1" t="s">
        <v>155</v>
      </c>
      <c r="DN6" s="1" t="s">
        <v>155</v>
      </c>
      <c r="DO6" s="1" t="s">
        <v>155</v>
      </c>
      <c r="DP6" s="1" t="s">
        <v>155</v>
      </c>
      <c r="DQ6" s="1" t="s">
        <v>155</v>
      </c>
      <c r="DR6" s="1" t="s">
        <v>155</v>
      </c>
      <c r="DS6" s="1" t="s">
        <v>155</v>
      </c>
      <c r="DT6" s="1" t="s">
        <v>155</v>
      </c>
      <c r="DU6" s="1" t="s">
        <v>155</v>
      </c>
      <c r="DV6" s="1" t="s">
        <v>155</v>
      </c>
      <c r="DW6" s="1" t="s">
        <v>155</v>
      </c>
      <c r="DX6" s="1" t="s">
        <v>155</v>
      </c>
      <c r="DY6" s="1" t="s">
        <v>155</v>
      </c>
      <c r="DZ6" s="1" t="s">
        <v>155</v>
      </c>
      <c r="EA6" s="1" t="s">
        <v>155</v>
      </c>
      <c r="EB6" s="1" t="s">
        <v>155</v>
      </c>
      <c r="EC6" s="1" t="s">
        <v>155</v>
      </c>
      <c r="ED6" s="1" t="s">
        <v>155</v>
      </c>
      <c r="EE6" s="1" t="s">
        <v>155</v>
      </c>
      <c r="EF6" s="1" t="s">
        <v>155</v>
      </c>
      <c r="EG6" s="1" t="s">
        <v>155</v>
      </c>
      <c r="EH6" s="1" t="s">
        <v>155</v>
      </c>
      <c r="EI6" s="1" t="s">
        <v>155</v>
      </c>
      <c r="EJ6" s="1" t="s">
        <v>155</v>
      </c>
      <c r="EK6" s="1" t="s">
        <v>155</v>
      </c>
      <c r="EL6" s="1" t="s">
        <v>155</v>
      </c>
      <c r="EM6" s="1" t="s">
        <v>155</v>
      </c>
      <c r="EN6" s="1" t="s">
        <v>155</v>
      </c>
      <c r="EO6" s="1" t="s">
        <v>155</v>
      </c>
      <c r="EP6" s="1" t="s">
        <v>155</v>
      </c>
      <c r="EQ6" s="1" t="s">
        <v>155</v>
      </c>
      <c r="ER6" s="1" t="s">
        <v>155</v>
      </c>
      <c r="ES6" s="1" t="s">
        <v>155</v>
      </c>
      <c r="ET6" s="1" t="s">
        <v>155</v>
      </c>
      <c r="EU6" s="1" t="s">
        <v>155</v>
      </c>
      <c r="EV6" s="1" t="s">
        <v>155</v>
      </c>
      <c r="EW6" s="1" t="s">
        <v>155</v>
      </c>
      <c r="EX6" s="1" t="s">
        <v>155</v>
      </c>
      <c r="EY6" s="1" t="s">
        <v>155</v>
      </c>
      <c r="EZ6" s="1" t="s">
        <v>155</v>
      </c>
      <c r="FA6" s="1" t="s">
        <v>155</v>
      </c>
      <c r="FB6" s="1" t="s">
        <v>155</v>
      </c>
      <c r="FC6" s="1" t="s">
        <v>155</v>
      </c>
      <c r="FD6" s="1" t="s">
        <v>155</v>
      </c>
      <c r="FE6" s="1" t="s">
        <v>155</v>
      </c>
      <c r="FF6" s="1" t="s">
        <v>155</v>
      </c>
      <c r="FG6" s="1" t="s">
        <v>155</v>
      </c>
      <c r="FH6" s="1" t="s">
        <v>155</v>
      </c>
      <c r="FI6" s="1" t="s">
        <v>155</v>
      </c>
      <c r="FJ6" s="1" t="s">
        <v>155</v>
      </c>
      <c r="FK6" s="1" t="s">
        <v>155</v>
      </c>
      <c r="FL6" s="1" t="s">
        <v>155</v>
      </c>
      <c r="FM6" s="1" t="s">
        <v>155</v>
      </c>
      <c r="FN6" s="1" t="s">
        <v>155</v>
      </c>
      <c r="FO6" s="1" t="s">
        <v>155</v>
      </c>
      <c r="FP6" s="1" t="s">
        <v>155</v>
      </c>
      <c r="FQ6" s="1" t="s">
        <v>155</v>
      </c>
      <c r="FR6" s="1" t="s">
        <v>155</v>
      </c>
      <c r="FS6" s="1" t="s">
        <v>155</v>
      </c>
      <c r="FT6" s="1" t="s">
        <v>155</v>
      </c>
      <c r="FU6" s="1" t="s">
        <v>155</v>
      </c>
      <c r="FV6" s="1" t="s">
        <v>155</v>
      </c>
      <c r="FW6" s="1" t="s">
        <v>155</v>
      </c>
      <c r="FX6" s="1" t="s">
        <v>155</v>
      </c>
      <c r="FY6" s="1" t="s">
        <v>155</v>
      </c>
      <c r="FZ6" s="1" t="s">
        <v>155</v>
      </c>
      <c r="GA6" s="1" t="s">
        <v>155</v>
      </c>
      <c r="GB6" s="1" t="s">
        <v>155</v>
      </c>
      <c r="GC6" s="1" t="s">
        <v>155</v>
      </c>
      <c r="GD6" s="1" t="s">
        <v>155</v>
      </c>
      <c r="GE6" s="1" t="s">
        <v>155</v>
      </c>
      <c r="GF6" s="1" t="s">
        <v>155</v>
      </c>
      <c r="GG6" s="1" t="s">
        <v>155</v>
      </c>
      <c r="GH6" s="1" t="s">
        <v>155</v>
      </c>
      <c r="GI6" s="1" t="s">
        <v>155</v>
      </c>
      <c r="GJ6" s="1" t="s">
        <v>155</v>
      </c>
      <c r="GK6" s="1" t="s">
        <v>155</v>
      </c>
      <c r="GL6" s="1" t="s">
        <v>155</v>
      </c>
      <c r="GM6" s="1" t="s">
        <v>155</v>
      </c>
      <c r="GN6" s="1" t="s">
        <v>155</v>
      </c>
      <c r="GO6" s="1" t="s">
        <v>155</v>
      </c>
      <c r="GP6" s="1" t="s">
        <v>155</v>
      </c>
      <c r="GQ6" s="1" t="s">
        <v>155</v>
      </c>
      <c r="GR6" s="1" t="s">
        <v>155</v>
      </c>
      <c r="GS6" s="1" t="s">
        <v>155</v>
      </c>
      <c r="GT6" s="1" t="s">
        <v>155</v>
      </c>
      <c r="GU6" s="1" t="s">
        <v>155</v>
      </c>
      <c r="GV6" s="1" t="s">
        <v>155</v>
      </c>
      <c r="GW6" s="1" t="s">
        <v>155</v>
      </c>
      <c r="GX6" s="1" t="s">
        <v>155</v>
      </c>
      <c r="GY6" s="1" t="s">
        <v>155</v>
      </c>
      <c r="GZ6" s="1" t="s">
        <v>155</v>
      </c>
      <c r="HA6" s="1" t="s">
        <v>155</v>
      </c>
      <c r="HB6" s="1" t="s">
        <v>155</v>
      </c>
      <c r="HC6" s="1" t="s">
        <v>155</v>
      </c>
      <c r="HD6" s="1" t="s">
        <v>155</v>
      </c>
      <c r="HE6" s="1" t="s">
        <v>155</v>
      </c>
      <c r="HF6" s="1" t="s">
        <v>155</v>
      </c>
      <c r="HG6" s="1" t="s">
        <v>155</v>
      </c>
      <c r="HH6" s="1" t="s">
        <v>155</v>
      </c>
      <c r="HI6" s="1" t="s">
        <v>155</v>
      </c>
      <c r="HJ6" s="1" t="s">
        <v>155</v>
      </c>
      <c r="HK6" s="1" t="s">
        <v>155</v>
      </c>
      <c r="HL6" s="1" t="s">
        <v>155</v>
      </c>
      <c r="HM6" s="1" t="s">
        <v>155</v>
      </c>
      <c r="HN6" s="1" t="s">
        <v>155</v>
      </c>
      <c r="HO6" s="1" t="s">
        <v>155</v>
      </c>
      <c r="HP6" s="1" t="s">
        <v>155</v>
      </c>
      <c r="HQ6"/>
      <c r="HR6" s="1" t="s">
        <v>155</v>
      </c>
      <c r="HS6" s="1" t="s">
        <v>155</v>
      </c>
      <c r="HT6" s="1" t="s">
        <v>155</v>
      </c>
      <c r="HU6" s="1" t="s">
        <v>155</v>
      </c>
      <c r="HV6"/>
      <c r="HW6" s="1" t="s">
        <v>155</v>
      </c>
      <c r="HX6" s="1" t="s">
        <v>155</v>
      </c>
      <c r="HY6" s="1" t="s">
        <v>155</v>
      </c>
      <c r="HZ6" s="1" t="s">
        <v>155</v>
      </c>
      <c r="IA6"/>
      <c r="IB6" s="1" t="s">
        <v>226</v>
      </c>
      <c r="IC6" s="1" t="s">
        <v>185</v>
      </c>
      <c r="ID6" s="1" t="s">
        <v>157</v>
      </c>
      <c r="IE6" s="1" t="s">
        <v>155</v>
      </c>
      <c r="IF6"/>
      <c r="IG6" s="1" t="s">
        <v>227</v>
      </c>
      <c r="IH6" s="1" t="s">
        <v>228</v>
      </c>
      <c r="II6" s="1" t="s">
        <v>189</v>
      </c>
      <c r="IJ6" s="1" t="s">
        <v>229</v>
      </c>
      <c r="IK6" s="1" t="s">
        <v>230</v>
      </c>
      <c r="IL6" s="1" t="s">
        <v>192</v>
      </c>
    </row>
    <row r="7" spans="1:246" x14ac:dyDescent="0.15">
      <c r="A7" s="1" t="s">
        <v>231</v>
      </c>
      <c r="B7" s="1" t="s">
        <v>154</v>
      </c>
      <c r="C7" s="1" t="s">
        <v>155</v>
      </c>
      <c r="D7" s="1" t="s">
        <v>155</v>
      </c>
      <c r="E7"/>
      <c r="F7" s="1" t="s">
        <v>155</v>
      </c>
      <c r="G7" s="1" t="s">
        <v>156</v>
      </c>
      <c r="H7" s="1" t="s">
        <v>155</v>
      </c>
      <c r="I7" s="1" t="s">
        <v>157</v>
      </c>
      <c r="J7" s="1" t="s">
        <v>157</v>
      </c>
      <c r="K7" s="1" t="s">
        <v>157</v>
      </c>
      <c r="L7" s="1" t="s">
        <v>157</v>
      </c>
      <c r="M7" s="1" t="s">
        <v>158</v>
      </c>
      <c r="N7" s="1" t="s">
        <v>159</v>
      </c>
      <c r="O7" s="1" t="s">
        <v>155</v>
      </c>
      <c r="P7" s="1" t="s">
        <v>160</v>
      </c>
      <c r="Q7" s="1" t="s">
        <v>155</v>
      </c>
      <c r="R7" s="1" t="s">
        <v>161</v>
      </c>
      <c r="S7" s="1" t="s">
        <v>155</v>
      </c>
      <c r="T7" s="1" t="s">
        <v>158</v>
      </c>
      <c r="U7" s="1" t="s">
        <v>162</v>
      </c>
      <c r="V7" s="1" t="s">
        <v>155</v>
      </c>
      <c r="W7" s="1" t="s">
        <v>163</v>
      </c>
      <c r="X7" s="1" t="s">
        <v>155</v>
      </c>
      <c r="Y7" s="1" t="s">
        <v>164</v>
      </c>
      <c r="Z7" s="1" t="s">
        <v>155</v>
      </c>
      <c r="AA7" s="1" t="s">
        <v>158</v>
      </c>
      <c r="AB7" s="1" t="s">
        <v>162</v>
      </c>
      <c r="AC7" s="1" t="s">
        <v>155</v>
      </c>
      <c r="AD7" s="1" t="s">
        <v>163</v>
      </c>
      <c r="AE7" s="1" t="s">
        <v>155</v>
      </c>
      <c r="AF7" s="1" t="s">
        <v>194</v>
      </c>
      <c r="AG7" s="1" t="s">
        <v>155</v>
      </c>
      <c r="AH7" s="1" t="s">
        <v>158</v>
      </c>
      <c r="AI7" s="1" t="s">
        <v>159</v>
      </c>
      <c r="AJ7" s="1" t="s">
        <v>155</v>
      </c>
      <c r="AK7" s="1" t="s">
        <v>232</v>
      </c>
      <c r="AL7" s="1" t="s">
        <v>155</v>
      </c>
      <c r="AM7" s="1" t="s">
        <v>195</v>
      </c>
      <c r="AN7" s="1" t="s">
        <v>155</v>
      </c>
      <c r="AO7" s="1" t="s">
        <v>158</v>
      </c>
      <c r="AP7" s="1" t="s">
        <v>159</v>
      </c>
      <c r="AQ7" s="1" t="s">
        <v>155</v>
      </c>
      <c r="AR7" s="1" t="s">
        <v>163</v>
      </c>
      <c r="AS7" s="1" t="s">
        <v>155</v>
      </c>
      <c r="AT7" s="1" t="s">
        <v>155</v>
      </c>
      <c r="AU7" s="1" t="s">
        <v>233</v>
      </c>
      <c r="AV7" s="1" t="s">
        <v>158</v>
      </c>
      <c r="AW7" s="1" t="s">
        <v>159</v>
      </c>
      <c r="AX7" s="1" t="s">
        <v>155</v>
      </c>
      <c r="AY7" s="1" t="s">
        <v>232</v>
      </c>
      <c r="AZ7" s="1" t="s">
        <v>155</v>
      </c>
      <c r="BA7" s="1" t="s">
        <v>208</v>
      </c>
      <c r="BB7" s="1" t="s">
        <v>155</v>
      </c>
      <c r="BC7" s="1" t="s">
        <v>158</v>
      </c>
      <c r="BD7" s="1" t="s">
        <v>170</v>
      </c>
      <c r="BE7" s="1" t="s">
        <v>155</v>
      </c>
      <c r="BF7" s="1" t="s">
        <v>163</v>
      </c>
      <c r="BG7" s="1" t="s">
        <v>155</v>
      </c>
      <c r="BH7" s="1" t="s">
        <v>171</v>
      </c>
      <c r="BI7" s="1" t="s">
        <v>155</v>
      </c>
      <c r="BJ7" s="1" t="s">
        <v>158</v>
      </c>
      <c r="BK7" s="1" t="s">
        <v>159</v>
      </c>
      <c r="BL7" s="1" t="s">
        <v>155</v>
      </c>
      <c r="BM7" s="1" t="s">
        <v>163</v>
      </c>
      <c r="BN7" s="1" t="s">
        <v>155</v>
      </c>
      <c r="BO7" s="1" t="s">
        <v>164</v>
      </c>
      <c r="BP7" s="1" t="s">
        <v>155</v>
      </c>
      <c r="BQ7" s="1" t="s">
        <v>158</v>
      </c>
      <c r="BR7" s="1" t="s">
        <v>159</v>
      </c>
      <c r="BS7" s="1" t="s">
        <v>155</v>
      </c>
      <c r="BT7" s="1" t="s">
        <v>163</v>
      </c>
      <c r="BU7" s="1" t="s">
        <v>155</v>
      </c>
      <c r="BV7" s="1" t="s">
        <v>172</v>
      </c>
      <c r="BW7" s="1" t="s">
        <v>155</v>
      </c>
      <c r="BX7" s="1" t="s">
        <v>158</v>
      </c>
      <c r="BY7" s="1" t="s">
        <v>159</v>
      </c>
      <c r="BZ7" s="1" t="s">
        <v>155</v>
      </c>
      <c r="CA7" s="1" t="s">
        <v>166</v>
      </c>
      <c r="CB7" s="1" t="s">
        <v>155</v>
      </c>
      <c r="CC7" s="1" t="s">
        <v>209</v>
      </c>
      <c r="CD7" s="1" t="s">
        <v>155</v>
      </c>
      <c r="CE7" s="1" t="s">
        <v>158</v>
      </c>
      <c r="CF7" s="1" t="s">
        <v>159</v>
      </c>
      <c r="CG7" s="1" t="s">
        <v>155</v>
      </c>
      <c r="CH7" s="1" t="s">
        <v>163</v>
      </c>
      <c r="CI7" s="1" t="s">
        <v>155</v>
      </c>
      <c r="CJ7" s="1" t="s">
        <v>155</v>
      </c>
      <c r="CK7" s="1" t="s">
        <v>233</v>
      </c>
      <c r="CL7" s="1" t="s">
        <v>165</v>
      </c>
      <c r="CM7" s="1" t="s">
        <v>155</v>
      </c>
      <c r="CN7" s="1" t="s">
        <v>155</v>
      </c>
      <c r="CO7" s="1" t="s">
        <v>155</v>
      </c>
      <c r="CP7" s="1" t="s">
        <v>155</v>
      </c>
      <c r="CQ7" s="1" t="s">
        <v>155</v>
      </c>
      <c r="CR7" s="1" t="s">
        <v>155</v>
      </c>
      <c r="CS7" s="1" t="s">
        <v>158</v>
      </c>
      <c r="CT7" s="1" t="s">
        <v>159</v>
      </c>
      <c r="CU7" s="1" t="s">
        <v>155</v>
      </c>
      <c r="CV7" s="1" t="s">
        <v>163</v>
      </c>
      <c r="CW7" s="1" t="s">
        <v>155</v>
      </c>
      <c r="CX7" s="1" t="s">
        <v>175</v>
      </c>
      <c r="CY7" s="1" t="s">
        <v>155</v>
      </c>
      <c r="CZ7" s="1" t="s">
        <v>158</v>
      </c>
      <c r="DA7" s="1" t="s">
        <v>176</v>
      </c>
      <c r="DB7" s="1" t="s">
        <v>155</v>
      </c>
      <c r="DC7" s="1" t="s">
        <v>163</v>
      </c>
      <c r="DD7" s="1" t="s">
        <v>155</v>
      </c>
      <c r="DE7" s="1" t="s">
        <v>164</v>
      </c>
      <c r="DF7" s="1" t="s">
        <v>155</v>
      </c>
      <c r="DG7" s="1" t="s">
        <v>158</v>
      </c>
      <c r="DH7" s="1" t="s">
        <v>159</v>
      </c>
      <c r="DI7" s="1" t="s">
        <v>155</v>
      </c>
      <c r="DJ7" s="1" t="s">
        <v>232</v>
      </c>
      <c r="DK7" s="1" t="s">
        <v>155</v>
      </c>
      <c r="DL7" s="1" t="s">
        <v>196</v>
      </c>
      <c r="DM7" s="1" t="s">
        <v>155</v>
      </c>
      <c r="DN7" s="1" t="s">
        <v>158</v>
      </c>
      <c r="DO7" s="1" t="s">
        <v>159</v>
      </c>
      <c r="DP7" s="1" t="s">
        <v>155</v>
      </c>
      <c r="DQ7" s="1" t="s">
        <v>166</v>
      </c>
      <c r="DR7" s="1" t="s">
        <v>155</v>
      </c>
      <c r="DS7" s="1" t="s">
        <v>234</v>
      </c>
      <c r="DT7" s="1" t="s">
        <v>155</v>
      </c>
      <c r="DU7" s="1" t="s">
        <v>158</v>
      </c>
      <c r="DV7" s="1" t="s">
        <v>162</v>
      </c>
      <c r="DW7" s="1" t="s">
        <v>155</v>
      </c>
      <c r="DX7" s="1" t="s">
        <v>163</v>
      </c>
      <c r="DY7" s="1" t="s">
        <v>155</v>
      </c>
      <c r="DZ7" s="1" t="s">
        <v>194</v>
      </c>
      <c r="EA7" s="1" t="s">
        <v>155</v>
      </c>
      <c r="EB7" s="1" t="s">
        <v>158</v>
      </c>
      <c r="EC7" s="1" t="s">
        <v>159</v>
      </c>
      <c r="ED7" s="1" t="s">
        <v>155</v>
      </c>
      <c r="EE7" s="1" t="s">
        <v>166</v>
      </c>
      <c r="EF7" s="1" t="s">
        <v>155</v>
      </c>
      <c r="EG7" s="1" t="s">
        <v>155</v>
      </c>
      <c r="EH7" s="1" t="s">
        <v>235</v>
      </c>
      <c r="EI7" s="1" t="s">
        <v>158</v>
      </c>
      <c r="EJ7" s="1" t="s">
        <v>159</v>
      </c>
      <c r="EK7" s="1" t="s">
        <v>155</v>
      </c>
      <c r="EL7" s="1" t="s">
        <v>163</v>
      </c>
      <c r="EM7" s="1" t="s">
        <v>179</v>
      </c>
      <c r="EN7" s="1" t="s">
        <v>155</v>
      </c>
      <c r="EO7" s="1" t="s">
        <v>158</v>
      </c>
      <c r="EP7" s="1" t="s">
        <v>162</v>
      </c>
      <c r="EQ7" s="1" t="s">
        <v>155</v>
      </c>
      <c r="ER7" s="1" t="s">
        <v>163</v>
      </c>
      <c r="ES7" s="1" t="s">
        <v>155</v>
      </c>
      <c r="ET7" s="1" t="s">
        <v>194</v>
      </c>
      <c r="EU7" s="1" t="s">
        <v>155</v>
      </c>
      <c r="EV7" s="1" t="s">
        <v>158</v>
      </c>
      <c r="EW7" s="1" t="s">
        <v>159</v>
      </c>
      <c r="EX7" s="1" t="s">
        <v>155</v>
      </c>
      <c r="EY7" s="1" t="s">
        <v>232</v>
      </c>
      <c r="EZ7" s="1" t="s">
        <v>155</v>
      </c>
      <c r="FA7" s="1" t="s">
        <v>198</v>
      </c>
      <c r="FB7" s="1" t="s">
        <v>155</v>
      </c>
      <c r="FC7" s="1" t="s">
        <v>158</v>
      </c>
      <c r="FD7" s="1" t="s">
        <v>162</v>
      </c>
      <c r="FE7" s="1" t="s">
        <v>155</v>
      </c>
      <c r="FF7" s="1" t="s">
        <v>166</v>
      </c>
      <c r="FG7" s="1" t="s">
        <v>155</v>
      </c>
      <c r="FH7" s="1" t="s">
        <v>155</v>
      </c>
      <c r="FI7" s="1" t="s">
        <v>236</v>
      </c>
      <c r="FJ7" s="1" t="s">
        <v>158</v>
      </c>
      <c r="FK7" s="1" t="s">
        <v>159</v>
      </c>
      <c r="FL7" s="1" t="s">
        <v>155</v>
      </c>
      <c r="FM7" s="1" t="s">
        <v>163</v>
      </c>
      <c r="FN7" s="1" t="s">
        <v>155</v>
      </c>
      <c r="FO7" s="1" t="s">
        <v>155</v>
      </c>
      <c r="FP7" s="1" t="s">
        <v>237</v>
      </c>
      <c r="FQ7" s="1" t="s">
        <v>158</v>
      </c>
      <c r="FR7" s="1" t="s">
        <v>159</v>
      </c>
      <c r="FS7" s="1" t="s">
        <v>155</v>
      </c>
      <c r="FT7" s="1" t="s">
        <v>232</v>
      </c>
      <c r="FU7" s="1" t="s">
        <v>155</v>
      </c>
      <c r="FV7" s="1" t="s">
        <v>199</v>
      </c>
      <c r="FW7" s="1" t="s">
        <v>155</v>
      </c>
      <c r="FX7" s="1" t="s">
        <v>158</v>
      </c>
      <c r="FY7" s="1" t="s">
        <v>162</v>
      </c>
      <c r="FZ7" s="1" t="s">
        <v>155</v>
      </c>
      <c r="GA7" s="1" t="s">
        <v>163</v>
      </c>
      <c r="GB7" s="1" t="s">
        <v>155</v>
      </c>
      <c r="GC7" s="1" t="s">
        <v>164</v>
      </c>
      <c r="GD7" s="1" t="s">
        <v>155</v>
      </c>
      <c r="GE7" s="1" t="s">
        <v>158</v>
      </c>
      <c r="GF7" s="1" t="s">
        <v>159</v>
      </c>
      <c r="GG7" s="1" t="s">
        <v>155</v>
      </c>
      <c r="GH7" s="1" t="s">
        <v>163</v>
      </c>
      <c r="GI7" s="1" t="s">
        <v>155</v>
      </c>
      <c r="GJ7" s="1" t="s">
        <v>164</v>
      </c>
      <c r="GK7" s="1" t="s">
        <v>155</v>
      </c>
      <c r="GL7" s="1" t="s">
        <v>158</v>
      </c>
      <c r="GM7" s="1" t="s">
        <v>162</v>
      </c>
      <c r="GN7" s="1" t="s">
        <v>155</v>
      </c>
      <c r="GO7" s="1" t="s">
        <v>232</v>
      </c>
      <c r="GP7" s="1" t="s">
        <v>155</v>
      </c>
      <c r="GQ7" s="1" t="s">
        <v>194</v>
      </c>
      <c r="GR7" s="1" t="s">
        <v>155</v>
      </c>
      <c r="GS7" s="1" t="s">
        <v>158</v>
      </c>
      <c r="GT7" s="1" t="s">
        <v>159</v>
      </c>
      <c r="GU7" s="1" t="s">
        <v>155</v>
      </c>
      <c r="GV7" s="1" t="s">
        <v>166</v>
      </c>
      <c r="GW7" s="1" t="s">
        <v>155</v>
      </c>
      <c r="GX7" s="1" t="s">
        <v>212</v>
      </c>
      <c r="GY7" s="1" t="s">
        <v>155</v>
      </c>
      <c r="GZ7" s="1" t="s">
        <v>158</v>
      </c>
      <c r="HA7" s="1" t="s">
        <v>159</v>
      </c>
      <c r="HB7" s="1" t="s">
        <v>155</v>
      </c>
      <c r="HC7" s="1" t="s">
        <v>166</v>
      </c>
      <c r="HD7" s="1" t="s">
        <v>155</v>
      </c>
      <c r="HE7" s="1" t="s">
        <v>182</v>
      </c>
      <c r="HF7" s="1" t="s">
        <v>155</v>
      </c>
      <c r="HG7" s="1" t="s">
        <v>158</v>
      </c>
      <c r="HH7" s="1" t="s">
        <v>159</v>
      </c>
      <c r="HI7" s="1" t="s">
        <v>155</v>
      </c>
      <c r="HJ7" s="1" t="s">
        <v>232</v>
      </c>
      <c r="HK7" s="1" t="s">
        <v>155</v>
      </c>
      <c r="HL7" s="1" t="s">
        <v>201</v>
      </c>
      <c r="HM7" s="1" t="s">
        <v>155</v>
      </c>
      <c r="HN7" s="1" t="s">
        <v>184</v>
      </c>
      <c r="HO7" s="1" t="s">
        <v>155</v>
      </c>
      <c r="HP7" s="1" t="s">
        <v>155</v>
      </c>
      <c r="HQ7"/>
      <c r="HR7" s="1" t="s">
        <v>155</v>
      </c>
      <c r="HS7" s="1" t="s">
        <v>184</v>
      </c>
      <c r="HT7" s="1" t="s">
        <v>155</v>
      </c>
      <c r="HU7" s="1" t="s">
        <v>155</v>
      </c>
      <c r="HV7"/>
      <c r="HW7" s="1" t="s">
        <v>155</v>
      </c>
      <c r="HX7" s="1" t="s">
        <v>154</v>
      </c>
      <c r="HY7" s="1" t="s">
        <v>155</v>
      </c>
      <c r="HZ7" s="1" t="s">
        <v>155</v>
      </c>
      <c r="IA7" t="str">
        <f>HYPERLINK("https://api.typeform.com/responses/files/9fc2ce2b2ce2041185f1679afcaa78031d41cda6e7bdc4808a7cde94d7ae0072/64.1.2_PriMus_IFC_Geometries_screenshot.png","https://api.typeform.com/responses/files/9fc2ce2b2ce2041185f1679afcaa78031d41cda6e7bdc4808a7cde94d7ae0072/64.1.2_PriMus_IFC_Geometries_screenshot.png")</f>
        <v>https://api.typeform.com/responses/files/9fc2ce2b2ce2041185f1679afcaa78031d41cda6e7bdc4808a7cde94d7ae0072/64.1.2_PriMus_IFC_Geometries_screenshot.png</v>
      </c>
      <c r="IB7" s="1" t="s">
        <v>155</v>
      </c>
      <c r="IC7" s="1" t="s">
        <v>185</v>
      </c>
      <c r="ID7" s="1" t="s">
        <v>157</v>
      </c>
      <c r="IE7" s="1" t="s">
        <v>155</v>
      </c>
      <c r="IF7"/>
      <c r="IG7" s="1" t="s">
        <v>238</v>
      </c>
      <c r="IH7" s="1" t="s">
        <v>239</v>
      </c>
      <c r="II7" s="1" t="s">
        <v>189</v>
      </c>
      <c r="IJ7" s="1" t="s">
        <v>240</v>
      </c>
      <c r="IK7" s="1" t="s">
        <v>241</v>
      </c>
      <c r="IL7" s="1" t="s">
        <v>192</v>
      </c>
    </row>
    <row r="8" spans="1:246" x14ac:dyDescent="0.15">
      <c r="A8" s="1" t="s">
        <v>242</v>
      </c>
      <c r="B8" s="1" t="s">
        <v>154</v>
      </c>
      <c r="C8" s="1" t="s">
        <v>155</v>
      </c>
      <c r="D8" s="1" t="s">
        <v>155</v>
      </c>
      <c r="E8"/>
      <c r="F8" s="1" t="s">
        <v>155</v>
      </c>
      <c r="G8" s="1" t="s">
        <v>157</v>
      </c>
      <c r="H8" s="1" t="s">
        <v>155</v>
      </c>
      <c r="I8" s="1" t="s">
        <v>157</v>
      </c>
      <c r="J8" s="1" t="s">
        <v>157</v>
      </c>
      <c r="K8" s="1" t="s">
        <v>157</v>
      </c>
      <c r="L8" s="1" t="s">
        <v>157</v>
      </c>
      <c r="M8" s="1" t="s">
        <v>158</v>
      </c>
      <c r="N8" s="1" t="s">
        <v>159</v>
      </c>
      <c r="O8" s="1" t="s">
        <v>155</v>
      </c>
      <c r="P8" s="1" t="s">
        <v>160</v>
      </c>
      <c r="Q8" s="1" t="s">
        <v>155</v>
      </c>
      <c r="R8" s="1" t="s">
        <v>161</v>
      </c>
      <c r="S8" s="1" t="s">
        <v>155</v>
      </c>
      <c r="T8" s="1" t="s">
        <v>158</v>
      </c>
      <c r="U8" s="1" t="s">
        <v>162</v>
      </c>
      <c r="V8" s="1" t="s">
        <v>155</v>
      </c>
      <c r="W8" s="1" t="s">
        <v>163</v>
      </c>
      <c r="X8" s="1" t="s">
        <v>155</v>
      </c>
      <c r="Y8" s="1" t="s">
        <v>164</v>
      </c>
      <c r="Z8" s="1" t="s">
        <v>155</v>
      </c>
      <c r="AA8" s="1" t="s">
        <v>158</v>
      </c>
      <c r="AB8" s="1" t="s">
        <v>162</v>
      </c>
      <c r="AC8" s="1" t="s">
        <v>155</v>
      </c>
      <c r="AD8" s="1" t="s">
        <v>163</v>
      </c>
      <c r="AE8" s="1" t="s">
        <v>155</v>
      </c>
      <c r="AF8" s="1" t="s">
        <v>194</v>
      </c>
      <c r="AG8" s="1" t="s">
        <v>155</v>
      </c>
      <c r="AH8" s="1" t="s">
        <v>158</v>
      </c>
      <c r="AI8" s="1" t="s">
        <v>159</v>
      </c>
      <c r="AJ8" s="1" t="s">
        <v>155</v>
      </c>
      <c r="AK8" s="1" t="s">
        <v>166</v>
      </c>
      <c r="AL8" s="1" t="s">
        <v>155</v>
      </c>
      <c r="AM8" s="1" t="s">
        <v>195</v>
      </c>
      <c r="AN8" s="1" t="s">
        <v>155</v>
      </c>
      <c r="AO8" s="1" t="s">
        <v>158</v>
      </c>
      <c r="AP8" s="1" t="s">
        <v>159</v>
      </c>
      <c r="AQ8" s="1" t="s">
        <v>155</v>
      </c>
      <c r="AR8" s="1" t="s">
        <v>163</v>
      </c>
      <c r="AS8" s="1" t="s">
        <v>155</v>
      </c>
      <c r="AT8" s="1" t="s">
        <v>155</v>
      </c>
      <c r="AU8" s="1" t="s">
        <v>243</v>
      </c>
      <c r="AV8" s="1" t="s">
        <v>158</v>
      </c>
      <c r="AW8" s="1" t="s">
        <v>159</v>
      </c>
      <c r="AX8" s="1" t="s">
        <v>155</v>
      </c>
      <c r="AY8" s="1" t="s">
        <v>166</v>
      </c>
      <c r="AZ8" s="1" t="s">
        <v>155</v>
      </c>
      <c r="BA8" s="1" t="s">
        <v>208</v>
      </c>
      <c r="BB8" s="1" t="s">
        <v>155</v>
      </c>
      <c r="BC8" s="1" t="s">
        <v>158</v>
      </c>
      <c r="BD8" s="1" t="s">
        <v>170</v>
      </c>
      <c r="BE8" s="1" t="s">
        <v>155</v>
      </c>
      <c r="BF8" s="1" t="s">
        <v>163</v>
      </c>
      <c r="BG8" s="1" t="s">
        <v>155</v>
      </c>
      <c r="BH8" s="1" t="s">
        <v>171</v>
      </c>
      <c r="BI8" s="1" t="s">
        <v>155</v>
      </c>
      <c r="BJ8" s="1" t="s">
        <v>158</v>
      </c>
      <c r="BK8" s="1" t="s">
        <v>159</v>
      </c>
      <c r="BL8" s="1" t="s">
        <v>155</v>
      </c>
      <c r="BM8" s="1" t="s">
        <v>163</v>
      </c>
      <c r="BN8" s="1" t="s">
        <v>155</v>
      </c>
      <c r="BO8" s="1" t="s">
        <v>164</v>
      </c>
      <c r="BP8" s="1" t="s">
        <v>155</v>
      </c>
      <c r="BQ8" s="1" t="s">
        <v>158</v>
      </c>
      <c r="BR8" s="1" t="s">
        <v>159</v>
      </c>
      <c r="BS8" s="1" t="s">
        <v>155</v>
      </c>
      <c r="BT8" s="1" t="s">
        <v>163</v>
      </c>
      <c r="BU8" s="1" t="s">
        <v>155</v>
      </c>
      <c r="BV8" s="1" t="s">
        <v>172</v>
      </c>
      <c r="BW8" s="1" t="s">
        <v>155</v>
      </c>
      <c r="BX8" s="1" t="s">
        <v>158</v>
      </c>
      <c r="BY8" s="1" t="s">
        <v>159</v>
      </c>
      <c r="BZ8" s="1" t="s">
        <v>155</v>
      </c>
      <c r="CA8" s="1" t="s">
        <v>166</v>
      </c>
      <c r="CB8" s="1" t="s">
        <v>155</v>
      </c>
      <c r="CC8" s="1" t="s">
        <v>209</v>
      </c>
      <c r="CD8" s="1" t="s">
        <v>155</v>
      </c>
      <c r="CE8" s="1" t="s">
        <v>158</v>
      </c>
      <c r="CF8" s="1" t="s">
        <v>159</v>
      </c>
      <c r="CG8" s="1" t="s">
        <v>155</v>
      </c>
      <c r="CH8" s="1" t="s">
        <v>163</v>
      </c>
      <c r="CI8" s="1" t="s">
        <v>155</v>
      </c>
      <c r="CJ8" s="1" t="s">
        <v>155</v>
      </c>
      <c r="CK8" s="1" t="s">
        <v>243</v>
      </c>
      <c r="CL8" s="1" t="s">
        <v>158</v>
      </c>
      <c r="CM8" s="1" t="s">
        <v>159</v>
      </c>
      <c r="CN8" s="1" t="s">
        <v>155</v>
      </c>
      <c r="CO8" s="1" t="s">
        <v>166</v>
      </c>
      <c r="CP8" s="1" t="s">
        <v>155</v>
      </c>
      <c r="CQ8" s="1" t="s">
        <v>244</v>
      </c>
      <c r="CR8" s="1" t="s">
        <v>155</v>
      </c>
      <c r="CS8" s="1" t="s">
        <v>158</v>
      </c>
      <c r="CT8" s="1" t="s">
        <v>159</v>
      </c>
      <c r="CU8" s="1" t="s">
        <v>155</v>
      </c>
      <c r="CV8" s="1" t="s">
        <v>163</v>
      </c>
      <c r="CW8" s="1" t="s">
        <v>155</v>
      </c>
      <c r="CX8" s="1" t="s">
        <v>175</v>
      </c>
      <c r="CY8" s="1" t="s">
        <v>155</v>
      </c>
      <c r="CZ8" s="1" t="s">
        <v>158</v>
      </c>
      <c r="DA8" s="1" t="s">
        <v>176</v>
      </c>
      <c r="DB8" s="1" t="s">
        <v>155</v>
      </c>
      <c r="DC8" s="1" t="s">
        <v>163</v>
      </c>
      <c r="DD8" s="1" t="s">
        <v>155</v>
      </c>
      <c r="DE8" s="1" t="s">
        <v>164</v>
      </c>
      <c r="DF8" s="1" t="s">
        <v>155</v>
      </c>
      <c r="DG8" s="1" t="s">
        <v>158</v>
      </c>
      <c r="DH8" s="1" t="s">
        <v>159</v>
      </c>
      <c r="DI8" s="1" t="s">
        <v>155</v>
      </c>
      <c r="DJ8" s="1" t="s">
        <v>166</v>
      </c>
      <c r="DK8" s="1" t="s">
        <v>155</v>
      </c>
      <c r="DL8" s="1" t="s">
        <v>196</v>
      </c>
      <c r="DM8" s="1" t="s">
        <v>155</v>
      </c>
      <c r="DN8" s="1" t="s">
        <v>158</v>
      </c>
      <c r="DO8" s="1" t="s">
        <v>159</v>
      </c>
      <c r="DP8" s="1" t="s">
        <v>155</v>
      </c>
      <c r="DQ8" s="1" t="s">
        <v>166</v>
      </c>
      <c r="DR8" s="1" t="s">
        <v>155</v>
      </c>
      <c r="DS8" s="1" t="s">
        <v>234</v>
      </c>
      <c r="DT8" s="1" t="s">
        <v>155</v>
      </c>
      <c r="DU8" s="1" t="s">
        <v>158</v>
      </c>
      <c r="DV8" s="1" t="s">
        <v>162</v>
      </c>
      <c r="DW8" s="1" t="s">
        <v>155</v>
      </c>
      <c r="DX8" s="1" t="s">
        <v>163</v>
      </c>
      <c r="DY8" s="1" t="s">
        <v>155</v>
      </c>
      <c r="DZ8" s="1" t="s">
        <v>194</v>
      </c>
      <c r="EA8" s="1" t="s">
        <v>155</v>
      </c>
      <c r="EB8" s="1" t="s">
        <v>158</v>
      </c>
      <c r="EC8" s="1" t="s">
        <v>159</v>
      </c>
      <c r="ED8" s="1" t="s">
        <v>155</v>
      </c>
      <c r="EE8" s="1" t="s">
        <v>166</v>
      </c>
      <c r="EF8" s="1" t="s">
        <v>155</v>
      </c>
      <c r="EG8" s="1" t="s">
        <v>155</v>
      </c>
      <c r="EH8" s="1" t="s">
        <v>245</v>
      </c>
      <c r="EI8" s="1" t="s">
        <v>158</v>
      </c>
      <c r="EJ8" s="1" t="s">
        <v>159</v>
      </c>
      <c r="EK8" s="1" t="s">
        <v>155</v>
      </c>
      <c r="EL8" s="1" t="s">
        <v>163</v>
      </c>
      <c r="EM8" s="1" t="s">
        <v>179</v>
      </c>
      <c r="EN8" s="1" t="s">
        <v>155</v>
      </c>
      <c r="EO8" s="1" t="s">
        <v>158</v>
      </c>
      <c r="EP8" s="1" t="s">
        <v>162</v>
      </c>
      <c r="EQ8" s="1" t="s">
        <v>155</v>
      </c>
      <c r="ER8" s="1" t="s">
        <v>163</v>
      </c>
      <c r="ES8" s="1" t="s">
        <v>155</v>
      </c>
      <c r="ET8" s="1" t="s">
        <v>194</v>
      </c>
      <c r="EU8" s="1" t="s">
        <v>155</v>
      </c>
      <c r="EV8" s="1" t="s">
        <v>158</v>
      </c>
      <c r="EW8" s="1" t="s">
        <v>159</v>
      </c>
      <c r="EX8" s="1" t="s">
        <v>155</v>
      </c>
      <c r="EY8" s="1" t="s">
        <v>166</v>
      </c>
      <c r="EZ8" s="1" t="s">
        <v>155</v>
      </c>
      <c r="FA8" s="1" t="s">
        <v>198</v>
      </c>
      <c r="FB8" s="1" t="s">
        <v>155</v>
      </c>
      <c r="FC8" s="1" t="s">
        <v>158</v>
      </c>
      <c r="FD8" s="1" t="s">
        <v>162</v>
      </c>
      <c r="FE8" s="1" t="s">
        <v>155</v>
      </c>
      <c r="FF8" s="1" t="s">
        <v>166</v>
      </c>
      <c r="FG8" s="1" t="s">
        <v>155</v>
      </c>
      <c r="FH8" s="1" t="s">
        <v>155</v>
      </c>
      <c r="FI8" s="1" t="s">
        <v>246</v>
      </c>
      <c r="FJ8" s="1" t="s">
        <v>158</v>
      </c>
      <c r="FK8" s="1" t="s">
        <v>159</v>
      </c>
      <c r="FL8" s="1" t="s">
        <v>155</v>
      </c>
      <c r="FM8" s="1" t="s">
        <v>163</v>
      </c>
      <c r="FN8" s="1" t="s">
        <v>155</v>
      </c>
      <c r="FO8" s="1" t="s">
        <v>155</v>
      </c>
      <c r="FP8" s="1" t="s">
        <v>247</v>
      </c>
      <c r="FQ8" s="1" t="s">
        <v>158</v>
      </c>
      <c r="FR8" s="1" t="s">
        <v>159</v>
      </c>
      <c r="FS8" s="1" t="s">
        <v>155</v>
      </c>
      <c r="FT8" s="1" t="s">
        <v>166</v>
      </c>
      <c r="FU8" s="1" t="s">
        <v>155</v>
      </c>
      <c r="FV8" s="1" t="s">
        <v>199</v>
      </c>
      <c r="FW8" s="1" t="s">
        <v>155</v>
      </c>
      <c r="FX8" s="1" t="s">
        <v>158</v>
      </c>
      <c r="FY8" s="1" t="s">
        <v>162</v>
      </c>
      <c r="FZ8" s="1" t="s">
        <v>155</v>
      </c>
      <c r="GA8" s="1" t="s">
        <v>163</v>
      </c>
      <c r="GB8" s="1" t="s">
        <v>155</v>
      </c>
      <c r="GC8" s="1" t="s">
        <v>164</v>
      </c>
      <c r="GD8" s="1" t="s">
        <v>155</v>
      </c>
      <c r="GE8" s="1" t="s">
        <v>158</v>
      </c>
      <c r="GF8" s="1" t="s">
        <v>155</v>
      </c>
      <c r="GG8" s="1" t="s">
        <v>155</v>
      </c>
      <c r="GH8" s="1" t="s">
        <v>163</v>
      </c>
      <c r="GI8" s="1" t="s">
        <v>155</v>
      </c>
      <c r="GJ8" s="1" t="s">
        <v>164</v>
      </c>
      <c r="GK8" s="1" t="s">
        <v>155</v>
      </c>
      <c r="GL8" s="1" t="s">
        <v>158</v>
      </c>
      <c r="GM8" s="1" t="s">
        <v>162</v>
      </c>
      <c r="GN8" s="1" t="s">
        <v>155</v>
      </c>
      <c r="GO8" s="1" t="s">
        <v>166</v>
      </c>
      <c r="GP8" s="1" t="s">
        <v>155</v>
      </c>
      <c r="GQ8" s="1" t="s">
        <v>155</v>
      </c>
      <c r="GR8" s="1" t="s">
        <v>248</v>
      </c>
      <c r="GS8" s="1" t="s">
        <v>158</v>
      </c>
      <c r="GT8" s="1" t="s">
        <v>159</v>
      </c>
      <c r="GU8" s="1" t="s">
        <v>155</v>
      </c>
      <c r="GV8" s="1" t="s">
        <v>166</v>
      </c>
      <c r="GW8" s="1" t="s">
        <v>155</v>
      </c>
      <c r="GX8" s="1" t="s">
        <v>212</v>
      </c>
      <c r="GY8" s="1" t="s">
        <v>155</v>
      </c>
      <c r="GZ8" s="1" t="s">
        <v>158</v>
      </c>
      <c r="HA8" s="1" t="s">
        <v>159</v>
      </c>
      <c r="HB8" s="1" t="s">
        <v>155</v>
      </c>
      <c r="HC8" s="1" t="s">
        <v>166</v>
      </c>
      <c r="HD8" s="1" t="s">
        <v>155</v>
      </c>
      <c r="HE8" s="1" t="s">
        <v>182</v>
      </c>
      <c r="HF8" s="1" t="s">
        <v>155</v>
      </c>
      <c r="HG8" s="1" t="s">
        <v>158</v>
      </c>
      <c r="HH8" s="1" t="s">
        <v>159</v>
      </c>
      <c r="HI8" s="1" t="s">
        <v>155</v>
      </c>
      <c r="HJ8" s="1" t="s">
        <v>166</v>
      </c>
      <c r="HK8" s="1" t="s">
        <v>155</v>
      </c>
      <c r="HL8" s="1" t="s">
        <v>249</v>
      </c>
      <c r="HM8" s="1" t="s">
        <v>155</v>
      </c>
      <c r="HN8" s="1" t="s">
        <v>184</v>
      </c>
      <c r="HO8" s="1" t="s">
        <v>155</v>
      </c>
      <c r="HP8" s="1" t="s">
        <v>155</v>
      </c>
      <c r="HQ8"/>
      <c r="HR8" s="1" t="s">
        <v>155</v>
      </c>
      <c r="HS8" s="1" t="s">
        <v>184</v>
      </c>
      <c r="HT8" s="1" t="s">
        <v>155</v>
      </c>
      <c r="HU8" s="1" t="s">
        <v>155</v>
      </c>
      <c r="HV8"/>
      <c r="HW8" s="1" t="s">
        <v>155</v>
      </c>
      <c r="HX8" s="1" t="s">
        <v>184</v>
      </c>
      <c r="HY8" s="1" t="s">
        <v>155</v>
      </c>
      <c r="HZ8" s="1" t="s">
        <v>155</v>
      </c>
      <c r="IA8"/>
      <c r="IB8" s="1" t="s">
        <v>250</v>
      </c>
      <c r="IC8" s="1" t="s">
        <v>185</v>
      </c>
      <c r="ID8" s="1" t="s">
        <v>157</v>
      </c>
      <c r="IE8" s="1" t="s">
        <v>155</v>
      </c>
      <c r="IF8"/>
      <c r="IG8" s="1" t="s">
        <v>251</v>
      </c>
      <c r="IH8" s="1" t="s">
        <v>252</v>
      </c>
      <c r="II8" s="1" t="s">
        <v>189</v>
      </c>
      <c r="IJ8" s="1" t="s">
        <v>253</v>
      </c>
      <c r="IK8" s="1" t="s">
        <v>254</v>
      </c>
      <c r="IL8" s="1" t="s">
        <v>192</v>
      </c>
    </row>
    <row r="9" spans="1:246" x14ac:dyDescent="0.15">
      <c r="A9" s="1" t="s">
        <v>255</v>
      </c>
      <c r="B9" s="1" t="s">
        <v>184</v>
      </c>
      <c r="C9" s="1" t="s">
        <v>155</v>
      </c>
      <c r="D9" s="1" t="s">
        <v>256</v>
      </c>
      <c r="E9" t="str">
        <f>HYPERLINK("https://api.typeform.com/responses/files/a1dc805fa0f10794a38a6539f662aad56a7a6fca42f66980c9ac316ccebfc4b0/IFC_Geomtery_visualisation_.jpg","https://api.typeform.com/responses/files/a1dc805fa0f10794a38a6539f662aad56a7a6fca42f66980c9ac316ccebfc4b0/IFC_Geomtery_visualisation_.jpg")</f>
        <v>https://api.typeform.com/responses/files/a1dc805fa0f10794a38a6539f662aad56a7a6fca42f66980c9ac316ccebfc4b0/IFC_Geomtery_visualisation_.jpg</v>
      </c>
      <c r="F9" s="1" t="s">
        <v>155</v>
      </c>
      <c r="G9" s="1" t="s">
        <v>156</v>
      </c>
      <c r="H9" s="1" t="s">
        <v>155</v>
      </c>
      <c r="I9" s="1" t="s">
        <v>157</v>
      </c>
      <c r="J9" s="1" t="s">
        <v>157</v>
      </c>
      <c r="K9" s="1" t="s">
        <v>157</v>
      </c>
      <c r="L9" s="1" t="s">
        <v>157</v>
      </c>
      <c r="M9" s="1" t="s">
        <v>158</v>
      </c>
      <c r="N9" s="1" t="s">
        <v>159</v>
      </c>
      <c r="O9" s="1" t="s">
        <v>155</v>
      </c>
      <c r="P9" s="1" t="s">
        <v>160</v>
      </c>
      <c r="Q9" s="1" t="s">
        <v>155</v>
      </c>
      <c r="R9" s="1" t="s">
        <v>161</v>
      </c>
      <c r="S9" s="1" t="s">
        <v>155</v>
      </c>
      <c r="T9" s="1" t="s">
        <v>158</v>
      </c>
      <c r="U9" s="1" t="s">
        <v>162</v>
      </c>
      <c r="V9" s="1" t="s">
        <v>155</v>
      </c>
      <c r="W9" s="1" t="s">
        <v>163</v>
      </c>
      <c r="X9" s="1" t="s">
        <v>155</v>
      </c>
      <c r="Y9" s="1" t="s">
        <v>164</v>
      </c>
      <c r="Z9" s="1" t="s">
        <v>155</v>
      </c>
      <c r="AA9" s="1" t="s">
        <v>158</v>
      </c>
      <c r="AB9" s="1" t="s">
        <v>176</v>
      </c>
      <c r="AC9" s="1" t="s">
        <v>155</v>
      </c>
      <c r="AD9" s="1" t="s">
        <v>163</v>
      </c>
      <c r="AE9" s="1" t="s">
        <v>155</v>
      </c>
      <c r="AF9" s="1" t="s">
        <v>194</v>
      </c>
      <c r="AG9" s="1" t="s">
        <v>155</v>
      </c>
      <c r="AH9" s="1" t="s">
        <v>158</v>
      </c>
      <c r="AI9" s="1" t="s">
        <v>159</v>
      </c>
      <c r="AJ9" s="1" t="s">
        <v>155</v>
      </c>
      <c r="AK9" s="1" t="s">
        <v>166</v>
      </c>
      <c r="AL9" s="1" t="s">
        <v>155</v>
      </c>
      <c r="AM9" s="1" t="s">
        <v>195</v>
      </c>
      <c r="AN9" s="1" t="s">
        <v>155</v>
      </c>
      <c r="AO9" s="1" t="s">
        <v>165</v>
      </c>
      <c r="AP9" s="1" t="s">
        <v>155</v>
      </c>
      <c r="AQ9" s="1" t="s">
        <v>155</v>
      </c>
      <c r="AR9" s="1" t="s">
        <v>155</v>
      </c>
      <c r="AS9" s="1" t="s">
        <v>155</v>
      </c>
      <c r="AT9" s="1" t="s">
        <v>155</v>
      </c>
      <c r="AU9" s="1" t="s">
        <v>155</v>
      </c>
      <c r="AV9" s="1" t="s">
        <v>158</v>
      </c>
      <c r="AW9" s="1" t="s">
        <v>159</v>
      </c>
      <c r="AX9" s="1" t="s">
        <v>155</v>
      </c>
      <c r="AY9" s="1" t="s">
        <v>166</v>
      </c>
      <c r="AZ9" s="1" t="s">
        <v>155</v>
      </c>
      <c r="BA9" s="1" t="s">
        <v>208</v>
      </c>
      <c r="BB9" s="1" t="s">
        <v>155</v>
      </c>
      <c r="BC9" s="1" t="s">
        <v>158</v>
      </c>
      <c r="BD9" s="1" t="s">
        <v>159</v>
      </c>
      <c r="BE9" s="1" t="s">
        <v>155</v>
      </c>
      <c r="BF9" s="1" t="s">
        <v>163</v>
      </c>
      <c r="BG9" s="1" t="s">
        <v>155</v>
      </c>
      <c r="BH9" s="1" t="s">
        <v>155</v>
      </c>
      <c r="BI9" s="1" t="s">
        <v>257</v>
      </c>
      <c r="BJ9" s="1" t="s">
        <v>158</v>
      </c>
      <c r="BK9" s="1" t="s">
        <v>162</v>
      </c>
      <c r="BL9" s="1" t="s">
        <v>155</v>
      </c>
      <c r="BM9" s="1" t="s">
        <v>163</v>
      </c>
      <c r="BN9" s="1" t="s">
        <v>155</v>
      </c>
      <c r="BO9" s="1" t="s">
        <v>164</v>
      </c>
      <c r="BP9" s="1" t="s">
        <v>155</v>
      </c>
      <c r="BQ9" s="1" t="s">
        <v>158</v>
      </c>
      <c r="BR9" s="1" t="s">
        <v>159</v>
      </c>
      <c r="BS9" s="1" t="s">
        <v>155</v>
      </c>
      <c r="BT9" s="1" t="s">
        <v>163</v>
      </c>
      <c r="BU9" s="1" t="s">
        <v>155</v>
      </c>
      <c r="BV9" s="1" t="s">
        <v>155</v>
      </c>
      <c r="BW9" s="1" t="s">
        <v>155</v>
      </c>
      <c r="BX9" s="1" t="s">
        <v>158</v>
      </c>
      <c r="BY9" s="1" t="s">
        <v>159</v>
      </c>
      <c r="BZ9" s="1" t="s">
        <v>155</v>
      </c>
      <c r="CA9" s="1" t="s">
        <v>166</v>
      </c>
      <c r="CB9" s="1" t="s">
        <v>155</v>
      </c>
      <c r="CC9" s="1" t="s">
        <v>209</v>
      </c>
      <c r="CD9" s="1" t="s">
        <v>155</v>
      </c>
      <c r="CE9" s="1" t="s">
        <v>165</v>
      </c>
      <c r="CF9" s="1" t="s">
        <v>155</v>
      </c>
      <c r="CG9" s="1" t="s">
        <v>155</v>
      </c>
      <c r="CH9" s="1" t="s">
        <v>155</v>
      </c>
      <c r="CI9" s="1" t="s">
        <v>155</v>
      </c>
      <c r="CJ9" s="1" t="s">
        <v>155</v>
      </c>
      <c r="CK9" s="1" t="s">
        <v>155</v>
      </c>
      <c r="CL9" s="1" t="s">
        <v>158</v>
      </c>
      <c r="CM9" s="1" t="s">
        <v>159</v>
      </c>
      <c r="CN9" s="1" t="s">
        <v>155</v>
      </c>
      <c r="CO9" s="1" t="s">
        <v>166</v>
      </c>
      <c r="CP9" s="1" t="s">
        <v>155</v>
      </c>
      <c r="CQ9" s="1" t="s">
        <v>244</v>
      </c>
      <c r="CR9" s="1" t="s">
        <v>155</v>
      </c>
      <c r="CS9" s="1" t="s">
        <v>158</v>
      </c>
      <c r="CT9" s="1" t="s">
        <v>159</v>
      </c>
      <c r="CU9" s="1" t="s">
        <v>155</v>
      </c>
      <c r="CV9" s="1" t="s">
        <v>163</v>
      </c>
      <c r="CW9" s="1" t="s">
        <v>155</v>
      </c>
      <c r="CX9" s="1" t="s">
        <v>155</v>
      </c>
      <c r="CY9" s="1" t="s">
        <v>155</v>
      </c>
      <c r="CZ9" s="1" t="s">
        <v>165</v>
      </c>
      <c r="DA9" s="1" t="s">
        <v>155</v>
      </c>
      <c r="DB9" s="1" t="s">
        <v>155</v>
      </c>
      <c r="DC9" s="1" t="s">
        <v>155</v>
      </c>
      <c r="DD9" s="1" t="s">
        <v>155</v>
      </c>
      <c r="DE9" s="1" t="s">
        <v>155</v>
      </c>
      <c r="DF9" s="1" t="s">
        <v>155</v>
      </c>
      <c r="DG9" s="1" t="s">
        <v>158</v>
      </c>
      <c r="DH9" s="1" t="s">
        <v>159</v>
      </c>
      <c r="DI9" s="1" t="s">
        <v>155</v>
      </c>
      <c r="DJ9" s="1" t="s">
        <v>166</v>
      </c>
      <c r="DK9" s="1" t="s">
        <v>155</v>
      </c>
      <c r="DL9" s="1" t="s">
        <v>196</v>
      </c>
      <c r="DM9" s="1" t="s">
        <v>155</v>
      </c>
      <c r="DN9" s="1" t="s">
        <v>158</v>
      </c>
      <c r="DO9" s="1" t="s">
        <v>159</v>
      </c>
      <c r="DP9" s="1" t="s">
        <v>155</v>
      </c>
      <c r="DQ9" s="1" t="s">
        <v>166</v>
      </c>
      <c r="DR9" s="1" t="s">
        <v>155</v>
      </c>
      <c r="DS9" s="1" t="s">
        <v>234</v>
      </c>
      <c r="DT9" s="1" t="s">
        <v>155</v>
      </c>
      <c r="DU9" s="1" t="s">
        <v>165</v>
      </c>
      <c r="DV9" s="1" t="s">
        <v>155</v>
      </c>
      <c r="DW9" s="1" t="s">
        <v>155</v>
      </c>
      <c r="DX9" s="1" t="s">
        <v>155</v>
      </c>
      <c r="DY9" s="1" t="s">
        <v>155</v>
      </c>
      <c r="DZ9" s="1" t="s">
        <v>155</v>
      </c>
      <c r="EA9" s="1" t="s">
        <v>155</v>
      </c>
      <c r="EB9" s="1" t="s">
        <v>165</v>
      </c>
      <c r="EC9" s="1" t="s">
        <v>155</v>
      </c>
      <c r="ED9" s="1" t="s">
        <v>155</v>
      </c>
      <c r="EE9" s="1" t="s">
        <v>155</v>
      </c>
      <c r="EF9" s="1" t="s">
        <v>155</v>
      </c>
      <c r="EG9" s="1" t="s">
        <v>155</v>
      </c>
      <c r="EH9" s="1" t="s">
        <v>155</v>
      </c>
      <c r="EI9" s="1" t="s">
        <v>158</v>
      </c>
      <c r="EJ9" s="1" t="s">
        <v>159</v>
      </c>
      <c r="EK9" s="1" t="s">
        <v>155</v>
      </c>
      <c r="EL9" s="1" t="s">
        <v>163</v>
      </c>
      <c r="EM9" s="1" t="s">
        <v>179</v>
      </c>
      <c r="EN9" s="1" t="s">
        <v>155</v>
      </c>
      <c r="EO9" s="1" t="s">
        <v>165</v>
      </c>
      <c r="EP9" s="1" t="s">
        <v>155</v>
      </c>
      <c r="EQ9" s="1" t="s">
        <v>155</v>
      </c>
      <c r="ER9" s="1" t="s">
        <v>155</v>
      </c>
      <c r="ES9" s="1" t="s">
        <v>155</v>
      </c>
      <c r="ET9" s="1" t="s">
        <v>155</v>
      </c>
      <c r="EU9" s="1" t="s">
        <v>155</v>
      </c>
      <c r="EV9" s="1" t="s">
        <v>158</v>
      </c>
      <c r="EW9" s="1" t="s">
        <v>159</v>
      </c>
      <c r="EX9" s="1" t="s">
        <v>155</v>
      </c>
      <c r="EY9" s="1" t="s">
        <v>166</v>
      </c>
      <c r="EZ9" s="1" t="s">
        <v>155</v>
      </c>
      <c r="FA9" s="1" t="s">
        <v>198</v>
      </c>
      <c r="FB9" s="1" t="s">
        <v>155</v>
      </c>
      <c r="FC9" s="1" t="s">
        <v>158</v>
      </c>
      <c r="FD9" s="1" t="s">
        <v>159</v>
      </c>
      <c r="FE9" s="1" t="s">
        <v>155</v>
      </c>
      <c r="FF9" s="1" t="s">
        <v>163</v>
      </c>
      <c r="FG9" s="1" t="s">
        <v>155</v>
      </c>
      <c r="FH9" s="1" t="s">
        <v>155</v>
      </c>
      <c r="FI9" s="1" t="s">
        <v>155</v>
      </c>
      <c r="FJ9" s="1" t="s">
        <v>165</v>
      </c>
      <c r="FK9" s="1" t="s">
        <v>155</v>
      </c>
      <c r="FL9" s="1" t="s">
        <v>155</v>
      </c>
      <c r="FM9" s="1" t="s">
        <v>155</v>
      </c>
      <c r="FN9" s="1" t="s">
        <v>155</v>
      </c>
      <c r="FO9" s="1" t="s">
        <v>155</v>
      </c>
      <c r="FP9" s="1" t="s">
        <v>155</v>
      </c>
      <c r="FQ9" s="1" t="s">
        <v>158</v>
      </c>
      <c r="FR9" s="1" t="s">
        <v>159</v>
      </c>
      <c r="FS9" s="1" t="s">
        <v>155</v>
      </c>
      <c r="FT9" s="1" t="s">
        <v>166</v>
      </c>
      <c r="FU9" s="1" t="s">
        <v>155</v>
      </c>
      <c r="FV9" s="1" t="s">
        <v>199</v>
      </c>
      <c r="FW9" s="1" t="s">
        <v>155</v>
      </c>
      <c r="FX9" s="1" t="s">
        <v>158</v>
      </c>
      <c r="FY9" s="1" t="s">
        <v>162</v>
      </c>
      <c r="FZ9" s="1" t="s">
        <v>155</v>
      </c>
      <c r="GA9" s="1" t="s">
        <v>163</v>
      </c>
      <c r="GB9" s="1" t="s">
        <v>155</v>
      </c>
      <c r="GC9" s="1" t="s">
        <v>164</v>
      </c>
      <c r="GD9" s="1" t="s">
        <v>155</v>
      </c>
      <c r="GE9" s="1" t="s">
        <v>158</v>
      </c>
      <c r="GF9" s="1" t="s">
        <v>159</v>
      </c>
      <c r="GG9" s="1" t="s">
        <v>155</v>
      </c>
      <c r="GH9" s="1" t="s">
        <v>163</v>
      </c>
      <c r="GI9" s="1" t="s">
        <v>155</v>
      </c>
      <c r="GJ9" s="1" t="s">
        <v>164</v>
      </c>
      <c r="GK9" s="1" t="s">
        <v>155</v>
      </c>
      <c r="GL9" s="1" t="s">
        <v>158</v>
      </c>
      <c r="GM9" s="1" t="s">
        <v>159</v>
      </c>
      <c r="GN9" s="1" t="s">
        <v>155</v>
      </c>
      <c r="GO9" s="1" t="s">
        <v>163</v>
      </c>
      <c r="GP9" s="1" t="s">
        <v>155</v>
      </c>
      <c r="GQ9" s="1" t="s">
        <v>194</v>
      </c>
      <c r="GR9" s="1" t="s">
        <v>155</v>
      </c>
      <c r="GS9" s="1" t="s">
        <v>158</v>
      </c>
      <c r="GT9" s="1" t="s">
        <v>159</v>
      </c>
      <c r="GU9" s="1" t="s">
        <v>155</v>
      </c>
      <c r="GV9" s="1" t="s">
        <v>166</v>
      </c>
      <c r="GW9" s="1" t="s">
        <v>155</v>
      </c>
      <c r="GX9" s="1" t="s">
        <v>212</v>
      </c>
      <c r="GY9" s="1" t="s">
        <v>155</v>
      </c>
      <c r="GZ9" s="1" t="s">
        <v>158</v>
      </c>
      <c r="HA9" s="1" t="s">
        <v>159</v>
      </c>
      <c r="HB9" s="1" t="s">
        <v>155</v>
      </c>
      <c r="HC9" s="1" t="s">
        <v>166</v>
      </c>
      <c r="HD9" s="1" t="s">
        <v>155</v>
      </c>
      <c r="HE9" s="1" t="s">
        <v>182</v>
      </c>
      <c r="HF9" s="1" t="s">
        <v>155</v>
      </c>
      <c r="HG9" s="1" t="s">
        <v>158</v>
      </c>
      <c r="HH9" s="1" t="s">
        <v>159</v>
      </c>
      <c r="HI9" s="1" t="s">
        <v>155</v>
      </c>
      <c r="HJ9" s="1" t="s">
        <v>166</v>
      </c>
      <c r="HK9" s="1" t="s">
        <v>155</v>
      </c>
      <c r="HL9" s="1" t="s">
        <v>201</v>
      </c>
      <c r="HM9" s="1" t="s">
        <v>155</v>
      </c>
      <c r="HN9" s="1" t="s">
        <v>184</v>
      </c>
      <c r="HO9" s="1" t="s">
        <v>155</v>
      </c>
      <c r="HP9" s="1" t="s">
        <v>155</v>
      </c>
      <c r="HQ9"/>
      <c r="HR9" s="1" t="s">
        <v>155</v>
      </c>
      <c r="HS9" s="1" t="s">
        <v>184</v>
      </c>
      <c r="HT9" s="1" t="s">
        <v>155</v>
      </c>
      <c r="HU9" s="1" t="s">
        <v>155</v>
      </c>
      <c r="HV9"/>
      <c r="HW9" s="1" t="s">
        <v>155</v>
      </c>
      <c r="HX9" s="1" t="s">
        <v>154</v>
      </c>
      <c r="HY9" s="1" t="s">
        <v>155</v>
      </c>
      <c r="HZ9" s="1" t="s">
        <v>258</v>
      </c>
      <c r="IA9" t="str">
        <f>HYPERLINK("https://api.typeform.com/responses/files/10b3f8b6c80caf7f12d456ee2a4babc5593a5c3b8f844775c4d1f4052b81c728/IFC_Geomtery_visualisation_.jpg","https://api.typeform.com/responses/files/10b3f8b6c80caf7f12d456ee2a4babc5593a5c3b8f844775c4d1f4052b81c728/IFC_Geomtery_visualisation_.jpg")</f>
        <v>https://api.typeform.com/responses/files/10b3f8b6c80caf7f12d456ee2a4babc5593a5c3b8f844775c4d1f4052b81c728/IFC_Geomtery_visualisation_.jpg</v>
      </c>
      <c r="IB9" s="1" t="s">
        <v>155</v>
      </c>
      <c r="IC9" s="1" t="s">
        <v>185</v>
      </c>
      <c r="ID9" s="1" t="s">
        <v>157</v>
      </c>
      <c r="IE9" s="1" t="s">
        <v>155</v>
      </c>
      <c r="IF9" t="str">
        <f>HYPERLINK("https://api.typeform.com/responses/files/fcb8dedf1985646793a0351e62fa0f023da147ec6b357a6a6659d54fe6d131c6/result_from_export.jpg","https://api.typeform.com/responses/files/fcb8dedf1985646793a0351e62fa0f023da147ec6b357a6a6659d54fe6d131c6/result_from_export.jpg")</f>
        <v>https://api.typeform.com/responses/files/fcb8dedf1985646793a0351e62fa0f023da147ec6b357a6a6659d54fe6d131c6/result_from_export.jpg</v>
      </c>
      <c r="IG9" s="1" t="s">
        <v>259</v>
      </c>
      <c r="IH9" s="1" t="s">
        <v>260</v>
      </c>
      <c r="II9" s="1" t="s">
        <v>261</v>
      </c>
      <c r="IJ9" s="1" t="s">
        <v>262</v>
      </c>
      <c r="IK9" s="1" t="s">
        <v>263</v>
      </c>
      <c r="IL9" s="1" t="s">
        <v>264</v>
      </c>
    </row>
    <row r="10" spans="1:246" x14ac:dyDescent="0.15">
      <c r="A10" s="1" t="s">
        <v>265</v>
      </c>
      <c r="B10" s="1" t="s">
        <v>154</v>
      </c>
      <c r="C10" s="1" t="s">
        <v>155</v>
      </c>
      <c r="D10" s="1" t="s">
        <v>155</v>
      </c>
      <c r="E10"/>
      <c r="F10" s="1" t="s">
        <v>155</v>
      </c>
      <c r="G10" s="1" t="s">
        <v>157</v>
      </c>
      <c r="H10" s="1" t="s">
        <v>155</v>
      </c>
      <c r="I10" s="1" t="s">
        <v>157</v>
      </c>
      <c r="J10" s="1" t="s">
        <v>157</v>
      </c>
      <c r="K10" s="1" t="s">
        <v>157</v>
      </c>
      <c r="L10" s="1" t="s">
        <v>157</v>
      </c>
      <c r="M10" s="1" t="s">
        <v>158</v>
      </c>
      <c r="N10" s="1" t="s">
        <v>159</v>
      </c>
      <c r="O10" s="1" t="s">
        <v>155</v>
      </c>
      <c r="P10" s="1" t="s">
        <v>160</v>
      </c>
      <c r="Q10" s="1" t="s">
        <v>155</v>
      </c>
      <c r="R10" s="1" t="s">
        <v>161</v>
      </c>
      <c r="S10" s="1" t="s">
        <v>155</v>
      </c>
      <c r="T10" s="1" t="s">
        <v>158</v>
      </c>
      <c r="U10" s="1" t="s">
        <v>162</v>
      </c>
      <c r="V10" s="1" t="s">
        <v>155</v>
      </c>
      <c r="W10" s="1" t="s">
        <v>163</v>
      </c>
      <c r="X10" s="1" t="s">
        <v>155</v>
      </c>
      <c r="Y10" s="1" t="s">
        <v>164</v>
      </c>
      <c r="Z10" s="1" t="s">
        <v>155</v>
      </c>
      <c r="AA10" s="1" t="s">
        <v>158</v>
      </c>
      <c r="AB10" s="1" t="s">
        <v>162</v>
      </c>
      <c r="AC10" s="1" t="s">
        <v>155</v>
      </c>
      <c r="AD10" s="1" t="s">
        <v>163</v>
      </c>
      <c r="AE10" s="1" t="s">
        <v>155</v>
      </c>
      <c r="AF10" s="1" t="s">
        <v>194</v>
      </c>
      <c r="AG10" s="1" t="s">
        <v>155</v>
      </c>
      <c r="AH10" s="1" t="s">
        <v>158</v>
      </c>
      <c r="AI10" s="1" t="s">
        <v>159</v>
      </c>
      <c r="AJ10" s="1" t="s">
        <v>155</v>
      </c>
      <c r="AK10" s="1" t="s">
        <v>166</v>
      </c>
      <c r="AL10" s="1" t="s">
        <v>155</v>
      </c>
      <c r="AM10" s="1" t="s">
        <v>195</v>
      </c>
      <c r="AN10" s="1" t="s">
        <v>155</v>
      </c>
      <c r="AO10" s="1" t="s">
        <v>165</v>
      </c>
      <c r="AP10" s="1" t="s">
        <v>155</v>
      </c>
      <c r="AQ10" s="1" t="s">
        <v>155</v>
      </c>
      <c r="AR10" s="1" t="s">
        <v>155</v>
      </c>
      <c r="AS10" s="1" t="s">
        <v>155</v>
      </c>
      <c r="AT10" s="1" t="s">
        <v>155</v>
      </c>
      <c r="AU10" s="1" t="s">
        <v>155</v>
      </c>
      <c r="AV10" s="1" t="s">
        <v>158</v>
      </c>
      <c r="AW10" s="1" t="s">
        <v>159</v>
      </c>
      <c r="AX10" s="1" t="s">
        <v>155</v>
      </c>
      <c r="AY10" s="1" t="s">
        <v>166</v>
      </c>
      <c r="AZ10" s="1" t="s">
        <v>155</v>
      </c>
      <c r="BA10" s="1" t="s">
        <v>208</v>
      </c>
      <c r="BB10" s="1" t="s">
        <v>155</v>
      </c>
      <c r="BC10" s="1" t="s">
        <v>158</v>
      </c>
      <c r="BD10" s="1" t="s">
        <v>159</v>
      </c>
      <c r="BE10" s="1" t="s">
        <v>155</v>
      </c>
      <c r="BF10" s="1" t="s">
        <v>163</v>
      </c>
      <c r="BG10" s="1" t="s">
        <v>155</v>
      </c>
      <c r="BH10" s="1" t="s">
        <v>219</v>
      </c>
      <c r="BI10" s="1" t="s">
        <v>155</v>
      </c>
      <c r="BJ10" s="1" t="s">
        <v>158</v>
      </c>
      <c r="BK10" s="1" t="s">
        <v>159</v>
      </c>
      <c r="BL10" s="1" t="s">
        <v>155</v>
      </c>
      <c r="BM10" s="1" t="s">
        <v>163</v>
      </c>
      <c r="BN10" s="1" t="s">
        <v>155</v>
      </c>
      <c r="BO10" s="1" t="s">
        <v>164</v>
      </c>
      <c r="BP10" s="1" t="s">
        <v>155</v>
      </c>
      <c r="BQ10" s="1" t="s">
        <v>158</v>
      </c>
      <c r="BR10" s="1" t="s">
        <v>159</v>
      </c>
      <c r="BS10" s="1" t="s">
        <v>155</v>
      </c>
      <c r="BT10" s="1" t="s">
        <v>163</v>
      </c>
      <c r="BU10" s="1" t="s">
        <v>155</v>
      </c>
      <c r="BV10" s="1" t="s">
        <v>155</v>
      </c>
      <c r="BW10" s="1" t="s">
        <v>266</v>
      </c>
      <c r="BX10" s="1" t="s">
        <v>158</v>
      </c>
      <c r="BY10" s="1" t="s">
        <v>159</v>
      </c>
      <c r="BZ10" s="1" t="s">
        <v>155</v>
      </c>
      <c r="CA10" s="1" t="s">
        <v>163</v>
      </c>
      <c r="CB10" s="1" t="s">
        <v>155</v>
      </c>
      <c r="CC10" s="1" t="s">
        <v>174</v>
      </c>
      <c r="CD10" s="1" t="s">
        <v>155</v>
      </c>
      <c r="CE10" s="1" t="s">
        <v>165</v>
      </c>
      <c r="CF10" s="1" t="s">
        <v>155</v>
      </c>
      <c r="CG10" s="1" t="s">
        <v>155</v>
      </c>
      <c r="CH10" s="1" t="s">
        <v>155</v>
      </c>
      <c r="CI10" s="1" t="s">
        <v>155</v>
      </c>
      <c r="CJ10" s="1" t="s">
        <v>155</v>
      </c>
      <c r="CK10" s="1" t="s">
        <v>155</v>
      </c>
      <c r="CL10" s="1" t="s">
        <v>158</v>
      </c>
      <c r="CM10" s="1" t="s">
        <v>159</v>
      </c>
      <c r="CN10" s="1" t="s">
        <v>155</v>
      </c>
      <c r="CO10" s="1" t="s">
        <v>166</v>
      </c>
      <c r="CP10" s="1" t="s">
        <v>155</v>
      </c>
      <c r="CQ10" s="1" t="s">
        <v>210</v>
      </c>
      <c r="CR10" s="1" t="s">
        <v>155</v>
      </c>
      <c r="CS10" s="1" t="s">
        <v>158</v>
      </c>
      <c r="CT10" s="1" t="s">
        <v>159</v>
      </c>
      <c r="CU10" s="1" t="s">
        <v>155</v>
      </c>
      <c r="CV10" s="1" t="s">
        <v>163</v>
      </c>
      <c r="CW10" s="1" t="s">
        <v>155</v>
      </c>
      <c r="CX10" s="1" t="s">
        <v>175</v>
      </c>
      <c r="CY10" s="1" t="s">
        <v>155</v>
      </c>
      <c r="CZ10" s="1" t="s">
        <v>158</v>
      </c>
      <c r="DA10" s="1" t="s">
        <v>162</v>
      </c>
      <c r="DB10" s="1" t="s">
        <v>155</v>
      </c>
      <c r="DC10" s="1" t="s">
        <v>163</v>
      </c>
      <c r="DD10" s="1" t="s">
        <v>155</v>
      </c>
      <c r="DE10" s="1" t="s">
        <v>164</v>
      </c>
      <c r="DF10" s="1" t="s">
        <v>155</v>
      </c>
      <c r="DG10" s="1" t="s">
        <v>158</v>
      </c>
      <c r="DH10" s="1" t="s">
        <v>170</v>
      </c>
      <c r="DI10" s="1" t="s">
        <v>155</v>
      </c>
      <c r="DJ10" s="1" t="s">
        <v>166</v>
      </c>
      <c r="DK10" s="1" t="s">
        <v>155</v>
      </c>
      <c r="DL10" s="1" t="s">
        <v>196</v>
      </c>
      <c r="DM10" s="1" t="s">
        <v>155</v>
      </c>
      <c r="DN10" s="1" t="s">
        <v>158</v>
      </c>
      <c r="DO10" s="1" t="s">
        <v>170</v>
      </c>
      <c r="DP10" s="1" t="s">
        <v>155</v>
      </c>
      <c r="DQ10" s="1" t="s">
        <v>163</v>
      </c>
      <c r="DR10" s="1" t="s">
        <v>155</v>
      </c>
      <c r="DS10" s="1" t="s">
        <v>197</v>
      </c>
      <c r="DT10" s="1" t="s">
        <v>155</v>
      </c>
      <c r="DU10" s="1" t="s">
        <v>165</v>
      </c>
      <c r="DV10" s="1" t="s">
        <v>155</v>
      </c>
      <c r="DW10" s="1" t="s">
        <v>155</v>
      </c>
      <c r="DX10" s="1" t="s">
        <v>155</v>
      </c>
      <c r="DY10" s="1" t="s">
        <v>155</v>
      </c>
      <c r="DZ10" s="1" t="s">
        <v>155</v>
      </c>
      <c r="EA10" s="1" t="s">
        <v>155</v>
      </c>
      <c r="EB10" s="1" t="s">
        <v>165</v>
      </c>
      <c r="EC10" s="1" t="s">
        <v>155</v>
      </c>
      <c r="ED10" s="1" t="s">
        <v>155</v>
      </c>
      <c r="EE10" s="1" t="s">
        <v>155</v>
      </c>
      <c r="EF10" s="1" t="s">
        <v>155</v>
      </c>
      <c r="EG10" s="1" t="s">
        <v>155</v>
      </c>
      <c r="EH10" s="1" t="s">
        <v>155</v>
      </c>
      <c r="EI10" s="1" t="s">
        <v>158</v>
      </c>
      <c r="EJ10" s="1" t="s">
        <v>170</v>
      </c>
      <c r="EK10" s="1" t="s">
        <v>155</v>
      </c>
      <c r="EL10" s="1" t="s">
        <v>163</v>
      </c>
      <c r="EM10" s="1" t="s">
        <v>179</v>
      </c>
      <c r="EN10" s="1" t="s">
        <v>155</v>
      </c>
      <c r="EO10" s="1" t="s">
        <v>158</v>
      </c>
      <c r="EP10" s="1" t="s">
        <v>170</v>
      </c>
      <c r="EQ10" s="1" t="s">
        <v>155</v>
      </c>
      <c r="ER10" s="1" t="s">
        <v>163</v>
      </c>
      <c r="ES10" s="1" t="s">
        <v>155</v>
      </c>
      <c r="ET10" s="1" t="s">
        <v>194</v>
      </c>
      <c r="EU10" s="1" t="s">
        <v>155</v>
      </c>
      <c r="EV10" s="1" t="s">
        <v>158</v>
      </c>
      <c r="EW10" s="1" t="s">
        <v>170</v>
      </c>
      <c r="EX10" s="1" t="s">
        <v>155</v>
      </c>
      <c r="EY10" s="1" t="s">
        <v>166</v>
      </c>
      <c r="EZ10" s="1" t="s">
        <v>155</v>
      </c>
      <c r="FA10" s="1" t="s">
        <v>198</v>
      </c>
      <c r="FB10" s="1" t="s">
        <v>155</v>
      </c>
      <c r="FC10" s="1" t="s">
        <v>158</v>
      </c>
      <c r="FD10" s="1" t="s">
        <v>170</v>
      </c>
      <c r="FE10" s="1" t="s">
        <v>155</v>
      </c>
      <c r="FF10" s="1" t="s">
        <v>163</v>
      </c>
      <c r="FG10" s="1" t="s">
        <v>155</v>
      </c>
      <c r="FH10" s="1" t="s">
        <v>194</v>
      </c>
      <c r="FI10" s="1" t="s">
        <v>155</v>
      </c>
      <c r="FJ10" s="1" t="s">
        <v>165</v>
      </c>
      <c r="FK10" s="1" t="s">
        <v>155</v>
      </c>
      <c r="FL10" s="1" t="s">
        <v>155</v>
      </c>
      <c r="FM10" s="1" t="s">
        <v>155</v>
      </c>
      <c r="FN10" s="1" t="s">
        <v>155</v>
      </c>
      <c r="FO10" s="1" t="s">
        <v>155</v>
      </c>
      <c r="FP10" s="1" t="s">
        <v>155</v>
      </c>
      <c r="FQ10" s="1" t="s">
        <v>158</v>
      </c>
      <c r="FR10" s="1" t="s">
        <v>170</v>
      </c>
      <c r="FS10" s="1" t="s">
        <v>155</v>
      </c>
      <c r="FT10" s="1" t="s">
        <v>166</v>
      </c>
      <c r="FU10" s="1" t="s">
        <v>155</v>
      </c>
      <c r="FV10" s="1" t="s">
        <v>199</v>
      </c>
      <c r="FW10" s="1" t="s">
        <v>155</v>
      </c>
      <c r="FX10" s="1" t="s">
        <v>158</v>
      </c>
      <c r="FY10" s="1" t="s">
        <v>162</v>
      </c>
      <c r="FZ10" s="1" t="s">
        <v>155</v>
      </c>
      <c r="GA10" s="1" t="s">
        <v>163</v>
      </c>
      <c r="GB10" s="1" t="s">
        <v>155</v>
      </c>
      <c r="GC10" s="1" t="s">
        <v>164</v>
      </c>
      <c r="GD10" s="1" t="s">
        <v>155</v>
      </c>
      <c r="GE10" s="1" t="s">
        <v>158</v>
      </c>
      <c r="GF10" s="1" t="s">
        <v>170</v>
      </c>
      <c r="GG10" s="1" t="s">
        <v>155</v>
      </c>
      <c r="GH10" s="1" t="s">
        <v>163</v>
      </c>
      <c r="GI10" s="1" t="s">
        <v>155</v>
      </c>
      <c r="GJ10" s="1" t="s">
        <v>164</v>
      </c>
      <c r="GK10" s="1" t="s">
        <v>155</v>
      </c>
      <c r="GL10" s="1" t="s">
        <v>158</v>
      </c>
      <c r="GM10" s="1" t="s">
        <v>170</v>
      </c>
      <c r="GN10" s="1" t="s">
        <v>155</v>
      </c>
      <c r="GO10" s="1" t="s">
        <v>163</v>
      </c>
      <c r="GP10" s="1" t="s">
        <v>155</v>
      </c>
      <c r="GQ10" s="1" t="s">
        <v>194</v>
      </c>
      <c r="GR10" s="1" t="s">
        <v>155</v>
      </c>
      <c r="GS10" s="1" t="s">
        <v>158</v>
      </c>
      <c r="GT10" s="1" t="s">
        <v>170</v>
      </c>
      <c r="GU10" s="1" t="s">
        <v>155</v>
      </c>
      <c r="GV10" s="1" t="s">
        <v>163</v>
      </c>
      <c r="GW10" s="1" t="s">
        <v>155</v>
      </c>
      <c r="GX10" s="1" t="s">
        <v>181</v>
      </c>
      <c r="GY10" s="1" t="s">
        <v>155</v>
      </c>
      <c r="GZ10" s="1" t="s">
        <v>158</v>
      </c>
      <c r="HA10" s="1" t="s">
        <v>170</v>
      </c>
      <c r="HB10" s="1" t="s">
        <v>155</v>
      </c>
      <c r="HC10" s="1" t="s">
        <v>166</v>
      </c>
      <c r="HD10" s="1" t="s">
        <v>155</v>
      </c>
      <c r="HE10" s="1" t="s">
        <v>182</v>
      </c>
      <c r="HF10" s="1" t="s">
        <v>155</v>
      </c>
      <c r="HG10" s="1" t="s">
        <v>158</v>
      </c>
      <c r="HH10" s="1" t="s">
        <v>170</v>
      </c>
      <c r="HI10" s="1" t="s">
        <v>155</v>
      </c>
      <c r="HJ10" s="1" t="s">
        <v>166</v>
      </c>
      <c r="HK10" s="1" t="s">
        <v>155</v>
      </c>
      <c r="HL10" s="1" t="s">
        <v>201</v>
      </c>
      <c r="HM10" s="1" t="s">
        <v>155</v>
      </c>
      <c r="HN10" s="1" t="s">
        <v>184</v>
      </c>
      <c r="HO10" s="1" t="s">
        <v>155</v>
      </c>
      <c r="HP10" s="1" t="s">
        <v>155</v>
      </c>
      <c r="HQ10"/>
      <c r="HR10" s="1" t="s">
        <v>267</v>
      </c>
      <c r="HS10" s="1" t="s">
        <v>184</v>
      </c>
      <c r="HT10" s="1" t="s">
        <v>155</v>
      </c>
      <c r="HU10" s="1" t="s">
        <v>155</v>
      </c>
      <c r="HV10"/>
      <c r="HW10" s="1" t="s">
        <v>267</v>
      </c>
      <c r="HX10" s="1" t="s">
        <v>154</v>
      </c>
      <c r="HY10" s="1" t="s">
        <v>155</v>
      </c>
      <c r="HZ10" s="1" t="s">
        <v>155</v>
      </c>
      <c r="IA10"/>
      <c r="IB10" s="1" t="s">
        <v>155</v>
      </c>
      <c r="IC10" s="1" t="s">
        <v>213</v>
      </c>
      <c r="ID10" s="1" t="s">
        <v>155</v>
      </c>
      <c r="IE10" s="1" t="s">
        <v>155</v>
      </c>
      <c r="IF10"/>
      <c r="IG10" s="1" t="s">
        <v>268</v>
      </c>
      <c r="IH10" s="1" t="s">
        <v>269</v>
      </c>
      <c r="II10" s="1" t="s">
        <v>270</v>
      </c>
      <c r="IJ10" s="1" t="s">
        <v>271</v>
      </c>
      <c r="IK10" s="1" t="s">
        <v>272</v>
      </c>
      <c r="IL10" s="1" t="s">
        <v>273</v>
      </c>
    </row>
    <row r="11" spans="1:246" x14ac:dyDescent="0.15">
      <c r="A11" s="1" t="s">
        <v>274</v>
      </c>
      <c r="B11" s="1" t="s">
        <v>184</v>
      </c>
      <c r="C11" s="1" t="s">
        <v>155</v>
      </c>
      <c r="D11" s="1" t="s">
        <v>275</v>
      </c>
      <c r="E11" t="str">
        <f>HYPERLINK("https://api.typeform.com/responses/files/92012ace5ac1fdc4774c7fd67eed291f2aa8cd6db22ed2fce51bf26ddc55fb1b/56.1.2_ifcgeometries_import_error.png","https://api.typeform.com/responses/files/92012ace5ac1fdc4774c7fd67eed291f2aa8cd6db22ed2fce51bf26ddc55fb1b/56.1.2_ifcgeometries_import_error.png")</f>
        <v>https://api.typeform.com/responses/files/92012ace5ac1fdc4774c7fd67eed291f2aa8cd6db22ed2fce51bf26ddc55fb1b/56.1.2_ifcgeometries_import_error.png</v>
      </c>
      <c r="F11" s="1" t="s">
        <v>155</v>
      </c>
      <c r="G11" s="1" t="s">
        <v>157</v>
      </c>
      <c r="H11" s="1" t="s">
        <v>155</v>
      </c>
      <c r="I11" s="1" t="s">
        <v>157</v>
      </c>
      <c r="J11" s="1" t="s">
        <v>157</v>
      </c>
      <c r="K11" s="1" t="s">
        <v>157</v>
      </c>
      <c r="L11" s="1" t="s">
        <v>157</v>
      </c>
      <c r="M11" s="1" t="s">
        <v>158</v>
      </c>
      <c r="N11" s="1" t="s">
        <v>159</v>
      </c>
      <c r="O11" s="1" t="s">
        <v>155</v>
      </c>
      <c r="P11" s="1" t="s">
        <v>160</v>
      </c>
      <c r="Q11" s="1" t="s">
        <v>155</v>
      </c>
      <c r="R11" s="1" t="s">
        <v>161</v>
      </c>
      <c r="S11" s="1" t="s">
        <v>155</v>
      </c>
      <c r="T11" s="1" t="s">
        <v>158</v>
      </c>
      <c r="U11" s="1" t="s">
        <v>162</v>
      </c>
      <c r="V11" s="1" t="s">
        <v>155</v>
      </c>
      <c r="W11" s="1" t="s">
        <v>163</v>
      </c>
      <c r="X11" s="1" t="s">
        <v>155</v>
      </c>
      <c r="Y11" s="1" t="s">
        <v>164</v>
      </c>
      <c r="Z11" s="1" t="s">
        <v>155</v>
      </c>
      <c r="AA11" s="1" t="s">
        <v>165</v>
      </c>
      <c r="AB11" s="1" t="s">
        <v>155</v>
      </c>
      <c r="AC11" s="1" t="s">
        <v>155</v>
      </c>
      <c r="AD11" s="1" t="s">
        <v>155</v>
      </c>
      <c r="AE11" s="1" t="s">
        <v>155</v>
      </c>
      <c r="AF11" s="1" t="s">
        <v>155</v>
      </c>
      <c r="AG11" s="1" t="s">
        <v>155</v>
      </c>
      <c r="AH11" s="1" t="s">
        <v>158</v>
      </c>
      <c r="AI11" s="1" t="s">
        <v>159</v>
      </c>
      <c r="AJ11" s="1" t="s">
        <v>155</v>
      </c>
      <c r="AK11" s="1" t="s">
        <v>166</v>
      </c>
      <c r="AL11" s="1" t="s">
        <v>155</v>
      </c>
      <c r="AM11" s="1" t="s">
        <v>195</v>
      </c>
      <c r="AN11" s="1" t="s">
        <v>155</v>
      </c>
      <c r="AO11" s="1" t="s">
        <v>165</v>
      </c>
      <c r="AP11" s="1" t="s">
        <v>155</v>
      </c>
      <c r="AQ11" s="1" t="s">
        <v>155</v>
      </c>
      <c r="AR11" s="1" t="s">
        <v>155</v>
      </c>
      <c r="AS11" s="1" t="s">
        <v>155</v>
      </c>
      <c r="AT11" s="1" t="s">
        <v>155</v>
      </c>
      <c r="AU11" s="1" t="s">
        <v>155</v>
      </c>
      <c r="AV11" s="1" t="s">
        <v>158</v>
      </c>
      <c r="AW11" s="1" t="s">
        <v>159</v>
      </c>
      <c r="AX11" s="1" t="s">
        <v>155</v>
      </c>
      <c r="AY11" s="1" t="s">
        <v>166</v>
      </c>
      <c r="AZ11" s="1" t="s">
        <v>155</v>
      </c>
      <c r="BA11" s="1" t="s">
        <v>208</v>
      </c>
      <c r="BB11" s="1" t="s">
        <v>155</v>
      </c>
      <c r="BC11" s="1" t="s">
        <v>158</v>
      </c>
      <c r="BD11" s="1" t="s">
        <v>170</v>
      </c>
      <c r="BE11" s="1" t="s">
        <v>155</v>
      </c>
      <c r="BF11" s="1" t="s">
        <v>163</v>
      </c>
      <c r="BG11" s="1" t="s">
        <v>155</v>
      </c>
      <c r="BH11" s="1" t="s">
        <v>171</v>
      </c>
      <c r="BI11" s="1" t="s">
        <v>155</v>
      </c>
      <c r="BJ11" s="1" t="s">
        <v>158</v>
      </c>
      <c r="BK11" s="1" t="s">
        <v>159</v>
      </c>
      <c r="BL11" s="1" t="s">
        <v>155</v>
      </c>
      <c r="BM11" s="1" t="s">
        <v>163</v>
      </c>
      <c r="BN11" s="1" t="s">
        <v>155</v>
      </c>
      <c r="BO11" s="1" t="s">
        <v>164</v>
      </c>
      <c r="BP11" s="1" t="s">
        <v>155</v>
      </c>
      <c r="BQ11" s="1" t="s">
        <v>158</v>
      </c>
      <c r="BR11" s="1" t="s">
        <v>159</v>
      </c>
      <c r="BS11" s="1" t="s">
        <v>155</v>
      </c>
      <c r="BT11" s="1" t="s">
        <v>163</v>
      </c>
      <c r="BU11" s="1" t="s">
        <v>155</v>
      </c>
      <c r="BV11" s="1" t="s">
        <v>172</v>
      </c>
      <c r="BW11" s="1" t="s">
        <v>155</v>
      </c>
      <c r="BX11" s="1" t="s">
        <v>158</v>
      </c>
      <c r="BY11" s="1" t="s">
        <v>159</v>
      </c>
      <c r="BZ11" s="1" t="s">
        <v>155</v>
      </c>
      <c r="CA11" s="1" t="s">
        <v>163</v>
      </c>
      <c r="CB11" s="1" t="s">
        <v>155</v>
      </c>
      <c r="CC11" s="1" t="s">
        <v>174</v>
      </c>
      <c r="CD11" s="1" t="s">
        <v>155</v>
      </c>
      <c r="CE11" s="1" t="s">
        <v>165</v>
      </c>
      <c r="CF11" s="1" t="s">
        <v>155</v>
      </c>
      <c r="CG11" s="1" t="s">
        <v>155</v>
      </c>
      <c r="CH11" s="1" t="s">
        <v>155</v>
      </c>
      <c r="CI11" s="1" t="s">
        <v>155</v>
      </c>
      <c r="CJ11" s="1" t="s">
        <v>155</v>
      </c>
      <c r="CK11" s="1" t="s">
        <v>155</v>
      </c>
      <c r="CL11" s="1" t="s">
        <v>158</v>
      </c>
      <c r="CM11" s="1" t="s">
        <v>159</v>
      </c>
      <c r="CN11" s="1" t="s">
        <v>155</v>
      </c>
      <c r="CO11" s="1" t="s">
        <v>166</v>
      </c>
      <c r="CP11" s="1" t="s">
        <v>155</v>
      </c>
      <c r="CQ11" s="1" t="s">
        <v>210</v>
      </c>
      <c r="CR11" s="1" t="s">
        <v>155</v>
      </c>
      <c r="CS11" s="1" t="s">
        <v>158</v>
      </c>
      <c r="CT11" s="1" t="s">
        <v>159</v>
      </c>
      <c r="CU11" s="1" t="s">
        <v>155</v>
      </c>
      <c r="CV11" s="1" t="s">
        <v>163</v>
      </c>
      <c r="CW11" s="1" t="s">
        <v>155</v>
      </c>
      <c r="CX11" s="1" t="s">
        <v>175</v>
      </c>
      <c r="CY11" s="1" t="s">
        <v>155</v>
      </c>
      <c r="CZ11" s="1" t="s">
        <v>158</v>
      </c>
      <c r="DA11" s="1" t="s">
        <v>176</v>
      </c>
      <c r="DB11" s="1" t="s">
        <v>155</v>
      </c>
      <c r="DC11" s="1" t="s">
        <v>163</v>
      </c>
      <c r="DD11" s="1" t="s">
        <v>155</v>
      </c>
      <c r="DE11" s="1" t="s">
        <v>164</v>
      </c>
      <c r="DF11" s="1" t="s">
        <v>155</v>
      </c>
      <c r="DG11" s="1" t="s">
        <v>158</v>
      </c>
      <c r="DH11" s="1" t="s">
        <v>159</v>
      </c>
      <c r="DI11" s="1" t="s">
        <v>155</v>
      </c>
      <c r="DJ11" s="1" t="s">
        <v>166</v>
      </c>
      <c r="DK11" s="1" t="s">
        <v>155</v>
      </c>
      <c r="DL11" s="1" t="s">
        <v>196</v>
      </c>
      <c r="DM11" s="1" t="s">
        <v>155</v>
      </c>
      <c r="DN11" s="1" t="s">
        <v>158</v>
      </c>
      <c r="DO11" s="1" t="s">
        <v>159</v>
      </c>
      <c r="DP11" s="1" t="s">
        <v>155</v>
      </c>
      <c r="DQ11" s="1" t="s">
        <v>163</v>
      </c>
      <c r="DR11" s="1" t="s">
        <v>155</v>
      </c>
      <c r="DS11" s="1" t="s">
        <v>197</v>
      </c>
      <c r="DT11" s="1" t="s">
        <v>155</v>
      </c>
      <c r="DU11" s="1" t="s">
        <v>165</v>
      </c>
      <c r="DV11" s="1" t="s">
        <v>155</v>
      </c>
      <c r="DW11" s="1" t="s">
        <v>155</v>
      </c>
      <c r="DX11" s="1" t="s">
        <v>155</v>
      </c>
      <c r="DY11" s="1" t="s">
        <v>155</v>
      </c>
      <c r="DZ11" s="1" t="s">
        <v>155</v>
      </c>
      <c r="EA11" s="1" t="s">
        <v>155</v>
      </c>
      <c r="EB11" s="1" t="s">
        <v>165</v>
      </c>
      <c r="EC11" s="1" t="s">
        <v>155</v>
      </c>
      <c r="ED11" s="1" t="s">
        <v>155</v>
      </c>
      <c r="EE11" s="1" t="s">
        <v>155</v>
      </c>
      <c r="EF11" s="1" t="s">
        <v>155</v>
      </c>
      <c r="EG11" s="1" t="s">
        <v>155</v>
      </c>
      <c r="EH11" s="1" t="s">
        <v>155</v>
      </c>
      <c r="EI11" s="1" t="s">
        <v>158</v>
      </c>
      <c r="EJ11" s="1" t="s">
        <v>159</v>
      </c>
      <c r="EK11" s="1" t="s">
        <v>155</v>
      </c>
      <c r="EL11" s="1" t="s">
        <v>163</v>
      </c>
      <c r="EM11" s="1" t="s">
        <v>179</v>
      </c>
      <c r="EN11" s="1" t="s">
        <v>155</v>
      </c>
      <c r="EO11" s="1" t="s">
        <v>165</v>
      </c>
      <c r="EP11" s="1" t="s">
        <v>155</v>
      </c>
      <c r="EQ11" s="1" t="s">
        <v>155</v>
      </c>
      <c r="ER11" s="1" t="s">
        <v>155</v>
      </c>
      <c r="ES11" s="1" t="s">
        <v>155</v>
      </c>
      <c r="ET11" s="1" t="s">
        <v>155</v>
      </c>
      <c r="EU11" s="1" t="s">
        <v>155</v>
      </c>
      <c r="EV11" s="1" t="s">
        <v>158</v>
      </c>
      <c r="EW11" s="1" t="s">
        <v>159</v>
      </c>
      <c r="EX11" s="1" t="s">
        <v>155</v>
      </c>
      <c r="EY11" s="1" t="s">
        <v>166</v>
      </c>
      <c r="EZ11" s="1" t="s">
        <v>155</v>
      </c>
      <c r="FA11" s="1" t="s">
        <v>198</v>
      </c>
      <c r="FB11" s="1" t="s">
        <v>155</v>
      </c>
      <c r="FC11" s="1" t="s">
        <v>165</v>
      </c>
      <c r="FD11" s="1" t="s">
        <v>155</v>
      </c>
      <c r="FE11" s="1" t="s">
        <v>155</v>
      </c>
      <c r="FF11" s="1" t="s">
        <v>155</v>
      </c>
      <c r="FG11" s="1" t="s">
        <v>155</v>
      </c>
      <c r="FH11" s="1" t="s">
        <v>155</v>
      </c>
      <c r="FI11" s="1" t="s">
        <v>155</v>
      </c>
      <c r="FJ11" s="1" t="s">
        <v>165</v>
      </c>
      <c r="FK11" s="1" t="s">
        <v>155</v>
      </c>
      <c r="FL11" s="1" t="s">
        <v>155</v>
      </c>
      <c r="FM11" s="1" t="s">
        <v>155</v>
      </c>
      <c r="FN11" s="1" t="s">
        <v>155</v>
      </c>
      <c r="FO11" s="1" t="s">
        <v>155</v>
      </c>
      <c r="FP11" s="1" t="s">
        <v>155</v>
      </c>
      <c r="FQ11" s="1" t="s">
        <v>165</v>
      </c>
      <c r="FR11" s="1" t="s">
        <v>155</v>
      </c>
      <c r="FS11" s="1" t="s">
        <v>155</v>
      </c>
      <c r="FT11" s="1" t="s">
        <v>155</v>
      </c>
      <c r="FU11" s="1" t="s">
        <v>155</v>
      </c>
      <c r="FV11" s="1" t="s">
        <v>155</v>
      </c>
      <c r="FW11" s="1" t="s">
        <v>155</v>
      </c>
      <c r="FX11" s="1" t="s">
        <v>158</v>
      </c>
      <c r="FY11" s="1" t="s">
        <v>162</v>
      </c>
      <c r="FZ11" s="1" t="s">
        <v>155</v>
      </c>
      <c r="GA11" s="1" t="s">
        <v>163</v>
      </c>
      <c r="GB11" s="1" t="s">
        <v>155</v>
      </c>
      <c r="GC11" s="1" t="s">
        <v>164</v>
      </c>
      <c r="GD11" s="1" t="s">
        <v>155</v>
      </c>
      <c r="GE11" s="1" t="s">
        <v>158</v>
      </c>
      <c r="GF11" s="1" t="s">
        <v>159</v>
      </c>
      <c r="GG11" s="1" t="s">
        <v>155</v>
      </c>
      <c r="GH11" s="1" t="s">
        <v>163</v>
      </c>
      <c r="GI11" s="1" t="s">
        <v>155</v>
      </c>
      <c r="GJ11" s="1" t="s">
        <v>164</v>
      </c>
      <c r="GK11" s="1" t="s">
        <v>155</v>
      </c>
      <c r="GL11" s="1" t="s">
        <v>165</v>
      </c>
      <c r="GM11" s="1" t="s">
        <v>155</v>
      </c>
      <c r="GN11" s="1" t="s">
        <v>155</v>
      </c>
      <c r="GO11" s="1" t="s">
        <v>155</v>
      </c>
      <c r="GP11" s="1" t="s">
        <v>155</v>
      </c>
      <c r="GQ11" s="1" t="s">
        <v>155</v>
      </c>
      <c r="GR11" s="1" t="s">
        <v>155</v>
      </c>
      <c r="GS11" s="1" t="s">
        <v>158</v>
      </c>
      <c r="GT11" s="1" t="s">
        <v>159</v>
      </c>
      <c r="GU11" s="1" t="s">
        <v>155</v>
      </c>
      <c r="GV11" s="1" t="s">
        <v>163</v>
      </c>
      <c r="GW11" s="1" t="s">
        <v>155</v>
      </c>
      <c r="GX11" s="1" t="s">
        <v>181</v>
      </c>
      <c r="GY11" s="1" t="s">
        <v>155</v>
      </c>
      <c r="GZ11" s="1" t="s">
        <v>158</v>
      </c>
      <c r="HA11" s="1" t="s">
        <v>159</v>
      </c>
      <c r="HB11" s="1" t="s">
        <v>155</v>
      </c>
      <c r="HC11" s="1" t="s">
        <v>166</v>
      </c>
      <c r="HD11" s="1" t="s">
        <v>155</v>
      </c>
      <c r="HE11" s="1" t="s">
        <v>182</v>
      </c>
      <c r="HF11" s="1" t="s">
        <v>155</v>
      </c>
      <c r="HG11" s="1" t="s">
        <v>165</v>
      </c>
      <c r="HH11" s="1" t="s">
        <v>155</v>
      </c>
      <c r="HI11" s="1" t="s">
        <v>155</v>
      </c>
      <c r="HJ11" s="1" t="s">
        <v>155</v>
      </c>
      <c r="HK11" s="1" t="s">
        <v>155</v>
      </c>
      <c r="HL11" s="1" t="s">
        <v>155</v>
      </c>
      <c r="HM11" s="1" t="s">
        <v>155</v>
      </c>
      <c r="HN11" s="1" t="s">
        <v>155</v>
      </c>
      <c r="HO11" s="1" t="s">
        <v>276</v>
      </c>
      <c r="HP11" s="1" t="s">
        <v>155</v>
      </c>
      <c r="HQ11"/>
      <c r="HR11" s="1" t="s">
        <v>155</v>
      </c>
      <c r="HS11" s="1" t="s">
        <v>184</v>
      </c>
      <c r="HT11" s="1" t="s">
        <v>155</v>
      </c>
      <c r="HU11" s="1" t="s">
        <v>155</v>
      </c>
      <c r="HV11"/>
      <c r="HW11" s="1" t="s">
        <v>155</v>
      </c>
      <c r="HX11" s="1" t="s">
        <v>277</v>
      </c>
      <c r="HY11" s="1" t="s">
        <v>155</v>
      </c>
      <c r="HZ11" s="1" t="s">
        <v>155</v>
      </c>
      <c r="IA11"/>
      <c r="IB11" s="1" t="s">
        <v>155</v>
      </c>
      <c r="IC11" s="1" t="s">
        <v>185</v>
      </c>
      <c r="ID11" s="1" t="s">
        <v>157</v>
      </c>
      <c r="IE11" s="1" t="s">
        <v>155</v>
      </c>
      <c r="IF11"/>
      <c r="IG11" s="1" t="s">
        <v>278</v>
      </c>
      <c r="IH11" s="1" t="s">
        <v>279</v>
      </c>
      <c r="II11" s="1" t="s">
        <v>189</v>
      </c>
      <c r="IJ11" s="1" t="s">
        <v>280</v>
      </c>
      <c r="IK11" s="1" t="s">
        <v>281</v>
      </c>
      <c r="IL11" s="1" t="s">
        <v>192</v>
      </c>
    </row>
    <row r="12" spans="1:246" x14ac:dyDescent="0.15">
      <c r="A12" s="1" t="s">
        <v>282</v>
      </c>
      <c r="B12" s="1" t="s">
        <v>154</v>
      </c>
      <c r="C12" s="1" t="s">
        <v>155</v>
      </c>
      <c r="D12" s="1" t="s">
        <v>155</v>
      </c>
      <c r="E12"/>
      <c r="F12" s="1" t="s">
        <v>155</v>
      </c>
      <c r="G12" s="1" t="s">
        <v>283</v>
      </c>
      <c r="H12" s="1" t="s">
        <v>155</v>
      </c>
      <c r="I12" s="1" t="s">
        <v>157</v>
      </c>
      <c r="J12" s="1" t="s">
        <v>157</v>
      </c>
      <c r="K12" s="1" t="s">
        <v>157</v>
      </c>
      <c r="L12" s="1" t="s">
        <v>156</v>
      </c>
      <c r="M12" s="1" t="s">
        <v>158</v>
      </c>
      <c r="N12" s="1" t="s">
        <v>159</v>
      </c>
      <c r="O12" s="1" t="s">
        <v>155</v>
      </c>
      <c r="P12" s="1" t="s">
        <v>160</v>
      </c>
      <c r="Q12" s="1" t="s">
        <v>155</v>
      </c>
      <c r="R12" s="1" t="s">
        <v>161</v>
      </c>
      <c r="S12" s="1" t="s">
        <v>155</v>
      </c>
      <c r="T12" s="1" t="s">
        <v>158</v>
      </c>
      <c r="U12" s="1" t="s">
        <v>162</v>
      </c>
      <c r="V12" s="1" t="s">
        <v>155</v>
      </c>
      <c r="W12" s="1" t="s">
        <v>163</v>
      </c>
      <c r="X12" s="1" t="s">
        <v>155</v>
      </c>
      <c r="Y12" s="1" t="s">
        <v>164</v>
      </c>
      <c r="Z12" s="1" t="s">
        <v>155</v>
      </c>
      <c r="AA12" s="1" t="s">
        <v>158</v>
      </c>
      <c r="AB12" s="1" t="s">
        <v>162</v>
      </c>
      <c r="AC12" s="1" t="s">
        <v>155</v>
      </c>
      <c r="AD12" s="1" t="s">
        <v>163</v>
      </c>
      <c r="AE12" s="1" t="s">
        <v>155</v>
      </c>
      <c r="AF12" s="1" t="s">
        <v>194</v>
      </c>
      <c r="AG12" s="1" t="s">
        <v>155</v>
      </c>
      <c r="AH12" s="1" t="s">
        <v>158</v>
      </c>
      <c r="AI12" s="1" t="s">
        <v>159</v>
      </c>
      <c r="AJ12" s="1" t="s">
        <v>155</v>
      </c>
      <c r="AK12" s="1" t="s">
        <v>166</v>
      </c>
      <c r="AL12" s="1" t="s">
        <v>155</v>
      </c>
      <c r="AM12" s="1" t="s">
        <v>167</v>
      </c>
      <c r="AN12" s="1" t="s">
        <v>155</v>
      </c>
      <c r="AO12" s="1" t="s">
        <v>158</v>
      </c>
      <c r="AP12" s="1" t="s">
        <v>159</v>
      </c>
      <c r="AQ12" s="1" t="s">
        <v>155</v>
      </c>
      <c r="AR12" s="1" t="s">
        <v>163</v>
      </c>
      <c r="AS12" s="1" t="s">
        <v>155</v>
      </c>
      <c r="AT12" s="1" t="s">
        <v>168</v>
      </c>
      <c r="AU12" s="1" t="s">
        <v>155</v>
      </c>
      <c r="AV12" s="1" t="s">
        <v>158</v>
      </c>
      <c r="AW12" s="1" t="s">
        <v>159</v>
      </c>
      <c r="AX12" s="1" t="s">
        <v>155</v>
      </c>
      <c r="AY12" s="1" t="s">
        <v>166</v>
      </c>
      <c r="AZ12" s="1" t="s">
        <v>155</v>
      </c>
      <c r="BA12" s="1" t="s">
        <v>208</v>
      </c>
      <c r="BB12" s="1" t="s">
        <v>155</v>
      </c>
      <c r="BC12" s="1" t="s">
        <v>158</v>
      </c>
      <c r="BD12" s="1" t="s">
        <v>159</v>
      </c>
      <c r="BE12" s="1" t="s">
        <v>155</v>
      </c>
      <c r="BF12" s="1" t="s">
        <v>163</v>
      </c>
      <c r="BG12" s="1" t="s">
        <v>155</v>
      </c>
      <c r="BH12" s="1" t="s">
        <v>171</v>
      </c>
      <c r="BI12" s="1" t="s">
        <v>155</v>
      </c>
      <c r="BJ12" s="1" t="s">
        <v>158</v>
      </c>
      <c r="BK12" s="1" t="s">
        <v>159</v>
      </c>
      <c r="BL12" s="1" t="s">
        <v>155</v>
      </c>
      <c r="BM12" s="1" t="s">
        <v>163</v>
      </c>
      <c r="BN12" s="1" t="s">
        <v>155</v>
      </c>
      <c r="BO12" s="1" t="s">
        <v>164</v>
      </c>
      <c r="BP12" s="1" t="s">
        <v>155</v>
      </c>
      <c r="BQ12" s="1" t="s">
        <v>158</v>
      </c>
      <c r="BR12" s="1" t="s">
        <v>159</v>
      </c>
      <c r="BS12" s="1" t="s">
        <v>155</v>
      </c>
      <c r="BT12" s="1" t="s">
        <v>163</v>
      </c>
      <c r="BU12" s="1" t="s">
        <v>155</v>
      </c>
      <c r="BV12" s="1" t="s">
        <v>172</v>
      </c>
      <c r="BW12" s="1" t="s">
        <v>155</v>
      </c>
      <c r="BX12" s="1" t="s">
        <v>158</v>
      </c>
      <c r="BY12" s="1" t="s">
        <v>159</v>
      </c>
      <c r="BZ12" s="1" t="s">
        <v>155</v>
      </c>
      <c r="CA12" s="1" t="s">
        <v>232</v>
      </c>
      <c r="CB12" s="1" t="s">
        <v>155</v>
      </c>
      <c r="CC12" s="1" t="s">
        <v>155</v>
      </c>
      <c r="CD12" s="1" t="s">
        <v>155</v>
      </c>
      <c r="CE12" s="1" t="s">
        <v>158</v>
      </c>
      <c r="CF12" s="1" t="s">
        <v>159</v>
      </c>
      <c r="CG12" s="1" t="s">
        <v>155</v>
      </c>
      <c r="CH12" s="1" t="s">
        <v>163</v>
      </c>
      <c r="CI12" s="1" t="s">
        <v>155</v>
      </c>
      <c r="CJ12" s="1" t="s">
        <v>174</v>
      </c>
      <c r="CK12" s="1" t="s">
        <v>155</v>
      </c>
      <c r="CL12" s="1" t="s">
        <v>158</v>
      </c>
      <c r="CM12" s="1" t="s">
        <v>159</v>
      </c>
      <c r="CN12" s="1" t="s">
        <v>155</v>
      </c>
      <c r="CO12" s="1" t="s">
        <v>166</v>
      </c>
      <c r="CP12" s="1" t="s">
        <v>155</v>
      </c>
      <c r="CQ12" s="1" t="s">
        <v>155</v>
      </c>
      <c r="CR12" s="1" t="s">
        <v>284</v>
      </c>
      <c r="CS12" s="1" t="s">
        <v>158</v>
      </c>
      <c r="CT12" s="1" t="s">
        <v>159</v>
      </c>
      <c r="CU12" s="1" t="s">
        <v>155</v>
      </c>
      <c r="CV12" s="1" t="s">
        <v>163</v>
      </c>
      <c r="CW12" s="1" t="s">
        <v>155</v>
      </c>
      <c r="CX12" s="1" t="s">
        <v>175</v>
      </c>
      <c r="CY12" s="1" t="s">
        <v>155</v>
      </c>
      <c r="CZ12" s="1" t="s">
        <v>158</v>
      </c>
      <c r="DA12" s="1" t="s">
        <v>176</v>
      </c>
      <c r="DB12" s="1" t="s">
        <v>155</v>
      </c>
      <c r="DC12" s="1" t="s">
        <v>163</v>
      </c>
      <c r="DD12" s="1" t="s">
        <v>155</v>
      </c>
      <c r="DE12" s="1" t="s">
        <v>164</v>
      </c>
      <c r="DF12" s="1" t="s">
        <v>155</v>
      </c>
      <c r="DG12" s="1" t="s">
        <v>158</v>
      </c>
      <c r="DH12" s="1" t="s">
        <v>159</v>
      </c>
      <c r="DI12" s="1" t="s">
        <v>155</v>
      </c>
      <c r="DJ12" s="1" t="s">
        <v>166</v>
      </c>
      <c r="DK12" s="1" t="s">
        <v>155</v>
      </c>
      <c r="DL12" s="1" t="s">
        <v>177</v>
      </c>
      <c r="DM12" s="1" t="s">
        <v>155</v>
      </c>
      <c r="DN12" s="1" t="s">
        <v>158</v>
      </c>
      <c r="DO12" s="1" t="s">
        <v>159</v>
      </c>
      <c r="DP12" s="1" t="s">
        <v>155</v>
      </c>
      <c r="DQ12" s="1" t="s">
        <v>232</v>
      </c>
      <c r="DR12" s="1" t="s">
        <v>155</v>
      </c>
      <c r="DS12" s="1" t="s">
        <v>155</v>
      </c>
      <c r="DT12" s="1" t="s">
        <v>285</v>
      </c>
      <c r="DU12" s="1" t="s">
        <v>158</v>
      </c>
      <c r="DV12" s="1" t="s">
        <v>162</v>
      </c>
      <c r="DW12" s="1" t="s">
        <v>155</v>
      </c>
      <c r="DX12" s="1" t="s">
        <v>163</v>
      </c>
      <c r="DY12" s="1" t="s">
        <v>155</v>
      </c>
      <c r="DZ12" s="1" t="s">
        <v>194</v>
      </c>
      <c r="EA12" s="1" t="s">
        <v>155</v>
      </c>
      <c r="EB12" s="1" t="s">
        <v>158</v>
      </c>
      <c r="EC12" s="1" t="s">
        <v>159</v>
      </c>
      <c r="ED12" s="1" t="s">
        <v>155</v>
      </c>
      <c r="EE12" s="1" t="s">
        <v>163</v>
      </c>
      <c r="EF12" s="1" t="s">
        <v>155</v>
      </c>
      <c r="EG12" s="1" t="s">
        <v>178</v>
      </c>
      <c r="EH12" s="1" t="s">
        <v>155</v>
      </c>
      <c r="EI12" s="1" t="s">
        <v>158</v>
      </c>
      <c r="EJ12" s="1" t="s">
        <v>159</v>
      </c>
      <c r="EK12" s="1" t="s">
        <v>155</v>
      </c>
      <c r="EL12" s="1" t="s">
        <v>163</v>
      </c>
      <c r="EM12" s="1" t="s">
        <v>179</v>
      </c>
      <c r="EN12" s="1" t="s">
        <v>155</v>
      </c>
      <c r="EO12" s="1" t="s">
        <v>158</v>
      </c>
      <c r="EP12" s="1" t="s">
        <v>162</v>
      </c>
      <c r="EQ12" s="1" t="s">
        <v>155</v>
      </c>
      <c r="ER12" s="1" t="s">
        <v>163</v>
      </c>
      <c r="ES12" s="1" t="s">
        <v>155</v>
      </c>
      <c r="ET12" s="1" t="s">
        <v>194</v>
      </c>
      <c r="EU12" s="1" t="s">
        <v>155</v>
      </c>
      <c r="EV12" s="1" t="s">
        <v>158</v>
      </c>
      <c r="EW12" s="1" t="s">
        <v>159</v>
      </c>
      <c r="EX12" s="1" t="s">
        <v>155</v>
      </c>
      <c r="EY12" s="1" t="s">
        <v>166</v>
      </c>
      <c r="EZ12" s="1" t="s">
        <v>155</v>
      </c>
      <c r="FA12" s="1" t="s">
        <v>180</v>
      </c>
      <c r="FB12" s="1" t="s">
        <v>155</v>
      </c>
      <c r="FC12" s="1" t="s">
        <v>158</v>
      </c>
      <c r="FD12" s="1" t="s">
        <v>162</v>
      </c>
      <c r="FE12" s="1" t="s">
        <v>155</v>
      </c>
      <c r="FF12" s="1" t="s">
        <v>163</v>
      </c>
      <c r="FG12" s="1" t="s">
        <v>155</v>
      </c>
      <c r="FH12" s="1" t="s">
        <v>194</v>
      </c>
      <c r="FI12" s="1" t="s">
        <v>155</v>
      </c>
      <c r="FJ12" s="1" t="s">
        <v>158</v>
      </c>
      <c r="FK12" s="1" t="s">
        <v>159</v>
      </c>
      <c r="FL12" s="1" t="s">
        <v>155</v>
      </c>
      <c r="FM12" s="1" t="s">
        <v>163</v>
      </c>
      <c r="FN12" s="1" t="s">
        <v>155</v>
      </c>
      <c r="FO12" s="1" t="s">
        <v>181</v>
      </c>
      <c r="FP12" s="1" t="s">
        <v>155</v>
      </c>
      <c r="FQ12" s="1" t="s">
        <v>158</v>
      </c>
      <c r="FR12" s="1" t="s">
        <v>162</v>
      </c>
      <c r="FS12" s="1" t="s">
        <v>155</v>
      </c>
      <c r="FT12" s="1" t="s">
        <v>163</v>
      </c>
      <c r="FU12" s="1" t="s">
        <v>155</v>
      </c>
      <c r="FV12" s="1" t="s">
        <v>194</v>
      </c>
      <c r="FW12" s="1" t="s">
        <v>155</v>
      </c>
      <c r="FX12" s="1" t="s">
        <v>158</v>
      </c>
      <c r="FY12" s="1" t="s">
        <v>162</v>
      </c>
      <c r="FZ12" s="1" t="s">
        <v>155</v>
      </c>
      <c r="GA12" s="1" t="s">
        <v>163</v>
      </c>
      <c r="GB12" s="1" t="s">
        <v>155</v>
      </c>
      <c r="GC12" s="1" t="s">
        <v>164</v>
      </c>
      <c r="GD12" s="1" t="s">
        <v>155</v>
      </c>
      <c r="GE12" s="1" t="s">
        <v>158</v>
      </c>
      <c r="GF12" s="1" t="s">
        <v>159</v>
      </c>
      <c r="GG12" s="1" t="s">
        <v>155</v>
      </c>
      <c r="GH12" s="1" t="s">
        <v>163</v>
      </c>
      <c r="GI12" s="1" t="s">
        <v>155</v>
      </c>
      <c r="GJ12" s="1" t="s">
        <v>164</v>
      </c>
      <c r="GK12" s="1" t="s">
        <v>155</v>
      </c>
      <c r="GL12" s="1" t="s">
        <v>158</v>
      </c>
      <c r="GM12" s="1" t="s">
        <v>162</v>
      </c>
      <c r="GN12" s="1" t="s">
        <v>155</v>
      </c>
      <c r="GO12" s="1" t="s">
        <v>163</v>
      </c>
      <c r="GP12" s="1" t="s">
        <v>155</v>
      </c>
      <c r="GQ12" s="1" t="s">
        <v>194</v>
      </c>
      <c r="GR12" s="1" t="s">
        <v>155</v>
      </c>
      <c r="GS12" s="1" t="s">
        <v>158</v>
      </c>
      <c r="GT12" s="1" t="s">
        <v>159</v>
      </c>
      <c r="GU12" s="1" t="s">
        <v>155</v>
      </c>
      <c r="GV12" s="1" t="s">
        <v>232</v>
      </c>
      <c r="GW12" s="1" t="s">
        <v>155</v>
      </c>
      <c r="GX12" s="1" t="s">
        <v>155</v>
      </c>
      <c r="GY12" s="1" t="s">
        <v>286</v>
      </c>
      <c r="GZ12" s="1" t="s">
        <v>158</v>
      </c>
      <c r="HA12" s="1" t="s">
        <v>159</v>
      </c>
      <c r="HB12" s="1" t="s">
        <v>155</v>
      </c>
      <c r="HC12" s="1" t="s">
        <v>166</v>
      </c>
      <c r="HD12" s="1" t="s">
        <v>155</v>
      </c>
      <c r="HE12" s="1" t="s">
        <v>182</v>
      </c>
      <c r="HF12" s="1" t="s">
        <v>155</v>
      </c>
      <c r="HG12" s="1" t="s">
        <v>158</v>
      </c>
      <c r="HH12" s="1" t="s">
        <v>162</v>
      </c>
      <c r="HI12" s="1" t="s">
        <v>155</v>
      </c>
      <c r="HJ12" s="1" t="s">
        <v>163</v>
      </c>
      <c r="HK12" s="1" t="s">
        <v>155</v>
      </c>
      <c r="HL12" s="1" t="s">
        <v>194</v>
      </c>
      <c r="HM12" s="1" t="s">
        <v>155</v>
      </c>
      <c r="HN12" s="1" t="s">
        <v>155</v>
      </c>
      <c r="HO12" s="1" t="s">
        <v>287</v>
      </c>
      <c r="HP12" s="1" t="s">
        <v>155</v>
      </c>
      <c r="HQ12"/>
      <c r="HR12" s="1" t="s">
        <v>155</v>
      </c>
      <c r="HS12" s="1" t="s">
        <v>184</v>
      </c>
      <c r="HT12" s="1" t="s">
        <v>155</v>
      </c>
      <c r="HU12" s="1" t="s">
        <v>155</v>
      </c>
      <c r="HV12"/>
      <c r="HW12" s="1" t="s">
        <v>155</v>
      </c>
      <c r="HX12" s="1" t="s">
        <v>155</v>
      </c>
      <c r="HY12" s="1" t="s">
        <v>288</v>
      </c>
      <c r="HZ12" s="1" t="s">
        <v>155</v>
      </c>
      <c r="IA12"/>
      <c r="IB12" s="1" t="s">
        <v>155</v>
      </c>
      <c r="IC12" s="1" t="s">
        <v>185</v>
      </c>
      <c r="ID12" s="1" t="s">
        <v>186</v>
      </c>
      <c r="IE12" s="1" t="s">
        <v>155</v>
      </c>
      <c r="IF12"/>
      <c r="IG12" s="1" t="s">
        <v>289</v>
      </c>
      <c r="IH12" s="1" t="s">
        <v>279</v>
      </c>
      <c r="II12" s="1" t="s">
        <v>189</v>
      </c>
      <c r="IJ12" s="1" t="s">
        <v>290</v>
      </c>
      <c r="IK12" s="1" t="s">
        <v>291</v>
      </c>
      <c r="IL12" s="1" t="s">
        <v>192</v>
      </c>
    </row>
    <row r="13" spans="1:246" x14ac:dyDescent="0.15">
      <c r="A13" s="1" t="s">
        <v>292</v>
      </c>
      <c r="B13" s="1" t="s">
        <v>154</v>
      </c>
      <c r="C13" s="1" t="s">
        <v>155</v>
      </c>
      <c r="D13" s="1" t="s">
        <v>155</v>
      </c>
      <c r="E13"/>
      <c r="F13" s="1" t="s">
        <v>155</v>
      </c>
      <c r="G13" s="1" t="s">
        <v>157</v>
      </c>
      <c r="H13" s="1" t="s">
        <v>155</v>
      </c>
      <c r="I13" s="1" t="s">
        <v>157</v>
      </c>
      <c r="J13" s="1" t="s">
        <v>157</v>
      </c>
      <c r="K13" s="1" t="s">
        <v>157</v>
      </c>
      <c r="L13" s="1" t="s">
        <v>157</v>
      </c>
      <c r="M13" s="1" t="s">
        <v>158</v>
      </c>
      <c r="N13" s="1" t="s">
        <v>159</v>
      </c>
      <c r="O13" s="1" t="s">
        <v>155</v>
      </c>
      <c r="P13" s="1" t="s">
        <v>160</v>
      </c>
      <c r="Q13" s="1" t="s">
        <v>155</v>
      </c>
      <c r="R13" s="1" t="s">
        <v>161</v>
      </c>
      <c r="S13" s="1" t="s">
        <v>155</v>
      </c>
      <c r="T13" s="1" t="s">
        <v>158</v>
      </c>
      <c r="U13" s="1" t="s">
        <v>162</v>
      </c>
      <c r="V13" s="1" t="s">
        <v>155</v>
      </c>
      <c r="W13" s="1" t="s">
        <v>163</v>
      </c>
      <c r="X13" s="1" t="s">
        <v>155</v>
      </c>
      <c r="Y13" s="1" t="s">
        <v>164</v>
      </c>
      <c r="Z13" s="1" t="s">
        <v>155</v>
      </c>
      <c r="AA13" s="1" t="s">
        <v>158</v>
      </c>
      <c r="AB13" s="1" t="s">
        <v>155</v>
      </c>
      <c r="AC13" s="1" t="s">
        <v>293</v>
      </c>
      <c r="AD13" s="1" t="s">
        <v>163</v>
      </c>
      <c r="AE13" s="1" t="s">
        <v>155</v>
      </c>
      <c r="AF13" s="1" t="s">
        <v>194</v>
      </c>
      <c r="AG13" s="1" t="s">
        <v>155</v>
      </c>
      <c r="AH13" s="1" t="s">
        <v>158</v>
      </c>
      <c r="AI13" s="1" t="s">
        <v>159</v>
      </c>
      <c r="AJ13" s="1" t="s">
        <v>155</v>
      </c>
      <c r="AK13" s="1" t="s">
        <v>166</v>
      </c>
      <c r="AL13" s="1" t="s">
        <v>155</v>
      </c>
      <c r="AM13" s="1" t="s">
        <v>195</v>
      </c>
      <c r="AN13" s="1" t="s">
        <v>155</v>
      </c>
      <c r="AO13" s="1" t="s">
        <v>158</v>
      </c>
      <c r="AP13" s="1" t="s">
        <v>159</v>
      </c>
      <c r="AQ13" s="1" t="s">
        <v>155</v>
      </c>
      <c r="AR13" s="1" t="s">
        <v>163</v>
      </c>
      <c r="AS13" s="1" t="s">
        <v>155</v>
      </c>
      <c r="AT13" s="1" t="s">
        <v>294</v>
      </c>
      <c r="AU13" s="1" t="s">
        <v>155</v>
      </c>
      <c r="AV13" s="1" t="s">
        <v>158</v>
      </c>
      <c r="AW13" s="1" t="s">
        <v>159</v>
      </c>
      <c r="AX13" s="1" t="s">
        <v>155</v>
      </c>
      <c r="AY13" s="1" t="s">
        <v>166</v>
      </c>
      <c r="AZ13" s="1" t="s">
        <v>155</v>
      </c>
      <c r="BA13" s="1" t="s">
        <v>208</v>
      </c>
      <c r="BB13" s="1" t="s">
        <v>155</v>
      </c>
      <c r="BC13" s="1" t="s">
        <v>158</v>
      </c>
      <c r="BD13" s="1" t="s">
        <v>170</v>
      </c>
      <c r="BE13" s="1" t="s">
        <v>155</v>
      </c>
      <c r="BF13" s="1" t="s">
        <v>163</v>
      </c>
      <c r="BG13" s="1" t="s">
        <v>155</v>
      </c>
      <c r="BH13" s="1" t="s">
        <v>171</v>
      </c>
      <c r="BI13" s="1" t="s">
        <v>155</v>
      </c>
      <c r="BJ13" s="1" t="s">
        <v>158</v>
      </c>
      <c r="BK13" s="1" t="s">
        <v>159</v>
      </c>
      <c r="BL13" s="1" t="s">
        <v>155</v>
      </c>
      <c r="BM13" s="1" t="s">
        <v>163</v>
      </c>
      <c r="BN13" s="1" t="s">
        <v>155</v>
      </c>
      <c r="BO13" s="1" t="s">
        <v>164</v>
      </c>
      <c r="BP13" s="1" t="s">
        <v>155</v>
      </c>
      <c r="BQ13" s="1" t="s">
        <v>158</v>
      </c>
      <c r="BR13" s="1" t="s">
        <v>159</v>
      </c>
      <c r="BS13" s="1" t="s">
        <v>155</v>
      </c>
      <c r="BT13" s="1" t="s">
        <v>163</v>
      </c>
      <c r="BU13" s="1" t="s">
        <v>155</v>
      </c>
      <c r="BV13" s="1" t="s">
        <v>172</v>
      </c>
      <c r="BW13" s="1" t="s">
        <v>155</v>
      </c>
      <c r="BX13" s="1" t="s">
        <v>158</v>
      </c>
      <c r="BY13" s="1" t="s">
        <v>159</v>
      </c>
      <c r="BZ13" s="1" t="s">
        <v>155</v>
      </c>
      <c r="CA13" s="1" t="s">
        <v>166</v>
      </c>
      <c r="CB13" s="1" t="s">
        <v>155</v>
      </c>
      <c r="CC13" s="1" t="s">
        <v>209</v>
      </c>
      <c r="CD13" s="1" t="s">
        <v>155</v>
      </c>
      <c r="CE13" s="1" t="s">
        <v>158</v>
      </c>
      <c r="CF13" s="1" t="s">
        <v>159</v>
      </c>
      <c r="CG13" s="1" t="s">
        <v>155</v>
      </c>
      <c r="CH13" s="1" t="s">
        <v>163</v>
      </c>
      <c r="CI13" s="1" t="s">
        <v>155</v>
      </c>
      <c r="CJ13" s="1" t="s">
        <v>164</v>
      </c>
      <c r="CK13" s="1" t="s">
        <v>155</v>
      </c>
      <c r="CL13" s="1" t="s">
        <v>158</v>
      </c>
      <c r="CM13" s="1" t="s">
        <v>159</v>
      </c>
      <c r="CN13" s="1" t="s">
        <v>155</v>
      </c>
      <c r="CO13" s="1" t="s">
        <v>166</v>
      </c>
      <c r="CP13" s="1" t="s">
        <v>155</v>
      </c>
      <c r="CQ13" s="1" t="s">
        <v>244</v>
      </c>
      <c r="CR13" s="1" t="s">
        <v>155</v>
      </c>
      <c r="CS13" s="1" t="s">
        <v>158</v>
      </c>
      <c r="CT13" s="1" t="s">
        <v>159</v>
      </c>
      <c r="CU13" s="1" t="s">
        <v>155</v>
      </c>
      <c r="CV13" s="1" t="s">
        <v>163</v>
      </c>
      <c r="CW13" s="1" t="s">
        <v>155</v>
      </c>
      <c r="CX13" s="1" t="s">
        <v>175</v>
      </c>
      <c r="CY13" s="1" t="s">
        <v>155</v>
      </c>
      <c r="CZ13" s="1" t="s">
        <v>158</v>
      </c>
      <c r="DA13" s="1" t="s">
        <v>176</v>
      </c>
      <c r="DB13" s="1" t="s">
        <v>155</v>
      </c>
      <c r="DC13" s="1" t="s">
        <v>163</v>
      </c>
      <c r="DD13" s="1" t="s">
        <v>155</v>
      </c>
      <c r="DE13" s="1" t="s">
        <v>164</v>
      </c>
      <c r="DF13" s="1" t="s">
        <v>155</v>
      </c>
      <c r="DG13" s="1" t="s">
        <v>158</v>
      </c>
      <c r="DH13" s="1" t="s">
        <v>159</v>
      </c>
      <c r="DI13" s="1" t="s">
        <v>155</v>
      </c>
      <c r="DJ13" s="1" t="s">
        <v>166</v>
      </c>
      <c r="DK13" s="1" t="s">
        <v>155</v>
      </c>
      <c r="DL13" s="1" t="s">
        <v>196</v>
      </c>
      <c r="DM13" s="1" t="s">
        <v>155</v>
      </c>
      <c r="DN13" s="1" t="s">
        <v>158</v>
      </c>
      <c r="DO13" s="1" t="s">
        <v>159</v>
      </c>
      <c r="DP13" s="1" t="s">
        <v>155</v>
      </c>
      <c r="DQ13" s="1" t="s">
        <v>166</v>
      </c>
      <c r="DR13" s="1" t="s">
        <v>155</v>
      </c>
      <c r="DS13" s="1" t="s">
        <v>234</v>
      </c>
      <c r="DT13" s="1" t="s">
        <v>155</v>
      </c>
      <c r="DU13" s="1" t="s">
        <v>158</v>
      </c>
      <c r="DV13" s="1" t="s">
        <v>162</v>
      </c>
      <c r="DW13" s="1" t="s">
        <v>155</v>
      </c>
      <c r="DX13" s="1" t="s">
        <v>163</v>
      </c>
      <c r="DY13" s="1" t="s">
        <v>155</v>
      </c>
      <c r="DZ13" s="1" t="s">
        <v>194</v>
      </c>
      <c r="EA13" s="1" t="s">
        <v>155</v>
      </c>
      <c r="EB13" s="1" t="s">
        <v>158</v>
      </c>
      <c r="EC13" s="1" t="s">
        <v>159</v>
      </c>
      <c r="ED13" s="1" t="s">
        <v>155</v>
      </c>
      <c r="EE13" s="1" t="s">
        <v>166</v>
      </c>
      <c r="EF13" s="1" t="s">
        <v>155</v>
      </c>
      <c r="EG13" s="1" t="s">
        <v>211</v>
      </c>
      <c r="EH13" s="1" t="s">
        <v>155</v>
      </c>
      <c r="EI13" s="1" t="s">
        <v>158</v>
      </c>
      <c r="EJ13" s="1" t="s">
        <v>159</v>
      </c>
      <c r="EK13" s="1" t="s">
        <v>155</v>
      </c>
      <c r="EL13" s="1" t="s">
        <v>163</v>
      </c>
      <c r="EM13" s="1" t="s">
        <v>179</v>
      </c>
      <c r="EN13" s="1" t="s">
        <v>155</v>
      </c>
      <c r="EO13" s="1" t="s">
        <v>158</v>
      </c>
      <c r="EP13" s="1" t="s">
        <v>162</v>
      </c>
      <c r="EQ13" s="1" t="s">
        <v>155</v>
      </c>
      <c r="ER13" s="1" t="s">
        <v>163</v>
      </c>
      <c r="ES13" s="1" t="s">
        <v>155</v>
      </c>
      <c r="ET13" s="1" t="s">
        <v>194</v>
      </c>
      <c r="EU13" s="1" t="s">
        <v>155</v>
      </c>
      <c r="EV13" s="1" t="s">
        <v>158</v>
      </c>
      <c r="EW13" s="1" t="s">
        <v>159</v>
      </c>
      <c r="EX13" s="1" t="s">
        <v>155</v>
      </c>
      <c r="EY13" s="1" t="s">
        <v>166</v>
      </c>
      <c r="EZ13" s="1" t="s">
        <v>155</v>
      </c>
      <c r="FA13" s="1" t="s">
        <v>198</v>
      </c>
      <c r="FB13" s="1" t="s">
        <v>155</v>
      </c>
      <c r="FC13" s="1" t="s">
        <v>158</v>
      </c>
      <c r="FD13" s="1" t="s">
        <v>162</v>
      </c>
      <c r="FE13" s="1" t="s">
        <v>155</v>
      </c>
      <c r="FF13" s="1" t="s">
        <v>166</v>
      </c>
      <c r="FG13" s="1" t="s">
        <v>155</v>
      </c>
      <c r="FH13" s="1" t="s">
        <v>194</v>
      </c>
      <c r="FI13" s="1" t="s">
        <v>155</v>
      </c>
      <c r="FJ13" s="1" t="s">
        <v>158</v>
      </c>
      <c r="FK13" s="1" t="s">
        <v>159</v>
      </c>
      <c r="FL13" s="1" t="s">
        <v>155</v>
      </c>
      <c r="FM13" s="1" t="s">
        <v>163</v>
      </c>
      <c r="FN13" s="1" t="s">
        <v>155</v>
      </c>
      <c r="FO13" s="1" t="s">
        <v>212</v>
      </c>
      <c r="FP13" s="1" t="s">
        <v>155</v>
      </c>
      <c r="FQ13" s="1" t="s">
        <v>158</v>
      </c>
      <c r="FR13" s="1" t="s">
        <v>159</v>
      </c>
      <c r="FS13" s="1" t="s">
        <v>155</v>
      </c>
      <c r="FT13" s="1" t="s">
        <v>166</v>
      </c>
      <c r="FU13" s="1" t="s">
        <v>155</v>
      </c>
      <c r="FV13" s="1" t="s">
        <v>199</v>
      </c>
      <c r="FW13" s="1" t="s">
        <v>155</v>
      </c>
      <c r="FX13" s="1" t="s">
        <v>158</v>
      </c>
      <c r="FY13" s="1" t="s">
        <v>162</v>
      </c>
      <c r="FZ13" s="1" t="s">
        <v>155</v>
      </c>
      <c r="GA13" s="1" t="s">
        <v>163</v>
      </c>
      <c r="GB13" s="1" t="s">
        <v>155</v>
      </c>
      <c r="GC13" s="1" t="s">
        <v>164</v>
      </c>
      <c r="GD13" s="1" t="s">
        <v>155</v>
      </c>
      <c r="GE13" s="1" t="s">
        <v>158</v>
      </c>
      <c r="GF13" s="1" t="s">
        <v>159</v>
      </c>
      <c r="GG13" s="1" t="s">
        <v>155</v>
      </c>
      <c r="GH13" s="1" t="s">
        <v>163</v>
      </c>
      <c r="GI13" s="1" t="s">
        <v>155</v>
      </c>
      <c r="GJ13" s="1" t="s">
        <v>164</v>
      </c>
      <c r="GK13" s="1" t="s">
        <v>155</v>
      </c>
      <c r="GL13" s="1" t="s">
        <v>158</v>
      </c>
      <c r="GM13" s="1" t="s">
        <v>162</v>
      </c>
      <c r="GN13" s="1" t="s">
        <v>155</v>
      </c>
      <c r="GO13" s="1" t="s">
        <v>166</v>
      </c>
      <c r="GP13" s="1" t="s">
        <v>155</v>
      </c>
      <c r="GQ13" s="1" t="s">
        <v>194</v>
      </c>
      <c r="GR13" s="1" t="s">
        <v>155</v>
      </c>
      <c r="GS13" s="1" t="s">
        <v>158</v>
      </c>
      <c r="GT13" s="1" t="s">
        <v>159</v>
      </c>
      <c r="GU13" s="1" t="s">
        <v>155</v>
      </c>
      <c r="GV13" s="1" t="s">
        <v>166</v>
      </c>
      <c r="GW13" s="1" t="s">
        <v>155</v>
      </c>
      <c r="GX13" s="1" t="s">
        <v>212</v>
      </c>
      <c r="GY13" s="1" t="s">
        <v>155</v>
      </c>
      <c r="GZ13" s="1" t="s">
        <v>158</v>
      </c>
      <c r="HA13" s="1" t="s">
        <v>159</v>
      </c>
      <c r="HB13" s="1" t="s">
        <v>155</v>
      </c>
      <c r="HC13" s="1" t="s">
        <v>166</v>
      </c>
      <c r="HD13" s="1" t="s">
        <v>155</v>
      </c>
      <c r="HE13" s="1" t="s">
        <v>182</v>
      </c>
      <c r="HF13" s="1" t="s">
        <v>155</v>
      </c>
      <c r="HG13" s="1" t="s">
        <v>158</v>
      </c>
      <c r="HH13" s="1" t="s">
        <v>159</v>
      </c>
      <c r="HI13" s="1" t="s">
        <v>155</v>
      </c>
      <c r="HJ13" s="1" t="s">
        <v>166</v>
      </c>
      <c r="HK13" s="1" t="s">
        <v>155</v>
      </c>
      <c r="HL13" s="1" t="s">
        <v>201</v>
      </c>
      <c r="HM13" s="1" t="s">
        <v>155</v>
      </c>
      <c r="HN13" s="1" t="s">
        <v>295</v>
      </c>
      <c r="HO13" s="1" t="s">
        <v>155</v>
      </c>
      <c r="HP13" s="1" t="s">
        <v>155</v>
      </c>
      <c r="HQ13"/>
      <c r="HR13" s="1" t="s">
        <v>296</v>
      </c>
      <c r="HS13" s="1" t="s">
        <v>295</v>
      </c>
      <c r="HT13" s="1" t="s">
        <v>155</v>
      </c>
      <c r="HU13" s="1" t="s">
        <v>155</v>
      </c>
      <c r="HV13"/>
      <c r="HW13" s="1" t="s">
        <v>155</v>
      </c>
      <c r="HX13" s="1" t="s">
        <v>277</v>
      </c>
      <c r="HY13" s="1" t="s">
        <v>155</v>
      </c>
      <c r="HZ13" s="1" t="s">
        <v>155</v>
      </c>
      <c r="IA13"/>
      <c r="IB13" s="1" t="s">
        <v>155</v>
      </c>
      <c r="IC13" s="1" t="s">
        <v>185</v>
      </c>
      <c r="ID13" s="1" t="s">
        <v>157</v>
      </c>
      <c r="IE13" s="1" t="s">
        <v>155</v>
      </c>
      <c r="IF13"/>
      <c r="IG13" s="1" t="s">
        <v>297</v>
      </c>
      <c r="IH13" s="1" t="s">
        <v>298</v>
      </c>
      <c r="II13" s="1" t="s">
        <v>189</v>
      </c>
      <c r="IJ13" s="1" t="s">
        <v>299</v>
      </c>
      <c r="IK13" s="1" t="s">
        <v>300</v>
      </c>
      <c r="IL13" s="1" t="s">
        <v>192</v>
      </c>
    </row>
    <row r="14" spans="1:246" x14ac:dyDescent="0.15">
      <c r="A14" s="1" t="s">
        <v>301</v>
      </c>
      <c r="B14" s="1" t="s">
        <v>184</v>
      </c>
      <c r="C14" s="1" t="s">
        <v>155</v>
      </c>
      <c r="D14" s="1" t="s">
        <v>302</v>
      </c>
      <c r="E14"/>
      <c r="F14" s="1" t="s">
        <v>155</v>
      </c>
      <c r="G14" s="1" t="s">
        <v>157</v>
      </c>
      <c r="H14" s="1" t="s">
        <v>155</v>
      </c>
      <c r="I14" s="1" t="s">
        <v>157</v>
      </c>
      <c r="J14" s="1" t="s">
        <v>157</v>
      </c>
      <c r="K14" s="1" t="s">
        <v>157</v>
      </c>
      <c r="L14" s="1" t="s">
        <v>157</v>
      </c>
      <c r="M14" s="1" t="s">
        <v>158</v>
      </c>
      <c r="N14" s="1" t="s">
        <v>170</v>
      </c>
      <c r="O14" s="1" t="s">
        <v>155</v>
      </c>
      <c r="P14" s="1" t="s">
        <v>160</v>
      </c>
      <c r="Q14" s="1" t="s">
        <v>155</v>
      </c>
      <c r="R14" s="1" t="s">
        <v>161</v>
      </c>
      <c r="S14" s="1" t="s">
        <v>155</v>
      </c>
      <c r="T14" s="1" t="s">
        <v>158</v>
      </c>
      <c r="U14" s="1" t="s">
        <v>162</v>
      </c>
      <c r="V14" s="1" t="s">
        <v>155</v>
      </c>
      <c r="W14" s="1" t="s">
        <v>163</v>
      </c>
      <c r="X14" s="1" t="s">
        <v>155</v>
      </c>
      <c r="Y14" s="1" t="s">
        <v>164</v>
      </c>
      <c r="Z14" s="1" t="s">
        <v>155</v>
      </c>
      <c r="AA14" s="1" t="s">
        <v>158</v>
      </c>
      <c r="AB14" s="1" t="s">
        <v>170</v>
      </c>
      <c r="AC14" s="1" t="s">
        <v>155</v>
      </c>
      <c r="AD14" s="1" t="s">
        <v>163</v>
      </c>
      <c r="AE14" s="1" t="s">
        <v>155</v>
      </c>
      <c r="AF14" s="1" t="s">
        <v>194</v>
      </c>
      <c r="AG14" s="1" t="s">
        <v>155</v>
      </c>
      <c r="AH14" s="1" t="s">
        <v>158</v>
      </c>
      <c r="AI14" s="1" t="s">
        <v>170</v>
      </c>
      <c r="AJ14" s="1" t="s">
        <v>155</v>
      </c>
      <c r="AK14" s="1" t="s">
        <v>166</v>
      </c>
      <c r="AL14" s="1" t="s">
        <v>155</v>
      </c>
      <c r="AM14" s="1" t="s">
        <v>195</v>
      </c>
      <c r="AN14" s="1" t="s">
        <v>155</v>
      </c>
      <c r="AO14" s="1" t="s">
        <v>165</v>
      </c>
      <c r="AP14" s="1" t="s">
        <v>155</v>
      </c>
      <c r="AQ14" s="1" t="s">
        <v>155</v>
      </c>
      <c r="AR14" s="1" t="s">
        <v>155</v>
      </c>
      <c r="AS14" s="1" t="s">
        <v>155</v>
      </c>
      <c r="AT14" s="1" t="s">
        <v>155</v>
      </c>
      <c r="AU14" s="1" t="s">
        <v>155</v>
      </c>
      <c r="AV14" s="1" t="s">
        <v>158</v>
      </c>
      <c r="AW14" s="1" t="s">
        <v>170</v>
      </c>
      <c r="AX14" s="1" t="s">
        <v>155</v>
      </c>
      <c r="AY14" s="1" t="s">
        <v>166</v>
      </c>
      <c r="AZ14" s="1" t="s">
        <v>155</v>
      </c>
      <c r="BA14" s="1" t="s">
        <v>208</v>
      </c>
      <c r="BB14" s="1" t="s">
        <v>155</v>
      </c>
      <c r="BC14" s="1" t="s">
        <v>158</v>
      </c>
      <c r="BD14" s="1" t="s">
        <v>170</v>
      </c>
      <c r="BE14" s="1" t="s">
        <v>155</v>
      </c>
      <c r="BF14" s="1" t="s">
        <v>163</v>
      </c>
      <c r="BG14" s="1" t="s">
        <v>155</v>
      </c>
      <c r="BH14" s="1" t="s">
        <v>171</v>
      </c>
      <c r="BI14" s="1" t="s">
        <v>155</v>
      </c>
      <c r="BJ14" s="1" t="s">
        <v>158</v>
      </c>
      <c r="BK14" s="1" t="s">
        <v>170</v>
      </c>
      <c r="BL14" s="1" t="s">
        <v>155</v>
      </c>
      <c r="BM14" s="1" t="s">
        <v>163</v>
      </c>
      <c r="BN14" s="1" t="s">
        <v>155</v>
      </c>
      <c r="BO14" s="1" t="s">
        <v>164</v>
      </c>
      <c r="BP14" s="1" t="s">
        <v>155</v>
      </c>
      <c r="BQ14" s="1" t="s">
        <v>158</v>
      </c>
      <c r="BR14" s="1" t="s">
        <v>170</v>
      </c>
      <c r="BS14" s="1" t="s">
        <v>155</v>
      </c>
      <c r="BT14" s="1" t="s">
        <v>163</v>
      </c>
      <c r="BU14" s="1" t="s">
        <v>155</v>
      </c>
      <c r="BV14" s="1" t="s">
        <v>303</v>
      </c>
      <c r="BW14" s="1" t="s">
        <v>155</v>
      </c>
      <c r="BX14" s="1" t="s">
        <v>158</v>
      </c>
      <c r="BY14" s="1" t="s">
        <v>170</v>
      </c>
      <c r="BZ14" s="1" t="s">
        <v>155</v>
      </c>
      <c r="CA14" s="1" t="s">
        <v>166</v>
      </c>
      <c r="CB14" s="1" t="s">
        <v>155</v>
      </c>
      <c r="CC14" s="1" t="s">
        <v>209</v>
      </c>
      <c r="CD14" s="1" t="s">
        <v>155</v>
      </c>
      <c r="CE14" s="1" t="s">
        <v>165</v>
      </c>
      <c r="CF14" s="1" t="s">
        <v>155</v>
      </c>
      <c r="CG14" s="1" t="s">
        <v>155</v>
      </c>
      <c r="CH14" s="1" t="s">
        <v>155</v>
      </c>
      <c r="CI14" s="1" t="s">
        <v>155</v>
      </c>
      <c r="CJ14" s="1" t="s">
        <v>155</v>
      </c>
      <c r="CK14" s="1" t="s">
        <v>155</v>
      </c>
      <c r="CL14" s="1" t="s">
        <v>158</v>
      </c>
      <c r="CM14" s="1" t="s">
        <v>170</v>
      </c>
      <c r="CN14" s="1" t="s">
        <v>155</v>
      </c>
      <c r="CO14" s="1" t="s">
        <v>166</v>
      </c>
      <c r="CP14" s="1" t="s">
        <v>155</v>
      </c>
      <c r="CQ14" s="1" t="s">
        <v>244</v>
      </c>
      <c r="CR14" s="1" t="s">
        <v>155</v>
      </c>
      <c r="CS14" s="1" t="s">
        <v>158</v>
      </c>
      <c r="CT14" s="1" t="s">
        <v>170</v>
      </c>
      <c r="CU14" s="1" t="s">
        <v>155</v>
      </c>
      <c r="CV14" s="1" t="s">
        <v>163</v>
      </c>
      <c r="CW14" s="1" t="s">
        <v>155</v>
      </c>
      <c r="CX14" s="1" t="s">
        <v>175</v>
      </c>
      <c r="CY14" s="1" t="s">
        <v>155</v>
      </c>
      <c r="CZ14" s="1" t="s">
        <v>165</v>
      </c>
      <c r="DA14" s="1" t="s">
        <v>155</v>
      </c>
      <c r="DB14" s="1" t="s">
        <v>155</v>
      </c>
      <c r="DC14" s="1" t="s">
        <v>155</v>
      </c>
      <c r="DD14" s="1" t="s">
        <v>155</v>
      </c>
      <c r="DE14" s="1" t="s">
        <v>155</v>
      </c>
      <c r="DF14" s="1" t="s">
        <v>155</v>
      </c>
      <c r="DG14" s="1" t="s">
        <v>158</v>
      </c>
      <c r="DH14" s="1" t="s">
        <v>170</v>
      </c>
      <c r="DI14" s="1" t="s">
        <v>155</v>
      </c>
      <c r="DJ14" s="1" t="s">
        <v>166</v>
      </c>
      <c r="DK14" s="1" t="s">
        <v>155</v>
      </c>
      <c r="DL14" s="1" t="s">
        <v>196</v>
      </c>
      <c r="DM14" s="1" t="s">
        <v>155</v>
      </c>
      <c r="DN14" s="1" t="s">
        <v>158</v>
      </c>
      <c r="DO14" s="1" t="s">
        <v>170</v>
      </c>
      <c r="DP14" s="1" t="s">
        <v>155</v>
      </c>
      <c r="DQ14" s="1" t="s">
        <v>166</v>
      </c>
      <c r="DR14" s="1" t="s">
        <v>155</v>
      </c>
      <c r="DS14" s="1" t="s">
        <v>234</v>
      </c>
      <c r="DT14" s="1" t="s">
        <v>155</v>
      </c>
      <c r="DU14" s="1" t="s">
        <v>165</v>
      </c>
      <c r="DV14" s="1" t="s">
        <v>155</v>
      </c>
      <c r="DW14" s="1" t="s">
        <v>155</v>
      </c>
      <c r="DX14" s="1" t="s">
        <v>155</v>
      </c>
      <c r="DY14" s="1" t="s">
        <v>155</v>
      </c>
      <c r="DZ14" s="1" t="s">
        <v>155</v>
      </c>
      <c r="EA14" s="1" t="s">
        <v>155</v>
      </c>
      <c r="EB14" s="1" t="s">
        <v>165</v>
      </c>
      <c r="EC14" s="1" t="s">
        <v>155</v>
      </c>
      <c r="ED14" s="1" t="s">
        <v>155</v>
      </c>
      <c r="EE14" s="1" t="s">
        <v>155</v>
      </c>
      <c r="EF14" s="1" t="s">
        <v>155</v>
      </c>
      <c r="EG14" s="1" t="s">
        <v>155</v>
      </c>
      <c r="EH14" s="1" t="s">
        <v>155</v>
      </c>
      <c r="EI14" s="1" t="s">
        <v>158</v>
      </c>
      <c r="EJ14" s="1" t="s">
        <v>170</v>
      </c>
      <c r="EK14" s="1" t="s">
        <v>155</v>
      </c>
      <c r="EL14" s="1" t="s">
        <v>163</v>
      </c>
      <c r="EM14" s="1" t="s">
        <v>179</v>
      </c>
      <c r="EN14" s="1" t="s">
        <v>155</v>
      </c>
      <c r="EO14" s="1" t="s">
        <v>165</v>
      </c>
      <c r="EP14" s="1" t="s">
        <v>155</v>
      </c>
      <c r="EQ14" s="1" t="s">
        <v>155</v>
      </c>
      <c r="ER14" s="1" t="s">
        <v>155</v>
      </c>
      <c r="ES14" s="1" t="s">
        <v>155</v>
      </c>
      <c r="ET14" s="1" t="s">
        <v>155</v>
      </c>
      <c r="EU14" s="1" t="s">
        <v>155</v>
      </c>
      <c r="EV14" s="1" t="s">
        <v>158</v>
      </c>
      <c r="EW14" s="1" t="s">
        <v>170</v>
      </c>
      <c r="EX14" s="1" t="s">
        <v>155</v>
      </c>
      <c r="EY14" s="1" t="s">
        <v>166</v>
      </c>
      <c r="EZ14" s="1" t="s">
        <v>155</v>
      </c>
      <c r="FA14" s="1" t="s">
        <v>198</v>
      </c>
      <c r="FB14" s="1" t="s">
        <v>155</v>
      </c>
      <c r="FC14" s="1" t="s">
        <v>158</v>
      </c>
      <c r="FD14" s="1" t="s">
        <v>170</v>
      </c>
      <c r="FE14" s="1" t="s">
        <v>155</v>
      </c>
      <c r="FF14" s="1" t="s">
        <v>163</v>
      </c>
      <c r="FG14" s="1" t="s">
        <v>155</v>
      </c>
      <c r="FH14" s="1" t="s">
        <v>194</v>
      </c>
      <c r="FI14" s="1" t="s">
        <v>155</v>
      </c>
      <c r="FJ14" s="1" t="s">
        <v>165</v>
      </c>
      <c r="FK14" s="1" t="s">
        <v>155</v>
      </c>
      <c r="FL14" s="1" t="s">
        <v>155</v>
      </c>
      <c r="FM14" s="1" t="s">
        <v>155</v>
      </c>
      <c r="FN14" s="1" t="s">
        <v>155</v>
      </c>
      <c r="FO14" s="1" t="s">
        <v>155</v>
      </c>
      <c r="FP14" s="1" t="s">
        <v>155</v>
      </c>
      <c r="FQ14" s="1" t="s">
        <v>158</v>
      </c>
      <c r="FR14" s="1" t="s">
        <v>170</v>
      </c>
      <c r="FS14" s="1" t="s">
        <v>155</v>
      </c>
      <c r="FT14" s="1" t="s">
        <v>166</v>
      </c>
      <c r="FU14" s="1" t="s">
        <v>155</v>
      </c>
      <c r="FV14" s="1" t="s">
        <v>199</v>
      </c>
      <c r="FW14" s="1" t="s">
        <v>155</v>
      </c>
      <c r="FX14" s="1" t="s">
        <v>158</v>
      </c>
      <c r="FY14" s="1" t="s">
        <v>162</v>
      </c>
      <c r="FZ14" s="1" t="s">
        <v>155</v>
      </c>
      <c r="GA14" s="1" t="s">
        <v>163</v>
      </c>
      <c r="GB14" s="1" t="s">
        <v>155</v>
      </c>
      <c r="GC14" s="1" t="s">
        <v>164</v>
      </c>
      <c r="GD14" s="1" t="s">
        <v>155</v>
      </c>
      <c r="GE14" s="1" t="s">
        <v>158</v>
      </c>
      <c r="GF14" s="1" t="s">
        <v>170</v>
      </c>
      <c r="GG14" s="1" t="s">
        <v>155</v>
      </c>
      <c r="GH14" s="1" t="s">
        <v>163</v>
      </c>
      <c r="GI14" s="1" t="s">
        <v>155</v>
      </c>
      <c r="GJ14" s="1" t="s">
        <v>164</v>
      </c>
      <c r="GK14" s="1" t="s">
        <v>155</v>
      </c>
      <c r="GL14" s="1" t="s">
        <v>158</v>
      </c>
      <c r="GM14" s="1" t="s">
        <v>170</v>
      </c>
      <c r="GN14" s="1" t="s">
        <v>155</v>
      </c>
      <c r="GO14" s="1" t="s">
        <v>163</v>
      </c>
      <c r="GP14" s="1" t="s">
        <v>155</v>
      </c>
      <c r="GQ14" s="1" t="s">
        <v>194</v>
      </c>
      <c r="GR14" s="1" t="s">
        <v>155</v>
      </c>
      <c r="GS14" s="1" t="s">
        <v>158</v>
      </c>
      <c r="GT14" s="1" t="s">
        <v>170</v>
      </c>
      <c r="GU14" s="1" t="s">
        <v>155</v>
      </c>
      <c r="GV14" s="1" t="s">
        <v>166</v>
      </c>
      <c r="GW14" s="1" t="s">
        <v>155</v>
      </c>
      <c r="GX14" s="1" t="s">
        <v>212</v>
      </c>
      <c r="GY14" s="1" t="s">
        <v>155</v>
      </c>
      <c r="GZ14" s="1" t="s">
        <v>158</v>
      </c>
      <c r="HA14" s="1" t="s">
        <v>170</v>
      </c>
      <c r="HB14" s="1" t="s">
        <v>155</v>
      </c>
      <c r="HC14" s="1" t="s">
        <v>166</v>
      </c>
      <c r="HD14" s="1" t="s">
        <v>155</v>
      </c>
      <c r="HE14" s="1" t="s">
        <v>182</v>
      </c>
      <c r="HF14" s="1" t="s">
        <v>155</v>
      </c>
      <c r="HG14" s="1" t="s">
        <v>158</v>
      </c>
      <c r="HH14" s="1" t="s">
        <v>170</v>
      </c>
      <c r="HI14" s="1" t="s">
        <v>155</v>
      </c>
      <c r="HJ14" s="1" t="s">
        <v>166</v>
      </c>
      <c r="HK14" s="1" t="s">
        <v>155</v>
      </c>
      <c r="HL14" s="1" t="s">
        <v>201</v>
      </c>
      <c r="HM14" s="1" t="s">
        <v>155</v>
      </c>
      <c r="HN14" s="1" t="s">
        <v>184</v>
      </c>
      <c r="HO14" s="1" t="s">
        <v>155</v>
      </c>
      <c r="HP14" s="1" t="s">
        <v>155</v>
      </c>
      <c r="HQ14"/>
      <c r="HR14" s="1" t="s">
        <v>304</v>
      </c>
      <c r="HS14" s="1" t="s">
        <v>184</v>
      </c>
      <c r="HT14" s="1" t="s">
        <v>155</v>
      </c>
      <c r="HU14" s="1" t="s">
        <v>155</v>
      </c>
      <c r="HV14"/>
      <c r="HW14" s="1" t="s">
        <v>155</v>
      </c>
      <c r="HX14" s="1" t="s">
        <v>155</v>
      </c>
      <c r="HY14" s="1" t="s">
        <v>305</v>
      </c>
      <c r="HZ14" s="1" t="s">
        <v>155</v>
      </c>
      <c r="IA14"/>
      <c r="IB14" s="1" t="s">
        <v>155</v>
      </c>
      <c r="IC14" s="1" t="s">
        <v>185</v>
      </c>
      <c r="ID14" s="1" t="s">
        <v>157</v>
      </c>
      <c r="IE14" s="1" t="s">
        <v>155</v>
      </c>
      <c r="IF14"/>
      <c r="IG14" s="1" t="s">
        <v>306</v>
      </c>
      <c r="IH14" s="1" t="s">
        <v>307</v>
      </c>
      <c r="II14" s="1" t="s">
        <v>308</v>
      </c>
      <c r="IJ14" s="1" t="s">
        <v>309</v>
      </c>
      <c r="IK14" s="1" t="s">
        <v>310</v>
      </c>
      <c r="IL14" s="1" t="s">
        <v>311</v>
      </c>
    </row>
    <row r="15" spans="1:246" x14ac:dyDescent="0.15">
      <c r="A15" s="1" t="s">
        <v>312</v>
      </c>
      <c r="B15" s="1" t="s">
        <v>313</v>
      </c>
      <c r="C15" s="1" t="s">
        <v>155</v>
      </c>
      <c r="D15" s="1" t="s">
        <v>155</v>
      </c>
      <c r="E15"/>
      <c r="F15" s="1" t="s">
        <v>155</v>
      </c>
      <c r="G15" s="1" t="s">
        <v>155</v>
      </c>
      <c r="H15" s="1" t="s">
        <v>155</v>
      </c>
      <c r="I15" s="1" t="s">
        <v>155</v>
      </c>
      <c r="J15" s="1" t="s">
        <v>155</v>
      </c>
      <c r="K15" s="1" t="s">
        <v>155</v>
      </c>
      <c r="L15" s="1" t="s">
        <v>155</v>
      </c>
      <c r="M15" s="1" t="s">
        <v>155</v>
      </c>
      <c r="N15" s="1" t="s">
        <v>155</v>
      </c>
      <c r="O15" s="1" t="s">
        <v>155</v>
      </c>
      <c r="P15" s="1" t="s">
        <v>155</v>
      </c>
      <c r="Q15" s="1" t="s">
        <v>155</v>
      </c>
      <c r="R15" s="1" t="s">
        <v>155</v>
      </c>
      <c r="S15" s="1" t="s">
        <v>155</v>
      </c>
      <c r="T15" s="1" t="s">
        <v>155</v>
      </c>
      <c r="U15" s="1" t="s">
        <v>155</v>
      </c>
      <c r="V15" s="1" t="s">
        <v>155</v>
      </c>
      <c r="W15" s="1" t="s">
        <v>155</v>
      </c>
      <c r="X15" s="1" t="s">
        <v>155</v>
      </c>
      <c r="Y15" s="1" t="s">
        <v>155</v>
      </c>
      <c r="Z15" s="1" t="s">
        <v>155</v>
      </c>
      <c r="AA15" s="1" t="s">
        <v>155</v>
      </c>
      <c r="AB15" s="1" t="s">
        <v>155</v>
      </c>
      <c r="AC15" s="1" t="s">
        <v>155</v>
      </c>
      <c r="AD15" s="1" t="s">
        <v>155</v>
      </c>
      <c r="AE15" s="1" t="s">
        <v>155</v>
      </c>
      <c r="AF15" s="1" t="s">
        <v>155</v>
      </c>
      <c r="AG15" s="1" t="s">
        <v>155</v>
      </c>
      <c r="AH15" s="1" t="s">
        <v>155</v>
      </c>
      <c r="AI15" s="1" t="s">
        <v>155</v>
      </c>
      <c r="AJ15" s="1" t="s">
        <v>155</v>
      </c>
      <c r="AK15" s="1" t="s">
        <v>155</v>
      </c>
      <c r="AL15" s="1" t="s">
        <v>155</v>
      </c>
      <c r="AM15" s="1" t="s">
        <v>155</v>
      </c>
      <c r="AN15" s="1" t="s">
        <v>155</v>
      </c>
      <c r="AO15" s="1" t="s">
        <v>155</v>
      </c>
      <c r="AP15" s="1" t="s">
        <v>155</v>
      </c>
      <c r="AQ15" s="1" t="s">
        <v>155</v>
      </c>
      <c r="AR15" s="1" t="s">
        <v>155</v>
      </c>
      <c r="AS15" s="1" t="s">
        <v>155</v>
      </c>
      <c r="AT15" s="1" t="s">
        <v>155</v>
      </c>
      <c r="AU15" s="1" t="s">
        <v>155</v>
      </c>
      <c r="AV15" s="1" t="s">
        <v>155</v>
      </c>
      <c r="AW15" s="1" t="s">
        <v>155</v>
      </c>
      <c r="AX15" s="1" t="s">
        <v>155</v>
      </c>
      <c r="AY15" s="1" t="s">
        <v>155</v>
      </c>
      <c r="AZ15" s="1" t="s">
        <v>155</v>
      </c>
      <c r="BA15" s="1" t="s">
        <v>155</v>
      </c>
      <c r="BB15" s="1" t="s">
        <v>155</v>
      </c>
      <c r="BC15" s="1" t="s">
        <v>155</v>
      </c>
      <c r="BD15" s="1" t="s">
        <v>155</v>
      </c>
      <c r="BE15" s="1" t="s">
        <v>155</v>
      </c>
      <c r="BF15" s="1" t="s">
        <v>155</v>
      </c>
      <c r="BG15" s="1" t="s">
        <v>155</v>
      </c>
      <c r="BH15" s="1" t="s">
        <v>155</v>
      </c>
      <c r="BI15" s="1" t="s">
        <v>155</v>
      </c>
      <c r="BJ15" s="1" t="s">
        <v>155</v>
      </c>
      <c r="BK15" s="1" t="s">
        <v>155</v>
      </c>
      <c r="BL15" s="1" t="s">
        <v>155</v>
      </c>
      <c r="BM15" s="1" t="s">
        <v>155</v>
      </c>
      <c r="BN15" s="1" t="s">
        <v>155</v>
      </c>
      <c r="BO15" s="1" t="s">
        <v>155</v>
      </c>
      <c r="BP15" s="1" t="s">
        <v>155</v>
      </c>
      <c r="BQ15" s="1" t="s">
        <v>155</v>
      </c>
      <c r="BR15" s="1" t="s">
        <v>155</v>
      </c>
      <c r="BS15" s="1" t="s">
        <v>155</v>
      </c>
      <c r="BT15" s="1" t="s">
        <v>155</v>
      </c>
      <c r="BU15" s="1" t="s">
        <v>155</v>
      </c>
      <c r="BV15" s="1" t="s">
        <v>155</v>
      </c>
      <c r="BW15" s="1" t="s">
        <v>155</v>
      </c>
      <c r="BX15" s="1" t="s">
        <v>155</v>
      </c>
      <c r="BY15" s="1" t="s">
        <v>155</v>
      </c>
      <c r="BZ15" s="1" t="s">
        <v>155</v>
      </c>
      <c r="CA15" s="1" t="s">
        <v>155</v>
      </c>
      <c r="CB15" s="1" t="s">
        <v>155</v>
      </c>
      <c r="CC15" s="1" t="s">
        <v>155</v>
      </c>
      <c r="CD15" s="1" t="s">
        <v>155</v>
      </c>
      <c r="CE15" s="1" t="s">
        <v>155</v>
      </c>
      <c r="CF15" s="1" t="s">
        <v>155</v>
      </c>
      <c r="CG15" s="1" t="s">
        <v>155</v>
      </c>
      <c r="CH15" s="1" t="s">
        <v>155</v>
      </c>
      <c r="CI15" s="1" t="s">
        <v>155</v>
      </c>
      <c r="CJ15" s="1" t="s">
        <v>155</v>
      </c>
      <c r="CK15" s="1" t="s">
        <v>155</v>
      </c>
      <c r="CL15" s="1" t="s">
        <v>155</v>
      </c>
      <c r="CM15" s="1" t="s">
        <v>155</v>
      </c>
      <c r="CN15" s="1" t="s">
        <v>155</v>
      </c>
      <c r="CO15" s="1" t="s">
        <v>155</v>
      </c>
      <c r="CP15" s="1" t="s">
        <v>155</v>
      </c>
      <c r="CQ15" s="1" t="s">
        <v>155</v>
      </c>
      <c r="CR15" s="1" t="s">
        <v>155</v>
      </c>
      <c r="CS15" s="1" t="s">
        <v>155</v>
      </c>
      <c r="CT15" s="1" t="s">
        <v>155</v>
      </c>
      <c r="CU15" s="1" t="s">
        <v>155</v>
      </c>
      <c r="CV15" s="1" t="s">
        <v>155</v>
      </c>
      <c r="CW15" s="1" t="s">
        <v>155</v>
      </c>
      <c r="CX15" s="1" t="s">
        <v>155</v>
      </c>
      <c r="CY15" s="1" t="s">
        <v>155</v>
      </c>
      <c r="CZ15" s="1" t="s">
        <v>155</v>
      </c>
      <c r="DA15" s="1" t="s">
        <v>155</v>
      </c>
      <c r="DB15" s="1" t="s">
        <v>155</v>
      </c>
      <c r="DC15" s="1" t="s">
        <v>155</v>
      </c>
      <c r="DD15" s="1" t="s">
        <v>155</v>
      </c>
      <c r="DE15" s="1" t="s">
        <v>155</v>
      </c>
      <c r="DF15" s="1" t="s">
        <v>155</v>
      </c>
      <c r="DG15" s="1" t="s">
        <v>155</v>
      </c>
      <c r="DH15" s="1" t="s">
        <v>155</v>
      </c>
      <c r="DI15" s="1" t="s">
        <v>155</v>
      </c>
      <c r="DJ15" s="1" t="s">
        <v>155</v>
      </c>
      <c r="DK15" s="1" t="s">
        <v>155</v>
      </c>
      <c r="DL15" s="1" t="s">
        <v>155</v>
      </c>
      <c r="DM15" s="1" t="s">
        <v>155</v>
      </c>
      <c r="DN15" s="1" t="s">
        <v>155</v>
      </c>
      <c r="DO15" s="1" t="s">
        <v>155</v>
      </c>
      <c r="DP15" s="1" t="s">
        <v>155</v>
      </c>
      <c r="DQ15" s="1" t="s">
        <v>155</v>
      </c>
      <c r="DR15" s="1" t="s">
        <v>155</v>
      </c>
      <c r="DS15" s="1" t="s">
        <v>155</v>
      </c>
      <c r="DT15" s="1" t="s">
        <v>155</v>
      </c>
      <c r="DU15" s="1" t="s">
        <v>155</v>
      </c>
      <c r="DV15" s="1" t="s">
        <v>155</v>
      </c>
      <c r="DW15" s="1" t="s">
        <v>155</v>
      </c>
      <c r="DX15" s="1" t="s">
        <v>155</v>
      </c>
      <c r="DY15" s="1" t="s">
        <v>155</v>
      </c>
      <c r="DZ15" s="1" t="s">
        <v>155</v>
      </c>
      <c r="EA15" s="1" t="s">
        <v>155</v>
      </c>
      <c r="EB15" s="1" t="s">
        <v>155</v>
      </c>
      <c r="EC15" s="1" t="s">
        <v>155</v>
      </c>
      <c r="ED15" s="1" t="s">
        <v>155</v>
      </c>
      <c r="EE15" s="1" t="s">
        <v>155</v>
      </c>
      <c r="EF15" s="1" t="s">
        <v>155</v>
      </c>
      <c r="EG15" s="1" t="s">
        <v>155</v>
      </c>
      <c r="EH15" s="1" t="s">
        <v>155</v>
      </c>
      <c r="EI15" s="1" t="s">
        <v>155</v>
      </c>
      <c r="EJ15" s="1" t="s">
        <v>155</v>
      </c>
      <c r="EK15" s="1" t="s">
        <v>155</v>
      </c>
      <c r="EL15" s="1" t="s">
        <v>155</v>
      </c>
      <c r="EM15" s="1" t="s">
        <v>155</v>
      </c>
      <c r="EN15" s="1" t="s">
        <v>155</v>
      </c>
      <c r="EO15" s="1" t="s">
        <v>155</v>
      </c>
      <c r="EP15" s="1" t="s">
        <v>155</v>
      </c>
      <c r="EQ15" s="1" t="s">
        <v>155</v>
      </c>
      <c r="ER15" s="1" t="s">
        <v>155</v>
      </c>
      <c r="ES15" s="1" t="s">
        <v>155</v>
      </c>
      <c r="ET15" s="1" t="s">
        <v>155</v>
      </c>
      <c r="EU15" s="1" t="s">
        <v>155</v>
      </c>
      <c r="EV15" s="1" t="s">
        <v>155</v>
      </c>
      <c r="EW15" s="1" t="s">
        <v>155</v>
      </c>
      <c r="EX15" s="1" t="s">
        <v>155</v>
      </c>
      <c r="EY15" s="1" t="s">
        <v>155</v>
      </c>
      <c r="EZ15" s="1" t="s">
        <v>155</v>
      </c>
      <c r="FA15" s="1" t="s">
        <v>155</v>
      </c>
      <c r="FB15" s="1" t="s">
        <v>155</v>
      </c>
      <c r="FC15" s="1" t="s">
        <v>155</v>
      </c>
      <c r="FD15" s="1" t="s">
        <v>155</v>
      </c>
      <c r="FE15" s="1" t="s">
        <v>155</v>
      </c>
      <c r="FF15" s="1" t="s">
        <v>155</v>
      </c>
      <c r="FG15" s="1" t="s">
        <v>155</v>
      </c>
      <c r="FH15" s="1" t="s">
        <v>155</v>
      </c>
      <c r="FI15" s="1" t="s">
        <v>155</v>
      </c>
      <c r="FJ15" s="1" t="s">
        <v>155</v>
      </c>
      <c r="FK15" s="1" t="s">
        <v>155</v>
      </c>
      <c r="FL15" s="1" t="s">
        <v>155</v>
      </c>
      <c r="FM15" s="1" t="s">
        <v>155</v>
      </c>
      <c r="FN15" s="1" t="s">
        <v>155</v>
      </c>
      <c r="FO15" s="1" t="s">
        <v>155</v>
      </c>
      <c r="FP15" s="1" t="s">
        <v>155</v>
      </c>
      <c r="FQ15" s="1" t="s">
        <v>155</v>
      </c>
      <c r="FR15" s="1" t="s">
        <v>155</v>
      </c>
      <c r="FS15" s="1" t="s">
        <v>155</v>
      </c>
      <c r="FT15" s="1" t="s">
        <v>155</v>
      </c>
      <c r="FU15" s="1" t="s">
        <v>155</v>
      </c>
      <c r="FV15" s="1" t="s">
        <v>155</v>
      </c>
      <c r="FW15" s="1" t="s">
        <v>155</v>
      </c>
      <c r="FX15" s="1" t="s">
        <v>155</v>
      </c>
      <c r="FY15" s="1" t="s">
        <v>155</v>
      </c>
      <c r="FZ15" s="1" t="s">
        <v>155</v>
      </c>
      <c r="GA15" s="1" t="s">
        <v>155</v>
      </c>
      <c r="GB15" s="1" t="s">
        <v>155</v>
      </c>
      <c r="GC15" s="1" t="s">
        <v>155</v>
      </c>
      <c r="GD15" s="1" t="s">
        <v>155</v>
      </c>
      <c r="GE15" s="1" t="s">
        <v>155</v>
      </c>
      <c r="GF15" s="1" t="s">
        <v>155</v>
      </c>
      <c r="GG15" s="1" t="s">
        <v>155</v>
      </c>
      <c r="GH15" s="1" t="s">
        <v>155</v>
      </c>
      <c r="GI15" s="1" t="s">
        <v>155</v>
      </c>
      <c r="GJ15" s="1" t="s">
        <v>155</v>
      </c>
      <c r="GK15" s="1" t="s">
        <v>155</v>
      </c>
      <c r="GL15" s="1" t="s">
        <v>155</v>
      </c>
      <c r="GM15" s="1" t="s">
        <v>155</v>
      </c>
      <c r="GN15" s="1" t="s">
        <v>155</v>
      </c>
      <c r="GO15" s="1" t="s">
        <v>155</v>
      </c>
      <c r="GP15" s="1" t="s">
        <v>155</v>
      </c>
      <c r="GQ15" s="1" t="s">
        <v>155</v>
      </c>
      <c r="GR15" s="1" t="s">
        <v>155</v>
      </c>
      <c r="GS15" s="1" t="s">
        <v>155</v>
      </c>
      <c r="GT15" s="1" t="s">
        <v>155</v>
      </c>
      <c r="GU15" s="1" t="s">
        <v>155</v>
      </c>
      <c r="GV15" s="1" t="s">
        <v>155</v>
      </c>
      <c r="GW15" s="1" t="s">
        <v>155</v>
      </c>
      <c r="GX15" s="1" t="s">
        <v>155</v>
      </c>
      <c r="GY15" s="1" t="s">
        <v>155</v>
      </c>
      <c r="GZ15" s="1" t="s">
        <v>155</v>
      </c>
      <c r="HA15" s="1" t="s">
        <v>155</v>
      </c>
      <c r="HB15" s="1" t="s">
        <v>155</v>
      </c>
      <c r="HC15" s="1" t="s">
        <v>155</v>
      </c>
      <c r="HD15" s="1" t="s">
        <v>155</v>
      </c>
      <c r="HE15" s="1" t="s">
        <v>155</v>
      </c>
      <c r="HF15" s="1" t="s">
        <v>155</v>
      </c>
      <c r="HG15" s="1" t="s">
        <v>155</v>
      </c>
      <c r="HH15" s="1" t="s">
        <v>155</v>
      </c>
      <c r="HI15" s="1" t="s">
        <v>155</v>
      </c>
      <c r="HJ15" s="1" t="s">
        <v>155</v>
      </c>
      <c r="HK15" s="1" t="s">
        <v>155</v>
      </c>
      <c r="HL15" s="1" t="s">
        <v>155</v>
      </c>
      <c r="HM15" s="1" t="s">
        <v>155</v>
      </c>
      <c r="HN15" s="1" t="s">
        <v>155</v>
      </c>
      <c r="HO15" s="1" t="s">
        <v>155</v>
      </c>
      <c r="HP15" s="1" t="s">
        <v>155</v>
      </c>
      <c r="HQ15"/>
      <c r="HR15" s="1" t="s">
        <v>155</v>
      </c>
      <c r="HS15" s="1" t="s">
        <v>155</v>
      </c>
      <c r="HT15" s="1" t="s">
        <v>155</v>
      </c>
      <c r="HU15" s="1" t="s">
        <v>155</v>
      </c>
      <c r="HV15"/>
      <c r="HW15" s="1" t="s">
        <v>155</v>
      </c>
      <c r="HX15" s="1" t="s">
        <v>155</v>
      </c>
      <c r="HY15" s="1" t="s">
        <v>155</v>
      </c>
      <c r="HZ15" s="1" t="s">
        <v>155</v>
      </c>
      <c r="IA15"/>
      <c r="IB15" s="1" t="s">
        <v>155</v>
      </c>
      <c r="IC15" s="1" t="s">
        <v>155</v>
      </c>
      <c r="ID15" s="1" t="s">
        <v>155</v>
      </c>
      <c r="IE15" s="1" t="s">
        <v>155</v>
      </c>
      <c r="IF15"/>
      <c r="IG15" s="1" t="s">
        <v>306</v>
      </c>
      <c r="IH15" s="1" t="s">
        <v>307</v>
      </c>
      <c r="II15" s="1" t="s">
        <v>308</v>
      </c>
      <c r="IJ15" s="1" t="s">
        <v>314</v>
      </c>
      <c r="IK15" s="1" t="s">
        <v>315</v>
      </c>
      <c r="IL15" s="1" t="s">
        <v>311</v>
      </c>
    </row>
    <row r="16" spans="1:246" x14ac:dyDescent="0.15">
      <c r="A16" s="1" t="s">
        <v>316</v>
      </c>
      <c r="B16" s="1" t="s">
        <v>184</v>
      </c>
      <c r="C16" s="1" t="s">
        <v>155</v>
      </c>
      <c r="D16" s="1" t="s">
        <v>317</v>
      </c>
      <c r="E16" t="str">
        <f>HYPERLINK("https://api.typeform.com/responses/files/16416f46600a687485828c7e8c31861794c181a3b893dd47660e432f31079e63/GeoBIM__Errors_Specific_IFC_2x3.pdf","https://api.typeform.com/responses/files/16416f46600a687485828c7e8c31861794c181a3b893dd47660e432f31079e63/GeoBIM__Errors_Specific_IFC_2x3.pdf")</f>
        <v>https://api.typeform.com/responses/files/16416f46600a687485828c7e8c31861794c181a3b893dd47660e432f31079e63/GeoBIM__Errors_Specific_IFC_2x3.pdf</v>
      </c>
      <c r="F16" s="1" t="s">
        <v>318</v>
      </c>
      <c r="G16" s="1" t="s">
        <v>157</v>
      </c>
      <c r="H16" s="1" t="s">
        <v>155</v>
      </c>
      <c r="I16" s="1" t="s">
        <v>157</v>
      </c>
      <c r="J16" s="1" t="s">
        <v>157</v>
      </c>
      <c r="K16" s="1" t="s">
        <v>157</v>
      </c>
      <c r="L16" s="1" t="s">
        <v>157</v>
      </c>
      <c r="M16" s="1" t="s">
        <v>158</v>
      </c>
      <c r="N16" s="1" t="s">
        <v>159</v>
      </c>
      <c r="O16" s="1" t="s">
        <v>155</v>
      </c>
      <c r="P16" s="1" t="s">
        <v>160</v>
      </c>
      <c r="Q16" s="1" t="s">
        <v>155</v>
      </c>
      <c r="R16" s="1" t="s">
        <v>161</v>
      </c>
      <c r="S16" s="1" t="s">
        <v>155</v>
      </c>
      <c r="T16" s="1" t="s">
        <v>158</v>
      </c>
      <c r="U16" s="1" t="s">
        <v>162</v>
      </c>
      <c r="V16" s="1" t="s">
        <v>155</v>
      </c>
      <c r="W16" s="1" t="s">
        <v>163</v>
      </c>
      <c r="X16" s="1" t="s">
        <v>155</v>
      </c>
      <c r="Y16" s="1" t="s">
        <v>164</v>
      </c>
      <c r="Z16" s="1" t="s">
        <v>155</v>
      </c>
      <c r="AA16" s="1" t="s">
        <v>158</v>
      </c>
      <c r="AB16" s="1" t="s">
        <v>162</v>
      </c>
      <c r="AC16" s="1" t="s">
        <v>155</v>
      </c>
      <c r="AD16" s="1" t="s">
        <v>163</v>
      </c>
      <c r="AE16" s="1" t="s">
        <v>155</v>
      </c>
      <c r="AF16" s="1" t="s">
        <v>194</v>
      </c>
      <c r="AG16" s="1" t="s">
        <v>155</v>
      </c>
      <c r="AH16" s="1" t="s">
        <v>158</v>
      </c>
      <c r="AI16" s="1" t="s">
        <v>159</v>
      </c>
      <c r="AJ16" s="1" t="s">
        <v>155</v>
      </c>
      <c r="AK16" s="1" t="s">
        <v>232</v>
      </c>
      <c r="AL16" s="1" t="s">
        <v>155</v>
      </c>
      <c r="AM16" s="1" t="s">
        <v>195</v>
      </c>
      <c r="AN16" s="1" t="s">
        <v>155</v>
      </c>
      <c r="AO16" s="1" t="s">
        <v>165</v>
      </c>
      <c r="AP16" s="1" t="s">
        <v>155</v>
      </c>
      <c r="AQ16" s="1" t="s">
        <v>155</v>
      </c>
      <c r="AR16" s="1" t="s">
        <v>155</v>
      </c>
      <c r="AS16" s="1" t="s">
        <v>155</v>
      </c>
      <c r="AT16" s="1" t="s">
        <v>155</v>
      </c>
      <c r="AU16" s="1" t="s">
        <v>155</v>
      </c>
      <c r="AV16" s="1" t="s">
        <v>165</v>
      </c>
      <c r="AW16" s="1" t="s">
        <v>155</v>
      </c>
      <c r="AX16" s="1" t="s">
        <v>155</v>
      </c>
      <c r="AY16" s="1" t="s">
        <v>155</v>
      </c>
      <c r="AZ16" s="1" t="s">
        <v>155</v>
      </c>
      <c r="BA16" s="1" t="s">
        <v>155</v>
      </c>
      <c r="BB16" s="1" t="s">
        <v>155</v>
      </c>
      <c r="BC16" s="1" t="s">
        <v>158</v>
      </c>
      <c r="BD16" s="1" t="s">
        <v>170</v>
      </c>
      <c r="BE16" s="1" t="s">
        <v>155</v>
      </c>
      <c r="BF16" s="1" t="s">
        <v>232</v>
      </c>
      <c r="BG16" s="1" t="s">
        <v>155</v>
      </c>
      <c r="BH16" s="1" t="s">
        <v>171</v>
      </c>
      <c r="BI16" s="1" t="s">
        <v>155</v>
      </c>
      <c r="BJ16" s="1" t="s">
        <v>158</v>
      </c>
      <c r="BK16" s="1" t="s">
        <v>159</v>
      </c>
      <c r="BL16" s="1" t="s">
        <v>155</v>
      </c>
      <c r="BM16" s="1" t="s">
        <v>232</v>
      </c>
      <c r="BN16" s="1" t="s">
        <v>155</v>
      </c>
      <c r="BO16" s="1" t="s">
        <v>164</v>
      </c>
      <c r="BP16" s="1" t="s">
        <v>155</v>
      </c>
      <c r="BQ16" s="1" t="s">
        <v>158</v>
      </c>
      <c r="BR16" s="1" t="s">
        <v>159</v>
      </c>
      <c r="BS16" s="1" t="s">
        <v>155</v>
      </c>
      <c r="BT16" s="1" t="s">
        <v>232</v>
      </c>
      <c r="BU16" s="1" t="s">
        <v>155</v>
      </c>
      <c r="BV16" s="1" t="s">
        <v>172</v>
      </c>
      <c r="BW16" s="1" t="s">
        <v>155</v>
      </c>
      <c r="BX16" s="1" t="s">
        <v>158</v>
      </c>
      <c r="BY16" s="1" t="s">
        <v>159</v>
      </c>
      <c r="BZ16" s="1" t="s">
        <v>155</v>
      </c>
      <c r="CA16" s="1" t="s">
        <v>232</v>
      </c>
      <c r="CB16" s="1" t="s">
        <v>155</v>
      </c>
      <c r="CC16" s="1" t="s">
        <v>174</v>
      </c>
      <c r="CD16" s="1" t="s">
        <v>155</v>
      </c>
      <c r="CE16" s="1" t="s">
        <v>165</v>
      </c>
      <c r="CF16" s="1" t="s">
        <v>155</v>
      </c>
      <c r="CG16" s="1" t="s">
        <v>155</v>
      </c>
      <c r="CH16" s="1" t="s">
        <v>155</v>
      </c>
      <c r="CI16" s="1" t="s">
        <v>155</v>
      </c>
      <c r="CJ16" s="1" t="s">
        <v>155</v>
      </c>
      <c r="CK16" s="1" t="s">
        <v>155</v>
      </c>
      <c r="CL16" s="1" t="s">
        <v>165</v>
      </c>
      <c r="CM16" s="1" t="s">
        <v>155</v>
      </c>
      <c r="CN16" s="1" t="s">
        <v>155</v>
      </c>
      <c r="CO16" s="1" t="s">
        <v>155</v>
      </c>
      <c r="CP16" s="1" t="s">
        <v>155</v>
      </c>
      <c r="CQ16" s="1" t="s">
        <v>155</v>
      </c>
      <c r="CR16" s="1" t="s">
        <v>155</v>
      </c>
      <c r="CS16" s="1" t="s">
        <v>158</v>
      </c>
      <c r="CT16" s="1" t="s">
        <v>159</v>
      </c>
      <c r="CU16" s="1" t="s">
        <v>155</v>
      </c>
      <c r="CV16" s="1" t="s">
        <v>232</v>
      </c>
      <c r="CW16" s="1" t="s">
        <v>155</v>
      </c>
      <c r="CX16" s="1" t="s">
        <v>175</v>
      </c>
      <c r="CY16" s="1" t="s">
        <v>155</v>
      </c>
      <c r="CZ16" s="1" t="s">
        <v>158</v>
      </c>
      <c r="DA16" s="1" t="s">
        <v>162</v>
      </c>
      <c r="DB16" s="1" t="s">
        <v>155</v>
      </c>
      <c r="DC16" s="1" t="s">
        <v>232</v>
      </c>
      <c r="DD16" s="1" t="s">
        <v>155</v>
      </c>
      <c r="DE16" s="1" t="s">
        <v>164</v>
      </c>
      <c r="DF16" s="1" t="s">
        <v>155</v>
      </c>
      <c r="DG16" s="1" t="s">
        <v>158</v>
      </c>
      <c r="DH16" s="1" t="s">
        <v>159</v>
      </c>
      <c r="DI16" s="1" t="s">
        <v>155</v>
      </c>
      <c r="DJ16" s="1" t="s">
        <v>232</v>
      </c>
      <c r="DK16" s="1" t="s">
        <v>155</v>
      </c>
      <c r="DL16" s="1" t="s">
        <v>196</v>
      </c>
      <c r="DM16" s="1" t="s">
        <v>155</v>
      </c>
      <c r="DN16" s="1" t="s">
        <v>158</v>
      </c>
      <c r="DO16" s="1" t="s">
        <v>159</v>
      </c>
      <c r="DP16" s="1" t="s">
        <v>155</v>
      </c>
      <c r="DQ16" s="1" t="s">
        <v>232</v>
      </c>
      <c r="DR16" s="1" t="s">
        <v>155</v>
      </c>
      <c r="DS16" s="1" t="s">
        <v>197</v>
      </c>
      <c r="DT16" s="1" t="s">
        <v>155</v>
      </c>
      <c r="DU16" s="1" t="s">
        <v>165</v>
      </c>
      <c r="DV16" s="1" t="s">
        <v>155</v>
      </c>
      <c r="DW16" s="1" t="s">
        <v>155</v>
      </c>
      <c r="DX16" s="1" t="s">
        <v>155</v>
      </c>
      <c r="DY16" s="1" t="s">
        <v>155</v>
      </c>
      <c r="DZ16" s="1" t="s">
        <v>155</v>
      </c>
      <c r="EA16" s="1" t="s">
        <v>155</v>
      </c>
      <c r="EB16" s="1" t="s">
        <v>165</v>
      </c>
      <c r="EC16" s="1" t="s">
        <v>155</v>
      </c>
      <c r="ED16" s="1" t="s">
        <v>155</v>
      </c>
      <c r="EE16" s="1" t="s">
        <v>155</v>
      </c>
      <c r="EF16" s="1" t="s">
        <v>155</v>
      </c>
      <c r="EG16" s="1" t="s">
        <v>155</v>
      </c>
      <c r="EH16" s="1" t="s">
        <v>155</v>
      </c>
      <c r="EI16" s="1" t="s">
        <v>158</v>
      </c>
      <c r="EJ16" s="1" t="s">
        <v>159</v>
      </c>
      <c r="EK16" s="1" t="s">
        <v>155</v>
      </c>
      <c r="EL16" s="1" t="s">
        <v>232</v>
      </c>
      <c r="EM16" s="1" t="s">
        <v>179</v>
      </c>
      <c r="EN16" s="1" t="s">
        <v>155</v>
      </c>
      <c r="EO16" s="1" t="s">
        <v>158</v>
      </c>
      <c r="EP16" s="1" t="s">
        <v>162</v>
      </c>
      <c r="EQ16" s="1" t="s">
        <v>155</v>
      </c>
      <c r="ER16" s="1" t="s">
        <v>232</v>
      </c>
      <c r="ES16" s="1" t="s">
        <v>155</v>
      </c>
      <c r="ET16" s="1" t="s">
        <v>194</v>
      </c>
      <c r="EU16" s="1" t="s">
        <v>155</v>
      </c>
      <c r="EV16" s="1" t="s">
        <v>158</v>
      </c>
      <c r="EW16" s="1" t="s">
        <v>159</v>
      </c>
      <c r="EX16" s="1" t="s">
        <v>155</v>
      </c>
      <c r="EY16" s="1" t="s">
        <v>232</v>
      </c>
      <c r="EZ16" s="1" t="s">
        <v>155</v>
      </c>
      <c r="FA16" s="1" t="s">
        <v>198</v>
      </c>
      <c r="FB16" s="1" t="s">
        <v>155</v>
      </c>
      <c r="FC16" s="1" t="s">
        <v>158</v>
      </c>
      <c r="FD16" s="1" t="s">
        <v>159</v>
      </c>
      <c r="FE16" s="1" t="s">
        <v>155</v>
      </c>
      <c r="FF16" s="1" t="s">
        <v>232</v>
      </c>
      <c r="FG16" s="1" t="s">
        <v>155</v>
      </c>
      <c r="FH16" s="1" t="s">
        <v>194</v>
      </c>
      <c r="FI16" s="1" t="s">
        <v>155</v>
      </c>
      <c r="FJ16" s="1" t="s">
        <v>165</v>
      </c>
      <c r="FK16" s="1" t="s">
        <v>155</v>
      </c>
      <c r="FL16" s="1" t="s">
        <v>155</v>
      </c>
      <c r="FM16" s="1" t="s">
        <v>155</v>
      </c>
      <c r="FN16" s="1" t="s">
        <v>155</v>
      </c>
      <c r="FO16" s="1" t="s">
        <v>155</v>
      </c>
      <c r="FP16" s="1" t="s">
        <v>155</v>
      </c>
      <c r="FQ16" s="1" t="s">
        <v>158</v>
      </c>
      <c r="FR16" s="1" t="s">
        <v>159</v>
      </c>
      <c r="FS16" s="1" t="s">
        <v>155</v>
      </c>
      <c r="FT16" s="1" t="s">
        <v>232</v>
      </c>
      <c r="FU16" s="1" t="s">
        <v>155</v>
      </c>
      <c r="FV16" s="1" t="s">
        <v>155</v>
      </c>
      <c r="FW16" s="1" t="s">
        <v>155</v>
      </c>
      <c r="FX16" s="1" t="s">
        <v>158</v>
      </c>
      <c r="FY16" s="1" t="s">
        <v>162</v>
      </c>
      <c r="FZ16" s="1" t="s">
        <v>155</v>
      </c>
      <c r="GA16" s="1" t="s">
        <v>232</v>
      </c>
      <c r="GB16" s="1" t="s">
        <v>155</v>
      </c>
      <c r="GC16" s="1" t="s">
        <v>164</v>
      </c>
      <c r="GD16" s="1" t="s">
        <v>155</v>
      </c>
      <c r="GE16" s="1" t="s">
        <v>158</v>
      </c>
      <c r="GF16" s="1" t="s">
        <v>159</v>
      </c>
      <c r="GG16" s="1" t="s">
        <v>155</v>
      </c>
      <c r="GH16" s="1" t="s">
        <v>232</v>
      </c>
      <c r="GI16" s="1" t="s">
        <v>155</v>
      </c>
      <c r="GJ16" s="1" t="s">
        <v>164</v>
      </c>
      <c r="GK16" s="1" t="s">
        <v>155</v>
      </c>
      <c r="GL16" s="1" t="s">
        <v>158</v>
      </c>
      <c r="GM16" s="1" t="s">
        <v>162</v>
      </c>
      <c r="GN16" s="1" t="s">
        <v>155</v>
      </c>
      <c r="GO16" s="1" t="s">
        <v>166</v>
      </c>
      <c r="GP16" s="1" t="s">
        <v>155</v>
      </c>
      <c r="GQ16" s="1" t="s">
        <v>194</v>
      </c>
      <c r="GR16" s="1" t="s">
        <v>155</v>
      </c>
      <c r="GS16" s="1" t="s">
        <v>158</v>
      </c>
      <c r="GT16" s="1" t="s">
        <v>159</v>
      </c>
      <c r="GU16" s="1" t="s">
        <v>155</v>
      </c>
      <c r="GV16" s="1" t="s">
        <v>232</v>
      </c>
      <c r="GW16" s="1" t="s">
        <v>155</v>
      </c>
      <c r="GX16" s="1" t="s">
        <v>181</v>
      </c>
      <c r="GY16" s="1" t="s">
        <v>155</v>
      </c>
      <c r="GZ16" s="1" t="s">
        <v>165</v>
      </c>
      <c r="HA16" s="1" t="s">
        <v>155</v>
      </c>
      <c r="HB16" s="1" t="s">
        <v>155</v>
      </c>
      <c r="HC16" s="1" t="s">
        <v>155</v>
      </c>
      <c r="HD16" s="1" t="s">
        <v>155</v>
      </c>
      <c r="HE16" s="1" t="s">
        <v>155</v>
      </c>
      <c r="HF16" s="1" t="s">
        <v>155</v>
      </c>
      <c r="HG16" s="1" t="s">
        <v>158</v>
      </c>
      <c r="HH16" s="1" t="s">
        <v>159</v>
      </c>
      <c r="HI16" s="1" t="s">
        <v>155</v>
      </c>
      <c r="HJ16" s="1" t="s">
        <v>232</v>
      </c>
      <c r="HK16" s="1" t="s">
        <v>155</v>
      </c>
      <c r="HL16" s="1" t="s">
        <v>155</v>
      </c>
      <c r="HM16" s="1" t="s">
        <v>155</v>
      </c>
      <c r="HN16" s="1" t="s">
        <v>184</v>
      </c>
      <c r="HO16" s="1" t="s">
        <v>155</v>
      </c>
      <c r="HP16" s="1" t="s">
        <v>155</v>
      </c>
      <c r="HQ16"/>
      <c r="HR16" s="1" t="s">
        <v>319</v>
      </c>
      <c r="HS16" s="1" t="s">
        <v>184</v>
      </c>
      <c r="HT16" s="1" t="s">
        <v>155</v>
      </c>
      <c r="HU16" s="1" t="s">
        <v>155</v>
      </c>
      <c r="HV16"/>
      <c r="HW16" s="1" t="s">
        <v>319</v>
      </c>
      <c r="HX16" s="1" t="s">
        <v>184</v>
      </c>
      <c r="HY16" s="1" t="s">
        <v>155</v>
      </c>
      <c r="HZ16" s="1" t="s">
        <v>155</v>
      </c>
      <c r="IA16"/>
      <c r="IB16" s="1" t="s">
        <v>320</v>
      </c>
      <c r="IC16" s="1" t="s">
        <v>213</v>
      </c>
      <c r="ID16" s="1" t="s">
        <v>155</v>
      </c>
      <c r="IE16" s="1" t="s">
        <v>319</v>
      </c>
      <c r="IF16"/>
      <c r="IG16" s="1" t="s">
        <v>321</v>
      </c>
      <c r="IH16" s="1" t="s">
        <v>322</v>
      </c>
      <c r="II16" s="1" t="s">
        <v>323</v>
      </c>
      <c r="IJ16" s="1" t="s">
        <v>324</v>
      </c>
      <c r="IK16" s="1" t="s">
        <v>325</v>
      </c>
      <c r="IL16" s="1" t="s">
        <v>326</v>
      </c>
    </row>
    <row r="17" spans="1:246" x14ac:dyDescent="0.15">
      <c r="A17" s="1" t="s">
        <v>327</v>
      </c>
      <c r="B17" s="1" t="s">
        <v>184</v>
      </c>
      <c r="C17" s="1" t="s">
        <v>155</v>
      </c>
      <c r="D17" s="1" t="s">
        <v>328</v>
      </c>
      <c r="E17"/>
      <c r="F17" s="1" t="s">
        <v>155</v>
      </c>
      <c r="G17" s="1" t="s">
        <v>156</v>
      </c>
      <c r="H17" s="1" t="s">
        <v>155</v>
      </c>
      <c r="I17" s="1" t="s">
        <v>157</v>
      </c>
      <c r="J17" s="1" t="s">
        <v>157</v>
      </c>
      <c r="K17" s="1" t="s">
        <v>157</v>
      </c>
      <c r="L17" s="1" t="s">
        <v>157</v>
      </c>
      <c r="M17" s="1" t="s">
        <v>158</v>
      </c>
      <c r="N17" s="1" t="s">
        <v>159</v>
      </c>
      <c r="O17" s="1" t="s">
        <v>155</v>
      </c>
      <c r="P17" s="1" t="s">
        <v>160</v>
      </c>
      <c r="Q17" s="1" t="s">
        <v>155</v>
      </c>
      <c r="R17" s="1" t="s">
        <v>161</v>
      </c>
      <c r="S17" s="1" t="s">
        <v>155</v>
      </c>
      <c r="T17" s="1" t="s">
        <v>158</v>
      </c>
      <c r="U17" s="1" t="s">
        <v>162</v>
      </c>
      <c r="V17" s="1" t="s">
        <v>155</v>
      </c>
      <c r="W17" s="1" t="s">
        <v>163</v>
      </c>
      <c r="X17" s="1" t="s">
        <v>155</v>
      </c>
      <c r="Y17" s="1" t="s">
        <v>164</v>
      </c>
      <c r="Z17" s="1" t="s">
        <v>155</v>
      </c>
      <c r="AA17" s="1" t="s">
        <v>165</v>
      </c>
      <c r="AB17" s="1" t="s">
        <v>155</v>
      </c>
      <c r="AC17" s="1" t="s">
        <v>155</v>
      </c>
      <c r="AD17" s="1" t="s">
        <v>155</v>
      </c>
      <c r="AE17" s="1" t="s">
        <v>155</v>
      </c>
      <c r="AF17" s="1" t="s">
        <v>155</v>
      </c>
      <c r="AG17" s="1" t="s">
        <v>155</v>
      </c>
      <c r="AH17" s="1" t="s">
        <v>158</v>
      </c>
      <c r="AI17" s="1" t="s">
        <v>159</v>
      </c>
      <c r="AJ17" s="1" t="s">
        <v>155</v>
      </c>
      <c r="AK17" s="1" t="s">
        <v>166</v>
      </c>
      <c r="AL17" s="1" t="s">
        <v>155</v>
      </c>
      <c r="AM17" s="1" t="s">
        <v>195</v>
      </c>
      <c r="AN17" s="1" t="s">
        <v>155</v>
      </c>
      <c r="AO17" s="1" t="s">
        <v>165</v>
      </c>
      <c r="AP17" s="1" t="s">
        <v>155</v>
      </c>
      <c r="AQ17" s="1" t="s">
        <v>155</v>
      </c>
      <c r="AR17" s="1" t="s">
        <v>155</v>
      </c>
      <c r="AS17" s="1" t="s">
        <v>155</v>
      </c>
      <c r="AT17" s="1" t="s">
        <v>155</v>
      </c>
      <c r="AU17" s="1" t="s">
        <v>155</v>
      </c>
      <c r="AV17" s="1" t="s">
        <v>158</v>
      </c>
      <c r="AW17" s="1" t="s">
        <v>159</v>
      </c>
      <c r="AX17" s="1" t="s">
        <v>155</v>
      </c>
      <c r="AY17" s="1" t="s">
        <v>155</v>
      </c>
      <c r="AZ17" s="1" t="s">
        <v>329</v>
      </c>
      <c r="BA17" s="1" t="s">
        <v>208</v>
      </c>
      <c r="BB17" s="1" t="s">
        <v>155</v>
      </c>
      <c r="BC17" s="1" t="s">
        <v>158</v>
      </c>
      <c r="BD17" s="1" t="s">
        <v>170</v>
      </c>
      <c r="BE17" s="1" t="s">
        <v>155</v>
      </c>
      <c r="BF17" s="1" t="s">
        <v>163</v>
      </c>
      <c r="BG17" s="1" t="s">
        <v>155</v>
      </c>
      <c r="BH17" s="1" t="s">
        <v>171</v>
      </c>
      <c r="BI17" s="1" t="s">
        <v>155</v>
      </c>
      <c r="BJ17" s="1" t="s">
        <v>158</v>
      </c>
      <c r="BK17" s="1" t="s">
        <v>159</v>
      </c>
      <c r="BL17" s="1" t="s">
        <v>155</v>
      </c>
      <c r="BM17" s="1" t="s">
        <v>163</v>
      </c>
      <c r="BN17" s="1" t="s">
        <v>155</v>
      </c>
      <c r="BO17" s="1" t="s">
        <v>164</v>
      </c>
      <c r="BP17" s="1" t="s">
        <v>155</v>
      </c>
      <c r="BQ17" s="1" t="s">
        <v>158</v>
      </c>
      <c r="BR17" s="1" t="s">
        <v>159</v>
      </c>
      <c r="BS17" s="1" t="s">
        <v>155</v>
      </c>
      <c r="BT17" s="1" t="s">
        <v>163</v>
      </c>
      <c r="BU17" s="1" t="s">
        <v>155</v>
      </c>
      <c r="BV17" s="1" t="s">
        <v>172</v>
      </c>
      <c r="BW17" s="1" t="s">
        <v>155</v>
      </c>
      <c r="BX17" s="1" t="s">
        <v>158</v>
      </c>
      <c r="BY17" s="1" t="s">
        <v>159</v>
      </c>
      <c r="BZ17" s="1" t="s">
        <v>155</v>
      </c>
      <c r="CA17" s="1" t="s">
        <v>166</v>
      </c>
      <c r="CB17" s="1" t="s">
        <v>155</v>
      </c>
      <c r="CC17" s="1" t="s">
        <v>209</v>
      </c>
      <c r="CD17" s="1" t="s">
        <v>155</v>
      </c>
      <c r="CE17" s="1" t="s">
        <v>165</v>
      </c>
      <c r="CF17" s="1" t="s">
        <v>155</v>
      </c>
      <c r="CG17" s="1" t="s">
        <v>155</v>
      </c>
      <c r="CH17" s="1" t="s">
        <v>155</v>
      </c>
      <c r="CI17" s="1" t="s">
        <v>155</v>
      </c>
      <c r="CJ17" s="1" t="s">
        <v>155</v>
      </c>
      <c r="CK17" s="1" t="s">
        <v>155</v>
      </c>
      <c r="CL17" s="1" t="s">
        <v>158</v>
      </c>
      <c r="CM17" s="1" t="s">
        <v>159</v>
      </c>
      <c r="CN17" s="1" t="s">
        <v>155</v>
      </c>
      <c r="CO17" s="1" t="s">
        <v>166</v>
      </c>
      <c r="CP17" s="1" t="s">
        <v>155</v>
      </c>
      <c r="CQ17" s="1" t="s">
        <v>244</v>
      </c>
      <c r="CR17" s="1" t="s">
        <v>155</v>
      </c>
      <c r="CS17" s="1" t="s">
        <v>158</v>
      </c>
      <c r="CT17" s="1" t="s">
        <v>159</v>
      </c>
      <c r="CU17" s="1" t="s">
        <v>155</v>
      </c>
      <c r="CV17" s="1" t="s">
        <v>163</v>
      </c>
      <c r="CW17" s="1" t="s">
        <v>155</v>
      </c>
      <c r="CX17" s="1" t="s">
        <v>175</v>
      </c>
      <c r="CY17" s="1" t="s">
        <v>155</v>
      </c>
      <c r="CZ17" s="1" t="s">
        <v>165</v>
      </c>
      <c r="DA17" s="1" t="s">
        <v>155</v>
      </c>
      <c r="DB17" s="1" t="s">
        <v>155</v>
      </c>
      <c r="DC17" s="1" t="s">
        <v>155</v>
      </c>
      <c r="DD17" s="1" t="s">
        <v>155</v>
      </c>
      <c r="DE17" s="1" t="s">
        <v>155</v>
      </c>
      <c r="DF17" s="1" t="s">
        <v>155</v>
      </c>
      <c r="DG17" s="1" t="s">
        <v>158</v>
      </c>
      <c r="DH17" s="1" t="s">
        <v>159</v>
      </c>
      <c r="DI17" s="1" t="s">
        <v>155</v>
      </c>
      <c r="DJ17" s="1" t="s">
        <v>166</v>
      </c>
      <c r="DK17" s="1" t="s">
        <v>155</v>
      </c>
      <c r="DL17" s="1" t="s">
        <v>196</v>
      </c>
      <c r="DM17" s="1" t="s">
        <v>155</v>
      </c>
      <c r="DN17" s="1" t="s">
        <v>158</v>
      </c>
      <c r="DO17" s="1" t="s">
        <v>159</v>
      </c>
      <c r="DP17" s="1" t="s">
        <v>155</v>
      </c>
      <c r="DQ17" s="1" t="s">
        <v>166</v>
      </c>
      <c r="DR17" s="1" t="s">
        <v>155</v>
      </c>
      <c r="DS17" s="1" t="s">
        <v>234</v>
      </c>
      <c r="DT17" s="1" t="s">
        <v>155</v>
      </c>
      <c r="DU17" s="1" t="s">
        <v>165</v>
      </c>
      <c r="DV17" s="1" t="s">
        <v>155</v>
      </c>
      <c r="DW17" s="1" t="s">
        <v>155</v>
      </c>
      <c r="DX17" s="1" t="s">
        <v>155</v>
      </c>
      <c r="DY17" s="1" t="s">
        <v>155</v>
      </c>
      <c r="DZ17" s="1" t="s">
        <v>155</v>
      </c>
      <c r="EA17" s="1" t="s">
        <v>155</v>
      </c>
      <c r="EB17" s="1" t="s">
        <v>165</v>
      </c>
      <c r="EC17" s="1" t="s">
        <v>155</v>
      </c>
      <c r="ED17" s="1" t="s">
        <v>155</v>
      </c>
      <c r="EE17" s="1" t="s">
        <v>155</v>
      </c>
      <c r="EF17" s="1" t="s">
        <v>155</v>
      </c>
      <c r="EG17" s="1" t="s">
        <v>155</v>
      </c>
      <c r="EH17" s="1" t="s">
        <v>155</v>
      </c>
      <c r="EI17" s="1" t="s">
        <v>158</v>
      </c>
      <c r="EJ17" s="1" t="s">
        <v>159</v>
      </c>
      <c r="EK17" s="1" t="s">
        <v>155</v>
      </c>
      <c r="EL17" s="1" t="s">
        <v>163</v>
      </c>
      <c r="EM17" s="1" t="s">
        <v>179</v>
      </c>
      <c r="EN17" s="1" t="s">
        <v>155</v>
      </c>
      <c r="EO17" s="1" t="s">
        <v>165</v>
      </c>
      <c r="EP17" s="1" t="s">
        <v>155</v>
      </c>
      <c r="EQ17" s="1" t="s">
        <v>155</v>
      </c>
      <c r="ER17" s="1" t="s">
        <v>155</v>
      </c>
      <c r="ES17" s="1" t="s">
        <v>155</v>
      </c>
      <c r="ET17" s="1" t="s">
        <v>155</v>
      </c>
      <c r="EU17" s="1" t="s">
        <v>155</v>
      </c>
      <c r="EV17" s="1" t="s">
        <v>158</v>
      </c>
      <c r="EW17" s="1" t="s">
        <v>159</v>
      </c>
      <c r="EX17" s="1" t="s">
        <v>155</v>
      </c>
      <c r="EY17" s="1" t="s">
        <v>166</v>
      </c>
      <c r="EZ17" s="1" t="s">
        <v>155</v>
      </c>
      <c r="FA17" s="1" t="s">
        <v>198</v>
      </c>
      <c r="FB17" s="1" t="s">
        <v>155</v>
      </c>
      <c r="FC17" s="1" t="s">
        <v>165</v>
      </c>
      <c r="FD17" s="1" t="s">
        <v>155</v>
      </c>
      <c r="FE17" s="1" t="s">
        <v>155</v>
      </c>
      <c r="FF17" s="1" t="s">
        <v>155</v>
      </c>
      <c r="FG17" s="1" t="s">
        <v>155</v>
      </c>
      <c r="FH17" s="1" t="s">
        <v>155</v>
      </c>
      <c r="FI17" s="1" t="s">
        <v>155</v>
      </c>
      <c r="FJ17" s="1" t="s">
        <v>165</v>
      </c>
      <c r="FK17" s="1" t="s">
        <v>155</v>
      </c>
      <c r="FL17" s="1" t="s">
        <v>155</v>
      </c>
      <c r="FM17" s="1" t="s">
        <v>155</v>
      </c>
      <c r="FN17" s="1" t="s">
        <v>155</v>
      </c>
      <c r="FO17" s="1" t="s">
        <v>155</v>
      </c>
      <c r="FP17" s="1" t="s">
        <v>155</v>
      </c>
      <c r="FQ17" s="1" t="s">
        <v>158</v>
      </c>
      <c r="FR17" s="1" t="s">
        <v>159</v>
      </c>
      <c r="FS17" s="1" t="s">
        <v>155</v>
      </c>
      <c r="FT17" s="1" t="s">
        <v>166</v>
      </c>
      <c r="FU17" s="1" t="s">
        <v>155</v>
      </c>
      <c r="FV17" s="1" t="s">
        <v>199</v>
      </c>
      <c r="FW17" s="1" t="s">
        <v>155</v>
      </c>
      <c r="FX17" s="1" t="s">
        <v>158</v>
      </c>
      <c r="FY17" s="1" t="s">
        <v>162</v>
      </c>
      <c r="FZ17" s="1" t="s">
        <v>155</v>
      </c>
      <c r="GA17" s="1" t="s">
        <v>163</v>
      </c>
      <c r="GB17" s="1" t="s">
        <v>155</v>
      </c>
      <c r="GC17" s="1" t="s">
        <v>164</v>
      </c>
      <c r="GD17" s="1" t="s">
        <v>155</v>
      </c>
      <c r="GE17" s="1" t="s">
        <v>158</v>
      </c>
      <c r="GF17" s="1" t="s">
        <v>159</v>
      </c>
      <c r="GG17" s="1" t="s">
        <v>155</v>
      </c>
      <c r="GH17" s="1" t="s">
        <v>163</v>
      </c>
      <c r="GI17" s="1" t="s">
        <v>155</v>
      </c>
      <c r="GJ17" s="1" t="s">
        <v>330</v>
      </c>
      <c r="GK17" s="1" t="s">
        <v>155</v>
      </c>
      <c r="GL17" s="1" t="s">
        <v>165</v>
      </c>
      <c r="GM17" s="1" t="s">
        <v>155</v>
      </c>
      <c r="GN17" s="1" t="s">
        <v>155</v>
      </c>
      <c r="GO17" s="1" t="s">
        <v>155</v>
      </c>
      <c r="GP17" s="1" t="s">
        <v>155</v>
      </c>
      <c r="GQ17" s="1" t="s">
        <v>155</v>
      </c>
      <c r="GR17" s="1" t="s">
        <v>155</v>
      </c>
      <c r="GS17" s="1" t="s">
        <v>158</v>
      </c>
      <c r="GT17" s="1" t="s">
        <v>159</v>
      </c>
      <c r="GU17" s="1" t="s">
        <v>155</v>
      </c>
      <c r="GV17" s="1" t="s">
        <v>166</v>
      </c>
      <c r="GW17" s="1" t="s">
        <v>155</v>
      </c>
      <c r="GX17" s="1" t="s">
        <v>212</v>
      </c>
      <c r="GY17" s="1" t="s">
        <v>155</v>
      </c>
      <c r="GZ17" s="1" t="s">
        <v>158</v>
      </c>
      <c r="HA17" s="1" t="s">
        <v>159</v>
      </c>
      <c r="HB17" s="1" t="s">
        <v>155</v>
      </c>
      <c r="HC17" s="1" t="s">
        <v>166</v>
      </c>
      <c r="HD17" s="1" t="s">
        <v>155</v>
      </c>
      <c r="HE17" s="1" t="s">
        <v>182</v>
      </c>
      <c r="HF17" s="1" t="s">
        <v>155</v>
      </c>
      <c r="HG17" s="1" t="s">
        <v>158</v>
      </c>
      <c r="HH17" s="1" t="s">
        <v>159</v>
      </c>
      <c r="HI17" s="1" t="s">
        <v>155</v>
      </c>
      <c r="HJ17" s="1" t="s">
        <v>166</v>
      </c>
      <c r="HK17" s="1" t="s">
        <v>155</v>
      </c>
      <c r="HL17" s="1" t="s">
        <v>201</v>
      </c>
      <c r="HM17" s="1" t="s">
        <v>155</v>
      </c>
      <c r="HN17" s="1" t="s">
        <v>184</v>
      </c>
      <c r="HO17" s="1" t="s">
        <v>155</v>
      </c>
      <c r="HP17" s="1" t="s">
        <v>155</v>
      </c>
      <c r="HQ17"/>
      <c r="HR17" s="1" t="s">
        <v>155</v>
      </c>
      <c r="HS17" s="1" t="s">
        <v>154</v>
      </c>
      <c r="HT17" s="1" t="s">
        <v>155</v>
      </c>
      <c r="HU17" s="1" t="s">
        <v>331</v>
      </c>
      <c r="HV17"/>
      <c r="HW17" s="1" t="s">
        <v>155</v>
      </c>
      <c r="HX17" s="1" t="s">
        <v>184</v>
      </c>
      <c r="HY17" s="1" t="s">
        <v>155</v>
      </c>
      <c r="HZ17" s="1" t="s">
        <v>155</v>
      </c>
      <c r="IA17"/>
      <c r="IB17" s="1" t="s">
        <v>155</v>
      </c>
      <c r="IC17" s="1" t="s">
        <v>185</v>
      </c>
      <c r="ID17" s="1" t="s">
        <v>157</v>
      </c>
      <c r="IE17" s="1" t="s">
        <v>155</v>
      </c>
      <c r="IF17"/>
      <c r="IG17" s="1" t="s">
        <v>332</v>
      </c>
      <c r="IH17" s="1" t="s">
        <v>333</v>
      </c>
      <c r="II17" s="1" t="s">
        <v>334</v>
      </c>
      <c r="IJ17" s="1" t="s">
        <v>335</v>
      </c>
      <c r="IK17" s="1" t="s">
        <v>336</v>
      </c>
      <c r="IL17" s="1" t="s">
        <v>311</v>
      </c>
    </row>
    <row r="18" spans="1:246" x14ac:dyDescent="0.15">
      <c r="A18" s="1" t="s">
        <v>337</v>
      </c>
      <c r="B18" s="1" t="s">
        <v>155</v>
      </c>
      <c r="C18" s="1" t="s">
        <v>338</v>
      </c>
      <c r="D18" s="1" t="s">
        <v>155</v>
      </c>
      <c r="E18"/>
      <c r="F18" s="1" t="s">
        <v>328</v>
      </c>
      <c r="G18" s="1" t="s">
        <v>156</v>
      </c>
      <c r="H18" s="1" t="s">
        <v>155</v>
      </c>
      <c r="I18" s="1" t="s">
        <v>157</v>
      </c>
      <c r="J18" s="1" t="s">
        <v>157</v>
      </c>
      <c r="K18" s="1" t="s">
        <v>157</v>
      </c>
      <c r="L18" s="1" t="s">
        <v>157</v>
      </c>
      <c r="M18" s="1" t="s">
        <v>158</v>
      </c>
      <c r="N18" s="1" t="s">
        <v>159</v>
      </c>
      <c r="O18" s="1" t="s">
        <v>155</v>
      </c>
      <c r="P18" s="1" t="s">
        <v>160</v>
      </c>
      <c r="Q18" s="1" t="s">
        <v>155</v>
      </c>
      <c r="R18" s="1" t="s">
        <v>161</v>
      </c>
      <c r="S18" s="1" t="s">
        <v>155</v>
      </c>
      <c r="T18" s="1" t="s">
        <v>158</v>
      </c>
      <c r="U18" s="1" t="s">
        <v>162</v>
      </c>
      <c r="V18" s="1" t="s">
        <v>155</v>
      </c>
      <c r="W18" s="1" t="s">
        <v>163</v>
      </c>
      <c r="X18" s="1" t="s">
        <v>155</v>
      </c>
      <c r="Y18" s="1" t="s">
        <v>164</v>
      </c>
      <c r="Z18" s="1" t="s">
        <v>155</v>
      </c>
      <c r="AA18" s="1" t="s">
        <v>165</v>
      </c>
      <c r="AB18" s="1" t="s">
        <v>155</v>
      </c>
      <c r="AC18" s="1" t="s">
        <v>155</v>
      </c>
      <c r="AD18" s="1" t="s">
        <v>155</v>
      </c>
      <c r="AE18" s="1" t="s">
        <v>155</v>
      </c>
      <c r="AF18" s="1" t="s">
        <v>155</v>
      </c>
      <c r="AG18" s="1" t="s">
        <v>155</v>
      </c>
      <c r="AH18" s="1" t="s">
        <v>158</v>
      </c>
      <c r="AI18" s="1" t="s">
        <v>159</v>
      </c>
      <c r="AJ18" s="1" t="s">
        <v>155</v>
      </c>
      <c r="AK18" s="1" t="s">
        <v>166</v>
      </c>
      <c r="AL18" s="1" t="s">
        <v>155</v>
      </c>
      <c r="AM18" s="1" t="s">
        <v>195</v>
      </c>
      <c r="AN18" s="1" t="s">
        <v>155</v>
      </c>
      <c r="AO18" s="1" t="s">
        <v>165</v>
      </c>
      <c r="AP18" s="1" t="s">
        <v>155</v>
      </c>
      <c r="AQ18" s="1" t="s">
        <v>155</v>
      </c>
      <c r="AR18" s="1" t="s">
        <v>155</v>
      </c>
      <c r="AS18" s="1" t="s">
        <v>155</v>
      </c>
      <c r="AT18" s="1" t="s">
        <v>155</v>
      </c>
      <c r="AU18" s="1" t="s">
        <v>155</v>
      </c>
      <c r="AV18" s="1" t="s">
        <v>158</v>
      </c>
      <c r="AW18" s="1" t="s">
        <v>159</v>
      </c>
      <c r="AX18" s="1" t="s">
        <v>155</v>
      </c>
      <c r="AY18" s="1" t="s">
        <v>163</v>
      </c>
      <c r="AZ18" s="1" t="s">
        <v>155</v>
      </c>
      <c r="BA18" s="1" t="s">
        <v>208</v>
      </c>
      <c r="BB18" s="1" t="s">
        <v>155</v>
      </c>
      <c r="BC18" s="1" t="s">
        <v>158</v>
      </c>
      <c r="BD18" s="1" t="s">
        <v>159</v>
      </c>
      <c r="BE18" s="1" t="s">
        <v>155</v>
      </c>
      <c r="BF18" s="1" t="s">
        <v>163</v>
      </c>
      <c r="BG18" s="1" t="s">
        <v>155</v>
      </c>
      <c r="BH18" s="1" t="s">
        <v>155</v>
      </c>
      <c r="BI18" s="1" t="s">
        <v>339</v>
      </c>
      <c r="BJ18" s="1" t="s">
        <v>158</v>
      </c>
      <c r="BK18" s="1" t="s">
        <v>159</v>
      </c>
      <c r="BL18" s="1" t="s">
        <v>155</v>
      </c>
      <c r="BM18" s="1" t="s">
        <v>163</v>
      </c>
      <c r="BN18" s="1" t="s">
        <v>155</v>
      </c>
      <c r="BO18" s="1" t="s">
        <v>164</v>
      </c>
      <c r="BP18" s="1" t="s">
        <v>155</v>
      </c>
      <c r="BQ18" s="1" t="s">
        <v>158</v>
      </c>
      <c r="BR18" s="1" t="s">
        <v>159</v>
      </c>
      <c r="BS18" s="1" t="s">
        <v>155</v>
      </c>
      <c r="BT18" s="1" t="s">
        <v>163</v>
      </c>
      <c r="BU18" s="1" t="s">
        <v>155</v>
      </c>
      <c r="BV18" s="1" t="s">
        <v>172</v>
      </c>
      <c r="BW18" s="1" t="s">
        <v>155</v>
      </c>
      <c r="BX18" s="1" t="s">
        <v>158</v>
      </c>
      <c r="BY18" s="1" t="s">
        <v>159</v>
      </c>
      <c r="BZ18" s="1" t="s">
        <v>155</v>
      </c>
      <c r="CA18" s="1" t="s">
        <v>166</v>
      </c>
      <c r="CB18" s="1" t="s">
        <v>155</v>
      </c>
      <c r="CC18" s="1" t="s">
        <v>209</v>
      </c>
      <c r="CD18" s="1" t="s">
        <v>155</v>
      </c>
      <c r="CE18" s="1" t="s">
        <v>165</v>
      </c>
      <c r="CF18" s="1" t="s">
        <v>155</v>
      </c>
      <c r="CG18" s="1" t="s">
        <v>155</v>
      </c>
      <c r="CH18" s="1" t="s">
        <v>155</v>
      </c>
      <c r="CI18" s="1" t="s">
        <v>155</v>
      </c>
      <c r="CJ18" s="1" t="s">
        <v>155</v>
      </c>
      <c r="CK18" s="1" t="s">
        <v>155</v>
      </c>
      <c r="CL18" s="1" t="s">
        <v>158</v>
      </c>
      <c r="CM18" s="1" t="s">
        <v>159</v>
      </c>
      <c r="CN18" s="1" t="s">
        <v>155</v>
      </c>
      <c r="CO18" s="1" t="s">
        <v>166</v>
      </c>
      <c r="CP18" s="1" t="s">
        <v>155</v>
      </c>
      <c r="CQ18" s="1" t="s">
        <v>244</v>
      </c>
      <c r="CR18" s="1" t="s">
        <v>155</v>
      </c>
      <c r="CS18" s="1" t="s">
        <v>158</v>
      </c>
      <c r="CT18" s="1" t="s">
        <v>159</v>
      </c>
      <c r="CU18" s="1" t="s">
        <v>155</v>
      </c>
      <c r="CV18" s="1" t="s">
        <v>163</v>
      </c>
      <c r="CW18" s="1" t="s">
        <v>155</v>
      </c>
      <c r="CX18" s="1" t="s">
        <v>155</v>
      </c>
      <c r="CY18" s="1" t="s">
        <v>339</v>
      </c>
      <c r="CZ18" s="1" t="s">
        <v>165</v>
      </c>
      <c r="DA18" s="1" t="s">
        <v>155</v>
      </c>
      <c r="DB18" s="1" t="s">
        <v>155</v>
      </c>
      <c r="DC18" s="1" t="s">
        <v>155</v>
      </c>
      <c r="DD18" s="1" t="s">
        <v>155</v>
      </c>
      <c r="DE18" s="1" t="s">
        <v>155</v>
      </c>
      <c r="DF18" s="1" t="s">
        <v>155</v>
      </c>
      <c r="DG18" s="1" t="s">
        <v>158</v>
      </c>
      <c r="DH18" s="1" t="s">
        <v>159</v>
      </c>
      <c r="DI18" s="1" t="s">
        <v>155</v>
      </c>
      <c r="DJ18" s="1" t="s">
        <v>166</v>
      </c>
      <c r="DK18" s="1" t="s">
        <v>155</v>
      </c>
      <c r="DL18" s="1" t="s">
        <v>196</v>
      </c>
      <c r="DM18" s="1" t="s">
        <v>155</v>
      </c>
      <c r="DN18" s="1" t="s">
        <v>158</v>
      </c>
      <c r="DO18" s="1" t="s">
        <v>159</v>
      </c>
      <c r="DP18" s="1" t="s">
        <v>155</v>
      </c>
      <c r="DQ18" s="1" t="s">
        <v>166</v>
      </c>
      <c r="DR18" s="1" t="s">
        <v>155</v>
      </c>
      <c r="DS18" s="1" t="s">
        <v>234</v>
      </c>
      <c r="DT18" s="1" t="s">
        <v>155</v>
      </c>
      <c r="DU18" s="1" t="s">
        <v>165</v>
      </c>
      <c r="DV18" s="1" t="s">
        <v>155</v>
      </c>
      <c r="DW18" s="1" t="s">
        <v>155</v>
      </c>
      <c r="DX18" s="1" t="s">
        <v>155</v>
      </c>
      <c r="DY18" s="1" t="s">
        <v>155</v>
      </c>
      <c r="DZ18" s="1" t="s">
        <v>155</v>
      </c>
      <c r="EA18" s="1" t="s">
        <v>155</v>
      </c>
      <c r="EB18" s="1" t="s">
        <v>165</v>
      </c>
      <c r="EC18" s="1" t="s">
        <v>155</v>
      </c>
      <c r="ED18" s="1" t="s">
        <v>155</v>
      </c>
      <c r="EE18" s="1" t="s">
        <v>155</v>
      </c>
      <c r="EF18" s="1" t="s">
        <v>155</v>
      </c>
      <c r="EG18" s="1" t="s">
        <v>155</v>
      </c>
      <c r="EH18" s="1" t="s">
        <v>155</v>
      </c>
      <c r="EI18" s="1" t="s">
        <v>158</v>
      </c>
      <c r="EJ18" s="1" t="s">
        <v>159</v>
      </c>
      <c r="EK18" s="1" t="s">
        <v>155</v>
      </c>
      <c r="EL18" s="1" t="s">
        <v>163</v>
      </c>
      <c r="EM18" s="1" t="s">
        <v>179</v>
      </c>
      <c r="EN18" s="1" t="s">
        <v>155</v>
      </c>
      <c r="EO18" s="1" t="s">
        <v>165</v>
      </c>
      <c r="EP18" s="1" t="s">
        <v>155</v>
      </c>
      <c r="EQ18" s="1" t="s">
        <v>155</v>
      </c>
      <c r="ER18" s="1" t="s">
        <v>155</v>
      </c>
      <c r="ES18" s="1" t="s">
        <v>155</v>
      </c>
      <c r="ET18" s="1" t="s">
        <v>155</v>
      </c>
      <c r="EU18" s="1" t="s">
        <v>155</v>
      </c>
      <c r="EV18" s="1" t="s">
        <v>158</v>
      </c>
      <c r="EW18" s="1" t="s">
        <v>159</v>
      </c>
      <c r="EX18" s="1" t="s">
        <v>155</v>
      </c>
      <c r="EY18" s="1" t="s">
        <v>166</v>
      </c>
      <c r="EZ18" s="1" t="s">
        <v>155</v>
      </c>
      <c r="FA18" s="1" t="s">
        <v>198</v>
      </c>
      <c r="FB18" s="1" t="s">
        <v>155</v>
      </c>
      <c r="FC18" s="1" t="s">
        <v>165</v>
      </c>
      <c r="FD18" s="1" t="s">
        <v>155</v>
      </c>
      <c r="FE18" s="1" t="s">
        <v>155</v>
      </c>
      <c r="FF18" s="1" t="s">
        <v>155</v>
      </c>
      <c r="FG18" s="1" t="s">
        <v>155</v>
      </c>
      <c r="FH18" s="1" t="s">
        <v>155</v>
      </c>
      <c r="FI18" s="1" t="s">
        <v>155</v>
      </c>
      <c r="FJ18" s="1" t="s">
        <v>165</v>
      </c>
      <c r="FK18" s="1" t="s">
        <v>155</v>
      </c>
      <c r="FL18" s="1" t="s">
        <v>155</v>
      </c>
      <c r="FM18" s="1" t="s">
        <v>155</v>
      </c>
      <c r="FN18" s="1" t="s">
        <v>155</v>
      </c>
      <c r="FO18" s="1" t="s">
        <v>155</v>
      </c>
      <c r="FP18" s="1" t="s">
        <v>155</v>
      </c>
      <c r="FQ18" s="1" t="s">
        <v>158</v>
      </c>
      <c r="FR18" s="1" t="s">
        <v>159</v>
      </c>
      <c r="FS18" s="1" t="s">
        <v>155</v>
      </c>
      <c r="FT18" s="1" t="s">
        <v>166</v>
      </c>
      <c r="FU18" s="1" t="s">
        <v>155</v>
      </c>
      <c r="FV18" s="1" t="s">
        <v>199</v>
      </c>
      <c r="FW18" s="1" t="s">
        <v>155</v>
      </c>
      <c r="FX18" s="1" t="s">
        <v>158</v>
      </c>
      <c r="FY18" s="1" t="s">
        <v>162</v>
      </c>
      <c r="FZ18" s="1" t="s">
        <v>155</v>
      </c>
      <c r="GA18" s="1" t="s">
        <v>163</v>
      </c>
      <c r="GB18" s="1" t="s">
        <v>155</v>
      </c>
      <c r="GC18" s="1" t="s">
        <v>164</v>
      </c>
      <c r="GD18" s="1" t="s">
        <v>155</v>
      </c>
      <c r="GE18" s="1" t="s">
        <v>158</v>
      </c>
      <c r="GF18" s="1" t="s">
        <v>159</v>
      </c>
      <c r="GG18" s="1" t="s">
        <v>155</v>
      </c>
      <c r="GH18" s="1" t="s">
        <v>163</v>
      </c>
      <c r="GI18" s="1" t="s">
        <v>155</v>
      </c>
      <c r="GJ18" s="1" t="s">
        <v>330</v>
      </c>
      <c r="GK18" s="1" t="s">
        <v>155</v>
      </c>
      <c r="GL18" s="1" t="s">
        <v>165</v>
      </c>
      <c r="GM18" s="1" t="s">
        <v>155</v>
      </c>
      <c r="GN18" s="1" t="s">
        <v>155</v>
      </c>
      <c r="GO18" s="1" t="s">
        <v>155</v>
      </c>
      <c r="GP18" s="1" t="s">
        <v>155</v>
      </c>
      <c r="GQ18" s="1" t="s">
        <v>155</v>
      </c>
      <c r="GR18" s="1" t="s">
        <v>155</v>
      </c>
      <c r="GS18" s="1" t="s">
        <v>158</v>
      </c>
      <c r="GT18" s="1" t="s">
        <v>159</v>
      </c>
      <c r="GU18" s="1" t="s">
        <v>155</v>
      </c>
      <c r="GV18" s="1" t="s">
        <v>166</v>
      </c>
      <c r="GW18" s="1" t="s">
        <v>155</v>
      </c>
      <c r="GX18" s="1" t="s">
        <v>212</v>
      </c>
      <c r="GY18" s="1" t="s">
        <v>155</v>
      </c>
      <c r="GZ18" s="1" t="s">
        <v>158</v>
      </c>
      <c r="HA18" s="1" t="s">
        <v>159</v>
      </c>
      <c r="HB18" s="1" t="s">
        <v>155</v>
      </c>
      <c r="HC18" s="1" t="s">
        <v>166</v>
      </c>
      <c r="HD18" s="1" t="s">
        <v>155</v>
      </c>
      <c r="HE18" s="1" t="s">
        <v>182</v>
      </c>
      <c r="HF18" s="1" t="s">
        <v>155</v>
      </c>
      <c r="HG18" s="1" t="s">
        <v>158</v>
      </c>
      <c r="HH18" s="1" t="s">
        <v>159</v>
      </c>
      <c r="HI18" s="1" t="s">
        <v>155</v>
      </c>
      <c r="HJ18" s="1" t="s">
        <v>166</v>
      </c>
      <c r="HK18" s="1" t="s">
        <v>155</v>
      </c>
      <c r="HL18" s="1" t="s">
        <v>201</v>
      </c>
      <c r="HM18" s="1" t="s">
        <v>155</v>
      </c>
      <c r="HN18" s="1" t="s">
        <v>184</v>
      </c>
      <c r="HO18" s="1" t="s">
        <v>155</v>
      </c>
      <c r="HP18" s="1" t="s">
        <v>155</v>
      </c>
      <c r="HQ18"/>
      <c r="HR18" s="1" t="s">
        <v>155</v>
      </c>
      <c r="HS18" s="1" t="s">
        <v>154</v>
      </c>
      <c r="HT18" s="1" t="s">
        <v>155</v>
      </c>
      <c r="HU18" s="1" t="s">
        <v>340</v>
      </c>
      <c r="HV18"/>
      <c r="HW18" s="1" t="s">
        <v>155</v>
      </c>
      <c r="HX18" s="1" t="s">
        <v>184</v>
      </c>
      <c r="HY18" s="1" t="s">
        <v>155</v>
      </c>
      <c r="HZ18" s="1" t="s">
        <v>155</v>
      </c>
      <c r="IA18"/>
      <c r="IB18" s="1" t="s">
        <v>155</v>
      </c>
      <c r="IC18" s="1" t="s">
        <v>185</v>
      </c>
      <c r="ID18" s="1" t="s">
        <v>341</v>
      </c>
      <c r="IE18" s="1" t="s">
        <v>155</v>
      </c>
      <c r="IF18"/>
      <c r="IG18" s="1" t="s">
        <v>342</v>
      </c>
      <c r="IH18" s="1" t="s">
        <v>343</v>
      </c>
      <c r="II18" s="1" t="s">
        <v>344</v>
      </c>
      <c r="IJ18" s="1" t="s">
        <v>345</v>
      </c>
      <c r="IK18" s="1" t="s">
        <v>346</v>
      </c>
      <c r="IL18" s="1" t="s">
        <v>311</v>
      </c>
    </row>
    <row r="19" spans="1:246" x14ac:dyDescent="0.15">
      <c r="A19" s="1" t="s">
        <v>347</v>
      </c>
      <c r="B19" s="1" t="s">
        <v>184</v>
      </c>
      <c r="C19" s="1" t="s">
        <v>155</v>
      </c>
      <c r="D19" s="1" t="s">
        <v>348</v>
      </c>
      <c r="E19" t="str">
        <f>HYPERLINK("https://api.typeform.com/responses/files/40e6c366bf7b1b0bb4e4c3fdce7dc742eb39297e67abcde8ba11c477ac3549c5/ifcgeometries_import_CLeoni.pdf","https://api.typeform.com/responses/files/40e6c366bf7b1b0bb4e4c3fdce7dc742eb39297e67abcde8ba11c477ac3549c5/ifcgeometries_import_CLeoni.pdf")</f>
        <v>https://api.typeform.com/responses/files/40e6c366bf7b1b0bb4e4c3fdce7dc742eb39297e67abcde8ba11c477ac3549c5/ifcgeometries_import_CLeoni.pdf</v>
      </c>
      <c r="F19" s="1" t="s">
        <v>349</v>
      </c>
      <c r="G19" s="1" t="s">
        <v>157</v>
      </c>
      <c r="H19" s="1" t="s">
        <v>155</v>
      </c>
      <c r="I19" s="1" t="s">
        <v>157</v>
      </c>
      <c r="J19" s="1" t="s">
        <v>157</v>
      </c>
      <c r="K19" s="1" t="s">
        <v>157</v>
      </c>
      <c r="L19" s="1" t="s">
        <v>157</v>
      </c>
      <c r="M19" s="1" t="s">
        <v>158</v>
      </c>
      <c r="N19" s="1" t="s">
        <v>159</v>
      </c>
      <c r="O19" s="1" t="s">
        <v>155</v>
      </c>
      <c r="P19" s="1" t="s">
        <v>160</v>
      </c>
      <c r="Q19" s="1" t="s">
        <v>155</v>
      </c>
      <c r="R19" s="1" t="s">
        <v>161</v>
      </c>
      <c r="S19" s="1" t="s">
        <v>155</v>
      </c>
      <c r="T19" s="1" t="s">
        <v>158</v>
      </c>
      <c r="U19" s="1" t="s">
        <v>162</v>
      </c>
      <c r="V19" s="1" t="s">
        <v>155</v>
      </c>
      <c r="W19" s="1" t="s">
        <v>163</v>
      </c>
      <c r="X19" s="1" t="s">
        <v>155</v>
      </c>
      <c r="Y19" s="1" t="s">
        <v>164</v>
      </c>
      <c r="Z19" s="1" t="s">
        <v>155</v>
      </c>
      <c r="AA19" s="1" t="s">
        <v>158</v>
      </c>
      <c r="AB19" s="1" t="s">
        <v>159</v>
      </c>
      <c r="AC19" s="1" t="s">
        <v>155</v>
      </c>
      <c r="AD19" s="1" t="s">
        <v>163</v>
      </c>
      <c r="AE19" s="1" t="s">
        <v>155</v>
      </c>
      <c r="AF19" s="1" t="s">
        <v>194</v>
      </c>
      <c r="AG19" s="1" t="s">
        <v>155</v>
      </c>
      <c r="AH19" s="1" t="s">
        <v>158</v>
      </c>
      <c r="AI19" s="1" t="s">
        <v>159</v>
      </c>
      <c r="AJ19" s="1" t="s">
        <v>155</v>
      </c>
      <c r="AK19" s="1" t="s">
        <v>166</v>
      </c>
      <c r="AL19" s="1" t="s">
        <v>155</v>
      </c>
      <c r="AM19" s="1" t="s">
        <v>167</v>
      </c>
      <c r="AN19" s="1" t="s">
        <v>155</v>
      </c>
      <c r="AO19" s="1" t="s">
        <v>165</v>
      </c>
      <c r="AP19" s="1" t="s">
        <v>155</v>
      </c>
      <c r="AQ19" s="1" t="s">
        <v>155</v>
      </c>
      <c r="AR19" s="1" t="s">
        <v>155</v>
      </c>
      <c r="AS19" s="1" t="s">
        <v>155</v>
      </c>
      <c r="AT19" s="1" t="s">
        <v>155</v>
      </c>
      <c r="AU19" s="1" t="s">
        <v>155</v>
      </c>
      <c r="AV19" s="1" t="s">
        <v>158</v>
      </c>
      <c r="AW19" s="1" t="s">
        <v>159</v>
      </c>
      <c r="AX19" s="1" t="s">
        <v>155</v>
      </c>
      <c r="AY19" s="1" t="s">
        <v>166</v>
      </c>
      <c r="AZ19" s="1" t="s">
        <v>155</v>
      </c>
      <c r="BA19" s="1" t="s">
        <v>208</v>
      </c>
      <c r="BB19" s="1" t="s">
        <v>155</v>
      </c>
      <c r="BC19" s="1" t="s">
        <v>158</v>
      </c>
      <c r="BD19" s="1" t="s">
        <v>170</v>
      </c>
      <c r="BE19" s="1" t="s">
        <v>155</v>
      </c>
      <c r="BF19" s="1" t="s">
        <v>163</v>
      </c>
      <c r="BG19" s="1" t="s">
        <v>155</v>
      </c>
      <c r="BH19" s="1" t="s">
        <v>171</v>
      </c>
      <c r="BI19" s="1" t="s">
        <v>155</v>
      </c>
      <c r="BJ19" s="1" t="s">
        <v>158</v>
      </c>
      <c r="BK19" s="1" t="s">
        <v>159</v>
      </c>
      <c r="BL19" s="1" t="s">
        <v>155</v>
      </c>
      <c r="BM19" s="1" t="s">
        <v>163</v>
      </c>
      <c r="BN19" s="1" t="s">
        <v>155</v>
      </c>
      <c r="BO19" s="1" t="s">
        <v>164</v>
      </c>
      <c r="BP19" s="1" t="s">
        <v>155</v>
      </c>
      <c r="BQ19" s="1" t="s">
        <v>158</v>
      </c>
      <c r="BR19" s="1" t="s">
        <v>159</v>
      </c>
      <c r="BS19" s="1" t="s">
        <v>155</v>
      </c>
      <c r="BT19" s="1" t="s">
        <v>163</v>
      </c>
      <c r="BU19" s="1" t="s">
        <v>155</v>
      </c>
      <c r="BV19" s="1" t="s">
        <v>172</v>
      </c>
      <c r="BW19" s="1" t="s">
        <v>155</v>
      </c>
      <c r="BX19" s="1" t="s">
        <v>158</v>
      </c>
      <c r="BY19" s="1" t="s">
        <v>159</v>
      </c>
      <c r="BZ19" s="1" t="s">
        <v>155</v>
      </c>
      <c r="CA19" s="1" t="s">
        <v>166</v>
      </c>
      <c r="CB19" s="1" t="s">
        <v>155</v>
      </c>
      <c r="CC19" s="1" t="s">
        <v>209</v>
      </c>
      <c r="CD19" s="1" t="s">
        <v>155</v>
      </c>
      <c r="CE19" s="1" t="s">
        <v>165</v>
      </c>
      <c r="CF19" s="1" t="s">
        <v>155</v>
      </c>
      <c r="CG19" s="1" t="s">
        <v>155</v>
      </c>
      <c r="CH19" s="1" t="s">
        <v>155</v>
      </c>
      <c r="CI19" s="1" t="s">
        <v>155</v>
      </c>
      <c r="CJ19" s="1" t="s">
        <v>155</v>
      </c>
      <c r="CK19" s="1" t="s">
        <v>155</v>
      </c>
      <c r="CL19" s="1" t="s">
        <v>158</v>
      </c>
      <c r="CM19" s="1" t="s">
        <v>159</v>
      </c>
      <c r="CN19" s="1" t="s">
        <v>155</v>
      </c>
      <c r="CO19" s="1" t="s">
        <v>166</v>
      </c>
      <c r="CP19" s="1" t="s">
        <v>155</v>
      </c>
      <c r="CQ19" s="1" t="s">
        <v>155</v>
      </c>
      <c r="CR19" s="1" t="s">
        <v>350</v>
      </c>
      <c r="CS19" s="1" t="s">
        <v>158</v>
      </c>
      <c r="CT19" s="1" t="s">
        <v>159</v>
      </c>
      <c r="CU19" s="1" t="s">
        <v>155</v>
      </c>
      <c r="CV19" s="1" t="s">
        <v>163</v>
      </c>
      <c r="CW19" s="1" t="s">
        <v>155</v>
      </c>
      <c r="CX19" s="1" t="s">
        <v>175</v>
      </c>
      <c r="CY19" s="1" t="s">
        <v>155</v>
      </c>
      <c r="CZ19" s="1" t="s">
        <v>158</v>
      </c>
      <c r="DA19" s="1" t="s">
        <v>176</v>
      </c>
      <c r="DB19" s="1" t="s">
        <v>155</v>
      </c>
      <c r="DC19" s="1" t="s">
        <v>166</v>
      </c>
      <c r="DD19" s="1" t="s">
        <v>155</v>
      </c>
      <c r="DE19" s="1" t="s">
        <v>164</v>
      </c>
      <c r="DF19" s="1" t="s">
        <v>155</v>
      </c>
      <c r="DG19" s="1" t="s">
        <v>158</v>
      </c>
      <c r="DH19" s="1" t="s">
        <v>159</v>
      </c>
      <c r="DI19" s="1" t="s">
        <v>155</v>
      </c>
      <c r="DJ19" s="1" t="s">
        <v>166</v>
      </c>
      <c r="DK19" s="1" t="s">
        <v>155</v>
      </c>
      <c r="DL19" s="1" t="s">
        <v>196</v>
      </c>
      <c r="DM19" s="1" t="s">
        <v>155</v>
      </c>
      <c r="DN19" s="1" t="s">
        <v>158</v>
      </c>
      <c r="DO19" s="1" t="s">
        <v>159</v>
      </c>
      <c r="DP19" s="1" t="s">
        <v>155</v>
      </c>
      <c r="DQ19" s="1" t="s">
        <v>166</v>
      </c>
      <c r="DR19" s="1" t="s">
        <v>155</v>
      </c>
      <c r="DS19" s="1" t="s">
        <v>234</v>
      </c>
      <c r="DT19" s="1" t="s">
        <v>155</v>
      </c>
      <c r="DU19" s="1" t="s">
        <v>165</v>
      </c>
      <c r="DV19" s="1" t="s">
        <v>155</v>
      </c>
      <c r="DW19" s="1" t="s">
        <v>155</v>
      </c>
      <c r="DX19" s="1" t="s">
        <v>155</v>
      </c>
      <c r="DY19" s="1" t="s">
        <v>155</v>
      </c>
      <c r="DZ19" s="1" t="s">
        <v>155</v>
      </c>
      <c r="EA19" s="1" t="s">
        <v>155</v>
      </c>
      <c r="EB19" s="1" t="s">
        <v>165</v>
      </c>
      <c r="EC19" s="1" t="s">
        <v>155</v>
      </c>
      <c r="ED19" s="1" t="s">
        <v>155</v>
      </c>
      <c r="EE19" s="1" t="s">
        <v>155</v>
      </c>
      <c r="EF19" s="1" t="s">
        <v>155</v>
      </c>
      <c r="EG19" s="1" t="s">
        <v>155</v>
      </c>
      <c r="EH19" s="1" t="s">
        <v>155</v>
      </c>
      <c r="EI19" s="1" t="s">
        <v>158</v>
      </c>
      <c r="EJ19" s="1" t="s">
        <v>159</v>
      </c>
      <c r="EK19" s="1" t="s">
        <v>155</v>
      </c>
      <c r="EL19" s="1" t="s">
        <v>163</v>
      </c>
      <c r="EM19" s="1" t="s">
        <v>179</v>
      </c>
      <c r="EN19" s="1" t="s">
        <v>155</v>
      </c>
      <c r="EO19" s="1" t="s">
        <v>165</v>
      </c>
      <c r="EP19" s="1" t="s">
        <v>155</v>
      </c>
      <c r="EQ19" s="1" t="s">
        <v>155</v>
      </c>
      <c r="ER19" s="1" t="s">
        <v>155</v>
      </c>
      <c r="ES19" s="1" t="s">
        <v>155</v>
      </c>
      <c r="ET19" s="1" t="s">
        <v>155</v>
      </c>
      <c r="EU19" s="1" t="s">
        <v>155</v>
      </c>
      <c r="EV19" s="1" t="s">
        <v>158</v>
      </c>
      <c r="EW19" s="1" t="s">
        <v>159</v>
      </c>
      <c r="EX19" s="1" t="s">
        <v>155</v>
      </c>
      <c r="EY19" s="1" t="s">
        <v>166</v>
      </c>
      <c r="EZ19" s="1" t="s">
        <v>155</v>
      </c>
      <c r="FA19" s="1" t="s">
        <v>198</v>
      </c>
      <c r="FB19" s="1" t="s">
        <v>155</v>
      </c>
      <c r="FC19" s="1" t="s">
        <v>158</v>
      </c>
      <c r="FD19" s="1" t="s">
        <v>159</v>
      </c>
      <c r="FE19" s="1" t="s">
        <v>155</v>
      </c>
      <c r="FF19" s="1" t="s">
        <v>232</v>
      </c>
      <c r="FG19" s="1" t="s">
        <v>155</v>
      </c>
      <c r="FH19" s="1" t="s">
        <v>194</v>
      </c>
      <c r="FI19" s="1" t="s">
        <v>155</v>
      </c>
      <c r="FJ19" s="1" t="s">
        <v>165</v>
      </c>
      <c r="FK19" s="1" t="s">
        <v>155</v>
      </c>
      <c r="FL19" s="1" t="s">
        <v>155</v>
      </c>
      <c r="FM19" s="1" t="s">
        <v>155</v>
      </c>
      <c r="FN19" s="1" t="s">
        <v>155</v>
      </c>
      <c r="FO19" s="1" t="s">
        <v>155</v>
      </c>
      <c r="FP19" s="1" t="s">
        <v>155</v>
      </c>
      <c r="FQ19" s="1" t="s">
        <v>165</v>
      </c>
      <c r="FR19" s="1" t="s">
        <v>155</v>
      </c>
      <c r="FS19" s="1" t="s">
        <v>155</v>
      </c>
      <c r="FT19" s="1" t="s">
        <v>155</v>
      </c>
      <c r="FU19" s="1" t="s">
        <v>155</v>
      </c>
      <c r="FV19" s="1" t="s">
        <v>155</v>
      </c>
      <c r="FW19" s="1" t="s">
        <v>155</v>
      </c>
      <c r="FX19" s="1" t="s">
        <v>158</v>
      </c>
      <c r="FY19" s="1" t="s">
        <v>162</v>
      </c>
      <c r="FZ19" s="1" t="s">
        <v>155</v>
      </c>
      <c r="GA19" s="1" t="s">
        <v>163</v>
      </c>
      <c r="GB19" s="1" t="s">
        <v>155</v>
      </c>
      <c r="GC19" s="1" t="s">
        <v>164</v>
      </c>
      <c r="GD19" s="1" t="s">
        <v>155</v>
      </c>
      <c r="GE19" s="1" t="s">
        <v>158</v>
      </c>
      <c r="GF19" s="1" t="s">
        <v>159</v>
      </c>
      <c r="GG19" s="1" t="s">
        <v>155</v>
      </c>
      <c r="GH19" s="1" t="s">
        <v>163</v>
      </c>
      <c r="GI19" s="1" t="s">
        <v>155</v>
      </c>
      <c r="GJ19" s="1" t="s">
        <v>164</v>
      </c>
      <c r="GK19" s="1" t="s">
        <v>155</v>
      </c>
      <c r="GL19" s="1" t="s">
        <v>158</v>
      </c>
      <c r="GM19" s="1" t="s">
        <v>159</v>
      </c>
      <c r="GN19" s="1" t="s">
        <v>155</v>
      </c>
      <c r="GO19" s="1" t="s">
        <v>232</v>
      </c>
      <c r="GP19" s="1" t="s">
        <v>155</v>
      </c>
      <c r="GQ19" s="1" t="s">
        <v>194</v>
      </c>
      <c r="GR19" s="1" t="s">
        <v>155</v>
      </c>
      <c r="GS19" s="1" t="s">
        <v>158</v>
      </c>
      <c r="GT19" s="1" t="s">
        <v>159</v>
      </c>
      <c r="GU19" s="1" t="s">
        <v>155</v>
      </c>
      <c r="GV19" s="1" t="s">
        <v>166</v>
      </c>
      <c r="GW19" s="1" t="s">
        <v>155</v>
      </c>
      <c r="GX19" s="1" t="s">
        <v>212</v>
      </c>
      <c r="GY19" s="1" t="s">
        <v>155</v>
      </c>
      <c r="GZ19" s="1" t="s">
        <v>158</v>
      </c>
      <c r="HA19" s="1" t="s">
        <v>159</v>
      </c>
      <c r="HB19" s="1" t="s">
        <v>155</v>
      </c>
      <c r="HC19" s="1" t="s">
        <v>166</v>
      </c>
      <c r="HD19" s="1" t="s">
        <v>155</v>
      </c>
      <c r="HE19" s="1" t="s">
        <v>182</v>
      </c>
      <c r="HF19" s="1" t="s">
        <v>155</v>
      </c>
      <c r="HG19" s="1" t="s">
        <v>158</v>
      </c>
      <c r="HH19" s="1" t="s">
        <v>159</v>
      </c>
      <c r="HI19" s="1" t="s">
        <v>155</v>
      </c>
      <c r="HJ19" s="1" t="s">
        <v>166</v>
      </c>
      <c r="HK19" s="1" t="s">
        <v>155</v>
      </c>
      <c r="HL19" s="1" t="s">
        <v>201</v>
      </c>
      <c r="HM19" s="1" t="s">
        <v>155</v>
      </c>
      <c r="HN19" s="1" t="s">
        <v>155</v>
      </c>
      <c r="HO19" s="1" t="s">
        <v>351</v>
      </c>
      <c r="HP19" s="1" t="s">
        <v>155</v>
      </c>
      <c r="HQ19"/>
      <c r="HR19" s="1" t="s">
        <v>349</v>
      </c>
      <c r="HS19" s="1" t="s">
        <v>184</v>
      </c>
      <c r="HT19" s="1" t="s">
        <v>155</v>
      </c>
      <c r="HU19" s="1" t="s">
        <v>155</v>
      </c>
      <c r="HV19"/>
      <c r="HW19" s="1" t="s">
        <v>349</v>
      </c>
      <c r="HX19" s="1" t="s">
        <v>154</v>
      </c>
      <c r="HY19" s="1" t="s">
        <v>155</v>
      </c>
      <c r="HZ19" s="1" t="s">
        <v>352</v>
      </c>
      <c r="IA19" t="str">
        <f>HYPERLINK("https://api.typeform.com/responses/files/9d1a18b19d7ba32c5d8d2094f5936b99a8a1148b09132c03bce8577319af2ea8/ifcgeometries_shapechanges_CLeoni.pdf","https://api.typeform.com/responses/files/9d1a18b19d7ba32c5d8d2094f5936b99a8a1148b09132c03bce8577319af2ea8/ifcgeometries_shapechanges_CLeoni.pdf")</f>
        <v>https://api.typeform.com/responses/files/9d1a18b19d7ba32c5d8d2094f5936b99a8a1148b09132c03bce8577319af2ea8/ifcgeometries_shapechanges_CLeoni.pdf</v>
      </c>
      <c r="IB19" s="1" t="s">
        <v>349</v>
      </c>
      <c r="IC19" s="1" t="s">
        <v>185</v>
      </c>
      <c r="ID19" s="1" t="s">
        <v>157</v>
      </c>
      <c r="IE19" s="1" t="s">
        <v>349</v>
      </c>
      <c r="IF19" t="str">
        <f>HYPERLINK("https://api.typeform.com/responses/files/afcb2562b1d3131aa57d7ea385092994704bfbcef3409bb48297f50d7bdcad91/IFCgeometries_export_CLeoni.pdf","https://api.typeform.com/responses/files/afcb2562b1d3131aa57d7ea385092994704bfbcef3409bb48297f50d7bdcad91/IFCgeometries_export_CLeoni.pdf")</f>
        <v>https://api.typeform.com/responses/files/afcb2562b1d3131aa57d7ea385092994704bfbcef3409bb48297f50d7bdcad91/IFCgeometries_export_CLeoni.pdf</v>
      </c>
      <c r="IG19" s="1" t="s">
        <v>353</v>
      </c>
      <c r="IH19" s="1" t="s">
        <v>354</v>
      </c>
      <c r="II19" s="1" t="s">
        <v>355</v>
      </c>
      <c r="IJ19" s="1" t="s">
        <v>356</v>
      </c>
      <c r="IK19" s="1" t="s">
        <v>357</v>
      </c>
      <c r="IL19" s="1" t="s">
        <v>358</v>
      </c>
    </row>
    <row r="20" spans="1:246" x14ac:dyDescent="0.15">
      <c r="A20" s="1" t="s">
        <v>359</v>
      </c>
      <c r="B20" s="1" t="s">
        <v>184</v>
      </c>
      <c r="C20" s="1" t="s">
        <v>155</v>
      </c>
      <c r="D20" s="1" t="s">
        <v>360</v>
      </c>
      <c r="E20" t="str">
        <f>HYPERLINK("https://api.typeform.com/responses/files/5bfdeb4619a84ef990108af5acf3b511dd8a05af768fc82541391c7e583f514f/Import_IfcGeometries_with_fixed_IFCOWNERHISTORY.jpg","https://api.typeform.com/responses/files/5bfdeb4619a84ef990108af5acf3b511dd8a05af768fc82541391c7e583f514f/Import_IfcGeometries_with_fixed_IFCOWNERHISTORY.jpg")</f>
        <v>https://api.typeform.com/responses/files/5bfdeb4619a84ef990108af5acf3b511dd8a05af768fc82541391c7e583f514f/Import_IfcGeometries_with_fixed_IFCOWNERHISTORY.jpg</v>
      </c>
      <c r="F20" s="1" t="s">
        <v>155</v>
      </c>
      <c r="G20" s="1" t="s">
        <v>156</v>
      </c>
      <c r="H20" s="1" t="s">
        <v>155</v>
      </c>
      <c r="I20" s="1" t="s">
        <v>157</v>
      </c>
      <c r="J20" s="1" t="s">
        <v>157</v>
      </c>
      <c r="K20" s="1" t="s">
        <v>157</v>
      </c>
      <c r="L20" s="1" t="s">
        <v>157</v>
      </c>
      <c r="M20" s="1" t="s">
        <v>158</v>
      </c>
      <c r="N20" s="1" t="s">
        <v>170</v>
      </c>
      <c r="O20" s="1" t="s">
        <v>155</v>
      </c>
      <c r="P20" s="1" t="s">
        <v>160</v>
      </c>
      <c r="Q20" s="1" t="s">
        <v>155</v>
      </c>
      <c r="R20" s="1" t="s">
        <v>161</v>
      </c>
      <c r="S20" s="1" t="s">
        <v>155</v>
      </c>
      <c r="T20" s="1" t="s">
        <v>158</v>
      </c>
      <c r="U20" s="1" t="s">
        <v>162</v>
      </c>
      <c r="V20" s="1" t="s">
        <v>155</v>
      </c>
      <c r="W20" s="1" t="s">
        <v>163</v>
      </c>
      <c r="X20" s="1" t="s">
        <v>155</v>
      </c>
      <c r="Y20" s="1" t="s">
        <v>164</v>
      </c>
      <c r="Z20" s="1" t="s">
        <v>155</v>
      </c>
      <c r="AA20" s="1" t="s">
        <v>158</v>
      </c>
      <c r="AB20" s="1" t="s">
        <v>162</v>
      </c>
      <c r="AC20" s="1" t="s">
        <v>155</v>
      </c>
      <c r="AD20" s="1" t="s">
        <v>163</v>
      </c>
      <c r="AE20" s="1" t="s">
        <v>155</v>
      </c>
      <c r="AF20" s="1" t="s">
        <v>194</v>
      </c>
      <c r="AG20" s="1" t="s">
        <v>155</v>
      </c>
      <c r="AH20" s="1" t="s">
        <v>158</v>
      </c>
      <c r="AI20" s="1" t="s">
        <v>170</v>
      </c>
      <c r="AJ20" s="1" t="s">
        <v>155</v>
      </c>
      <c r="AK20" s="1" t="s">
        <v>166</v>
      </c>
      <c r="AL20" s="1" t="s">
        <v>155</v>
      </c>
      <c r="AM20" s="1" t="s">
        <v>195</v>
      </c>
      <c r="AN20" s="1" t="s">
        <v>155</v>
      </c>
      <c r="AO20" s="1" t="s">
        <v>165</v>
      </c>
      <c r="AP20" s="1" t="s">
        <v>155</v>
      </c>
      <c r="AQ20" s="1" t="s">
        <v>155</v>
      </c>
      <c r="AR20" s="1" t="s">
        <v>155</v>
      </c>
      <c r="AS20" s="1" t="s">
        <v>155</v>
      </c>
      <c r="AT20" s="1" t="s">
        <v>155</v>
      </c>
      <c r="AU20" s="1" t="s">
        <v>155</v>
      </c>
      <c r="AV20" s="1" t="s">
        <v>158</v>
      </c>
      <c r="AW20" s="1" t="s">
        <v>170</v>
      </c>
      <c r="AX20" s="1" t="s">
        <v>155</v>
      </c>
      <c r="AY20" s="1" t="s">
        <v>166</v>
      </c>
      <c r="AZ20" s="1" t="s">
        <v>155</v>
      </c>
      <c r="BA20" s="1" t="s">
        <v>208</v>
      </c>
      <c r="BB20" s="1" t="s">
        <v>155</v>
      </c>
      <c r="BC20" s="1" t="s">
        <v>158</v>
      </c>
      <c r="BD20" s="1" t="s">
        <v>170</v>
      </c>
      <c r="BE20" s="1" t="s">
        <v>155</v>
      </c>
      <c r="BF20" s="1" t="s">
        <v>163</v>
      </c>
      <c r="BG20" s="1" t="s">
        <v>155</v>
      </c>
      <c r="BH20" s="1" t="s">
        <v>171</v>
      </c>
      <c r="BI20" s="1" t="s">
        <v>155</v>
      </c>
      <c r="BJ20" s="1" t="s">
        <v>158</v>
      </c>
      <c r="BK20" s="1" t="s">
        <v>170</v>
      </c>
      <c r="BL20" s="1" t="s">
        <v>155</v>
      </c>
      <c r="BM20" s="1" t="s">
        <v>163</v>
      </c>
      <c r="BN20" s="1" t="s">
        <v>155</v>
      </c>
      <c r="BO20" s="1" t="s">
        <v>164</v>
      </c>
      <c r="BP20" s="1" t="s">
        <v>155</v>
      </c>
      <c r="BQ20" s="1" t="s">
        <v>158</v>
      </c>
      <c r="BR20" s="1" t="s">
        <v>170</v>
      </c>
      <c r="BS20" s="1" t="s">
        <v>155</v>
      </c>
      <c r="BT20" s="1" t="s">
        <v>163</v>
      </c>
      <c r="BU20" s="1" t="s">
        <v>155</v>
      </c>
      <c r="BV20" s="1" t="s">
        <v>172</v>
      </c>
      <c r="BW20" s="1" t="s">
        <v>155</v>
      </c>
      <c r="BX20" s="1" t="s">
        <v>158</v>
      </c>
      <c r="BY20" s="1" t="s">
        <v>170</v>
      </c>
      <c r="BZ20" s="1" t="s">
        <v>155</v>
      </c>
      <c r="CA20" s="1" t="s">
        <v>166</v>
      </c>
      <c r="CB20" s="1" t="s">
        <v>155</v>
      </c>
      <c r="CC20" s="1" t="s">
        <v>209</v>
      </c>
      <c r="CD20" s="1" t="s">
        <v>155</v>
      </c>
      <c r="CE20" s="1" t="s">
        <v>165</v>
      </c>
      <c r="CF20" s="1" t="s">
        <v>155</v>
      </c>
      <c r="CG20" s="1" t="s">
        <v>155</v>
      </c>
      <c r="CH20" s="1" t="s">
        <v>155</v>
      </c>
      <c r="CI20" s="1" t="s">
        <v>155</v>
      </c>
      <c r="CJ20" s="1" t="s">
        <v>155</v>
      </c>
      <c r="CK20" s="1" t="s">
        <v>155</v>
      </c>
      <c r="CL20" s="1" t="s">
        <v>158</v>
      </c>
      <c r="CM20" s="1" t="s">
        <v>170</v>
      </c>
      <c r="CN20" s="1" t="s">
        <v>155</v>
      </c>
      <c r="CO20" s="1" t="s">
        <v>166</v>
      </c>
      <c r="CP20" s="1" t="s">
        <v>155</v>
      </c>
      <c r="CQ20" s="1" t="s">
        <v>244</v>
      </c>
      <c r="CR20" s="1" t="s">
        <v>155</v>
      </c>
      <c r="CS20" s="1" t="s">
        <v>158</v>
      </c>
      <c r="CT20" s="1" t="s">
        <v>170</v>
      </c>
      <c r="CU20" s="1" t="s">
        <v>155</v>
      </c>
      <c r="CV20" s="1" t="s">
        <v>163</v>
      </c>
      <c r="CW20" s="1" t="s">
        <v>155</v>
      </c>
      <c r="CX20" s="1" t="s">
        <v>175</v>
      </c>
      <c r="CY20" s="1" t="s">
        <v>155</v>
      </c>
      <c r="CZ20" s="1" t="s">
        <v>165</v>
      </c>
      <c r="DA20" s="1" t="s">
        <v>155</v>
      </c>
      <c r="DB20" s="1" t="s">
        <v>155</v>
      </c>
      <c r="DC20" s="1" t="s">
        <v>155</v>
      </c>
      <c r="DD20" s="1" t="s">
        <v>155</v>
      </c>
      <c r="DE20" s="1" t="s">
        <v>155</v>
      </c>
      <c r="DF20" s="1" t="s">
        <v>155</v>
      </c>
      <c r="DG20" s="1" t="s">
        <v>158</v>
      </c>
      <c r="DH20" s="1" t="s">
        <v>170</v>
      </c>
      <c r="DI20" s="1" t="s">
        <v>155</v>
      </c>
      <c r="DJ20" s="1" t="s">
        <v>166</v>
      </c>
      <c r="DK20" s="1" t="s">
        <v>155</v>
      </c>
      <c r="DL20" s="1" t="s">
        <v>177</v>
      </c>
      <c r="DM20" s="1" t="s">
        <v>155</v>
      </c>
      <c r="DN20" s="1" t="s">
        <v>158</v>
      </c>
      <c r="DO20" s="1" t="s">
        <v>170</v>
      </c>
      <c r="DP20" s="1" t="s">
        <v>155</v>
      </c>
      <c r="DQ20" s="1" t="s">
        <v>166</v>
      </c>
      <c r="DR20" s="1" t="s">
        <v>155</v>
      </c>
      <c r="DS20" s="1" t="s">
        <v>234</v>
      </c>
      <c r="DT20" s="1" t="s">
        <v>155</v>
      </c>
      <c r="DU20" s="1" t="s">
        <v>165</v>
      </c>
      <c r="DV20" s="1" t="s">
        <v>155</v>
      </c>
      <c r="DW20" s="1" t="s">
        <v>155</v>
      </c>
      <c r="DX20" s="1" t="s">
        <v>155</v>
      </c>
      <c r="DY20" s="1" t="s">
        <v>155</v>
      </c>
      <c r="DZ20" s="1" t="s">
        <v>155</v>
      </c>
      <c r="EA20" s="1" t="s">
        <v>155</v>
      </c>
      <c r="EB20" s="1" t="s">
        <v>165</v>
      </c>
      <c r="EC20" s="1" t="s">
        <v>155</v>
      </c>
      <c r="ED20" s="1" t="s">
        <v>155</v>
      </c>
      <c r="EE20" s="1" t="s">
        <v>155</v>
      </c>
      <c r="EF20" s="1" t="s">
        <v>155</v>
      </c>
      <c r="EG20" s="1" t="s">
        <v>155</v>
      </c>
      <c r="EH20" s="1" t="s">
        <v>155</v>
      </c>
      <c r="EI20" s="1" t="s">
        <v>158</v>
      </c>
      <c r="EJ20" s="1" t="s">
        <v>170</v>
      </c>
      <c r="EK20" s="1" t="s">
        <v>155</v>
      </c>
      <c r="EL20" s="1" t="s">
        <v>163</v>
      </c>
      <c r="EM20" s="1" t="s">
        <v>179</v>
      </c>
      <c r="EN20" s="1" t="s">
        <v>155</v>
      </c>
      <c r="EO20" s="1" t="s">
        <v>165</v>
      </c>
      <c r="EP20" s="1" t="s">
        <v>155</v>
      </c>
      <c r="EQ20" s="1" t="s">
        <v>155</v>
      </c>
      <c r="ER20" s="1" t="s">
        <v>155</v>
      </c>
      <c r="ES20" s="1" t="s">
        <v>155</v>
      </c>
      <c r="ET20" s="1" t="s">
        <v>155</v>
      </c>
      <c r="EU20" s="1" t="s">
        <v>155</v>
      </c>
      <c r="EV20" s="1" t="s">
        <v>158</v>
      </c>
      <c r="EW20" s="1" t="s">
        <v>170</v>
      </c>
      <c r="EX20" s="1" t="s">
        <v>155</v>
      </c>
      <c r="EY20" s="1" t="s">
        <v>166</v>
      </c>
      <c r="EZ20" s="1" t="s">
        <v>155</v>
      </c>
      <c r="FA20" s="1" t="s">
        <v>198</v>
      </c>
      <c r="FB20" s="1" t="s">
        <v>155</v>
      </c>
      <c r="FC20" s="1" t="s">
        <v>158</v>
      </c>
      <c r="FD20" s="1" t="s">
        <v>170</v>
      </c>
      <c r="FE20" s="1" t="s">
        <v>155</v>
      </c>
      <c r="FF20" s="1" t="s">
        <v>163</v>
      </c>
      <c r="FG20" s="1" t="s">
        <v>155</v>
      </c>
      <c r="FH20" s="1" t="s">
        <v>194</v>
      </c>
      <c r="FI20" s="1" t="s">
        <v>155</v>
      </c>
      <c r="FJ20" s="1" t="s">
        <v>165</v>
      </c>
      <c r="FK20" s="1" t="s">
        <v>155</v>
      </c>
      <c r="FL20" s="1" t="s">
        <v>155</v>
      </c>
      <c r="FM20" s="1" t="s">
        <v>155</v>
      </c>
      <c r="FN20" s="1" t="s">
        <v>155</v>
      </c>
      <c r="FO20" s="1" t="s">
        <v>155</v>
      </c>
      <c r="FP20" s="1" t="s">
        <v>155</v>
      </c>
      <c r="FQ20" s="1" t="s">
        <v>158</v>
      </c>
      <c r="FR20" s="1" t="s">
        <v>170</v>
      </c>
      <c r="FS20" s="1" t="s">
        <v>155</v>
      </c>
      <c r="FT20" s="1" t="s">
        <v>166</v>
      </c>
      <c r="FU20" s="1" t="s">
        <v>155</v>
      </c>
      <c r="FV20" s="1" t="s">
        <v>199</v>
      </c>
      <c r="FW20" s="1" t="s">
        <v>155</v>
      </c>
      <c r="FX20" s="1" t="s">
        <v>158</v>
      </c>
      <c r="FY20" s="1" t="s">
        <v>162</v>
      </c>
      <c r="FZ20" s="1" t="s">
        <v>155</v>
      </c>
      <c r="GA20" s="1" t="s">
        <v>163</v>
      </c>
      <c r="GB20" s="1" t="s">
        <v>155</v>
      </c>
      <c r="GC20" s="1" t="s">
        <v>164</v>
      </c>
      <c r="GD20" s="1" t="s">
        <v>155</v>
      </c>
      <c r="GE20" s="1" t="s">
        <v>158</v>
      </c>
      <c r="GF20" s="1" t="s">
        <v>170</v>
      </c>
      <c r="GG20" s="1" t="s">
        <v>155</v>
      </c>
      <c r="GH20" s="1" t="s">
        <v>163</v>
      </c>
      <c r="GI20" s="1" t="s">
        <v>155</v>
      </c>
      <c r="GJ20" s="1" t="s">
        <v>164</v>
      </c>
      <c r="GK20" s="1" t="s">
        <v>155</v>
      </c>
      <c r="GL20" s="1" t="s">
        <v>158</v>
      </c>
      <c r="GM20" s="1" t="s">
        <v>170</v>
      </c>
      <c r="GN20" s="1" t="s">
        <v>155</v>
      </c>
      <c r="GO20" s="1" t="s">
        <v>232</v>
      </c>
      <c r="GP20" s="1" t="s">
        <v>155</v>
      </c>
      <c r="GQ20" s="1" t="s">
        <v>155</v>
      </c>
      <c r="GR20" s="1" t="s">
        <v>361</v>
      </c>
      <c r="GS20" s="1" t="s">
        <v>158</v>
      </c>
      <c r="GT20" s="1" t="s">
        <v>170</v>
      </c>
      <c r="GU20" s="1" t="s">
        <v>155</v>
      </c>
      <c r="GV20" s="1" t="s">
        <v>166</v>
      </c>
      <c r="GW20" s="1" t="s">
        <v>155</v>
      </c>
      <c r="GX20" s="1" t="s">
        <v>212</v>
      </c>
      <c r="GY20" s="1" t="s">
        <v>155</v>
      </c>
      <c r="GZ20" s="1" t="s">
        <v>158</v>
      </c>
      <c r="HA20" s="1" t="s">
        <v>170</v>
      </c>
      <c r="HB20" s="1" t="s">
        <v>155</v>
      </c>
      <c r="HC20" s="1" t="s">
        <v>166</v>
      </c>
      <c r="HD20" s="1" t="s">
        <v>155</v>
      </c>
      <c r="HE20" s="1" t="s">
        <v>182</v>
      </c>
      <c r="HF20" s="1" t="s">
        <v>155</v>
      </c>
      <c r="HG20" s="1" t="s">
        <v>158</v>
      </c>
      <c r="HH20" s="1" t="s">
        <v>170</v>
      </c>
      <c r="HI20" s="1" t="s">
        <v>155</v>
      </c>
      <c r="HJ20" s="1" t="s">
        <v>166</v>
      </c>
      <c r="HK20" s="1" t="s">
        <v>155</v>
      </c>
      <c r="HL20" s="1" t="s">
        <v>201</v>
      </c>
      <c r="HM20" s="1" t="s">
        <v>155</v>
      </c>
      <c r="HN20" s="1" t="s">
        <v>184</v>
      </c>
      <c r="HO20" s="1" t="s">
        <v>155</v>
      </c>
      <c r="HP20" s="1" t="s">
        <v>155</v>
      </c>
      <c r="HQ20"/>
      <c r="HR20" s="1" t="s">
        <v>362</v>
      </c>
      <c r="HS20" s="1" t="s">
        <v>184</v>
      </c>
      <c r="HT20" s="1" t="s">
        <v>155</v>
      </c>
      <c r="HU20" s="1" t="s">
        <v>155</v>
      </c>
      <c r="HV20"/>
      <c r="HW20" s="1" t="s">
        <v>155</v>
      </c>
      <c r="HX20" s="1" t="s">
        <v>184</v>
      </c>
      <c r="HY20" s="1" t="s">
        <v>155</v>
      </c>
      <c r="HZ20" s="1" t="s">
        <v>155</v>
      </c>
      <c r="IA20"/>
      <c r="IB20" s="1" t="s">
        <v>155</v>
      </c>
      <c r="IC20" s="1" t="s">
        <v>363</v>
      </c>
      <c r="ID20" s="1" t="s">
        <v>157</v>
      </c>
      <c r="IE20" s="1" t="s">
        <v>155</v>
      </c>
      <c r="IF20"/>
      <c r="IG20" s="1" t="s">
        <v>364</v>
      </c>
      <c r="IH20" s="1" t="s">
        <v>365</v>
      </c>
      <c r="II20" s="1" t="s">
        <v>366</v>
      </c>
      <c r="IJ20" s="1" t="s">
        <v>367</v>
      </c>
      <c r="IK20" s="1" t="s">
        <v>368</v>
      </c>
      <c r="IL20" s="1" t="s">
        <v>369</v>
      </c>
    </row>
    <row r="21" spans="1:246" x14ac:dyDescent="0.15">
      <c r="A21" s="1" t="s">
        <v>370</v>
      </c>
      <c r="B21" s="1" t="s">
        <v>371</v>
      </c>
      <c r="C21" s="1" t="s">
        <v>155</v>
      </c>
      <c r="D21" s="1" t="s">
        <v>155</v>
      </c>
      <c r="E21"/>
      <c r="F21" s="1" t="s">
        <v>155</v>
      </c>
      <c r="G21" s="1" t="s">
        <v>157</v>
      </c>
      <c r="H21" s="1" t="s">
        <v>155</v>
      </c>
      <c r="I21" s="1" t="s">
        <v>157</v>
      </c>
      <c r="J21" s="1" t="s">
        <v>157</v>
      </c>
      <c r="K21" s="1" t="s">
        <v>157</v>
      </c>
      <c r="L21" s="1" t="s">
        <v>157</v>
      </c>
      <c r="M21" s="1" t="s">
        <v>158</v>
      </c>
      <c r="N21" s="1" t="s">
        <v>159</v>
      </c>
      <c r="O21" s="1" t="s">
        <v>155</v>
      </c>
      <c r="P21" s="1" t="s">
        <v>160</v>
      </c>
      <c r="Q21" s="1" t="s">
        <v>155</v>
      </c>
      <c r="R21" s="1" t="s">
        <v>161</v>
      </c>
      <c r="S21" s="1" t="s">
        <v>155</v>
      </c>
      <c r="T21" s="1" t="s">
        <v>158</v>
      </c>
      <c r="U21" s="1" t="s">
        <v>162</v>
      </c>
      <c r="V21" s="1" t="s">
        <v>155</v>
      </c>
      <c r="W21" s="1" t="s">
        <v>163</v>
      </c>
      <c r="X21" s="1" t="s">
        <v>155</v>
      </c>
      <c r="Y21" s="1" t="s">
        <v>164</v>
      </c>
      <c r="Z21" s="1" t="s">
        <v>155</v>
      </c>
      <c r="AA21" s="1" t="s">
        <v>158</v>
      </c>
      <c r="AB21" s="1" t="s">
        <v>159</v>
      </c>
      <c r="AC21" s="1" t="s">
        <v>155</v>
      </c>
      <c r="AD21" s="1" t="s">
        <v>163</v>
      </c>
      <c r="AE21" s="1" t="s">
        <v>155</v>
      </c>
      <c r="AF21" s="1" t="s">
        <v>194</v>
      </c>
      <c r="AG21" s="1" t="s">
        <v>155</v>
      </c>
      <c r="AH21" s="1" t="s">
        <v>158</v>
      </c>
      <c r="AI21" s="1" t="s">
        <v>159</v>
      </c>
      <c r="AJ21" s="1" t="s">
        <v>155</v>
      </c>
      <c r="AK21" s="1" t="s">
        <v>166</v>
      </c>
      <c r="AL21" s="1" t="s">
        <v>155</v>
      </c>
      <c r="AM21" s="1" t="s">
        <v>195</v>
      </c>
      <c r="AN21" s="1" t="s">
        <v>155</v>
      </c>
      <c r="AO21" s="1" t="s">
        <v>158</v>
      </c>
      <c r="AP21" s="1" t="s">
        <v>159</v>
      </c>
      <c r="AQ21" s="1" t="s">
        <v>155</v>
      </c>
      <c r="AR21" s="1" t="s">
        <v>163</v>
      </c>
      <c r="AS21" s="1" t="s">
        <v>155</v>
      </c>
      <c r="AT21" s="1" t="s">
        <v>372</v>
      </c>
      <c r="AU21" s="1" t="s">
        <v>155</v>
      </c>
      <c r="AV21" s="1" t="s">
        <v>158</v>
      </c>
      <c r="AW21" s="1" t="s">
        <v>159</v>
      </c>
      <c r="AX21" s="1" t="s">
        <v>155</v>
      </c>
      <c r="AY21" s="1" t="s">
        <v>232</v>
      </c>
      <c r="AZ21" s="1" t="s">
        <v>155</v>
      </c>
      <c r="BA21" s="1" t="s">
        <v>208</v>
      </c>
      <c r="BB21" s="1" t="s">
        <v>155</v>
      </c>
      <c r="BC21" s="1" t="s">
        <v>158</v>
      </c>
      <c r="BD21" s="1" t="s">
        <v>170</v>
      </c>
      <c r="BE21" s="1" t="s">
        <v>155</v>
      </c>
      <c r="BF21" s="1" t="s">
        <v>163</v>
      </c>
      <c r="BG21" s="1" t="s">
        <v>155</v>
      </c>
      <c r="BH21" s="1" t="s">
        <v>171</v>
      </c>
      <c r="BI21" s="1" t="s">
        <v>155</v>
      </c>
      <c r="BJ21" s="1" t="s">
        <v>158</v>
      </c>
      <c r="BK21" s="1" t="s">
        <v>159</v>
      </c>
      <c r="BL21" s="1" t="s">
        <v>155</v>
      </c>
      <c r="BM21" s="1" t="s">
        <v>163</v>
      </c>
      <c r="BN21" s="1" t="s">
        <v>155</v>
      </c>
      <c r="BO21" s="1" t="s">
        <v>164</v>
      </c>
      <c r="BP21" s="1" t="s">
        <v>155</v>
      </c>
      <c r="BQ21" s="1" t="s">
        <v>158</v>
      </c>
      <c r="BR21" s="1" t="s">
        <v>159</v>
      </c>
      <c r="BS21" s="1" t="s">
        <v>155</v>
      </c>
      <c r="BT21" s="1" t="s">
        <v>163</v>
      </c>
      <c r="BU21" s="1" t="s">
        <v>155</v>
      </c>
      <c r="BV21" s="1" t="s">
        <v>303</v>
      </c>
      <c r="BW21" s="1" t="s">
        <v>155</v>
      </c>
      <c r="BX21" s="1" t="s">
        <v>158</v>
      </c>
      <c r="BY21" s="1" t="s">
        <v>159</v>
      </c>
      <c r="BZ21" s="1" t="s">
        <v>155</v>
      </c>
      <c r="CA21" s="1" t="s">
        <v>166</v>
      </c>
      <c r="CB21" s="1" t="s">
        <v>155</v>
      </c>
      <c r="CC21" s="1" t="s">
        <v>209</v>
      </c>
      <c r="CD21" s="1" t="s">
        <v>155</v>
      </c>
      <c r="CE21" s="1" t="s">
        <v>158</v>
      </c>
      <c r="CF21" s="1" t="s">
        <v>159</v>
      </c>
      <c r="CG21" s="1" t="s">
        <v>155</v>
      </c>
      <c r="CH21" s="1" t="s">
        <v>163</v>
      </c>
      <c r="CI21" s="1" t="s">
        <v>155</v>
      </c>
      <c r="CJ21" s="1" t="s">
        <v>373</v>
      </c>
      <c r="CK21" s="1" t="s">
        <v>155</v>
      </c>
      <c r="CL21" s="1" t="s">
        <v>158</v>
      </c>
      <c r="CM21" s="1" t="s">
        <v>159</v>
      </c>
      <c r="CN21" s="1" t="s">
        <v>155</v>
      </c>
      <c r="CO21" s="1" t="s">
        <v>232</v>
      </c>
      <c r="CP21" s="1" t="s">
        <v>155</v>
      </c>
      <c r="CQ21" s="1" t="s">
        <v>244</v>
      </c>
      <c r="CR21" s="1" t="s">
        <v>155</v>
      </c>
      <c r="CS21" s="1" t="s">
        <v>158</v>
      </c>
      <c r="CT21" s="1" t="s">
        <v>159</v>
      </c>
      <c r="CU21" s="1" t="s">
        <v>155</v>
      </c>
      <c r="CV21" s="1" t="s">
        <v>163</v>
      </c>
      <c r="CW21" s="1" t="s">
        <v>155</v>
      </c>
      <c r="CX21" s="1" t="s">
        <v>175</v>
      </c>
      <c r="CY21" s="1" t="s">
        <v>155</v>
      </c>
      <c r="CZ21" s="1" t="s">
        <v>158</v>
      </c>
      <c r="DA21" s="1" t="s">
        <v>176</v>
      </c>
      <c r="DB21" s="1" t="s">
        <v>155</v>
      </c>
      <c r="DC21" s="1" t="s">
        <v>163</v>
      </c>
      <c r="DD21" s="1" t="s">
        <v>155</v>
      </c>
      <c r="DE21" s="1" t="s">
        <v>164</v>
      </c>
      <c r="DF21" s="1" t="s">
        <v>155</v>
      </c>
      <c r="DG21" s="1" t="s">
        <v>158</v>
      </c>
      <c r="DH21" s="1" t="s">
        <v>159</v>
      </c>
      <c r="DI21" s="1" t="s">
        <v>155</v>
      </c>
      <c r="DJ21" s="1" t="s">
        <v>166</v>
      </c>
      <c r="DK21" s="1" t="s">
        <v>155</v>
      </c>
      <c r="DL21" s="1" t="s">
        <v>196</v>
      </c>
      <c r="DM21" s="1" t="s">
        <v>155</v>
      </c>
      <c r="DN21" s="1" t="s">
        <v>158</v>
      </c>
      <c r="DO21" s="1" t="s">
        <v>159</v>
      </c>
      <c r="DP21" s="1" t="s">
        <v>155</v>
      </c>
      <c r="DQ21" s="1" t="s">
        <v>166</v>
      </c>
      <c r="DR21" s="1" t="s">
        <v>155</v>
      </c>
      <c r="DS21" s="1" t="s">
        <v>234</v>
      </c>
      <c r="DT21" s="1" t="s">
        <v>155</v>
      </c>
      <c r="DU21" s="1" t="s">
        <v>158</v>
      </c>
      <c r="DV21" s="1" t="s">
        <v>159</v>
      </c>
      <c r="DW21" s="1" t="s">
        <v>155</v>
      </c>
      <c r="DX21" s="1" t="s">
        <v>163</v>
      </c>
      <c r="DY21" s="1" t="s">
        <v>155</v>
      </c>
      <c r="DZ21" s="1" t="s">
        <v>194</v>
      </c>
      <c r="EA21" s="1" t="s">
        <v>155</v>
      </c>
      <c r="EB21" s="1" t="s">
        <v>158</v>
      </c>
      <c r="EC21" s="1" t="s">
        <v>159</v>
      </c>
      <c r="ED21" s="1" t="s">
        <v>155</v>
      </c>
      <c r="EE21" s="1" t="s">
        <v>232</v>
      </c>
      <c r="EF21" s="1" t="s">
        <v>155</v>
      </c>
      <c r="EG21" s="1" t="s">
        <v>374</v>
      </c>
      <c r="EH21" s="1" t="s">
        <v>155</v>
      </c>
      <c r="EI21" s="1" t="s">
        <v>158</v>
      </c>
      <c r="EJ21" s="1" t="s">
        <v>159</v>
      </c>
      <c r="EK21" s="1" t="s">
        <v>155</v>
      </c>
      <c r="EL21" s="1" t="s">
        <v>163</v>
      </c>
      <c r="EM21" s="1" t="s">
        <v>179</v>
      </c>
      <c r="EN21" s="1" t="s">
        <v>155</v>
      </c>
      <c r="EO21" s="1" t="s">
        <v>158</v>
      </c>
      <c r="EP21" s="1" t="s">
        <v>159</v>
      </c>
      <c r="EQ21" s="1" t="s">
        <v>155</v>
      </c>
      <c r="ER21" s="1" t="s">
        <v>163</v>
      </c>
      <c r="ES21" s="1" t="s">
        <v>155</v>
      </c>
      <c r="ET21" s="1" t="s">
        <v>194</v>
      </c>
      <c r="EU21" s="1" t="s">
        <v>155</v>
      </c>
      <c r="EV21" s="1" t="s">
        <v>158</v>
      </c>
      <c r="EW21" s="1" t="s">
        <v>159</v>
      </c>
      <c r="EX21" s="1" t="s">
        <v>155</v>
      </c>
      <c r="EY21" s="1" t="s">
        <v>166</v>
      </c>
      <c r="EZ21" s="1" t="s">
        <v>155</v>
      </c>
      <c r="FA21" s="1" t="s">
        <v>198</v>
      </c>
      <c r="FB21" s="1" t="s">
        <v>155</v>
      </c>
      <c r="FC21" s="1" t="s">
        <v>158</v>
      </c>
      <c r="FD21" s="1" t="s">
        <v>159</v>
      </c>
      <c r="FE21" s="1" t="s">
        <v>155</v>
      </c>
      <c r="FF21" s="1" t="s">
        <v>166</v>
      </c>
      <c r="FG21" s="1" t="s">
        <v>155</v>
      </c>
      <c r="FH21" s="1" t="s">
        <v>194</v>
      </c>
      <c r="FI21" s="1" t="s">
        <v>155</v>
      </c>
      <c r="FJ21" s="1" t="s">
        <v>158</v>
      </c>
      <c r="FK21" s="1" t="s">
        <v>159</v>
      </c>
      <c r="FL21" s="1" t="s">
        <v>155</v>
      </c>
      <c r="FM21" s="1" t="s">
        <v>163</v>
      </c>
      <c r="FN21" s="1" t="s">
        <v>155</v>
      </c>
      <c r="FO21" s="1" t="s">
        <v>375</v>
      </c>
      <c r="FP21" s="1" t="s">
        <v>155</v>
      </c>
      <c r="FQ21" s="1" t="s">
        <v>158</v>
      </c>
      <c r="FR21" s="1" t="s">
        <v>159</v>
      </c>
      <c r="FS21" s="1" t="s">
        <v>155</v>
      </c>
      <c r="FT21" s="1" t="s">
        <v>166</v>
      </c>
      <c r="FU21" s="1" t="s">
        <v>155</v>
      </c>
      <c r="FV21" s="1" t="s">
        <v>199</v>
      </c>
      <c r="FW21" s="1" t="s">
        <v>155</v>
      </c>
      <c r="FX21" s="1" t="s">
        <v>158</v>
      </c>
      <c r="FY21" s="1" t="s">
        <v>162</v>
      </c>
      <c r="FZ21" s="1" t="s">
        <v>155</v>
      </c>
      <c r="GA21" s="1" t="s">
        <v>163</v>
      </c>
      <c r="GB21" s="1" t="s">
        <v>155</v>
      </c>
      <c r="GC21" s="1" t="s">
        <v>164</v>
      </c>
      <c r="GD21" s="1" t="s">
        <v>155</v>
      </c>
      <c r="GE21" s="1" t="s">
        <v>158</v>
      </c>
      <c r="GF21" s="1" t="s">
        <v>159</v>
      </c>
      <c r="GG21" s="1" t="s">
        <v>155</v>
      </c>
      <c r="GH21" s="1" t="s">
        <v>163</v>
      </c>
      <c r="GI21" s="1" t="s">
        <v>155</v>
      </c>
      <c r="GJ21" s="1" t="s">
        <v>164</v>
      </c>
      <c r="GK21" s="1" t="s">
        <v>155</v>
      </c>
      <c r="GL21" s="1" t="s">
        <v>158</v>
      </c>
      <c r="GM21" s="1" t="s">
        <v>159</v>
      </c>
      <c r="GN21" s="1" t="s">
        <v>155</v>
      </c>
      <c r="GO21" s="1" t="s">
        <v>166</v>
      </c>
      <c r="GP21" s="1" t="s">
        <v>155</v>
      </c>
      <c r="GQ21" s="1" t="s">
        <v>194</v>
      </c>
      <c r="GR21" s="1" t="s">
        <v>155</v>
      </c>
      <c r="GS21" s="1" t="s">
        <v>158</v>
      </c>
      <c r="GT21" s="1" t="s">
        <v>159</v>
      </c>
      <c r="GU21" s="1" t="s">
        <v>155</v>
      </c>
      <c r="GV21" s="1" t="s">
        <v>166</v>
      </c>
      <c r="GW21" s="1" t="s">
        <v>155</v>
      </c>
      <c r="GX21" s="1" t="s">
        <v>212</v>
      </c>
      <c r="GY21" s="1" t="s">
        <v>155</v>
      </c>
      <c r="GZ21" s="1" t="s">
        <v>158</v>
      </c>
      <c r="HA21" s="1" t="s">
        <v>159</v>
      </c>
      <c r="HB21" s="1" t="s">
        <v>155</v>
      </c>
      <c r="HC21" s="1" t="s">
        <v>232</v>
      </c>
      <c r="HD21" s="1" t="s">
        <v>155</v>
      </c>
      <c r="HE21" s="1" t="s">
        <v>182</v>
      </c>
      <c r="HF21" s="1" t="s">
        <v>155</v>
      </c>
      <c r="HG21" s="1" t="s">
        <v>158</v>
      </c>
      <c r="HH21" s="1" t="s">
        <v>159</v>
      </c>
      <c r="HI21" s="1" t="s">
        <v>155</v>
      </c>
      <c r="HJ21" s="1" t="s">
        <v>166</v>
      </c>
      <c r="HK21" s="1" t="s">
        <v>155</v>
      </c>
      <c r="HL21" s="1" t="s">
        <v>201</v>
      </c>
      <c r="HM21" s="1" t="s">
        <v>155</v>
      </c>
      <c r="HN21" s="1" t="s">
        <v>184</v>
      </c>
      <c r="HO21" s="1" t="s">
        <v>155</v>
      </c>
      <c r="HP21" s="1" t="s">
        <v>155</v>
      </c>
      <c r="HQ21"/>
      <c r="HR21" s="1" t="s">
        <v>155</v>
      </c>
      <c r="HS21" s="1" t="s">
        <v>184</v>
      </c>
      <c r="HT21" s="1" t="s">
        <v>155</v>
      </c>
      <c r="HU21" s="1" t="s">
        <v>155</v>
      </c>
      <c r="HV21"/>
      <c r="HW21" s="1" t="s">
        <v>155</v>
      </c>
      <c r="HX21" s="1" t="s">
        <v>184</v>
      </c>
      <c r="HY21" s="1" t="s">
        <v>155</v>
      </c>
      <c r="HZ21" s="1" t="s">
        <v>155</v>
      </c>
      <c r="IA21"/>
      <c r="IB21" s="1" t="s">
        <v>155</v>
      </c>
      <c r="IC21" s="1" t="s">
        <v>376</v>
      </c>
      <c r="ID21" s="1" t="s">
        <v>155</v>
      </c>
      <c r="IE21" s="1" t="s">
        <v>155</v>
      </c>
      <c r="IF21"/>
      <c r="IG21" s="1" t="s">
        <v>377</v>
      </c>
      <c r="IH21" s="1" t="s">
        <v>378</v>
      </c>
      <c r="II21" s="1" t="s">
        <v>379</v>
      </c>
      <c r="IJ21" s="1" t="s">
        <v>380</v>
      </c>
      <c r="IK21" s="1" t="s">
        <v>381</v>
      </c>
      <c r="IL21" s="1" t="s">
        <v>382</v>
      </c>
    </row>
    <row r="22" spans="1:246" x14ac:dyDescent="0.15">
      <c r="A22" s="1" t="s">
        <v>383</v>
      </c>
      <c r="B22" s="1" t="s">
        <v>184</v>
      </c>
      <c r="C22" s="1" t="s">
        <v>155</v>
      </c>
      <c r="D22" s="1" t="s">
        <v>384</v>
      </c>
      <c r="E22" t="str">
        <f>HYPERLINK("https://api.typeform.com/responses/files/9902a86c3cd55f279a201920632c9a8b9c34375e7dfd0b68f86e873af5a0de56/IFCgeometries_Import_FKZViewer_HEriksson.jpg","https://api.typeform.com/responses/files/9902a86c3cd55f279a201920632c9a8b9c34375e7dfd0b68f86e873af5a0de56/IFCgeometries_Import_FKZViewer_HEriksson.jpg")</f>
        <v>https://api.typeform.com/responses/files/9902a86c3cd55f279a201920632c9a8b9c34375e7dfd0b68f86e873af5a0de56/IFCgeometries_Import_FKZViewer_HEriksson.jpg</v>
      </c>
      <c r="F22" s="1" t="s">
        <v>155</v>
      </c>
      <c r="G22" s="1" t="s">
        <v>157</v>
      </c>
      <c r="H22" s="1" t="s">
        <v>155</v>
      </c>
      <c r="I22" s="1" t="s">
        <v>157</v>
      </c>
      <c r="J22" s="1" t="s">
        <v>157</v>
      </c>
      <c r="K22" s="1" t="s">
        <v>157</v>
      </c>
      <c r="L22" s="1" t="s">
        <v>157</v>
      </c>
      <c r="M22" s="1" t="s">
        <v>158</v>
      </c>
      <c r="N22" s="1" t="s">
        <v>159</v>
      </c>
      <c r="O22" s="1" t="s">
        <v>155</v>
      </c>
      <c r="P22" s="1" t="s">
        <v>160</v>
      </c>
      <c r="Q22" s="1" t="s">
        <v>155</v>
      </c>
      <c r="R22" s="1" t="s">
        <v>161</v>
      </c>
      <c r="S22" s="1" t="s">
        <v>155</v>
      </c>
      <c r="T22" s="1" t="s">
        <v>158</v>
      </c>
      <c r="U22" s="1" t="s">
        <v>162</v>
      </c>
      <c r="V22" s="1" t="s">
        <v>155</v>
      </c>
      <c r="W22" s="1" t="s">
        <v>163</v>
      </c>
      <c r="X22" s="1" t="s">
        <v>155</v>
      </c>
      <c r="Y22" s="1" t="s">
        <v>385</v>
      </c>
      <c r="Z22" s="1" t="s">
        <v>155</v>
      </c>
      <c r="AA22" s="1" t="s">
        <v>158</v>
      </c>
      <c r="AB22" s="1" t="s">
        <v>159</v>
      </c>
      <c r="AC22" s="1" t="s">
        <v>155</v>
      </c>
      <c r="AD22" s="1" t="s">
        <v>163</v>
      </c>
      <c r="AE22" s="1" t="s">
        <v>155</v>
      </c>
      <c r="AF22" s="1" t="s">
        <v>194</v>
      </c>
      <c r="AG22" s="1" t="s">
        <v>155</v>
      </c>
      <c r="AH22" s="1" t="s">
        <v>158</v>
      </c>
      <c r="AI22" s="1" t="s">
        <v>159</v>
      </c>
      <c r="AJ22" s="1" t="s">
        <v>155</v>
      </c>
      <c r="AK22" s="1" t="s">
        <v>232</v>
      </c>
      <c r="AL22" s="1" t="s">
        <v>155</v>
      </c>
      <c r="AM22" s="1" t="s">
        <v>195</v>
      </c>
      <c r="AN22" s="1" t="s">
        <v>155</v>
      </c>
      <c r="AO22" s="1" t="s">
        <v>158</v>
      </c>
      <c r="AP22" s="1" t="s">
        <v>159</v>
      </c>
      <c r="AQ22" s="1" t="s">
        <v>155</v>
      </c>
      <c r="AR22" s="1" t="s">
        <v>163</v>
      </c>
      <c r="AS22" s="1" t="s">
        <v>155</v>
      </c>
      <c r="AT22" s="1" t="s">
        <v>168</v>
      </c>
      <c r="AU22" s="1" t="s">
        <v>155</v>
      </c>
      <c r="AV22" s="1" t="s">
        <v>158</v>
      </c>
      <c r="AW22" s="1" t="s">
        <v>159</v>
      </c>
      <c r="AX22" s="1" t="s">
        <v>155</v>
      </c>
      <c r="AY22" s="1" t="s">
        <v>232</v>
      </c>
      <c r="AZ22" s="1" t="s">
        <v>155</v>
      </c>
      <c r="BA22" s="1" t="s">
        <v>208</v>
      </c>
      <c r="BB22" s="1" t="s">
        <v>155</v>
      </c>
      <c r="BC22" s="1" t="s">
        <v>158</v>
      </c>
      <c r="BD22" s="1" t="s">
        <v>170</v>
      </c>
      <c r="BE22" s="1" t="s">
        <v>155</v>
      </c>
      <c r="BF22" s="1" t="s">
        <v>163</v>
      </c>
      <c r="BG22" s="1" t="s">
        <v>155</v>
      </c>
      <c r="BH22" s="1" t="s">
        <v>171</v>
      </c>
      <c r="BI22" s="1" t="s">
        <v>155</v>
      </c>
      <c r="BJ22" s="1" t="s">
        <v>158</v>
      </c>
      <c r="BK22" s="1" t="s">
        <v>159</v>
      </c>
      <c r="BL22" s="1" t="s">
        <v>155</v>
      </c>
      <c r="BM22" s="1" t="s">
        <v>163</v>
      </c>
      <c r="BN22" s="1" t="s">
        <v>155</v>
      </c>
      <c r="BO22" s="1" t="s">
        <v>164</v>
      </c>
      <c r="BP22" s="1" t="s">
        <v>155</v>
      </c>
      <c r="BQ22" s="1" t="s">
        <v>158</v>
      </c>
      <c r="BR22" s="1" t="s">
        <v>159</v>
      </c>
      <c r="BS22" s="1" t="s">
        <v>155</v>
      </c>
      <c r="BT22" s="1" t="s">
        <v>163</v>
      </c>
      <c r="BU22" s="1" t="s">
        <v>155</v>
      </c>
      <c r="BV22" s="1" t="s">
        <v>303</v>
      </c>
      <c r="BW22" s="1" t="s">
        <v>155</v>
      </c>
      <c r="BX22" s="1" t="s">
        <v>158</v>
      </c>
      <c r="BY22" s="1" t="s">
        <v>159</v>
      </c>
      <c r="BZ22" s="1" t="s">
        <v>155</v>
      </c>
      <c r="CA22" s="1" t="s">
        <v>163</v>
      </c>
      <c r="CB22" s="1" t="s">
        <v>155</v>
      </c>
      <c r="CC22" s="1" t="s">
        <v>174</v>
      </c>
      <c r="CD22" s="1" t="s">
        <v>155</v>
      </c>
      <c r="CE22" s="1" t="s">
        <v>158</v>
      </c>
      <c r="CF22" s="1" t="s">
        <v>159</v>
      </c>
      <c r="CG22" s="1" t="s">
        <v>155</v>
      </c>
      <c r="CH22" s="1" t="s">
        <v>163</v>
      </c>
      <c r="CI22" s="1" t="s">
        <v>155</v>
      </c>
      <c r="CJ22" s="1" t="s">
        <v>174</v>
      </c>
      <c r="CK22" s="1" t="s">
        <v>155</v>
      </c>
      <c r="CL22" s="1" t="s">
        <v>158</v>
      </c>
      <c r="CM22" s="1" t="s">
        <v>159</v>
      </c>
      <c r="CN22" s="1" t="s">
        <v>155</v>
      </c>
      <c r="CO22" s="1" t="s">
        <v>232</v>
      </c>
      <c r="CP22" s="1" t="s">
        <v>155</v>
      </c>
      <c r="CQ22" s="1" t="s">
        <v>210</v>
      </c>
      <c r="CR22" s="1" t="s">
        <v>155</v>
      </c>
      <c r="CS22" s="1" t="s">
        <v>158</v>
      </c>
      <c r="CT22" s="1" t="s">
        <v>159</v>
      </c>
      <c r="CU22" s="1" t="s">
        <v>155</v>
      </c>
      <c r="CV22" s="1" t="s">
        <v>163</v>
      </c>
      <c r="CW22" s="1" t="s">
        <v>155</v>
      </c>
      <c r="CX22" s="1" t="s">
        <v>175</v>
      </c>
      <c r="CY22" s="1" t="s">
        <v>155</v>
      </c>
      <c r="CZ22" s="1" t="s">
        <v>158</v>
      </c>
      <c r="DA22" s="1" t="s">
        <v>386</v>
      </c>
      <c r="DB22" s="1" t="s">
        <v>155</v>
      </c>
      <c r="DC22" s="1" t="s">
        <v>163</v>
      </c>
      <c r="DD22" s="1" t="s">
        <v>155</v>
      </c>
      <c r="DE22" s="1" t="s">
        <v>164</v>
      </c>
      <c r="DF22" s="1" t="s">
        <v>155</v>
      </c>
      <c r="DG22" s="1" t="s">
        <v>158</v>
      </c>
      <c r="DH22" s="1" t="s">
        <v>159</v>
      </c>
      <c r="DI22" s="1" t="s">
        <v>155</v>
      </c>
      <c r="DJ22" s="1" t="s">
        <v>232</v>
      </c>
      <c r="DK22" s="1" t="s">
        <v>155</v>
      </c>
      <c r="DL22" s="1" t="s">
        <v>196</v>
      </c>
      <c r="DM22" s="1" t="s">
        <v>155</v>
      </c>
      <c r="DN22" s="1" t="s">
        <v>158</v>
      </c>
      <c r="DO22" s="1" t="s">
        <v>159</v>
      </c>
      <c r="DP22" s="1" t="s">
        <v>155</v>
      </c>
      <c r="DQ22" s="1" t="s">
        <v>163</v>
      </c>
      <c r="DR22" s="1" t="s">
        <v>155</v>
      </c>
      <c r="DS22" s="1" t="s">
        <v>197</v>
      </c>
      <c r="DT22" s="1" t="s">
        <v>155</v>
      </c>
      <c r="DU22" s="1" t="s">
        <v>158</v>
      </c>
      <c r="DV22" s="1" t="s">
        <v>159</v>
      </c>
      <c r="DW22" s="1" t="s">
        <v>155</v>
      </c>
      <c r="DX22" s="1" t="s">
        <v>163</v>
      </c>
      <c r="DY22" s="1" t="s">
        <v>155</v>
      </c>
      <c r="DZ22" s="1" t="s">
        <v>194</v>
      </c>
      <c r="EA22" s="1" t="s">
        <v>155</v>
      </c>
      <c r="EB22" s="1" t="s">
        <v>158</v>
      </c>
      <c r="EC22" s="1" t="s">
        <v>159</v>
      </c>
      <c r="ED22" s="1" t="s">
        <v>155</v>
      </c>
      <c r="EE22" s="1" t="s">
        <v>232</v>
      </c>
      <c r="EF22" s="1" t="s">
        <v>155</v>
      </c>
      <c r="EG22" s="1" t="s">
        <v>178</v>
      </c>
      <c r="EH22" s="1" t="s">
        <v>155</v>
      </c>
      <c r="EI22" s="1" t="s">
        <v>158</v>
      </c>
      <c r="EJ22" s="1" t="s">
        <v>159</v>
      </c>
      <c r="EK22" s="1" t="s">
        <v>155</v>
      </c>
      <c r="EL22" s="1" t="s">
        <v>163</v>
      </c>
      <c r="EM22" s="1" t="s">
        <v>179</v>
      </c>
      <c r="EN22" s="1" t="s">
        <v>155</v>
      </c>
      <c r="EO22" s="1" t="s">
        <v>165</v>
      </c>
      <c r="EP22" s="1" t="s">
        <v>155</v>
      </c>
      <c r="EQ22" s="1" t="s">
        <v>155</v>
      </c>
      <c r="ER22" s="1" t="s">
        <v>155</v>
      </c>
      <c r="ES22" s="1" t="s">
        <v>155</v>
      </c>
      <c r="ET22" s="1" t="s">
        <v>155</v>
      </c>
      <c r="EU22" s="1" t="s">
        <v>155</v>
      </c>
      <c r="EV22" s="1" t="s">
        <v>158</v>
      </c>
      <c r="EW22" s="1" t="s">
        <v>159</v>
      </c>
      <c r="EX22" s="1" t="s">
        <v>155</v>
      </c>
      <c r="EY22" s="1" t="s">
        <v>232</v>
      </c>
      <c r="EZ22" s="1" t="s">
        <v>155</v>
      </c>
      <c r="FA22" s="1" t="s">
        <v>198</v>
      </c>
      <c r="FB22" s="1" t="s">
        <v>155</v>
      </c>
      <c r="FC22" s="1" t="s">
        <v>158</v>
      </c>
      <c r="FD22" s="1" t="s">
        <v>159</v>
      </c>
      <c r="FE22" s="1" t="s">
        <v>155</v>
      </c>
      <c r="FF22" s="1" t="s">
        <v>163</v>
      </c>
      <c r="FG22" s="1" t="s">
        <v>155</v>
      </c>
      <c r="FH22" s="1" t="s">
        <v>194</v>
      </c>
      <c r="FI22" s="1" t="s">
        <v>155</v>
      </c>
      <c r="FJ22" s="1" t="s">
        <v>158</v>
      </c>
      <c r="FK22" s="1" t="s">
        <v>159</v>
      </c>
      <c r="FL22" s="1" t="s">
        <v>155</v>
      </c>
      <c r="FM22" s="1" t="s">
        <v>163</v>
      </c>
      <c r="FN22" s="1" t="s">
        <v>155</v>
      </c>
      <c r="FO22" s="1" t="s">
        <v>181</v>
      </c>
      <c r="FP22" s="1" t="s">
        <v>155</v>
      </c>
      <c r="FQ22" s="1" t="s">
        <v>158</v>
      </c>
      <c r="FR22" s="1" t="s">
        <v>159</v>
      </c>
      <c r="FS22" s="1" t="s">
        <v>155</v>
      </c>
      <c r="FT22" s="1" t="s">
        <v>232</v>
      </c>
      <c r="FU22" s="1" t="s">
        <v>155</v>
      </c>
      <c r="FV22" s="1" t="s">
        <v>199</v>
      </c>
      <c r="FW22" s="1" t="s">
        <v>155</v>
      </c>
      <c r="FX22" s="1" t="s">
        <v>158</v>
      </c>
      <c r="FY22" s="1" t="s">
        <v>162</v>
      </c>
      <c r="FZ22" s="1" t="s">
        <v>155</v>
      </c>
      <c r="GA22" s="1" t="s">
        <v>163</v>
      </c>
      <c r="GB22" s="1" t="s">
        <v>155</v>
      </c>
      <c r="GC22" s="1" t="s">
        <v>164</v>
      </c>
      <c r="GD22" s="1" t="s">
        <v>155</v>
      </c>
      <c r="GE22" s="1" t="s">
        <v>158</v>
      </c>
      <c r="GF22" s="1" t="s">
        <v>159</v>
      </c>
      <c r="GG22" s="1" t="s">
        <v>155</v>
      </c>
      <c r="GH22" s="1" t="s">
        <v>163</v>
      </c>
      <c r="GI22" s="1" t="s">
        <v>155</v>
      </c>
      <c r="GJ22" s="1" t="s">
        <v>164</v>
      </c>
      <c r="GK22" s="1" t="s">
        <v>155</v>
      </c>
      <c r="GL22" s="1" t="s">
        <v>158</v>
      </c>
      <c r="GM22" s="1" t="s">
        <v>159</v>
      </c>
      <c r="GN22" s="1" t="s">
        <v>155</v>
      </c>
      <c r="GO22" s="1" t="s">
        <v>232</v>
      </c>
      <c r="GP22" s="1" t="s">
        <v>155</v>
      </c>
      <c r="GQ22" s="1" t="s">
        <v>194</v>
      </c>
      <c r="GR22" s="1" t="s">
        <v>155</v>
      </c>
      <c r="GS22" s="1" t="s">
        <v>158</v>
      </c>
      <c r="GT22" s="1" t="s">
        <v>159</v>
      </c>
      <c r="GU22" s="1" t="s">
        <v>155</v>
      </c>
      <c r="GV22" s="1" t="s">
        <v>163</v>
      </c>
      <c r="GW22" s="1" t="s">
        <v>155</v>
      </c>
      <c r="GX22" s="1" t="s">
        <v>181</v>
      </c>
      <c r="GY22" s="1" t="s">
        <v>155</v>
      </c>
      <c r="GZ22" s="1" t="s">
        <v>158</v>
      </c>
      <c r="HA22" s="1" t="s">
        <v>159</v>
      </c>
      <c r="HB22" s="1" t="s">
        <v>155</v>
      </c>
      <c r="HC22" s="1" t="s">
        <v>232</v>
      </c>
      <c r="HD22" s="1" t="s">
        <v>155</v>
      </c>
      <c r="HE22" s="1" t="s">
        <v>182</v>
      </c>
      <c r="HF22" s="1" t="s">
        <v>155</v>
      </c>
      <c r="HG22" s="1" t="s">
        <v>158</v>
      </c>
      <c r="HH22" s="1" t="s">
        <v>159</v>
      </c>
      <c r="HI22" s="1" t="s">
        <v>155</v>
      </c>
      <c r="HJ22" s="1" t="s">
        <v>232</v>
      </c>
      <c r="HK22" s="1" t="s">
        <v>155</v>
      </c>
      <c r="HL22" s="1" t="s">
        <v>201</v>
      </c>
      <c r="HM22" s="1" t="s">
        <v>155</v>
      </c>
      <c r="HN22" s="1" t="s">
        <v>184</v>
      </c>
      <c r="HO22" s="1" t="s">
        <v>155</v>
      </c>
      <c r="HP22" s="1" t="s">
        <v>155</v>
      </c>
      <c r="HQ22"/>
      <c r="HR22" s="1" t="s">
        <v>155</v>
      </c>
      <c r="HS22" s="1" t="s">
        <v>184</v>
      </c>
      <c r="HT22" s="1" t="s">
        <v>155</v>
      </c>
      <c r="HU22" s="1" t="s">
        <v>155</v>
      </c>
      <c r="HV22"/>
      <c r="HW22" s="1" t="s">
        <v>155</v>
      </c>
      <c r="HX22" s="1" t="s">
        <v>184</v>
      </c>
      <c r="HY22" s="1" t="s">
        <v>155</v>
      </c>
      <c r="HZ22" s="1" t="s">
        <v>155</v>
      </c>
      <c r="IA22"/>
      <c r="IB22" s="1" t="s">
        <v>155</v>
      </c>
      <c r="IC22" s="1" t="s">
        <v>363</v>
      </c>
      <c r="ID22" s="1" t="s">
        <v>157</v>
      </c>
      <c r="IE22" s="1" t="s">
        <v>155</v>
      </c>
      <c r="IF22" t="str">
        <f>HYPERLINK("https://api.typeform.com/responses/files/b5b18c3fbb7d164cbbee1ca299494342e303b050bec74bc5cf2eb05cc9c931ea/IfcGeometries_Export_FKZViewer_HEriksson.jpg","https://api.typeform.com/responses/files/b5b18c3fbb7d164cbbee1ca299494342e303b050bec74bc5cf2eb05cc9c931ea/IfcGeometries_Export_FKZViewer_HEriksson.jpg")</f>
        <v>https://api.typeform.com/responses/files/b5b18c3fbb7d164cbbee1ca299494342e303b050bec74bc5cf2eb05cc9c931ea/IfcGeometries_Export_FKZViewer_HEriksson.jpg</v>
      </c>
      <c r="IG22" s="1" t="s">
        <v>364</v>
      </c>
      <c r="IH22" s="1" t="s">
        <v>387</v>
      </c>
      <c r="II22" s="1" t="s">
        <v>379</v>
      </c>
      <c r="IJ22" s="1" t="s">
        <v>388</v>
      </c>
      <c r="IK22" s="1" t="s">
        <v>389</v>
      </c>
      <c r="IL22" s="1" t="s">
        <v>382</v>
      </c>
    </row>
    <row r="23" spans="1:246" x14ac:dyDescent="0.15">
      <c r="A23" s="1" t="s">
        <v>390</v>
      </c>
      <c r="B23" s="1" t="s">
        <v>154</v>
      </c>
      <c r="C23" s="1" t="s">
        <v>155</v>
      </c>
      <c r="D23" s="1" t="s">
        <v>155</v>
      </c>
      <c r="E23"/>
      <c r="F23" s="1" t="s">
        <v>391</v>
      </c>
      <c r="G23" s="1" t="s">
        <v>156</v>
      </c>
      <c r="H23" s="1" t="s">
        <v>155</v>
      </c>
      <c r="I23" s="1" t="s">
        <v>157</v>
      </c>
      <c r="J23" s="1" t="s">
        <v>157</v>
      </c>
      <c r="K23" s="1" t="s">
        <v>157</v>
      </c>
      <c r="L23" s="1" t="s">
        <v>157</v>
      </c>
      <c r="M23" s="1" t="s">
        <v>158</v>
      </c>
      <c r="N23" s="1" t="s">
        <v>159</v>
      </c>
      <c r="O23" s="1" t="s">
        <v>155</v>
      </c>
      <c r="P23" s="1" t="s">
        <v>160</v>
      </c>
      <c r="Q23" s="1" t="s">
        <v>155</v>
      </c>
      <c r="R23" s="1" t="s">
        <v>161</v>
      </c>
      <c r="S23" s="1" t="s">
        <v>155</v>
      </c>
      <c r="T23" s="1" t="s">
        <v>158</v>
      </c>
      <c r="U23" s="1" t="s">
        <v>162</v>
      </c>
      <c r="V23" s="1" t="s">
        <v>155</v>
      </c>
      <c r="W23" s="1" t="s">
        <v>163</v>
      </c>
      <c r="X23" s="1" t="s">
        <v>155</v>
      </c>
      <c r="Y23" s="1" t="s">
        <v>164</v>
      </c>
      <c r="Z23" s="1" t="s">
        <v>155</v>
      </c>
      <c r="AA23" s="1" t="s">
        <v>158</v>
      </c>
      <c r="AB23" s="1" t="s">
        <v>155</v>
      </c>
      <c r="AC23" s="1" t="s">
        <v>392</v>
      </c>
      <c r="AD23" s="1" t="s">
        <v>163</v>
      </c>
      <c r="AE23" s="1" t="s">
        <v>155</v>
      </c>
      <c r="AF23" s="1" t="s">
        <v>194</v>
      </c>
      <c r="AG23" s="1" t="s">
        <v>155</v>
      </c>
      <c r="AH23" s="1" t="s">
        <v>158</v>
      </c>
      <c r="AI23" s="1" t="s">
        <v>159</v>
      </c>
      <c r="AJ23" s="1" t="s">
        <v>155</v>
      </c>
      <c r="AK23" s="1" t="s">
        <v>166</v>
      </c>
      <c r="AL23" s="1" t="s">
        <v>155</v>
      </c>
      <c r="AM23" s="1" t="s">
        <v>195</v>
      </c>
      <c r="AN23" s="1" t="s">
        <v>155</v>
      </c>
      <c r="AO23" s="1" t="s">
        <v>165</v>
      </c>
      <c r="AP23" s="1" t="s">
        <v>155</v>
      </c>
      <c r="AQ23" s="1" t="s">
        <v>155</v>
      </c>
      <c r="AR23" s="1" t="s">
        <v>155</v>
      </c>
      <c r="AS23" s="1" t="s">
        <v>155</v>
      </c>
      <c r="AT23" s="1" t="s">
        <v>155</v>
      </c>
      <c r="AU23" s="1" t="s">
        <v>155</v>
      </c>
      <c r="AV23" s="1" t="s">
        <v>158</v>
      </c>
      <c r="AW23" s="1" t="s">
        <v>159</v>
      </c>
      <c r="AX23" s="1" t="s">
        <v>155</v>
      </c>
      <c r="AY23" s="1" t="s">
        <v>166</v>
      </c>
      <c r="AZ23" s="1" t="s">
        <v>155</v>
      </c>
      <c r="BA23" s="1" t="s">
        <v>208</v>
      </c>
      <c r="BB23" s="1" t="s">
        <v>155</v>
      </c>
      <c r="BC23" s="1" t="s">
        <v>158</v>
      </c>
      <c r="BD23" s="1" t="s">
        <v>170</v>
      </c>
      <c r="BE23" s="1" t="s">
        <v>155</v>
      </c>
      <c r="BF23" s="1" t="s">
        <v>163</v>
      </c>
      <c r="BG23" s="1" t="s">
        <v>155</v>
      </c>
      <c r="BH23" s="1" t="s">
        <v>171</v>
      </c>
      <c r="BI23" s="1" t="s">
        <v>155</v>
      </c>
      <c r="BJ23" s="1" t="s">
        <v>158</v>
      </c>
      <c r="BK23" s="1" t="s">
        <v>159</v>
      </c>
      <c r="BL23" s="1" t="s">
        <v>155</v>
      </c>
      <c r="BM23" s="1" t="s">
        <v>163</v>
      </c>
      <c r="BN23" s="1" t="s">
        <v>155</v>
      </c>
      <c r="BO23" s="1" t="s">
        <v>164</v>
      </c>
      <c r="BP23" s="1" t="s">
        <v>155</v>
      </c>
      <c r="BQ23" s="1" t="s">
        <v>158</v>
      </c>
      <c r="BR23" s="1" t="s">
        <v>159</v>
      </c>
      <c r="BS23" s="1" t="s">
        <v>155</v>
      </c>
      <c r="BT23" s="1" t="s">
        <v>163</v>
      </c>
      <c r="BU23" s="1" t="s">
        <v>155</v>
      </c>
      <c r="BV23" s="1" t="s">
        <v>303</v>
      </c>
      <c r="BW23" s="1" t="s">
        <v>155</v>
      </c>
      <c r="BX23" s="1" t="s">
        <v>158</v>
      </c>
      <c r="BY23" s="1" t="s">
        <v>159</v>
      </c>
      <c r="BZ23" s="1" t="s">
        <v>155</v>
      </c>
      <c r="CA23" s="1" t="s">
        <v>166</v>
      </c>
      <c r="CB23" s="1" t="s">
        <v>155</v>
      </c>
      <c r="CC23" s="1" t="s">
        <v>209</v>
      </c>
      <c r="CD23" s="1" t="s">
        <v>155</v>
      </c>
      <c r="CE23" s="1" t="s">
        <v>165</v>
      </c>
      <c r="CF23" s="1" t="s">
        <v>155</v>
      </c>
      <c r="CG23" s="1" t="s">
        <v>155</v>
      </c>
      <c r="CH23" s="1" t="s">
        <v>155</v>
      </c>
      <c r="CI23" s="1" t="s">
        <v>155</v>
      </c>
      <c r="CJ23" s="1" t="s">
        <v>155</v>
      </c>
      <c r="CK23" s="1" t="s">
        <v>155</v>
      </c>
      <c r="CL23" s="1" t="s">
        <v>158</v>
      </c>
      <c r="CM23" s="1" t="s">
        <v>159</v>
      </c>
      <c r="CN23" s="1" t="s">
        <v>155</v>
      </c>
      <c r="CO23" s="1" t="s">
        <v>166</v>
      </c>
      <c r="CP23" s="1" t="s">
        <v>155</v>
      </c>
      <c r="CQ23" s="1" t="s">
        <v>244</v>
      </c>
      <c r="CR23" s="1" t="s">
        <v>155</v>
      </c>
      <c r="CS23" s="1" t="s">
        <v>158</v>
      </c>
      <c r="CT23" s="1" t="s">
        <v>159</v>
      </c>
      <c r="CU23" s="1" t="s">
        <v>155</v>
      </c>
      <c r="CV23" s="1" t="s">
        <v>163</v>
      </c>
      <c r="CW23" s="1" t="s">
        <v>155</v>
      </c>
      <c r="CX23" s="1" t="s">
        <v>175</v>
      </c>
      <c r="CY23" s="1" t="s">
        <v>155</v>
      </c>
      <c r="CZ23" s="1" t="s">
        <v>165</v>
      </c>
      <c r="DA23" s="1" t="s">
        <v>155</v>
      </c>
      <c r="DB23" s="1" t="s">
        <v>155</v>
      </c>
      <c r="DC23" s="1" t="s">
        <v>155</v>
      </c>
      <c r="DD23" s="1" t="s">
        <v>155</v>
      </c>
      <c r="DE23" s="1" t="s">
        <v>155</v>
      </c>
      <c r="DF23" s="1" t="s">
        <v>155</v>
      </c>
      <c r="DG23" s="1" t="s">
        <v>158</v>
      </c>
      <c r="DH23" s="1" t="s">
        <v>159</v>
      </c>
      <c r="DI23" s="1" t="s">
        <v>155</v>
      </c>
      <c r="DJ23" s="1" t="s">
        <v>166</v>
      </c>
      <c r="DK23" s="1" t="s">
        <v>155</v>
      </c>
      <c r="DL23" s="1" t="s">
        <v>196</v>
      </c>
      <c r="DM23" s="1" t="s">
        <v>155</v>
      </c>
      <c r="DN23" s="1" t="s">
        <v>158</v>
      </c>
      <c r="DO23" s="1" t="s">
        <v>159</v>
      </c>
      <c r="DP23" s="1" t="s">
        <v>155</v>
      </c>
      <c r="DQ23" s="1" t="s">
        <v>166</v>
      </c>
      <c r="DR23" s="1" t="s">
        <v>155</v>
      </c>
      <c r="DS23" s="1" t="s">
        <v>234</v>
      </c>
      <c r="DT23" s="1" t="s">
        <v>155</v>
      </c>
      <c r="DU23" s="1" t="s">
        <v>165</v>
      </c>
      <c r="DV23" s="1" t="s">
        <v>155</v>
      </c>
      <c r="DW23" s="1" t="s">
        <v>155</v>
      </c>
      <c r="DX23" s="1" t="s">
        <v>155</v>
      </c>
      <c r="DY23" s="1" t="s">
        <v>155</v>
      </c>
      <c r="DZ23" s="1" t="s">
        <v>155</v>
      </c>
      <c r="EA23" s="1" t="s">
        <v>155</v>
      </c>
      <c r="EB23" s="1" t="s">
        <v>165</v>
      </c>
      <c r="EC23" s="1" t="s">
        <v>155</v>
      </c>
      <c r="ED23" s="1" t="s">
        <v>155</v>
      </c>
      <c r="EE23" s="1" t="s">
        <v>155</v>
      </c>
      <c r="EF23" s="1" t="s">
        <v>155</v>
      </c>
      <c r="EG23" s="1" t="s">
        <v>155</v>
      </c>
      <c r="EH23" s="1" t="s">
        <v>155</v>
      </c>
      <c r="EI23" s="1" t="s">
        <v>158</v>
      </c>
      <c r="EJ23" s="1" t="s">
        <v>159</v>
      </c>
      <c r="EK23" s="1" t="s">
        <v>155</v>
      </c>
      <c r="EL23" s="1" t="s">
        <v>163</v>
      </c>
      <c r="EM23" s="1" t="s">
        <v>179</v>
      </c>
      <c r="EN23" s="1" t="s">
        <v>155</v>
      </c>
      <c r="EO23" s="1" t="s">
        <v>165</v>
      </c>
      <c r="EP23" s="1" t="s">
        <v>155</v>
      </c>
      <c r="EQ23" s="1" t="s">
        <v>155</v>
      </c>
      <c r="ER23" s="1" t="s">
        <v>155</v>
      </c>
      <c r="ES23" s="1" t="s">
        <v>155</v>
      </c>
      <c r="ET23" s="1" t="s">
        <v>155</v>
      </c>
      <c r="EU23" s="1" t="s">
        <v>155</v>
      </c>
      <c r="EV23" s="1" t="s">
        <v>158</v>
      </c>
      <c r="EW23" s="1" t="s">
        <v>159</v>
      </c>
      <c r="EX23" s="1" t="s">
        <v>155</v>
      </c>
      <c r="EY23" s="1" t="s">
        <v>166</v>
      </c>
      <c r="EZ23" s="1" t="s">
        <v>155</v>
      </c>
      <c r="FA23" s="1" t="s">
        <v>198</v>
      </c>
      <c r="FB23" s="1" t="s">
        <v>155</v>
      </c>
      <c r="FC23" s="1" t="s">
        <v>158</v>
      </c>
      <c r="FD23" s="1" t="s">
        <v>159</v>
      </c>
      <c r="FE23" s="1" t="s">
        <v>155</v>
      </c>
      <c r="FF23" s="1" t="s">
        <v>163</v>
      </c>
      <c r="FG23" s="1" t="s">
        <v>155</v>
      </c>
      <c r="FH23" s="1" t="s">
        <v>194</v>
      </c>
      <c r="FI23" s="1" t="s">
        <v>155</v>
      </c>
      <c r="FJ23" s="1" t="s">
        <v>165</v>
      </c>
      <c r="FK23" s="1" t="s">
        <v>155</v>
      </c>
      <c r="FL23" s="1" t="s">
        <v>155</v>
      </c>
      <c r="FM23" s="1" t="s">
        <v>155</v>
      </c>
      <c r="FN23" s="1" t="s">
        <v>155</v>
      </c>
      <c r="FO23" s="1" t="s">
        <v>155</v>
      </c>
      <c r="FP23" s="1" t="s">
        <v>155</v>
      </c>
      <c r="FQ23" s="1" t="s">
        <v>158</v>
      </c>
      <c r="FR23" s="1" t="s">
        <v>159</v>
      </c>
      <c r="FS23" s="1" t="s">
        <v>155</v>
      </c>
      <c r="FT23" s="1" t="s">
        <v>166</v>
      </c>
      <c r="FU23" s="1" t="s">
        <v>155</v>
      </c>
      <c r="FV23" s="1" t="s">
        <v>199</v>
      </c>
      <c r="FW23" s="1" t="s">
        <v>155</v>
      </c>
      <c r="FX23" s="1" t="s">
        <v>158</v>
      </c>
      <c r="FY23" s="1" t="s">
        <v>162</v>
      </c>
      <c r="FZ23" s="1" t="s">
        <v>155</v>
      </c>
      <c r="GA23" s="1" t="s">
        <v>163</v>
      </c>
      <c r="GB23" s="1" t="s">
        <v>155</v>
      </c>
      <c r="GC23" s="1" t="s">
        <v>164</v>
      </c>
      <c r="GD23" s="1" t="s">
        <v>155</v>
      </c>
      <c r="GE23" s="1" t="s">
        <v>158</v>
      </c>
      <c r="GF23" s="1" t="s">
        <v>159</v>
      </c>
      <c r="GG23" s="1" t="s">
        <v>155</v>
      </c>
      <c r="GH23" s="1" t="s">
        <v>163</v>
      </c>
      <c r="GI23" s="1" t="s">
        <v>155</v>
      </c>
      <c r="GJ23" s="1" t="s">
        <v>164</v>
      </c>
      <c r="GK23" s="1" t="s">
        <v>155</v>
      </c>
      <c r="GL23" s="1" t="s">
        <v>158</v>
      </c>
      <c r="GM23" s="1" t="s">
        <v>159</v>
      </c>
      <c r="GN23" s="1" t="s">
        <v>155</v>
      </c>
      <c r="GO23" s="1" t="s">
        <v>163</v>
      </c>
      <c r="GP23" s="1" t="s">
        <v>155</v>
      </c>
      <c r="GQ23" s="1" t="s">
        <v>194</v>
      </c>
      <c r="GR23" s="1" t="s">
        <v>155</v>
      </c>
      <c r="GS23" s="1" t="s">
        <v>158</v>
      </c>
      <c r="GT23" s="1" t="s">
        <v>159</v>
      </c>
      <c r="GU23" s="1" t="s">
        <v>155</v>
      </c>
      <c r="GV23" s="1" t="s">
        <v>166</v>
      </c>
      <c r="GW23" s="1" t="s">
        <v>155</v>
      </c>
      <c r="GX23" s="1" t="s">
        <v>212</v>
      </c>
      <c r="GY23" s="1" t="s">
        <v>155</v>
      </c>
      <c r="GZ23" s="1" t="s">
        <v>158</v>
      </c>
      <c r="HA23" s="1" t="s">
        <v>159</v>
      </c>
      <c r="HB23" s="1" t="s">
        <v>155</v>
      </c>
      <c r="HC23" s="1" t="s">
        <v>166</v>
      </c>
      <c r="HD23" s="1" t="s">
        <v>155</v>
      </c>
      <c r="HE23" s="1" t="s">
        <v>182</v>
      </c>
      <c r="HF23" s="1" t="s">
        <v>155</v>
      </c>
      <c r="HG23" s="1" t="s">
        <v>158</v>
      </c>
      <c r="HH23" s="1" t="s">
        <v>159</v>
      </c>
      <c r="HI23" s="1" t="s">
        <v>155</v>
      </c>
      <c r="HJ23" s="1" t="s">
        <v>166</v>
      </c>
      <c r="HK23" s="1" t="s">
        <v>155</v>
      </c>
      <c r="HL23" s="1" t="s">
        <v>201</v>
      </c>
      <c r="HM23" s="1" t="s">
        <v>155</v>
      </c>
      <c r="HN23" s="1" t="s">
        <v>184</v>
      </c>
      <c r="HO23" s="1" t="s">
        <v>155</v>
      </c>
      <c r="HP23" s="1" t="s">
        <v>155</v>
      </c>
      <c r="HQ23"/>
      <c r="HR23" s="1" t="s">
        <v>155</v>
      </c>
      <c r="HS23" s="1" t="s">
        <v>184</v>
      </c>
      <c r="HT23" s="1" t="s">
        <v>155</v>
      </c>
      <c r="HU23" s="1" t="s">
        <v>155</v>
      </c>
      <c r="HV23"/>
      <c r="HW23" s="1" t="s">
        <v>155</v>
      </c>
      <c r="HX23" s="1" t="s">
        <v>184</v>
      </c>
      <c r="HY23" s="1" t="s">
        <v>155</v>
      </c>
      <c r="HZ23" s="1" t="s">
        <v>155</v>
      </c>
      <c r="IA23"/>
      <c r="IB23" s="1" t="s">
        <v>393</v>
      </c>
      <c r="IC23" s="1" t="s">
        <v>363</v>
      </c>
      <c r="ID23" s="1" t="s">
        <v>157</v>
      </c>
      <c r="IE23" s="1" t="s">
        <v>394</v>
      </c>
      <c r="IF23" t="str">
        <f>HYPERLINK("https://api.typeform.com/responses/files/b921d3d16d7555ee8f4c578a031cbd8335275cea032b2ef0f66c80aed2b27771/freecad_ifc_import_export_options.png","https://api.typeform.com/responses/files/b921d3d16d7555ee8f4c578a031cbd8335275cea032b2ef0f66c80aed2b27771/freecad_ifc_import_export_options.png")</f>
        <v>https://api.typeform.com/responses/files/b921d3d16d7555ee8f4c578a031cbd8335275cea032b2ef0f66c80aed2b27771/freecad_ifc_import_export_options.png</v>
      </c>
      <c r="IG23" s="1" t="s">
        <v>306</v>
      </c>
      <c r="IH23" s="1" t="s">
        <v>395</v>
      </c>
      <c r="II23" s="1" t="s">
        <v>308</v>
      </c>
      <c r="IJ23" s="1" t="s">
        <v>396</v>
      </c>
      <c r="IK23" s="1" t="s">
        <v>397</v>
      </c>
      <c r="IL23" s="1" t="s">
        <v>311</v>
      </c>
    </row>
    <row r="24" spans="1:246" x14ac:dyDescent="0.15">
      <c r="A24" s="1" t="s">
        <v>398</v>
      </c>
      <c r="B24" s="1" t="s">
        <v>154</v>
      </c>
      <c r="C24" s="1" t="s">
        <v>155</v>
      </c>
      <c r="D24" s="1" t="s">
        <v>155</v>
      </c>
      <c r="E24"/>
      <c r="F24" s="1" t="s">
        <v>155</v>
      </c>
      <c r="G24" s="1" t="s">
        <v>157</v>
      </c>
      <c r="H24" s="1" t="s">
        <v>155</v>
      </c>
      <c r="I24" s="1" t="s">
        <v>157</v>
      </c>
      <c r="J24" s="1" t="s">
        <v>157</v>
      </c>
      <c r="K24" s="1" t="s">
        <v>157</v>
      </c>
      <c r="L24" s="1" t="s">
        <v>157</v>
      </c>
      <c r="M24" s="1" t="s">
        <v>158</v>
      </c>
      <c r="N24" s="1" t="s">
        <v>159</v>
      </c>
      <c r="O24" s="1" t="s">
        <v>155</v>
      </c>
      <c r="P24" s="1" t="s">
        <v>160</v>
      </c>
      <c r="Q24" s="1" t="s">
        <v>155</v>
      </c>
      <c r="R24" s="1" t="s">
        <v>161</v>
      </c>
      <c r="S24" s="1" t="s">
        <v>155</v>
      </c>
      <c r="T24" s="1" t="s">
        <v>158</v>
      </c>
      <c r="U24" s="1" t="s">
        <v>162</v>
      </c>
      <c r="V24" s="1" t="s">
        <v>155</v>
      </c>
      <c r="W24" s="1" t="s">
        <v>166</v>
      </c>
      <c r="X24" s="1" t="s">
        <v>155</v>
      </c>
      <c r="Y24" s="1" t="s">
        <v>164</v>
      </c>
      <c r="Z24" s="1" t="s">
        <v>155</v>
      </c>
      <c r="AA24" s="1" t="s">
        <v>158</v>
      </c>
      <c r="AB24" s="1" t="s">
        <v>159</v>
      </c>
      <c r="AC24" s="1" t="s">
        <v>155</v>
      </c>
      <c r="AD24" s="1" t="s">
        <v>163</v>
      </c>
      <c r="AE24" s="1" t="s">
        <v>155</v>
      </c>
      <c r="AF24" s="1" t="s">
        <v>194</v>
      </c>
      <c r="AG24" s="1" t="s">
        <v>155</v>
      </c>
      <c r="AH24" s="1" t="s">
        <v>158</v>
      </c>
      <c r="AI24" s="1" t="s">
        <v>159</v>
      </c>
      <c r="AJ24" s="1" t="s">
        <v>155</v>
      </c>
      <c r="AK24" s="1" t="s">
        <v>166</v>
      </c>
      <c r="AL24" s="1" t="s">
        <v>155</v>
      </c>
      <c r="AM24" s="1" t="s">
        <v>195</v>
      </c>
      <c r="AN24" s="1" t="s">
        <v>155</v>
      </c>
      <c r="AO24" s="1" t="s">
        <v>165</v>
      </c>
      <c r="AP24" s="1" t="s">
        <v>155</v>
      </c>
      <c r="AQ24" s="1" t="s">
        <v>155</v>
      </c>
      <c r="AR24" s="1" t="s">
        <v>155</v>
      </c>
      <c r="AS24" s="1" t="s">
        <v>155</v>
      </c>
      <c r="AT24" s="1" t="s">
        <v>155</v>
      </c>
      <c r="AU24" s="1" t="s">
        <v>155</v>
      </c>
      <c r="AV24" s="1" t="s">
        <v>158</v>
      </c>
      <c r="AW24" s="1" t="s">
        <v>159</v>
      </c>
      <c r="AX24" s="1" t="s">
        <v>155</v>
      </c>
      <c r="AY24" s="1" t="s">
        <v>166</v>
      </c>
      <c r="AZ24" s="1" t="s">
        <v>155</v>
      </c>
      <c r="BA24" s="1" t="s">
        <v>208</v>
      </c>
      <c r="BB24" s="1" t="s">
        <v>155</v>
      </c>
      <c r="BC24" s="1" t="s">
        <v>158</v>
      </c>
      <c r="BD24" s="1" t="s">
        <v>170</v>
      </c>
      <c r="BE24" s="1" t="s">
        <v>155</v>
      </c>
      <c r="BF24" s="1" t="s">
        <v>163</v>
      </c>
      <c r="BG24" s="1" t="s">
        <v>155</v>
      </c>
      <c r="BH24" s="1" t="s">
        <v>171</v>
      </c>
      <c r="BI24" s="1" t="s">
        <v>155</v>
      </c>
      <c r="BJ24" s="1" t="s">
        <v>158</v>
      </c>
      <c r="BK24" s="1" t="s">
        <v>159</v>
      </c>
      <c r="BL24" s="1" t="s">
        <v>155</v>
      </c>
      <c r="BM24" s="1" t="s">
        <v>163</v>
      </c>
      <c r="BN24" s="1" t="s">
        <v>155</v>
      </c>
      <c r="BO24" s="1" t="s">
        <v>164</v>
      </c>
      <c r="BP24" s="1" t="s">
        <v>155</v>
      </c>
      <c r="BQ24" s="1" t="s">
        <v>158</v>
      </c>
      <c r="BR24" s="1" t="s">
        <v>159</v>
      </c>
      <c r="BS24" s="1" t="s">
        <v>155</v>
      </c>
      <c r="BT24" s="1" t="s">
        <v>163</v>
      </c>
      <c r="BU24" s="1" t="s">
        <v>155</v>
      </c>
      <c r="BV24" s="1" t="s">
        <v>399</v>
      </c>
      <c r="BW24" s="1" t="s">
        <v>155</v>
      </c>
      <c r="BX24" s="1" t="s">
        <v>158</v>
      </c>
      <c r="BY24" s="1" t="s">
        <v>159</v>
      </c>
      <c r="BZ24" s="1" t="s">
        <v>155</v>
      </c>
      <c r="CA24" s="1" t="s">
        <v>166</v>
      </c>
      <c r="CB24" s="1" t="s">
        <v>155</v>
      </c>
      <c r="CC24" s="1" t="s">
        <v>209</v>
      </c>
      <c r="CD24" s="1" t="s">
        <v>155</v>
      </c>
      <c r="CE24" s="1" t="s">
        <v>165</v>
      </c>
      <c r="CF24" s="1" t="s">
        <v>155</v>
      </c>
      <c r="CG24" s="1" t="s">
        <v>155</v>
      </c>
      <c r="CH24" s="1" t="s">
        <v>155</v>
      </c>
      <c r="CI24" s="1" t="s">
        <v>155</v>
      </c>
      <c r="CJ24" s="1" t="s">
        <v>155</v>
      </c>
      <c r="CK24" s="1" t="s">
        <v>155</v>
      </c>
      <c r="CL24" s="1" t="s">
        <v>158</v>
      </c>
      <c r="CM24" s="1" t="s">
        <v>159</v>
      </c>
      <c r="CN24" s="1" t="s">
        <v>155</v>
      </c>
      <c r="CO24" s="1" t="s">
        <v>166</v>
      </c>
      <c r="CP24" s="1" t="s">
        <v>155</v>
      </c>
      <c r="CQ24" s="1" t="s">
        <v>244</v>
      </c>
      <c r="CR24" s="1" t="s">
        <v>155</v>
      </c>
      <c r="CS24" s="1" t="s">
        <v>158</v>
      </c>
      <c r="CT24" s="1" t="s">
        <v>159</v>
      </c>
      <c r="CU24" s="1" t="s">
        <v>155</v>
      </c>
      <c r="CV24" s="1" t="s">
        <v>163</v>
      </c>
      <c r="CW24" s="1" t="s">
        <v>155</v>
      </c>
      <c r="CX24" s="1" t="s">
        <v>175</v>
      </c>
      <c r="CY24" s="1" t="s">
        <v>155</v>
      </c>
      <c r="CZ24" s="1" t="s">
        <v>158</v>
      </c>
      <c r="DA24" s="1" t="s">
        <v>176</v>
      </c>
      <c r="DB24" s="1" t="s">
        <v>155</v>
      </c>
      <c r="DC24" s="1" t="s">
        <v>163</v>
      </c>
      <c r="DD24" s="1" t="s">
        <v>155</v>
      </c>
      <c r="DE24" s="1" t="s">
        <v>164</v>
      </c>
      <c r="DF24" s="1" t="s">
        <v>155</v>
      </c>
      <c r="DG24" s="1" t="s">
        <v>158</v>
      </c>
      <c r="DH24" s="1" t="s">
        <v>159</v>
      </c>
      <c r="DI24" s="1" t="s">
        <v>155</v>
      </c>
      <c r="DJ24" s="1" t="s">
        <v>166</v>
      </c>
      <c r="DK24" s="1" t="s">
        <v>155</v>
      </c>
      <c r="DL24" s="1" t="s">
        <v>196</v>
      </c>
      <c r="DM24" s="1" t="s">
        <v>155</v>
      </c>
      <c r="DN24" s="1" t="s">
        <v>158</v>
      </c>
      <c r="DO24" s="1" t="s">
        <v>159</v>
      </c>
      <c r="DP24" s="1" t="s">
        <v>155</v>
      </c>
      <c r="DQ24" s="1" t="s">
        <v>166</v>
      </c>
      <c r="DR24" s="1" t="s">
        <v>155</v>
      </c>
      <c r="DS24" s="1" t="s">
        <v>234</v>
      </c>
      <c r="DT24" s="1" t="s">
        <v>155</v>
      </c>
      <c r="DU24" s="1" t="s">
        <v>165</v>
      </c>
      <c r="DV24" s="1" t="s">
        <v>155</v>
      </c>
      <c r="DW24" s="1" t="s">
        <v>155</v>
      </c>
      <c r="DX24" s="1" t="s">
        <v>155</v>
      </c>
      <c r="DY24" s="1" t="s">
        <v>155</v>
      </c>
      <c r="DZ24" s="1" t="s">
        <v>155</v>
      </c>
      <c r="EA24" s="1" t="s">
        <v>155</v>
      </c>
      <c r="EB24" s="1" t="s">
        <v>165</v>
      </c>
      <c r="EC24" s="1" t="s">
        <v>155</v>
      </c>
      <c r="ED24" s="1" t="s">
        <v>155</v>
      </c>
      <c r="EE24" s="1" t="s">
        <v>155</v>
      </c>
      <c r="EF24" s="1" t="s">
        <v>155</v>
      </c>
      <c r="EG24" s="1" t="s">
        <v>155</v>
      </c>
      <c r="EH24" s="1" t="s">
        <v>155</v>
      </c>
      <c r="EI24" s="1" t="s">
        <v>158</v>
      </c>
      <c r="EJ24" s="1" t="s">
        <v>159</v>
      </c>
      <c r="EK24" s="1" t="s">
        <v>155</v>
      </c>
      <c r="EL24" s="1" t="s">
        <v>163</v>
      </c>
      <c r="EM24" s="1" t="s">
        <v>179</v>
      </c>
      <c r="EN24" s="1" t="s">
        <v>155</v>
      </c>
      <c r="EO24" s="1" t="s">
        <v>165</v>
      </c>
      <c r="EP24" s="1" t="s">
        <v>155</v>
      </c>
      <c r="EQ24" s="1" t="s">
        <v>155</v>
      </c>
      <c r="ER24" s="1" t="s">
        <v>155</v>
      </c>
      <c r="ES24" s="1" t="s">
        <v>155</v>
      </c>
      <c r="ET24" s="1" t="s">
        <v>155</v>
      </c>
      <c r="EU24" s="1" t="s">
        <v>155</v>
      </c>
      <c r="EV24" s="1" t="s">
        <v>158</v>
      </c>
      <c r="EW24" s="1" t="s">
        <v>159</v>
      </c>
      <c r="EX24" s="1" t="s">
        <v>155</v>
      </c>
      <c r="EY24" s="1" t="s">
        <v>166</v>
      </c>
      <c r="EZ24" s="1" t="s">
        <v>155</v>
      </c>
      <c r="FA24" s="1" t="s">
        <v>198</v>
      </c>
      <c r="FB24" s="1" t="s">
        <v>155</v>
      </c>
      <c r="FC24" s="1" t="s">
        <v>158</v>
      </c>
      <c r="FD24" s="1" t="s">
        <v>159</v>
      </c>
      <c r="FE24" s="1" t="s">
        <v>155</v>
      </c>
      <c r="FF24" s="1" t="s">
        <v>232</v>
      </c>
      <c r="FG24" s="1" t="s">
        <v>155</v>
      </c>
      <c r="FH24" s="1" t="s">
        <v>194</v>
      </c>
      <c r="FI24" s="1" t="s">
        <v>155</v>
      </c>
      <c r="FJ24" s="1" t="s">
        <v>165</v>
      </c>
      <c r="FK24" s="1" t="s">
        <v>155</v>
      </c>
      <c r="FL24" s="1" t="s">
        <v>155</v>
      </c>
      <c r="FM24" s="1" t="s">
        <v>155</v>
      </c>
      <c r="FN24" s="1" t="s">
        <v>155</v>
      </c>
      <c r="FO24" s="1" t="s">
        <v>155</v>
      </c>
      <c r="FP24" s="1" t="s">
        <v>155</v>
      </c>
      <c r="FQ24" s="1" t="s">
        <v>158</v>
      </c>
      <c r="FR24" s="1" t="s">
        <v>159</v>
      </c>
      <c r="FS24" s="1" t="s">
        <v>155</v>
      </c>
      <c r="FT24" s="1" t="s">
        <v>166</v>
      </c>
      <c r="FU24" s="1" t="s">
        <v>155</v>
      </c>
      <c r="FV24" s="1" t="s">
        <v>199</v>
      </c>
      <c r="FW24" s="1" t="s">
        <v>155</v>
      </c>
      <c r="FX24" s="1" t="s">
        <v>158</v>
      </c>
      <c r="FY24" s="1" t="s">
        <v>162</v>
      </c>
      <c r="FZ24" s="1" t="s">
        <v>155</v>
      </c>
      <c r="GA24" s="1" t="s">
        <v>163</v>
      </c>
      <c r="GB24" s="1" t="s">
        <v>155</v>
      </c>
      <c r="GC24" s="1" t="s">
        <v>164</v>
      </c>
      <c r="GD24" s="1" t="s">
        <v>155</v>
      </c>
      <c r="GE24" s="1" t="s">
        <v>158</v>
      </c>
      <c r="GF24" s="1" t="s">
        <v>159</v>
      </c>
      <c r="GG24" s="1" t="s">
        <v>155</v>
      </c>
      <c r="GH24" s="1" t="s">
        <v>163</v>
      </c>
      <c r="GI24" s="1" t="s">
        <v>155</v>
      </c>
      <c r="GJ24" s="1" t="s">
        <v>164</v>
      </c>
      <c r="GK24" s="1" t="s">
        <v>155</v>
      </c>
      <c r="GL24" s="1" t="s">
        <v>158</v>
      </c>
      <c r="GM24" s="1" t="s">
        <v>159</v>
      </c>
      <c r="GN24" s="1" t="s">
        <v>155</v>
      </c>
      <c r="GO24" s="1" t="s">
        <v>232</v>
      </c>
      <c r="GP24" s="1" t="s">
        <v>155</v>
      </c>
      <c r="GQ24" s="1" t="s">
        <v>194</v>
      </c>
      <c r="GR24" s="1" t="s">
        <v>155</v>
      </c>
      <c r="GS24" s="1" t="s">
        <v>158</v>
      </c>
      <c r="GT24" s="1" t="s">
        <v>159</v>
      </c>
      <c r="GU24" s="1" t="s">
        <v>155</v>
      </c>
      <c r="GV24" s="1" t="s">
        <v>166</v>
      </c>
      <c r="GW24" s="1" t="s">
        <v>155</v>
      </c>
      <c r="GX24" s="1" t="s">
        <v>212</v>
      </c>
      <c r="GY24" s="1" t="s">
        <v>155</v>
      </c>
      <c r="GZ24" s="1" t="s">
        <v>158</v>
      </c>
      <c r="HA24" s="1" t="s">
        <v>159</v>
      </c>
      <c r="HB24" s="1" t="s">
        <v>155</v>
      </c>
      <c r="HC24" s="1" t="s">
        <v>166</v>
      </c>
      <c r="HD24" s="1" t="s">
        <v>155</v>
      </c>
      <c r="HE24" s="1" t="s">
        <v>182</v>
      </c>
      <c r="HF24" s="1" t="s">
        <v>155</v>
      </c>
      <c r="HG24" s="1" t="s">
        <v>158</v>
      </c>
      <c r="HH24" s="1" t="s">
        <v>159</v>
      </c>
      <c r="HI24" s="1" t="s">
        <v>155</v>
      </c>
      <c r="HJ24" s="1" t="s">
        <v>166</v>
      </c>
      <c r="HK24" s="1" t="s">
        <v>155</v>
      </c>
      <c r="HL24" s="1" t="s">
        <v>201</v>
      </c>
      <c r="HM24" s="1" t="s">
        <v>155</v>
      </c>
      <c r="HN24" s="1" t="s">
        <v>184</v>
      </c>
      <c r="HO24" s="1" t="s">
        <v>155</v>
      </c>
      <c r="HP24" s="1" t="s">
        <v>155</v>
      </c>
      <c r="HQ24"/>
      <c r="HR24" s="1" t="s">
        <v>155</v>
      </c>
      <c r="HS24" s="1" t="s">
        <v>184</v>
      </c>
      <c r="HT24" s="1" t="s">
        <v>155</v>
      </c>
      <c r="HU24" s="1" t="s">
        <v>155</v>
      </c>
      <c r="HV24"/>
      <c r="HW24" s="1" t="s">
        <v>155</v>
      </c>
      <c r="HX24" s="1" t="s">
        <v>184</v>
      </c>
      <c r="HY24" s="1" t="s">
        <v>155</v>
      </c>
      <c r="HZ24" s="1" t="s">
        <v>155</v>
      </c>
      <c r="IA24"/>
      <c r="IB24" s="1" t="s">
        <v>155</v>
      </c>
      <c r="IC24" s="1" t="s">
        <v>363</v>
      </c>
      <c r="ID24" s="1" t="s">
        <v>157</v>
      </c>
      <c r="IE24" s="1" t="s">
        <v>155</v>
      </c>
      <c r="IF24"/>
      <c r="IG24" s="1" t="s">
        <v>400</v>
      </c>
      <c r="IH24" s="1" t="s">
        <v>401</v>
      </c>
      <c r="II24" s="1" t="s">
        <v>401</v>
      </c>
      <c r="IJ24" s="1" t="s">
        <v>402</v>
      </c>
      <c r="IK24" s="1" t="s">
        <v>403</v>
      </c>
      <c r="IL24" s="1" t="s">
        <v>404</v>
      </c>
    </row>
    <row r="25" spans="1:246" x14ac:dyDescent="0.15">
      <c r="A25" s="1" t="s">
        <v>405</v>
      </c>
      <c r="B25" s="1" t="s">
        <v>406</v>
      </c>
      <c r="C25" s="1" t="s">
        <v>155</v>
      </c>
      <c r="D25" s="1" t="s">
        <v>155</v>
      </c>
      <c r="E25"/>
      <c r="F25" s="1" t="s">
        <v>155</v>
      </c>
      <c r="G25" s="1" t="s">
        <v>155</v>
      </c>
      <c r="H25" s="1" t="s">
        <v>155</v>
      </c>
      <c r="I25" s="1" t="s">
        <v>155</v>
      </c>
      <c r="J25" s="1" t="s">
        <v>155</v>
      </c>
      <c r="K25" s="1" t="s">
        <v>155</v>
      </c>
      <c r="L25" s="1" t="s">
        <v>155</v>
      </c>
      <c r="M25" s="1" t="s">
        <v>155</v>
      </c>
      <c r="N25" s="1" t="s">
        <v>155</v>
      </c>
      <c r="O25" s="1" t="s">
        <v>155</v>
      </c>
      <c r="P25" s="1" t="s">
        <v>155</v>
      </c>
      <c r="Q25" s="1" t="s">
        <v>155</v>
      </c>
      <c r="R25" s="1" t="s">
        <v>155</v>
      </c>
      <c r="S25" s="1" t="s">
        <v>155</v>
      </c>
      <c r="T25" s="1" t="s">
        <v>155</v>
      </c>
      <c r="U25" s="1" t="s">
        <v>155</v>
      </c>
      <c r="V25" s="1" t="s">
        <v>155</v>
      </c>
      <c r="W25" s="1" t="s">
        <v>155</v>
      </c>
      <c r="X25" s="1" t="s">
        <v>155</v>
      </c>
      <c r="Y25" s="1" t="s">
        <v>155</v>
      </c>
      <c r="Z25" s="1" t="s">
        <v>155</v>
      </c>
      <c r="AA25" s="1" t="s">
        <v>155</v>
      </c>
      <c r="AB25" s="1" t="s">
        <v>155</v>
      </c>
      <c r="AC25" s="1" t="s">
        <v>155</v>
      </c>
      <c r="AD25" s="1" t="s">
        <v>155</v>
      </c>
      <c r="AE25" s="1" t="s">
        <v>155</v>
      </c>
      <c r="AF25" s="1" t="s">
        <v>155</v>
      </c>
      <c r="AG25" s="1" t="s">
        <v>155</v>
      </c>
      <c r="AH25" s="1" t="s">
        <v>155</v>
      </c>
      <c r="AI25" s="1" t="s">
        <v>155</v>
      </c>
      <c r="AJ25" s="1" t="s">
        <v>155</v>
      </c>
      <c r="AK25" s="1" t="s">
        <v>155</v>
      </c>
      <c r="AL25" s="1" t="s">
        <v>155</v>
      </c>
      <c r="AM25" s="1" t="s">
        <v>155</v>
      </c>
      <c r="AN25" s="1" t="s">
        <v>155</v>
      </c>
      <c r="AO25" s="1" t="s">
        <v>155</v>
      </c>
      <c r="AP25" s="1" t="s">
        <v>155</v>
      </c>
      <c r="AQ25" s="1" t="s">
        <v>155</v>
      </c>
      <c r="AR25" s="1" t="s">
        <v>155</v>
      </c>
      <c r="AS25" s="1" t="s">
        <v>155</v>
      </c>
      <c r="AT25" s="1" t="s">
        <v>155</v>
      </c>
      <c r="AU25" s="1" t="s">
        <v>155</v>
      </c>
      <c r="AV25" s="1" t="s">
        <v>155</v>
      </c>
      <c r="AW25" s="1" t="s">
        <v>155</v>
      </c>
      <c r="AX25" s="1" t="s">
        <v>155</v>
      </c>
      <c r="AY25" s="1" t="s">
        <v>155</v>
      </c>
      <c r="AZ25" s="1" t="s">
        <v>155</v>
      </c>
      <c r="BA25" s="1" t="s">
        <v>155</v>
      </c>
      <c r="BB25" s="1" t="s">
        <v>155</v>
      </c>
      <c r="BC25" s="1" t="s">
        <v>155</v>
      </c>
      <c r="BD25" s="1" t="s">
        <v>155</v>
      </c>
      <c r="BE25" s="1" t="s">
        <v>155</v>
      </c>
      <c r="BF25" s="1" t="s">
        <v>155</v>
      </c>
      <c r="BG25" s="1" t="s">
        <v>155</v>
      </c>
      <c r="BH25" s="1" t="s">
        <v>155</v>
      </c>
      <c r="BI25" s="1" t="s">
        <v>155</v>
      </c>
      <c r="BJ25" s="1" t="s">
        <v>155</v>
      </c>
      <c r="BK25" s="1" t="s">
        <v>155</v>
      </c>
      <c r="BL25" s="1" t="s">
        <v>155</v>
      </c>
      <c r="BM25" s="1" t="s">
        <v>155</v>
      </c>
      <c r="BN25" s="1" t="s">
        <v>155</v>
      </c>
      <c r="BO25" s="1" t="s">
        <v>155</v>
      </c>
      <c r="BP25" s="1" t="s">
        <v>155</v>
      </c>
      <c r="BQ25" s="1" t="s">
        <v>155</v>
      </c>
      <c r="BR25" s="1" t="s">
        <v>155</v>
      </c>
      <c r="BS25" s="1" t="s">
        <v>155</v>
      </c>
      <c r="BT25" s="1" t="s">
        <v>155</v>
      </c>
      <c r="BU25" s="1" t="s">
        <v>155</v>
      </c>
      <c r="BV25" s="1" t="s">
        <v>155</v>
      </c>
      <c r="BW25" s="1" t="s">
        <v>155</v>
      </c>
      <c r="BX25" s="1" t="s">
        <v>155</v>
      </c>
      <c r="BY25" s="1" t="s">
        <v>155</v>
      </c>
      <c r="BZ25" s="1" t="s">
        <v>155</v>
      </c>
      <c r="CA25" s="1" t="s">
        <v>155</v>
      </c>
      <c r="CB25" s="1" t="s">
        <v>155</v>
      </c>
      <c r="CC25" s="1" t="s">
        <v>155</v>
      </c>
      <c r="CD25" s="1" t="s">
        <v>155</v>
      </c>
      <c r="CE25" s="1" t="s">
        <v>155</v>
      </c>
      <c r="CF25" s="1" t="s">
        <v>155</v>
      </c>
      <c r="CG25" s="1" t="s">
        <v>155</v>
      </c>
      <c r="CH25" s="1" t="s">
        <v>155</v>
      </c>
      <c r="CI25" s="1" t="s">
        <v>155</v>
      </c>
      <c r="CJ25" s="1" t="s">
        <v>155</v>
      </c>
      <c r="CK25" s="1" t="s">
        <v>155</v>
      </c>
      <c r="CL25" s="1" t="s">
        <v>155</v>
      </c>
      <c r="CM25" s="1" t="s">
        <v>155</v>
      </c>
      <c r="CN25" s="1" t="s">
        <v>155</v>
      </c>
      <c r="CO25" s="1" t="s">
        <v>155</v>
      </c>
      <c r="CP25" s="1" t="s">
        <v>155</v>
      </c>
      <c r="CQ25" s="1" t="s">
        <v>155</v>
      </c>
      <c r="CR25" s="1" t="s">
        <v>155</v>
      </c>
      <c r="CS25" s="1" t="s">
        <v>155</v>
      </c>
      <c r="CT25" s="1" t="s">
        <v>155</v>
      </c>
      <c r="CU25" s="1" t="s">
        <v>155</v>
      </c>
      <c r="CV25" s="1" t="s">
        <v>155</v>
      </c>
      <c r="CW25" s="1" t="s">
        <v>155</v>
      </c>
      <c r="CX25" s="1" t="s">
        <v>155</v>
      </c>
      <c r="CY25" s="1" t="s">
        <v>155</v>
      </c>
      <c r="CZ25" s="1" t="s">
        <v>155</v>
      </c>
      <c r="DA25" s="1" t="s">
        <v>155</v>
      </c>
      <c r="DB25" s="1" t="s">
        <v>155</v>
      </c>
      <c r="DC25" s="1" t="s">
        <v>155</v>
      </c>
      <c r="DD25" s="1" t="s">
        <v>155</v>
      </c>
      <c r="DE25" s="1" t="s">
        <v>155</v>
      </c>
      <c r="DF25" s="1" t="s">
        <v>155</v>
      </c>
      <c r="DG25" s="1" t="s">
        <v>155</v>
      </c>
      <c r="DH25" s="1" t="s">
        <v>155</v>
      </c>
      <c r="DI25" s="1" t="s">
        <v>155</v>
      </c>
      <c r="DJ25" s="1" t="s">
        <v>155</v>
      </c>
      <c r="DK25" s="1" t="s">
        <v>155</v>
      </c>
      <c r="DL25" s="1" t="s">
        <v>155</v>
      </c>
      <c r="DM25" s="1" t="s">
        <v>155</v>
      </c>
      <c r="DN25" s="1" t="s">
        <v>155</v>
      </c>
      <c r="DO25" s="1" t="s">
        <v>155</v>
      </c>
      <c r="DP25" s="1" t="s">
        <v>155</v>
      </c>
      <c r="DQ25" s="1" t="s">
        <v>155</v>
      </c>
      <c r="DR25" s="1" t="s">
        <v>155</v>
      </c>
      <c r="DS25" s="1" t="s">
        <v>155</v>
      </c>
      <c r="DT25" s="1" t="s">
        <v>155</v>
      </c>
      <c r="DU25" s="1" t="s">
        <v>155</v>
      </c>
      <c r="DV25" s="1" t="s">
        <v>155</v>
      </c>
      <c r="DW25" s="1" t="s">
        <v>155</v>
      </c>
      <c r="DX25" s="1" t="s">
        <v>155</v>
      </c>
      <c r="DY25" s="1" t="s">
        <v>155</v>
      </c>
      <c r="DZ25" s="1" t="s">
        <v>155</v>
      </c>
      <c r="EA25" s="1" t="s">
        <v>155</v>
      </c>
      <c r="EB25" s="1" t="s">
        <v>155</v>
      </c>
      <c r="EC25" s="1" t="s">
        <v>155</v>
      </c>
      <c r="ED25" s="1" t="s">
        <v>155</v>
      </c>
      <c r="EE25" s="1" t="s">
        <v>155</v>
      </c>
      <c r="EF25" s="1" t="s">
        <v>155</v>
      </c>
      <c r="EG25" s="1" t="s">
        <v>155</v>
      </c>
      <c r="EH25" s="1" t="s">
        <v>155</v>
      </c>
      <c r="EI25" s="1" t="s">
        <v>155</v>
      </c>
      <c r="EJ25" s="1" t="s">
        <v>155</v>
      </c>
      <c r="EK25" s="1" t="s">
        <v>155</v>
      </c>
      <c r="EL25" s="1" t="s">
        <v>155</v>
      </c>
      <c r="EM25" s="1" t="s">
        <v>155</v>
      </c>
      <c r="EN25" s="1" t="s">
        <v>155</v>
      </c>
      <c r="EO25" s="1" t="s">
        <v>155</v>
      </c>
      <c r="EP25" s="1" t="s">
        <v>155</v>
      </c>
      <c r="EQ25" s="1" t="s">
        <v>155</v>
      </c>
      <c r="ER25" s="1" t="s">
        <v>155</v>
      </c>
      <c r="ES25" s="1" t="s">
        <v>155</v>
      </c>
      <c r="ET25" s="1" t="s">
        <v>155</v>
      </c>
      <c r="EU25" s="1" t="s">
        <v>155</v>
      </c>
      <c r="EV25" s="1" t="s">
        <v>155</v>
      </c>
      <c r="EW25" s="1" t="s">
        <v>155</v>
      </c>
      <c r="EX25" s="1" t="s">
        <v>155</v>
      </c>
      <c r="EY25" s="1" t="s">
        <v>155</v>
      </c>
      <c r="EZ25" s="1" t="s">
        <v>155</v>
      </c>
      <c r="FA25" s="1" t="s">
        <v>155</v>
      </c>
      <c r="FB25" s="1" t="s">
        <v>155</v>
      </c>
      <c r="FC25" s="1" t="s">
        <v>155</v>
      </c>
      <c r="FD25" s="1" t="s">
        <v>155</v>
      </c>
      <c r="FE25" s="1" t="s">
        <v>155</v>
      </c>
      <c r="FF25" s="1" t="s">
        <v>155</v>
      </c>
      <c r="FG25" s="1" t="s">
        <v>155</v>
      </c>
      <c r="FH25" s="1" t="s">
        <v>155</v>
      </c>
      <c r="FI25" s="1" t="s">
        <v>155</v>
      </c>
      <c r="FJ25" s="1" t="s">
        <v>155</v>
      </c>
      <c r="FK25" s="1" t="s">
        <v>155</v>
      </c>
      <c r="FL25" s="1" t="s">
        <v>155</v>
      </c>
      <c r="FM25" s="1" t="s">
        <v>155</v>
      </c>
      <c r="FN25" s="1" t="s">
        <v>155</v>
      </c>
      <c r="FO25" s="1" t="s">
        <v>155</v>
      </c>
      <c r="FP25" s="1" t="s">
        <v>155</v>
      </c>
      <c r="FQ25" s="1" t="s">
        <v>155</v>
      </c>
      <c r="FR25" s="1" t="s">
        <v>155</v>
      </c>
      <c r="FS25" s="1" t="s">
        <v>155</v>
      </c>
      <c r="FT25" s="1" t="s">
        <v>155</v>
      </c>
      <c r="FU25" s="1" t="s">
        <v>155</v>
      </c>
      <c r="FV25" s="1" t="s">
        <v>155</v>
      </c>
      <c r="FW25" s="1" t="s">
        <v>155</v>
      </c>
      <c r="FX25" s="1" t="s">
        <v>155</v>
      </c>
      <c r="FY25" s="1" t="s">
        <v>155</v>
      </c>
      <c r="FZ25" s="1" t="s">
        <v>155</v>
      </c>
      <c r="GA25" s="1" t="s">
        <v>155</v>
      </c>
      <c r="GB25" s="1" t="s">
        <v>155</v>
      </c>
      <c r="GC25" s="1" t="s">
        <v>155</v>
      </c>
      <c r="GD25" s="1" t="s">
        <v>155</v>
      </c>
      <c r="GE25" s="1" t="s">
        <v>155</v>
      </c>
      <c r="GF25" s="1" t="s">
        <v>155</v>
      </c>
      <c r="GG25" s="1" t="s">
        <v>155</v>
      </c>
      <c r="GH25" s="1" t="s">
        <v>155</v>
      </c>
      <c r="GI25" s="1" t="s">
        <v>155</v>
      </c>
      <c r="GJ25" s="1" t="s">
        <v>155</v>
      </c>
      <c r="GK25" s="1" t="s">
        <v>155</v>
      </c>
      <c r="GL25" s="1" t="s">
        <v>155</v>
      </c>
      <c r="GM25" s="1" t="s">
        <v>155</v>
      </c>
      <c r="GN25" s="1" t="s">
        <v>155</v>
      </c>
      <c r="GO25" s="1" t="s">
        <v>155</v>
      </c>
      <c r="GP25" s="1" t="s">
        <v>155</v>
      </c>
      <c r="GQ25" s="1" t="s">
        <v>155</v>
      </c>
      <c r="GR25" s="1" t="s">
        <v>155</v>
      </c>
      <c r="GS25" s="1" t="s">
        <v>155</v>
      </c>
      <c r="GT25" s="1" t="s">
        <v>155</v>
      </c>
      <c r="GU25" s="1" t="s">
        <v>155</v>
      </c>
      <c r="GV25" s="1" t="s">
        <v>155</v>
      </c>
      <c r="GW25" s="1" t="s">
        <v>155</v>
      </c>
      <c r="GX25" s="1" t="s">
        <v>155</v>
      </c>
      <c r="GY25" s="1" t="s">
        <v>155</v>
      </c>
      <c r="GZ25" s="1" t="s">
        <v>155</v>
      </c>
      <c r="HA25" s="1" t="s">
        <v>155</v>
      </c>
      <c r="HB25" s="1" t="s">
        <v>155</v>
      </c>
      <c r="HC25" s="1" t="s">
        <v>155</v>
      </c>
      <c r="HD25" s="1" t="s">
        <v>155</v>
      </c>
      <c r="HE25" s="1" t="s">
        <v>155</v>
      </c>
      <c r="HF25" s="1" t="s">
        <v>155</v>
      </c>
      <c r="HG25" s="1" t="s">
        <v>155</v>
      </c>
      <c r="HH25" s="1" t="s">
        <v>155</v>
      </c>
      <c r="HI25" s="1" t="s">
        <v>155</v>
      </c>
      <c r="HJ25" s="1" t="s">
        <v>155</v>
      </c>
      <c r="HK25" s="1" t="s">
        <v>155</v>
      </c>
      <c r="HL25" s="1" t="s">
        <v>155</v>
      </c>
      <c r="HM25" s="1" t="s">
        <v>155</v>
      </c>
      <c r="HN25" s="1" t="s">
        <v>155</v>
      </c>
      <c r="HO25" s="1" t="s">
        <v>155</v>
      </c>
      <c r="HP25" s="1" t="s">
        <v>155</v>
      </c>
      <c r="HQ25"/>
      <c r="HR25" s="1" t="s">
        <v>155</v>
      </c>
      <c r="HS25" s="1" t="s">
        <v>155</v>
      </c>
      <c r="HT25" s="1" t="s">
        <v>155</v>
      </c>
      <c r="HU25" s="1" t="s">
        <v>155</v>
      </c>
      <c r="HV25"/>
      <c r="HW25" s="1" t="s">
        <v>155</v>
      </c>
      <c r="HX25" s="1" t="s">
        <v>155</v>
      </c>
      <c r="HY25" s="1" t="s">
        <v>155</v>
      </c>
      <c r="HZ25" s="1" t="s">
        <v>155</v>
      </c>
      <c r="IA25"/>
      <c r="IB25" s="1" t="s">
        <v>155</v>
      </c>
      <c r="IC25" s="1" t="s">
        <v>155</v>
      </c>
      <c r="ID25" s="1" t="s">
        <v>155</v>
      </c>
      <c r="IE25" s="1" t="s">
        <v>155</v>
      </c>
      <c r="IF25"/>
      <c r="IG25" s="1" t="s">
        <v>407</v>
      </c>
      <c r="IH25" s="1" t="s">
        <v>188</v>
      </c>
      <c r="II25" s="1" t="s">
        <v>408</v>
      </c>
      <c r="IJ25" s="1" t="s">
        <v>409</v>
      </c>
      <c r="IK25" s="1" t="s">
        <v>410</v>
      </c>
      <c r="IL25" s="1" t="s">
        <v>411</v>
      </c>
    </row>
    <row r="26" spans="1:246" x14ac:dyDescent="0.15">
      <c r="A26" s="1" t="s">
        <v>412</v>
      </c>
      <c r="B26" s="1" t="s">
        <v>184</v>
      </c>
      <c r="C26" s="1" t="s">
        <v>155</v>
      </c>
      <c r="D26" s="1" t="s">
        <v>413</v>
      </c>
      <c r="E26" t="str">
        <f>HYPERLINK("https://api.typeform.com/responses/files/df632ac178c0adb15d3cd0bf38d40d273cdcbbe06685575322a853c98e78b56c/ErrorsWhenImportIFCGeometriesFZK.jpg","https://api.typeform.com/responses/files/df632ac178c0adb15d3cd0bf38d40d273cdcbbe06685575322a853c98e78b56c/ErrorsWhenImportIFCGeometriesFZK.jpg")</f>
        <v>https://api.typeform.com/responses/files/df632ac178c0adb15d3cd0bf38d40d273cdcbbe06685575322a853c98e78b56c/ErrorsWhenImportIFCGeometriesFZK.jpg</v>
      </c>
      <c r="F26" s="1" t="s">
        <v>319</v>
      </c>
      <c r="G26" s="1" t="s">
        <v>157</v>
      </c>
      <c r="H26" s="1" t="s">
        <v>155</v>
      </c>
      <c r="I26" s="1" t="s">
        <v>157</v>
      </c>
      <c r="J26" s="1" t="s">
        <v>157</v>
      </c>
      <c r="K26" s="1" t="s">
        <v>157</v>
      </c>
      <c r="L26" s="1" t="s">
        <v>157</v>
      </c>
      <c r="M26" s="1" t="s">
        <v>158</v>
      </c>
      <c r="N26" s="1" t="s">
        <v>159</v>
      </c>
      <c r="O26" s="1" t="s">
        <v>155</v>
      </c>
      <c r="P26" s="1" t="s">
        <v>160</v>
      </c>
      <c r="Q26" s="1" t="s">
        <v>155</v>
      </c>
      <c r="R26" s="1" t="s">
        <v>161</v>
      </c>
      <c r="S26" s="1" t="s">
        <v>155</v>
      </c>
      <c r="T26" s="1" t="s">
        <v>158</v>
      </c>
      <c r="U26" s="1" t="s">
        <v>162</v>
      </c>
      <c r="V26" s="1" t="s">
        <v>155</v>
      </c>
      <c r="W26" s="1" t="s">
        <v>163</v>
      </c>
      <c r="X26" s="1" t="s">
        <v>155</v>
      </c>
      <c r="Y26" s="1" t="s">
        <v>155</v>
      </c>
      <c r="Z26" s="1" t="s">
        <v>414</v>
      </c>
      <c r="AA26" s="1" t="s">
        <v>158</v>
      </c>
      <c r="AB26" s="1" t="s">
        <v>162</v>
      </c>
      <c r="AC26" s="1" t="s">
        <v>155</v>
      </c>
      <c r="AD26" s="1" t="s">
        <v>163</v>
      </c>
      <c r="AE26" s="1" t="s">
        <v>155</v>
      </c>
      <c r="AF26" s="1" t="s">
        <v>194</v>
      </c>
      <c r="AG26" s="1" t="s">
        <v>155</v>
      </c>
      <c r="AH26" s="1" t="s">
        <v>158</v>
      </c>
      <c r="AI26" s="1" t="s">
        <v>159</v>
      </c>
      <c r="AJ26" s="1" t="s">
        <v>155</v>
      </c>
      <c r="AK26" s="1" t="s">
        <v>232</v>
      </c>
      <c r="AL26" s="1" t="s">
        <v>155</v>
      </c>
      <c r="AM26" s="1" t="s">
        <v>195</v>
      </c>
      <c r="AN26" s="1" t="s">
        <v>155</v>
      </c>
      <c r="AO26" s="1" t="s">
        <v>158</v>
      </c>
      <c r="AP26" s="1" t="s">
        <v>159</v>
      </c>
      <c r="AQ26" s="1" t="s">
        <v>155</v>
      </c>
      <c r="AR26" s="1" t="s">
        <v>163</v>
      </c>
      <c r="AS26" s="1" t="s">
        <v>155</v>
      </c>
      <c r="AT26" s="1" t="s">
        <v>168</v>
      </c>
      <c r="AU26" s="1" t="s">
        <v>155</v>
      </c>
      <c r="AV26" s="1" t="s">
        <v>158</v>
      </c>
      <c r="AW26" s="1" t="s">
        <v>159</v>
      </c>
      <c r="AX26" s="1" t="s">
        <v>155</v>
      </c>
      <c r="AY26" s="1" t="s">
        <v>232</v>
      </c>
      <c r="AZ26" s="1" t="s">
        <v>155</v>
      </c>
      <c r="BA26" s="1" t="s">
        <v>208</v>
      </c>
      <c r="BB26" s="1" t="s">
        <v>155</v>
      </c>
      <c r="BC26" s="1" t="s">
        <v>158</v>
      </c>
      <c r="BD26" s="1" t="s">
        <v>170</v>
      </c>
      <c r="BE26" s="1" t="s">
        <v>155</v>
      </c>
      <c r="BF26" s="1" t="s">
        <v>163</v>
      </c>
      <c r="BG26" s="1" t="s">
        <v>155</v>
      </c>
      <c r="BH26" s="1" t="s">
        <v>171</v>
      </c>
      <c r="BI26" s="1" t="s">
        <v>155</v>
      </c>
      <c r="BJ26" s="1" t="s">
        <v>158</v>
      </c>
      <c r="BK26" s="1" t="s">
        <v>159</v>
      </c>
      <c r="BL26" s="1" t="s">
        <v>155</v>
      </c>
      <c r="BM26" s="1" t="s">
        <v>163</v>
      </c>
      <c r="BN26" s="1" t="s">
        <v>155</v>
      </c>
      <c r="BO26" s="1" t="s">
        <v>164</v>
      </c>
      <c r="BP26" s="1" t="s">
        <v>155</v>
      </c>
      <c r="BQ26" s="1" t="s">
        <v>158</v>
      </c>
      <c r="BR26" s="1" t="s">
        <v>159</v>
      </c>
      <c r="BS26" s="1" t="s">
        <v>155</v>
      </c>
      <c r="BT26" s="1" t="s">
        <v>163</v>
      </c>
      <c r="BU26" s="1" t="s">
        <v>155</v>
      </c>
      <c r="BV26" s="1" t="s">
        <v>399</v>
      </c>
      <c r="BW26" s="1" t="s">
        <v>155</v>
      </c>
      <c r="BX26" s="1" t="s">
        <v>158</v>
      </c>
      <c r="BY26" s="1" t="s">
        <v>159</v>
      </c>
      <c r="BZ26" s="1" t="s">
        <v>155</v>
      </c>
      <c r="CA26" s="1" t="s">
        <v>163</v>
      </c>
      <c r="CB26" s="1" t="s">
        <v>155</v>
      </c>
      <c r="CC26" s="1" t="s">
        <v>174</v>
      </c>
      <c r="CD26" s="1" t="s">
        <v>155</v>
      </c>
      <c r="CE26" s="1" t="s">
        <v>158</v>
      </c>
      <c r="CF26" s="1" t="s">
        <v>159</v>
      </c>
      <c r="CG26" s="1" t="s">
        <v>155</v>
      </c>
      <c r="CH26" s="1" t="s">
        <v>163</v>
      </c>
      <c r="CI26" s="1" t="s">
        <v>155</v>
      </c>
      <c r="CJ26" s="1" t="s">
        <v>174</v>
      </c>
      <c r="CK26" s="1" t="s">
        <v>155</v>
      </c>
      <c r="CL26" s="1" t="s">
        <v>158</v>
      </c>
      <c r="CM26" s="1" t="s">
        <v>159</v>
      </c>
      <c r="CN26" s="1" t="s">
        <v>155</v>
      </c>
      <c r="CO26" s="1" t="s">
        <v>232</v>
      </c>
      <c r="CP26" s="1" t="s">
        <v>155</v>
      </c>
      <c r="CQ26" s="1" t="s">
        <v>210</v>
      </c>
      <c r="CR26" s="1" t="s">
        <v>155</v>
      </c>
      <c r="CS26" s="1" t="s">
        <v>158</v>
      </c>
      <c r="CT26" s="1" t="s">
        <v>159</v>
      </c>
      <c r="CU26" s="1" t="s">
        <v>155</v>
      </c>
      <c r="CV26" s="1" t="s">
        <v>163</v>
      </c>
      <c r="CW26" s="1" t="s">
        <v>155</v>
      </c>
      <c r="CX26" s="1" t="s">
        <v>175</v>
      </c>
      <c r="CY26" s="1" t="s">
        <v>155</v>
      </c>
      <c r="CZ26" s="1" t="s">
        <v>158</v>
      </c>
      <c r="DA26" s="1" t="s">
        <v>176</v>
      </c>
      <c r="DB26" s="1" t="s">
        <v>155</v>
      </c>
      <c r="DC26" s="1" t="s">
        <v>163</v>
      </c>
      <c r="DD26" s="1" t="s">
        <v>155</v>
      </c>
      <c r="DE26" s="1" t="s">
        <v>155</v>
      </c>
      <c r="DF26" s="1" t="s">
        <v>415</v>
      </c>
      <c r="DG26" s="1" t="s">
        <v>158</v>
      </c>
      <c r="DH26" s="1" t="s">
        <v>159</v>
      </c>
      <c r="DI26" s="1" t="s">
        <v>155</v>
      </c>
      <c r="DJ26" s="1" t="s">
        <v>232</v>
      </c>
      <c r="DK26" s="1" t="s">
        <v>155</v>
      </c>
      <c r="DL26" s="1" t="s">
        <v>196</v>
      </c>
      <c r="DM26" s="1" t="s">
        <v>155</v>
      </c>
      <c r="DN26" s="1" t="s">
        <v>158</v>
      </c>
      <c r="DO26" s="1" t="s">
        <v>159</v>
      </c>
      <c r="DP26" s="1" t="s">
        <v>155</v>
      </c>
      <c r="DQ26" s="1" t="s">
        <v>163</v>
      </c>
      <c r="DR26" s="1" t="s">
        <v>155</v>
      </c>
      <c r="DS26" s="1" t="s">
        <v>197</v>
      </c>
      <c r="DT26" s="1" t="s">
        <v>155</v>
      </c>
      <c r="DU26" s="1" t="s">
        <v>158</v>
      </c>
      <c r="DV26" s="1" t="s">
        <v>162</v>
      </c>
      <c r="DW26" s="1" t="s">
        <v>155</v>
      </c>
      <c r="DX26" s="1" t="s">
        <v>163</v>
      </c>
      <c r="DY26" s="1" t="s">
        <v>155</v>
      </c>
      <c r="DZ26" s="1" t="s">
        <v>194</v>
      </c>
      <c r="EA26" s="1" t="s">
        <v>155</v>
      </c>
      <c r="EB26" s="1" t="s">
        <v>158</v>
      </c>
      <c r="EC26" s="1" t="s">
        <v>159</v>
      </c>
      <c r="ED26" s="1" t="s">
        <v>155</v>
      </c>
      <c r="EE26" s="1" t="s">
        <v>232</v>
      </c>
      <c r="EF26" s="1" t="s">
        <v>155</v>
      </c>
      <c r="EG26" s="1" t="s">
        <v>178</v>
      </c>
      <c r="EH26" s="1" t="s">
        <v>155</v>
      </c>
      <c r="EI26" s="1" t="s">
        <v>158</v>
      </c>
      <c r="EJ26" s="1" t="s">
        <v>159</v>
      </c>
      <c r="EK26" s="1" t="s">
        <v>155</v>
      </c>
      <c r="EL26" s="1" t="s">
        <v>163</v>
      </c>
      <c r="EM26" s="1" t="s">
        <v>179</v>
      </c>
      <c r="EN26" s="1" t="s">
        <v>155</v>
      </c>
      <c r="EO26" s="1" t="s">
        <v>165</v>
      </c>
      <c r="EP26" s="1" t="s">
        <v>155</v>
      </c>
      <c r="EQ26" s="1" t="s">
        <v>155</v>
      </c>
      <c r="ER26" s="1" t="s">
        <v>155</v>
      </c>
      <c r="ES26" s="1" t="s">
        <v>155</v>
      </c>
      <c r="ET26" s="1" t="s">
        <v>155</v>
      </c>
      <c r="EU26" s="1" t="s">
        <v>155</v>
      </c>
      <c r="EV26" s="1" t="s">
        <v>158</v>
      </c>
      <c r="EW26" s="1" t="s">
        <v>159</v>
      </c>
      <c r="EX26" s="1" t="s">
        <v>155</v>
      </c>
      <c r="EY26" s="1" t="s">
        <v>232</v>
      </c>
      <c r="EZ26" s="1" t="s">
        <v>155</v>
      </c>
      <c r="FA26" s="1" t="s">
        <v>198</v>
      </c>
      <c r="FB26" s="1" t="s">
        <v>155</v>
      </c>
      <c r="FC26" s="1" t="s">
        <v>158</v>
      </c>
      <c r="FD26" s="1" t="s">
        <v>162</v>
      </c>
      <c r="FE26" s="1" t="s">
        <v>155</v>
      </c>
      <c r="FF26" s="1" t="s">
        <v>163</v>
      </c>
      <c r="FG26" s="1" t="s">
        <v>155</v>
      </c>
      <c r="FH26" s="1" t="s">
        <v>194</v>
      </c>
      <c r="FI26" s="1" t="s">
        <v>155</v>
      </c>
      <c r="FJ26" s="1" t="s">
        <v>158</v>
      </c>
      <c r="FK26" s="1" t="s">
        <v>159</v>
      </c>
      <c r="FL26" s="1" t="s">
        <v>155</v>
      </c>
      <c r="FM26" s="1" t="s">
        <v>163</v>
      </c>
      <c r="FN26" s="1" t="s">
        <v>155</v>
      </c>
      <c r="FO26" s="1" t="s">
        <v>197</v>
      </c>
      <c r="FP26" s="1" t="s">
        <v>155</v>
      </c>
      <c r="FQ26" s="1" t="s">
        <v>158</v>
      </c>
      <c r="FR26" s="1" t="s">
        <v>159</v>
      </c>
      <c r="FS26" s="1" t="s">
        <v>155</v>
      </c>
      <c r="FT26" s="1" t="s">
        <v>232</v>
      </c>
      <c r="FU26" s="1" t="s">
        <v>155</v>
      </c>
      <c r="FV26" s="1" t="s">
        <v>199</v>
      </c>
      <c r="FW26" s="1" t="s">
        <v>155</v>
      </c>
      <c r="FX26" s="1" t="s">
        <v>158</v>
      </c>
      <c r="FY26" s="1" t="s">
        <v>162</v>
      </c>
      <c r="FZ26" s="1" t="s">
        <v>155</v>
      </c>
      <c r="GA26" s="1" t="s">
        <v>163</v>
      </c>
      <c r="GB26" s="1" t="s">
        <v>155</v>
      </c>
      <c r="GC26" s="1" t="s">
        <v>164</v>
      </c>
      <c r="GD26" s="1" t="s">
        <v>155</v>
      </c>
      <c r="GE26" s="1" t="s">
        <v>158</v>
      </c>
      <c r="GF26" s="1" t="s">
        <v>159</v>
      </c>
      <c r="GG26" s="1" t="s">
        <v>155</v>
      </c>
      <c r="GH26" s="1" t="s">
        <v>163</v>
      </c>
      <c r="GI26" s="1" t="s">
        <v>155</v>
      </c>
      <c r="GJ26" s="1" t="s">
        <v>164</v>
      </c>
      <c r="GK26" s="1" t="s">
        <v>155</v>
      </c>
      <c r="GL26" s="1" t="s">
        <v>158</v>
      </c>
      <c r="GM26" s="1" t="s">
        <v>162</v>
      </c>
      <c r="GN26" s="1" t="s">
        <v>155</v>
      </c>
      <c r="GO26" s="1" t="s">
        <v>163</v>
      </c>
      <c r="GP26" s="1" t="s">
        <v>155</v>
      </c>
      <c r="GQ26" s="1" t="s">
        <v>194</v>
      </c>
      <c r="GR26" s="1" t="s">
        <v>155</v>
      </c>
      <c r="GS26" s="1" t="s">
        <v>158</v>
      </c>
      <c r="GT26" s="1" t="s">
        <v>159</v>
      </c>
      <c r="GU26" s="1" t="s">
        <v>155</v>
      </c>
      <c r="GV26" s="1" t="s">
        <v>163</v>
      </c>
      <c r="GW26" s="1" t="s">
        <v>155</v>
      </c>
      <c r="GX26" s="1" t="s">
        <v>181</v>
      </c>
      <c r="GY26" s="1" t="s">
        <v>155</v>
      </c>
      <c r="GZ26" s="1" t="s">
        <v>158</v>
      </c>
      <c r="HA26" s="1" t="s">
        <v>159</v>
      </c>
      <c r="HB26" s="1" t="s">
        <v>155</v>
      </c>
      <c r="HC26" s="1" t="s">
        <v>232</v>
      </c>
      <c r="HD26" s="1" t="s">
        <v>155</v>
      </c>
      <c r="HE26" s="1" t="s">
        <v>182</v>
      </c>
      <c r="HF26" s="1" t="s">
        <v>155</v>
      </c>
      <c r="HG26" s="1" t="s">
        <v>158</v>
      </c>
      <c r="HH26" s="1" t="s">
        <v>159</v>
      </c>
      <c r="HI26" s="1" t="s">
        <v>155</v>
      </c>
      <c r="HJ26" s="1" t="s">
        <v>232</v>
      </c>
      <c r="HK26" s="1" t="s">
        <v>155</v>
      </c>
      <c r="HL26" s="1" t="s">
        <v>201</v>
      </c>
      <c r="HM26" s="1" t="s">
        <v>155</v>
      </c>
      <c r="HN26" s="1" t="s">
        <v>184</v>
      </c>
      <c r="HO26" s="1" t="s">
        <v>155</v>
      </c>
      <c r="HP26" s="1" t="s">
        <v>155</v>
      </c>
      <c r="HQ26"/>
      <c r="HR26" s="1" t="s">
        <v>319</v>
      </c>
      <c r="HS26" s="1" t="s">
        <v>184</v>
      </c>
      <c r="HT26" s="1" t="s">
        <v>155</v>
      </c>
      <c r="HU26" s="1" t="s">
        <v>155</v>
      </c>
      <c r="HV26"/>
      <c r="HW26" s="1" t="s">
        <v>319</v>
      </c>
      <c r="HX26" s="1" t="s">
        <v>184</v>
      </c>
      <c r="HY26" s="1" t="s">
        <v>155</v>
      </c>
      <c r="HZ26" s="1" t="s">
        <v>155</v>
      </c>
      <c r="IA26"/>
      <c r="IB26" s="1" t="s">
        <v>416</v>
      </c>
      <c r="IC26" s="1" t="s">
        <v>363</v>
      </c>
      <c r="ID26" s="1" t="s">
        <v>157</v>
      </c>
      <c r="IE26" s="1" t="s">
        <v>319</v>
      </c>
      <c r="IF26" t="str">
        <f>HYPERLINK("https://api.typeform.com/responses/files/80547e0769a6fc132d900d8bb0c8e78c2cc9a18c743cb36443f637eed8439459/ViewsOfIFCGeometries2x3_andNormals.jpg","https://api.typeform.com/responses/files/80547e0769a6fc132d900d8bb0c8e78c2cc9a18c743cb36443f637eed8439459/ViewsOfIFCGeometries2x3_andNormals.jpg")</f>
        <v>https://api.typeform.com/responses/files/80547e0769a6fc132d900d8bb0c8e78c2cc9a18c743cb36443f637eed8439459/ViewsOfIFCGeometries2x3_andNormals.jpg</v>
      </c>
      <c r="IG26" s="1" t="s">
        <v>417</v>
      </c>
      <c r="IH26" s="1" t="s">
        <v>418</v>
      </c>
      <c r="II26" s="1" t="s">
        <v>419</v>
      </c>
      <c r="IJ26" s="1" t="s">
        <v>420</v>
      </c>
      <c r="IK26" s="1" t="s">
        <v>421</v>
      </c>
      <c r="IL26" s="1" t="s">
        <v>422</v>
      </c>
    </row>
    <row r="27" spans="1:246" x14ac:dyDescent="0.15">
      <c r="A27" s="1" t="s">
        <v>423</v>
      </c>
      <c r="B27" s="1" t="s">
        <v>184</v>
      </c>
      <c r="C27" s="1" t="s">
        <v>155</v>
      </c>
      <c r="D27" s="1" t="s">
        <v>155</v>
      </c>
      <c r="E27"/>
      <c r="F27" s="1" t="s">
        <v>155</v>
      </c>
      <c r="G27" s="1" t="s">
        <v>186</v>
      </c>
      <c r="H27" s="1" t="s">
        <v>155</v>
      </c>
      <c r="I27" s="1" t="s">
        <v>157</v>
      </c>
      <c r="J27" s="1" t="s">
        <v>157</v>
      </c>
      <c r="K27" s="1" t="s">
        <v>157</v>
      </c>
      <c r="L27" s="1" t="s">
        <v>186</v>
      </c>
      <c r="M27" s="1" t="s">
        <v>155</v>
      </c>
      <c r="N27" s="1" t="s">
        <v>155</v>
      </c>
      <c r="O27" s="1" t="s">
        <v>155</v>
      </c>
      <c r="P27" s="1" t="s">
        <v>155</v>
      </c>
      <c r="Q27" s="1" t="s">
        <v>155</v>
      </c>
      <c r="R27" s="1" t="s">
        <v>155</v>
      </c>
      <c r="S27" s="1" t="s">
        <v>155</v>
      </c>
      <c r="T27" s="1" t="s">
        <v>155</v>
      </c>
      <c r="U27" s="1" t="s">
        <v>155</v>
      </c>
      <c r="V27" s="1" t="s">
        <v>155</v>
      </c>
      <c r="W27" s="1" t="s">
        <v>155</v>
      </c>
      <c r="X27" s="1" t="s">
        <v>155</v>
      </c>
      <c r="Y27" s="1" t="s">
        <v>155</v>
      </c>
      <c r="Z27" s="1" t="s">
        <v>155</v>
      </c>
      <c r="AA27" s="1" t="s">
        <v>155</v>
      </c>
      <c r="AB27" s="1" t="s">
        <v>155</v>
      </c>
      <c r="AC27" s="1" t="s">
        <v>155</v>
      </c>
      <c r="AD27" s="1" t="s">
        <v>155</v>
      </c>
      <c r="AE27" s="1" t="s">
        <v>155</v>
      </c>
      <c r="AF27" s="1" t="s">
        <v>155</v>
      </c>
      <c r="AG27" s="1" t="s">
        <v>155</v>
      </c>
      <c r="AH27" s="1" t="s">
        <v>155</v>
      </c>
      <c r="AI27" s="1" t="s">
        <v>155</v>
      </c>
      <c r="AJ27" s="1" t="s">
        <v>155</v>
      </c>
      <c r="AK27" s="1" t="s">
        <v>155</v>
      </c>
      <c r="AL27" s="1" t="s">
        <v>155</v>
      </c>
      <c r="AM27" s="1" t="s">
        <v>155</v>
      </c>
      <c r="AN27" s="1" t="s">
        <v>155</v>
      </c>
      <c r="AO27" s="1" t="s">
        <v>155</v>
      </c>
      <c r="AP27" s="1" t="s">
        <v>155</v>
      </c>
      <c r="AQ27" s="1" t="s">
        <v>155</v>
      </c>
      <c r="AR27" s="1" t="s">
        <v>155</v>
      </c>
      <c r="AS27" s="1" t="s">
        <v>155</v>
      </c>
      <c r="AT27" s="1" t="s">
        <v>155</v>
      </c>
      <c r="AU27" s="1" t="s">
        <v>155</v>
      </c>
      <c r="AV27" s="1" t="s">
        <v>155</v>
      </c>
      <c r="AW27" s="1" t="s">
        <v>155</v>
      </c>
      <c r="AX27" s="1" t="s">
        <v>155</v>
      </c>
      <c r="AY27" s="1" t="s">
        <v>155</v>
      </c>
      <c r="AZ27" s="1" t="s">
        <v>155</v>
      </c>
      <c r="BA27" s="1" t="s">
        <v>155</v>
      </c>
      <c r="BB27" s="1" t="s">
        <v>155</v>
      </c>
      <c r="BC27" s="1" t="s">
        <v>155</v>
      </c>
      <c r="BD27" s="1" t="s">
        <v>155</v>
      </c>
      <c r="BE27" s="1" t="s">
        <v>155</v>
      </c>
      <c r="BF27" s="1" t="s">
        <v>155</v>
      </c>
      <c r="BG27" s="1" t="s">
        <v>155</v>
      </c>
      <c r="BH27" s="1" t="s">
        <v>155</v>
      </c>
      <c r="BI27" s="1" t="s">
        <v>155</v>
      </c>
      <c r="BJ27" s="1" t="s">
        <v>155</v>
      </c>
      <c r="BK27" s="1" t="s">
        <v>155</v>
      </c>
      <c r="BL27" s="1" t="s">
        <v>155</v>
      </c>
      <c r="BM27" s="1" t="s">
        <v>155</v>
      </c>
      <c r="BN27" s="1" t="s">
        <v>155</v>
      </c>
      <c r="BO27" s="1" t="s">
        <v>155</v>
      </c>
      <c r="BP27" s="1" t="s">
        <v>155</v>
      </c>
      <c r="BQ27" s="1" t="s">
        <v>155</v>
      </c>
      <c r="BR27" s="1" t="s">
        <v>155</v>
      </c>
      <c r="BS27" s="1" t="s">
        <v>155</v>
      </c>
      <c r="BT27" s="1" t="s">
        <v>155</v>
      </c>
      <c r="BU27" s="1" t="s">
        <v>155</v>
      </c>
      <c r="BV27" s="1" t="s">
        <v>155</v>
      </c>
      <c r="BW27" s="1" t="s">
        <v>155</v>
      </c>
      <c r="BX27" s="1" t="s">
        <v>155</v>
      </c>
      <c r="BY27" s="1" t="s">
        <v>155</v>
      </c>
      <c r="BZ27" s="1" t="s">
        <v>155</v>
      </c>
      <c r="CA27" s="1" t="s">
        <v>155</v>
      </c>
      <c r="CB27" s="1" t="s">
        <v>155</v>
      </c>
      <c r="CC27" s="1" t="s">
        <v>155</v>
      </c>
      <c r="CD27" s="1" t="s">
        <v>155</v>
      </c>
      <c r="CE27" s="1" t="s">
        <v>155</v>
      </c>
      <c r="CF27" s="1" t="s">
        <v>155</v>
      </c>
      <c r="CG27" s="1" t="s">
        <v>155</v>
      </c>
      <c r="CH27" s="1" t="s">
        <v>155</v>
      </c>
      <c r="CI27" s="1" t="s">
        <v>155</v>
      </c>
      <c r="CJ27" s="1" t="s">
        <v>155</v>
      </c>
      <c r="CK27" s="1" t="s">
        <v>155</v>
      </c>
      <c r="CL27" s="1" t="s">
        <v>155</v>
      </c>
      <c r="CM27" s="1" t="s">
        <v>155</v>
      </c>
      <c r="CN27" s="1" t="s">
        <v>155</v>
      </c>
      <c r="CO27" s="1" t="s">
        <v>155</v>
      </c>
      <c r="CP27" s="1" t="s">
        <v>155</v>
      </c>
      <c r="CQ27" s="1" t="s">
        <v>155</v>
      </c>
      <c r="CR27" s="1" t="s">
        <v>155</v>
      </c>
      <c r="CS27" s="1" t="s">
        <v>155</v>
      </c>
      <c r="CT27" s="1" t="s">
        <v>155</v>
      </c>
      <c r="CU27" s="1" t="s">
        <v>155</v>
      </c>
      <c r="CV27" s="1" t="s">
        <v>155</v>
      </c>
      <c r="CW27" s="1" t="s">
        <v>155</v>
      </c>
      <c r="CX27" s="1" t="s">
        <v>155</v>
      </c>
      <c r="CY27" s="1" t="s">
        <v>155</v>
      </c>
      <c r="CZ27" s="1" t="s">
        <v>155</v>
      </c>
      <c r="DA27" s="1" t="s">
        <v>155</v>
      </c>
      <c r="DB27" s="1" t="s">
        <v>155</v>
      </c>
      <c r="DC27" s="1" t="s">
        <v>155</v>
      </c>
      <c r="DD27" s="1" t="s">
        <v>155</v>
      </c>
      <c r="DE27" s="1" t="s">
        <v>155</v>
      </c>
      <c r="DF27" s="1" t="s">
        <v>155</v>
      </c>
      <c r="DG27" s="1" t="s">
        <v>155</v>
      </c>
      <c r="DH27" s="1" t="s">
        <v>155</v>
      </c>
      <c r="DI27" s="1" t="s">
        <v>155</v>
      </c>
      <c r="DJ27" s="1" t="s">
        <v>155</v>
      </c>
      <c r="DK27" s="1" t="s">
        <v>155</v>
      </c>
      <c r="DL27" s="1" t="s">
        <v>155</v>
      </c>
      <c r="DM27" s="1" t="s">
        <v>155</v>
      </c>
      <c r="DN27" s="1" t="s">
        <v>155</v>
      </c>
      <c r="DO27" s="1" t="s">
        <v>155</v>
      </c>
      <c r="DP27" s="1" t="s">
        <v>155</v>
      </c>
      <c r="DQ27" s="1" t="s">
        <v>155</v>
      </c>
      <c r="DR27" s="1" t="s">
        <v>155</v>
      </c>
      <c r="DS27" s="1" t="s">
        <v>155</v>
      </c>
      <c r="DT27" s="1" t="s">
        <v>155</v>
      </c>
      <c r="DU27" s="1" t="s">
        <v>155</v>
      </c>
      <c r="DV27" s="1" t="s">
        <v>155</v>
      </c>
      <c r="DW27" s="1" t="s">
        <v>155</v>
      </c>
      <c r="DX27" s="1" t="s">
        <v>155</v>
      </c>
      <c r="DY27" s="1" t="s">
        <v>155</v>
      </c>
      <c r="DZ27" s="1" t="s">
        <v>155</v>
      </c>
      <c r="EA27" s="1" t="s">
        <v>155</v>
      </c>
      <c r="EB27" s="1" t="s">
        <v>155</v>
      </c>
      <c r="EC27" s="1" t="s">
        <v>155</v>
      </c>
      <c r="ED27" s="1" t="s">
        <v>155</v>
      </c>
      <c r="EE27" s="1" t="s">
        <v>155</v>
      </c>
      <c r="EF27" s="1" t="s">
        <v>155</v>
      </c>
      <c r="EG27" s="1" t="s">
        <v>155</v>
      </c>
      <c r="EH27" s="1" t="s">
        <v>155</v>
      </c>
      <c r="EI27" s="1" t="s">
        <v>155</v>
      </c>
      <c r="EJ27" s="1" t="s">
        <v>155</v>
      </c>
      <c r="EK27" s="1" t="s">
        <v>155</v>
      </c>
      <c r="EL27" s="1" t="s">
        <v>155</v>
      </c>
      <c r="EM27" s="1" t="s">
        <v>155</v>
      </c>
      <c r="EN27" s="1" t="s">
        <v>155</v>
      </c>
      <c r="EO27" s="1" t="s">
        <v>155</v>
      </c>
      <c r="EP27" s="1" t="s">
        <v>155</v>
      </c>
      <c r="EQ27" s="1" t="s">
        <v>155</v>
      </c>
      <c r="ER27" s="1" t="s">
        <v>155</v>
      </c>
      <c r="ES27" s="1" t="s">
        <v>155</v>
      </c>
      <c r="ET27" s="1" t="s">
        <v>155</v>
      </c>
      <c r="EU27" s="1" t="s">
        <v>155</v>
      </c>
      <c r="EV27" s="1" t="s">
        <v>155</v>
      </c>
      <c r="EW27" s="1" t="s">
        <v>155</v>
      </c>
      <c r="EX27" s="1" t="s">
        <v>155</v>
      </c>
      <c r="EY27" s="1" t="s">
        <v>155</v>
      </c>
      <c r="EZ27" s="1" t="s">
        <v>155</v>
      </c>
      <c r="FA27" s="1" t="s">
        <v>155</v>
      </c>
      <c r="FB27" s="1" t="s">
        <v>155</v>
      </c>
      <c r="FC27" s="1" t="s">
        <v>155</v>
      </c>
      <c r="FD27" s="1" t="s">
        <v>155</v>
      </c>
      <c r="FE27" s="1" t="s">
        <v>155</v>
      </c>
      <c r="FF27" s="1" t="s">
        <v>155</v>
      </c>
      <c r="FG27" s="1" t="s">
        <v>155</v>
      </c>
      <c r="FH27" s="1" t="s">
        <v>155</v>
      </c>
      <c r="FI27" s="1" t="s">
        <v>155</v>
      </c>
      <c r="FJ27" s="1" t="s">
        <v>155</v>
      </c>
      <c r="FK27" s="1" t="s">
        <v>155</v>
      </c>
      <c r="FL27" s="1" t="s">
        <v>155</v>
      </c>
      <c r="FM27" s="1" t="s">
        <v>155</v>
      </c>
      <c r="FN27" s="1" t="s">
        <v>155</v>
      </c>
      <c r="FO27" s="1" t="s">
        <v>155</v>
      </c>
      <c r="FP27" s="1" t="s">
        <v>155</v>
      </c>
      <c r="FQ27" s="1" t="s">
        <v>155</v>
      </c>
      <c r="FR27" s="1" t="s">
        <v>155</v>
      </c>
      <c r="FS27" s="1" t="s">
        <v>155</v>
      </c>
      <c r="FT27" s="1" t="s">
        <v>155</v>
      </c>
      <c r="FU27" s="1" t="s">
        <v>155</v>
      </c>
      <c r="FV27" s="1" t="s">
        <v>155</v>
      </c>
      <c r="FW27" s="1" t="s">
        <v>155</v>
      </c>
      <c r="FX27" s="1" t="s">
        <v>155</v>
      </c>
      <c r="FY27" s="1" t="s">
        <v>155</v>
      </c>
      <c r="FZ27" s="1" t="s">
        <v>155</v>
      </c>
      <c r="GA27" s="1" t="s">
        <v>155</v>
      </c>
      <c r="GB27" s="1" t="s">
        <v>155</v>
      </c>
      <c r="GC27" s="1" t="s">
        <v>155</v>
      </c>
      <c r="GD27" s="1" t="s">
        <v>155</v>
      </c>
      <c r="GE27" s="1" t="s">
        <v>155</v>
      </c>
      <c r="GF27" s="1" t="s">
        <v>155</v>
      </c>
      <c r="GG27" s="1" t="s">
        <v>155</v>
      </c>
      <c r="GH27" s="1" t="s">
        <v>155</v>
      </c>
      <c r="GI27" s="1" t="s">
        <v>155</v>
      </c>
      <c r="GJ27" s="1" t="s">
        <v>155</v>
      </c>
      <c r="GK27" s="1" t="s">
        <v>155</v>
      </c>
      <c r="GL27" s="1" t="s">
        <v>155</v>
      </c>
      <c r="GM27" s="1" t="s">
        <v>155</v>
      </c>
      <c r="GN27" s="1" t="s">
        <v>155</v>
      </c>
      <c r="GO27" s="1" t="s">
        <v>155</v>
      </c>
      <c r="GP27" s="1" t="s">
        <v>155</v>
      </c>
      <c r="GQ27" s="1" t="s">
        <v>155</v>
      </c>
      <c r="GR27" s="1" t="s">
        <v>155</v>
      </c>
      <c r="GS27" s="1" t="s">
        <v>155</v>
      </c>
      <c r="GT27" s="1" t="s">
        <v>155</v>
      </c>
      <c r="GU27" s="1" t="s">
        <v>155</v>
      </c>
      <c r="GV27" s="1" t="s">
        <v>155</v>
      </c>
      <c r="GW27" s="1" t="s">
        <v>155</v>
      </c>
      <c r="GX27" s="1" t="s">
        <v>155</v>
      </c>
      <c r="GY27" s="1" t="s">
        <v>155</v>
      </c>
      <c r="GZ27" s="1" t="s">
        <v>155</v>
      </c>
      <c r="HA27" s="1" t="s">
        <v>155</v>
      </c>
      <c r="HB27" s="1" t="s">
        <v>155</v>
      </c>
      <c r="HC27" s="1" t="s">
        <v>155</v>
      </c>
      <c r="HD27" s="1" t="s">
        <v>155</v>
      </c>
      <c r="HE27" s="1" t="s">
        <v>155</v>
      </c>
      <c r="HF27" s="1" t="s">
        <v>155</v>
      </c>
      <c r="HG27" s="1" t="s">
        <v>155</v>
      </c>
      <c r="HH27" s="1" t="s">
        <v>155</v>
      </c>
      <c r="HI27" s="1" t="s">
        <v>155</v>
      </c>
      <c r="HJ27" s="1" t="s">
        <v>155</v>
      </c>
      <c r="HK27" s="1" t="s">
        <v>155</v>
      </c>
      <c r="HL27" s="1" t="s">
        <v>155</v>
      </c>
      <c r="HM27" s="1" t="s">
        <v>155</v>
      </c>
      <c r="HN27" s="1" t="s">
        <v>184</v>
      </c>
      <c r="HO27" s="1" t="s">
        <v>155</v>
      </c>
      <c r="HP27" s="1" t="s">
        <v>424</v>
      </c>
      <c r="HQ27" t="str">
        <f>HYPERLINK("https://api.typeform.com/responses/files/554d8a14c88797c07409c5d6d2b9bb7cd89c1845c964d6051ad607699c711b0c/Cylinder_element_description.docx","https://api.typeform.com/responses/files/554d8a14c88797c07409c5d6d2b9bb7cd89c1845c964d6051ad607699c711b0c/Cylinder_element_description.docx")</f>
        <v>https://api.typeform.com/responses/files/554d8a14c88797c07409c5d6d2b9bb7cd89c1845c964d6051ad607699c711b0c/Cylinder_element_description.docx</v>
      </c>
      <c r="HR27" s="1" t="s">
        <v>155</v>
      </c>
      <c r="HS27" s="1" t="s">
        <v>154</v>
      </c>
      <c r="HT27" s="1" t="s">
        <v>155</v>
      </c>
      <c r="HU27" s="1" t="s">
        <v>425</v>
      </c>
      <c r="HV27" t="str">
        <f>HYPERLINK("https://api.typeform.com/responses/files/4fa676623ca0c5f18c35a4a50abf94a5ac6dd7a9dfcd567b7da6ef122114480b/Area_solids_Description.docx","https://api.typeform.com/responses/files/4fa676623ca0c5f18c35a4a50abf94a5ac6dd7a9dfcd567b7da6ef122114480b/Area_solids_Description.docx")</f>
        <v>https://api.typeform.com/responses/files/4fa676623ca0c5f18c35a4a50abf94a5ac6dd7a9dfcd567b7da6ef122114480b/Area_solids_Description.docx</v>
      </c>
      <c r="HW27" s="1" t="s">
        <v>155</v>
      </c>
      <c r="HX27" s="1" t="s">
        <v>184</v>
      </c>
      <c r="HY27" s="1" t="s">
        <v>155</v>
      </c>
      <c r="HZ27" s="1" t="s">
        <v>155</v>
      </c>
      <c r="IA27"/>
      <c r="IB27" s="1" t="s">
        <v>155</v>
      </c>
      <c r="IC27" s="1" t="s">
        <v>363</v>
      </c>
      <c r="ID27" s="1" t="s">
        <v>283</v>
      </c>
      <c r="IE27" s="1" t="s">
        <v>426</v>
      </c>
      <c r="IF27"/>
      <c r="IG27" s="1" t="s">
        <v>427</v>
      </c>
      <c r="IH27" s="1" t="s">
        <v>428</v>
      </c>
      <c r="II27" s="1" t="s">
        <v>429</v>
      </c>
      <c r="IJ27" s="1" t="s">
        <v>430</v>
      </c>
      <c r="IK27" s="1" t="s">
        <v>431</v>
      </c>
      <c r="IL27" s="1" t="s">
        <v>432</v>
      </c>
    </row>
    <row r="28" spans="1:246" x14ac:dyDescent="0.15">
      <c r="A28" s="1" t="s">
        <v>433</v>
      </c>
      <c r="B28" s="1" t="s">
        <v>184</v>
      </c>
      <c r="C28" s="1" t="s">
        <v>155</v>
      </c>
      <c r="D28" s="1" t="s">
        <v>155</v>
      </c>
      <c r="E28"/>
      <c r="F28" s="1" t="s">
        <v>434</v>
      </c>
      <c r="G28" s="1" t="s">
        <v>186</v>
      </c>
      <c r="H28" s="1" t="s">
        <v>155</v>
      </c>
      <c r="I28" s="1" t="s">
        <v>157</v>
      </c>
      <c r="J28" s="1" t="s">
        <v>157</v>
      </c>
      <c r="K28" s="1" t="s">
        <v>157</v>
      </c>
      <c r="L28" s="1" t="s">
        <v>157</v>
      </c>
      <c r="M28" s="1" t="s">
        <v>155</v>
      </c>
      <c r="N28" s="1" t="s">
        <v>155</v>
      </c>
      <c r="O28" s="1" t="s">
        <v>155</v>
      </c>
      <c r="P28" s="1" t="s">
        <v>155</v>
      </c>
      <c r="Q28" s="1" t="s">
        <v>155</v>
      </c>
      <c r="R28" s="1" t="s">
        <v>155</v>
      </c>
      <c r="S28" s="1" t="s">
        <v>155</v>
      </c>
      <c r="T28" s="1" t="s">
        <v>155</v>
      </c>
      <c r="U28" s="1" t="s">
        <v>155</v>
      </c>
      <c r="V28" s="1" t="s">
        <v>155</v>
      </c>
      <c r="W28" s="1" t="s">
        <v>155</v>
      </c>
      <c r="X28" s="1" t="s">
        <v>155</v>
      </c>
      <c r="Y28" s="1" t="s">
        <v>155</v>
      </c>
      <c r="Z28" s="1" t="s">
        <v>155</v>
      </c>
      <c r="AA28" s="1" t="s">
        <v>155</v>
      </c>
      <c r="AB28" s="1" t="s">
        <v>155</v>
      </c>
      <c r="AC28" s="1" t="s">
        <v>155</v>
      </c>
      <c r="AD28" s="1" t="s">
        <v>155</v>
      </c>
      <c r="AE28" s="1" t="s">
        <v>155</v>
      </c>
      <c r="AF28" s="1" t="s">
        <v>155</v>
      </c>
      <c r="AG28" s="1" t="s">
        <v>155</v>
      </c>
      <c r="AH28" s="1" t="s">
        <v>155</v>
      </c>
      <c r="AI28" s="1" t="s">
        <v>155</v>
      </c>
      <c r="AJ28" s="1" t="s">
        <v>155</v>
      </c>
      <c r="AK28" s="1" t="s">
        <v>155</v>
      </c>
      <c r="AL28" s="1" t="s">
        <v>155</v>
      </c>
      <c r="AM28" s="1" t="s">
        <v>155</v>
      </c>
      <c r="AN28" s="1" t="s">
        <v>155</v>
      </c>
      <c r="AO28" s="1" t="s">
        <v>155</v>
      </c>
      <c r="AP28" s="1" t="s">
        <v>155</v>
      </c>
      <c r="AQ28" s="1" t="s">
        <v>155</v>
      </c>
      <c r="AR28" s="1" t="s">
        <v>155</v>
      </c>
      <c r="AS28" s="1" t="s">
        <v>155</v>
      </c>
      <c r="AT28" s="1" t="s">
        <v>155</v>
      </c>
      <c r="AU28" s="1" t="s">
        <v>155</v>
      </c>
      <c r="AV28" s="1" t="s">
        <v>155</v>
      </c>
      <c r="AW28" s="1" t="s">
        <v>155</v>
      </c>
      <c r="AX28" s="1" t="s">
        <v>155</v>
      </c>
      <c r="AY28" s="1" t="s">
        <v>155</v>
      </c>
      <c r="AZ28" s="1" t="s">
        <v>155</v>
      </c>
      <c r="BA28" s="1" t="s">
        <v>155</v>
      </c>
      <c r="BB28" s="1" t="s">
        <v>155</v>
      </c>
      <c r="BC28" s="1" t="s">
        <v>155</v>
      </c>
      <c r="BD28" s="1" t="s">
        <v>155</v>
      </c>
      <c r="BE28" s="1" t="s">
        <v>155</v>
      </c>
      <c r="BF28" s="1" t="s">
        <v>155</v>
      </c>
      <c r="BG28" s="1" t="s">
        <v>155</v>
      </c>
      <c r="BH28" s="1" t="s">
        <v>155</v>
      </c>
      <c r="BI28" s="1" t="s">
        <v>155</v>
      </c>
      <c r="BJ28" s="1" t="s">
        <v>155</v>
      </c>
      <c r="BK28" s="1" t="s">
        <v>155</v>
      </c>
      <c r="BL28" s="1" t="s">
        <v>155</v>
      </c>
      <c r="BM28" s="1" t="s">
        <v>155</v>
      </c>
      <c r="BN28" s="1" t="s">
        <v>155</v>
      </c>
      <c r="BO28" s="1" t="s">
        <v>155</v>
      </c>
      <c r="BP28" s="1" t="s">
        <v>155</v>
      </c>
      <c r="BQ28" s="1" t="s">
        <v>155</v>
      </c>
      <c r="BR28" s="1" t="s">
        <v>155</v>
      </c>
      <c r="BS28" s="1" t="s">
        <v>155</v>
      </c>
      <c r="BT28" s="1" t="s">
        <v>155</v>
      </c>
      <c r="BU28" s="1" t="s">
        <v>155</v>
      </c>
      <c r="BV28" s="1" t="s">
        <v>155</v>
      </c>
      <c r="BW28" s="1" t="s">
        <v>155</v>
      </c>
      <c r="BX28" s="1" t="s">
        <v>155</v>
      </c>
      <c r="BY28" s="1" t="s">
        <v>155</v>
      </c>
      <c r="BZ28" s="1" t="s">
        <v>155</v>
      </c>
      <c r="CA28" s="1" t="s">
        <v>155</v>
      </c>
      <c r="CB28" s="1" t="s">
        <v>155</v>
      </c>
      <c r="CC28" s="1" t="s">
        <v>155</v>
      </c>
      <c r="CD28" s="1" t="s">
        <v>155</v>
      </c>
      <c r="CE28" s="1" t="s">
        <v>155</v>
      </c>
      <c r="CF28" s="1" t="s">
        <v>155</v>
      </c>
      <c r="CG28" s="1" t="s">
        <v>155</v>
      </c>
      <c r="CH28" s="1" t="s">
        <v>155</v>
      </c>
      <c r="CI28" s="1" t="s">
        <v>155</v>
      </c>
      <c r="CJ28" s="1" t="s">
        <v>155</v>
      </c>
      <c r="CK28" s="1" t="s">
        <v>155</v>
      </c>
      <c r="CL28" s="1" t="s">
        <v>155</v>
      </c>
      <c r="CM28" s="1" t="s">
        <v>155</v>
      </c>
      <c r="CN28" s="1" t="s">
        <v>155</v>
      </c>
      <c r="CO28" s="1" t="s">
        <v>155</v>
      </c>
      <c r="CP28" s="1" t="s">
        <v>155</v>
      </c>
      <c r="CQ28" s="1" t="s">
        <v>155</v>
      </c>
      <c r="CR28" s="1" t="s">
        <v>155</v>
      </c>
      <c r="CS28" s="1" t="s">
        <v>155</v>
      </c>
      <c r="CT28" s="1" t="s">
        <v>155</v>
      </c>
      <c r="CU28" s="1" t="s">
        <v>155</v>
      </c>
      <c r="CV28" s="1" t="s">
        <v>155</v>
      </c>
      <c r="CW28" s="1" t="s">
        <v>155</v>
      </c>
      <c r="CX28" s="1" t="s">
        <v>155</v>
      </c>
      <c r="CY28" s="1" t="s">
        <v>155</v>
      </c>
      <c r="CZ28" s="1" t="s">
        <v>155</v>
      </c>
      <c r="DA28" s="1" t="s">
        <v>155</v>
      </c>
      <c r="DB28" s="1" t="s">
        <v>155</v>
      </c>
      <c r="DC28" s="1" t="s">
        <v>155</v>
      </c>
      <c r="DD28" s="1" t="s">
        <v>155</v>
      </c>
      <c r="DE28" s="1" t="s">
        <v>155</v>
      </c>
      <c r="DF28" s="1" t="s">
        <v>155</v>
      </c>
      <c r="DG28" s="1" t="s">
        <v>155</v>
      </c>
      <c r="DH28" s="1" t="s">
        <v>155</v>
      </c>
      <c r="DI28" s="1" t="s">
        <v>155</v>
      </c>
      <c r="DJ28" s="1" t="s">
        <v>155</v>
      </c>
      <c r="DK28" s="1" t="s">
        <v>155</v>
      </c>
      <c r="DL28" s="1" t="s">
        <v>155</v>
      </c>
      <c r="DM28" s="1" t="s">
        <v>155</v>
      </c>
      <c r="DN28" s="1" t="s">
        <v>155</v>
      </c>
      <c r="DO28" s="1" t="s">
        <v>155</v>
      </c>
      <c r="DP28" s="1" t="s">
        <v>155</v>
      </c>
      <c r="DQ28" s="1" t="s">
        <v>155</v>
      </c>
      <c r="DR28" s="1" t="s">
        <v>155</v>
      </c>
      <c r="DS28" s="1" t="s">
        <v>155</v>
      </c>
      <c r="DT28" s="1" t="s">
        <v>155</v>
      </c>
      <c r="DU28" s="1" t="s">
        <v>155</v>
      </c>
      <c r="DV28" s="1" t="s">
        <v>155</v>
      </c>
      <c r="DW28" s="1" t="s">
        <v>155</v>
      </c>
      <c r="DX28" s="1" t="s">
        <v>155</v>
      </c>
      <c r="DY28" s="1" t="s">
        <v>155</v>
      </c>
      <c r="DZ28" s="1" t="s">
        <v>155</v>
      </c>
      <c r="EA28" s="1" t="s">
        <v>155</v>
      </c>
      <c r="EB28" s="1" t="s">
        <v>155</v>
      </c>
      <c r="EC28" s="1" t="s">
        <v>155</v>
      </c>
      <c r="ED28" s="1" t="s">
        <v>155</v>
      </c>
      <c r="EE28" s="1" t="s">
        <v>155</v>
      </c>
      <c r="EF28" s="1" t="s">
        <v>155</v>
      </c>
      <c r="EG28" s="1" t="s">
        <v>155</v>
      </c>
      <c r="EH28" s="1" t="s">
        <v>155</v>
      </c>
      <c r="EI28" s="1" t="s">
        <v>155</v>
      </c>
      <c r="EJ28" s="1" t="s">
        <v>155</v>
      </c>
      <c r="EK28" s="1" t="s">
        <v>155</v>
      </c>
      <c r="EL28" s="1" t="s">
        <v>155</v>
      </c>
      <c r="EM28" s="1" t="s">
        <v>155</v>
      </c>
      <c r="EN28" s="1" t="s">
        <v>155</v>
      </c>
      <c r="EO28" s="1" t="s">
        <v>155</v>
      </c>
      <c r="EP28" s="1" t="s">
        <v>155</v>
      </c>
      <c r="EQ28" s="1" t="s">
        <v>155</v>
      </c>
      <c r="ER28" s="1" t="s">
        <v>155</v>
      </c>
      <c r="ES28" s="1" t="s">
        <v>155</v>
      </c>
      <c r="ET28" s="1" t="s">
        <v>155</v>
      </c>
      <c r="EU28" s="1" t="s">
        <v>155</v>
      </c>
      <c r="EV28" s="1" t="s">
        <v>155</v>
      </c>
      <c r="EW28" s="1" t="s">
        <v>155</v>
      </c>
      <c r="EX28" s="1" t="s">
        <v>155</v>
      </c>
      <c r="EY28" s="1" t="s">
        <v>155</v>
      </c>
      <c r="EZ28" s="1" t="s">
        <v>155</v>
      </c>
      <c r="FA28" s="1" t="s">
        <v>155</v>
      </c>
      <c r="FB28" s="1" t="s">
        <v>155</v>
      </c>
      <c r="FC28" s="1" t="s">
        <v>155</v>
      </c>
      <c r="FD28" s="1" t="s">
        <v>155</v>
      </c>
      <c r="FE28" s="1" t="s">
        <v>155</v>
      </c>
      <c r="FF28" s="1" t="s">
        <v>155</v>
      </c>
      <c r="FG28" s="1" t="s">
        <v>155</v>
      </c>
      <c r="FH28" s="1" t="s">
        <v>155</v>
      </c>
      <c r="FI28" s="1" t="s">
        <v>155</v>
      </c>
      <c r="FJ28" s="1" t="s">
        <v>155</v>
      </c>
      <c r="FK28" s="1" t="s">
        <v>155</v>
      </c>
      <c r="FL28" s="1" t="s">
        <v>155</v>
      </c>
      <c r="FM28" s="1" t="s">
        <v>155</v>
      </c>
      <c r="FN28" s="1" t="s">
        <v>155</v>
      </c>
      <c r="FO28" s="1" t="s">
        <v>155</v>
      </c>
      <c r="FP28" s="1" t="s">
        <v>155</v>
      </c>
      <c r="FQ28" s="1" t="s">
        <v>155</v>
      </c>
      <c r="FR28" s="1" t="s">
        <v>155</v>
      </c>
      <c r="FS28" s="1" t="s">
        <v>155</v>
      </c>
      <c r="FT28" s="1" t="s">
        <v>155</v>
      </c>
      <c r="FU28" s="1" t="s">
        <v>155</v>
      </c>
      <c r="FV28" s="1" t="s">
        <v>155</v>
      </c>
      <c r="FW28" s="1" t="s">
        <v>155</v>
      </c>
      <c r="FX28" s="1" t="s">
        <v>155</v>
      </c>
      <c r="FY28" s="1" t="s">
        <v>155</v>
      </c>
      <c r="FZ28" s="1" t="s">
        <v>155</v>
      </c>
      <c r="GA28" s="1" t="s">
        <v>155</v>
      </c>
      <c r="GB28" s="1" t="s">
        <v>155</v>
      </c>
      <c r="GC28" s="1" t="s">
        <v>155</v>
      </c>
      <c r="GD28" s="1" t="s">
        <v>155</v>
      </c>
      <c r="GE28" s="1" t="s">
        <v>155</v>
      </c>
      <c r="GF28" s="1" t="s">
        <v>155</v>
      </c>
      <c r="GG28" s="1" t="s">
        <v>155</v>
      </c>
      <c r="GH28" s="1" t="s">
        <v>155</v>
      </c>
      <c r="GI28" s="1" t="s">
        <v>155</v>
      </c>
      <c r="GJ28" s="1" t="s">
        <v>155</v>
      </c>
      <c r="GK28" s="1" t="s">
        <v>155</v>
      </c>
      <c r="GL28" s="1" t="s">
        <v>155</v>
      </c>
      <c r="GM28" s="1" t="s">
        <v>155</v>
      </c>
      <c r="GN28" s="1" t="s">
        <v>155</v>
      </c>
      <c r="GO28" s="1" t="s">
        <v>155</v>
      </c>
      <c r="GP28" s="1" t="s">
        <v>155</v>
      </c>
      <c r="GQ28" s="1" t="s">
        <v>155</v>
      </c>
      <c r="GR28" s="1" t="s">
        <v>155</v>
      </c>
      <c r="GS28" s="1" t="s">
        <v>155</v>
      </c>
      <c r="GT28" s="1" t="s">
        <v>155</v>
      </c>
      <c r="GU28" s="1" t="s">
        <v>155</v>
      </c>
      <c r="GV28" s="1" t="s">
        <v>155</v>
      </c>
      <c r="GW28" s="1" t="s">
        <v>155</v>
      </c>
      <c r="GX28" s="1" t="s">
        <v>155</v>
      </c>
      <c r="GY28" s="1" t="s">
        <v>155</v>
      </c>
      <c r="GZ28" s="1" t="s">
        <v>155</v>
      </c>
      <c r="HA28" s="1" t="s">
        <v>155</v>
      </c>
      <c r="HB28" s="1" t="s">
        <v>155</v>
      </c>
      <c r="HC28" s="1" t="s">
        <v>155</v>
      </c>
      <c r="HD28" s="1" t="s">
        <v>155</v>
      </c>
      <c r="HE28" s="1" t="s">
        <v>155</v>
      </c>
      <c r="HF28" s="1" t="s">
        <v>155</v>
      </c>
      <c r="HG28" s="1" t="s">
        <v>155</v>
      </c>
      <c r="HH28" s="1" t="s">
        <v>155</v>
      </c>
      <c r="HI28" s="1" t="s">
        <v>155</v>
      </c>
      <c r="HJ28" s="1" t="s">
        <v>155</v>
      </c>
      <c r="HK28" s="1" t="s">
        <v>155</v>
      </c>
      <c r="HL28" s="1" t="s">
        <v>155</v>
      </c>
      <c r="HM28" s="1" t="s">
        <v>155</v>
      </c>
      <c r="HN28" s="1" t="s">
        <v>184</v>
      </c>
      <c r="HO28" s="1" t="s">
        <v>155</v>
      </c>
      <c r="HP28" s="1" t="s">
        <v>155</v>
      </c>
      <c r="HQ28"/>
      <c r="HR28" s="1" t="s">
        <v>155</v>
      </c>
      <c r="HS28" s="1" t="s">
        <v>154</v>
      </c>
      <c r="HT28" s="1" t="s">
        <v>155</v>
      </c>
      <c r="HU28" s="1" t="s">
        <v>435</v>
      </c>
      <c r="HV28"/>
      <c r="HW28" s="1" t="s">
        <v>155</v>
      </c>
      <c r="HX28" s="1" t="s">
        <v>277</v>
      </c>
      <c r="HY28" s="1" t="s">
        <v>155</v>
      </c>
      <c r="HZ28" s="1" t="s">
        <v>155</v>
      </c>
      <c r="IA28"/>
      <c r="IB28" s="1" t="s">
        <v>155</v>
      </c>
      <c r="IC28" s="1" t="s">
        <v>363</v>
      </c>
      <c r="ID28" s="1" t="s">
        <v>186</v>
      </c>
      <c r="IE28" s="1" t="s">
        <v>436</v>
      </c>
      <c r="IF28"/>
      <c r="IG28" s="1" t="s">
        <v>437</v>
      </c>
      <c r="IH28" s="1" t="s">
        <v>428</v>
      </c>
      <c r="II28" s="1" t="s">
        <v>438</v>
      </c>
      <c r="IJ28" s="1" t="s">
        <v>439</v>
      </c>
      <c r="IK28" s="1" t="s">
        <v>440</v>
      </c>
      <c r="IL28" s="1" t="s">
        <v>441</v>
      </c>
    </row>
    <row r="29" spans="1:246" x14ac:dyDescent="0.15">
      <c r="A29" s="1" t="s">
        <v>442</v>
      </c>
      <c r="B29" s="1" t="s">
        <v>154</v>
      </c>
      <c r="C29" s="1" t="s">
        <v>155</v>
      </c>
      <c r="D29" s="1" t="s">
        <v>443</v>
      </c>
      <c r="E29" t="str">
        <f>HYPERLINK("https://api.typeform.com/responses/files/e5bbbdfe07a2de060b670f5dff0616c2e3a850a1b50ae81574eb7c5d643a89ad/No_errors_geometries.jpeg","https://api.typeform.com/responses/files/e5bbbdfe07a2de060b670f5dff0616c2e3a850a1b50ae81574eb7c5d643a89ad/No_errors_geometries.jpeg")</f>
        <v>https://api.typeform.com/responses/files/e5bbbdfe07a2de060b670f5dff0616c2e3a850a1b50ae81574eb7c5d643a89ad/No_errors_geometries.jpeg</v>
      </c>
      <c r="F29" s="1" t="s">
        <v>155</v>
      </c>
      <c r="G29" s="1" t="s">
        <v>186</v>
      </c>
      <c r="H29" s="1" t="s">
        <v>155</v>
      </c>
      <c r="I29" s="1" t="s">
        <v>157</v>
      </c>
      <c r="J29" s="1" t="s">
        <v>157</v>
      </c>
      <c r="K29" s="1" t="s">
        <v>157</v>
      </c>
      <c r="L29" s="1" t="s">
        <v>157</v>
      </c>
      <c r="M29" s="1" t="s">
        <v>155</v>
      </c>
      <c r="N29" s="1" t="s">
        <v>155</v>
      </c>
      <c r="O29" s="1" t="s">
        <v>155</v>
      </c>
      <c r="P29" s="1" t="s">
        <v>155</v>
      </c>
      <c r="Q29" s="1" t="s">
        <v>155</v>
      </c>
      <c r="R29" s="1" t="s">
        <v>155</v>
      </c>
      <c r="S29" s="1" t="s">
        <v>155</v>
      </c>
      <c r="T29" s="1" t="s">
        <v>155</v>
      </c>
      <c r="U29" s="1" t="s">
        <v>155</v>
      </c>
      <c r="V29" s="1" t="s">
        <v>155</v>
      </c>
      <c r="W29" s="1" t="s">
        <v>155</v>
      </c>
      <c r="X29" s="1" t="s">
        <v>155</v>
      </c>
      <c r="Y29" s="1" t="s">
        <v>155</v>
      </c>
      <c r="Z29" s="1" t="s">
        <v>155</v>
      </c>
      <c r="AA29" s="1" t="s">
        <v>155</v>
      </c>
      <c r="AB29" s="1" t="s">
        <v>155</v>
      </c>
      <c r="AC29" s="1" t="s">
        <v>155</v>
      </c>
      <c r="AD29" s="1" t="s">
        <v>155</v>
      </c>
      <c r="AE29" s="1" t="s">
        <v>155</v>
      </c>
      <c r="AF29" s="1" t="s">
        <v>155</v>
      </c>
      <c r="AG29" s="1" t="s">
        <v>155</v>
      </c>
      <c r="AH29" s="1" t="s">
        <v>155</v>
      </c>
      <c r="AI29" s="1" t="s">
        <v>155</v>
      </c>
      <c r="AJ29" s="1" t="s">
        <v>155</v>
      </c>
      <c r="AK29" s="1" t="s">
        <v>155</v>
      </c>
      <c r="AL29" s="1" t="s">
        <v>155</v>
      </c>
      <c r="AM29" s="1" t="s">
        <v>155</v>
      </c>
      <c r="AN29" s="1" t="s">
        <v>155</v>
      </c>
      <c r="AO29" s="1" t="s">
        <v>155</v>
      </c>
      <c r="AP29" s="1" t="s">
        <v>155</v>
      </c>
      <c r="AQ29" s="1" t="s">
        <v>155</v>
      </c>
      <c r="AR29" s="1" t="s">
        <v>155</v>
      </c>
      <c r="AS29" s="1" t="s">
        <v>155</v>
      </c>
      <c r="AT29" s="1" t="s">
        <v>155</v>
      </c>
      <c r="AU29" s="1" t="s">
        <v>155</v>
      </c>
      <c r="AV29" s="1" t="s">
        <v>155</v>
      </c>
      <c r="AW29" s="1" t="s">
        <v>155</v>
      </c>
      <c r="AX29" s="1" t="s">
        <v>155</v>
      </c>
      <c r="AY29" s="1" t="s">
        <v>155</v>
      </c>
      <c r="AZ29" s="1" t="s">
        <v>155</v>
      </c>
      <c r="BA29" s="1" t="s">
        <v>155</v>
      </c>
      <c r="BB29" s="1" t="s">
        <v>155</v>
      </c>
      <c r="BC29" s="1" t="s">
        <v>155</v>
      </c>
      <c r="BD29" s="1" t="s">
        <v>155</v>
      </c>
      <c r="BE29" s="1" t="s">
        <v>155</v>
      </c>
      <c r="BF29" s="1" t="s">
        <v>155</v>
      </c>
      <c r="BG29" s="1" t="s">
        <v>155</v>
      </c>
      <c r="BH29" s="1" t="s">
        <v>155</v>
      </c>
      <c r="BI29" s="1" t="s">
        <v>155</v>
      </c>
      <c r="BJ29" s="1" t="s">
        <v>155</v>
      </c>
      <c r="BK29" s="1" t="s">
        <v>155</v>
      </c>
      <c r="BL29" s="1" t="s">
        <v>155</v>
      </c>
      <c r="BM29" s="1" t="s">
        <v>155</v>
      </c>
      <c r="BN29" s="1" t="s">
        <v>155</v>
      </c>
      <c r="BO29" s="1" t="s">
        <v>155</v>
      </c>
      <c r="BP29" s="1" t="s">
        <v>155</v>
      </c>
      <c r="BQ29" s="1" t="s">
        <v>155</v>
      </c>
      <c r="BR29" s="1" t="s">
        <v>155</v>
      </c>
      <c r="BS29" s="1" t="s">
        <v>155</v>
      </c>
      <c r="BT29" s="1" t="s">
        <v>155</v>
      </c>
      <c r="BU29" s="1" t="s">
        <v>155</v>
      </c>
      <c r="BV29" s="1" t="s">
        <v>155</v>
      </c>
      <c r="BW29" s="1" t="s">
        <v>155</v>
      </c>
      <c r="BX29" s="1" t="s">
        <v>155</v>
      </c>
      <c r="BY29" s="1" t="s">
        <v>155</v>
      </c>
      <c r="BZ29" s="1" t="s">
        <v>155</v>
      </c>
      <c r="CA29" s="1" t="s">
        <v>155</v>
      </c>
      <c r="CB29" s="1" t="s">
        <v>155</v>
      </c>
      <c r="CC29" s="1" t="s">
        <v>155</v>
      </c>
      <c r="CD29" s="1" t="s">
        <v>155</v>
      </c>
      <c r="CE29" s="1" t="s">
        <v>155</v>
      </c>
      <c r="CF29" s="1" t="s">
        <v>155</v>
      </c>
      <c r="CG29" s="1" t="s">
        <v>155</v>
      </c>
      <c r="CH29" s="1" t="s">
        <v>155</v>
      </c>
      <c r="CI29" s="1" t="s">
        <v>155</v>
      </c>
      <c r="CJ29" s="1" t="s">
        <v>155</v>
      </c>
      <c r="CK29" s="1" t="s">
        <v>155</v>
      </c>
      <c r="CL29" s="1" t="s">
        <v>155</v>
      </c>
      <c r="CM29" s="1" t="s">
        <v>155</v>
      </c>
      <c r="CN29" s="1" t="s">
        <v>155</v>
      </c>
      <c r="CO29" s="1" t="s">
        <v>155</v>
      </c>
      <c r="CP29" s="1" t="s">
        <v>155</v>
      </c>
      <c r="CQ29" s="1" t="s">
        <v>155</v>
      </c>
      <c r="CR29" s="1" t="s">
        <v>155</v>
      </c>
      <c r="CS29" s="1" t="s">
        <v>155</v>
      </c>
      <c r="CT29" s="1" t="s">
        <v>155</v>
      </c>
      <c r="CU29" s="1" t="s">
        <v>155</v>
      </c>
      <c r="CV29" s="1" t="s">
        <v>155</v>
      </c>
      <c r="CW29" s="1" t="s">
        <v>155</v>
      </c>
      <c r="CX29" s="1" t="s">
        <v>155</v>
      </c>
      <c r="CY29" s="1" t="s">
        <v>155</v>
      </c>
      <c r="CZ29" s="1" t="s">
        <v>155</v>
      </c>
      <c r="DA29" s="1" t="s">
        <v>155</v>
      </c>
      <c r="DB29" s="1" t="s">
        <v>155</v>
      </c>
      <c r="DC29" s="1" t="s">
        <v>155</v>
      </c>
      <c r="DD29" s="1" t="s">
        <v>155</v>
      </c>
      <c r="DE29" s="1" t="s">
        <v>155</v>
      </c>
      <c r="DF29" s="1" t="s">
        <v>155</v>
      </c>
      <c r="DG29" s="1" t="s">
        <v>155</v>
      </c>
      <c r="DH29" s="1" t="s">
        <v>155</v>
      </c>
      <c r="DI29" s="1" t="s">
        <v>155</v>
      </c>
      <c r="DJ29" s="1" t="s">
        <v>155</v>
      </c>
      <c r="DK29" s="1" t="s">
        <v>155</v>
      </c>
      <c r="DL29" s="1" t="s">
        <v>155</v>
      </c>
      <c r="DM29" s="1" t="s">
        <v>155</v>
      </c>
      <c r="DN29" s="1" t="s">
        <v>155</v>
      </c>
      <c r="DO29" s="1" t="s">
        <v>155</v>
      </c>
      <c r="DP29" s="1" t="s">
        <v>155</v>
      </c>
      <c r="DQ29" s="1" t="s">
        <v>155</v>
      </c>
      <c r="DR29" s="1" t="s">
        <v>155</v>
      </c>
      <c r="DS29" s="1" t="s">
        <v>155</v>
      </c>
      <c r="DT29" s="1" t="s">
        <v>155</v>
      </c>
      <c r="DU29" s="1" t="s">
        <v>155</v>
      </c>
      <c r="DV29" s="1" t="s">
        <v>155</v>
      </c>
      <c r="DW29" s="1" t="s">
        <v>155</v>
      </c>
      <c r="DX29" s="1" t="s">
        <v>155</v>
      </c>
      <c r="DY29" s="1" t="s">
        <v>155</v>
      </c>
      <c r="DZ29" s="1" t="s">
        <v>155</v>
      </c>
      <c r="EA29" s="1" t="s">
        <v>155</v>
      </c>
      <c r="EB29" s="1" t="s">
        <v>155</v>
      </c>
      <c r="EC29" s="1" t="s">
        <v>155</v>
      </c>
      <c r="ED29" s="1" t="s">
        <v>155</v>
      </c>
      <c r="EE29" s="1" t="s">
        <v>155</v>
      </c>
      <c r="EF29" s="1" t="s">
        <v>155</v>
      </c>
      <c r="EG29" s="1" t="s">
        <v>155</v>
      </c>
      <c r="EH29" s="1" t="s">
        <v>155</v>
      </c>
      <c r="EI29" s="1" t="s">
        <v>155</v>
      </c>
      <c r="EJ29" s="1" t="s">
        <v>155</v>
      </c>
      <c r="EK29" s="1" t="s">
        <v>155</v>
      </c>
      <c r="EL29" s="1" t="s">
        <v>155</v>
      </c>
      <c r="EM29" s="1" t="s">
        <v>155</v>
      </c>
      <c r="EN29" s="1" t="s">
        <v>155</v>
      </c>
      <c r="EO29" s="1" t="s">
        <v>155</v>
      </c>
      <c r="EP29" s="1" t="s">
        <v>155</v>
      </c>
      <c r="EQ29" s="1" t="s">
        <v>155</v>
      </c>
      <c r="ER29" s="1" t="s">
        <v>155</v>
      </c>
      <c r="ES29" s="1" t="s">
        <v>155</v>
      </c>
      <c r="ET29" s="1" t="s">
        <v>155</v>
      </c>
      <c r="EU29" s="1" t="s">
        <v>155</v>
      </c>
      <c r="EV29" s="1" t="s">
        <v>155</v>
      </c>
      <c r="EW29" s="1" t="s">
        <v>155</v>
      </c>
      <c r="EX29" s="1" t="s">
        <v>155</v>
      </c>
      <c r="EY29" s="1" t="s">
        <v>155</v>
      </c>
      <c r="EZ29" s="1" t="s">
        <v>155</v>
      </c>
      <c r="FA29" s="1" t="s">
        <v>155</v>
      </c>
      <c r="FB29" s="1" t="s">
        <v>155</v>
      </c>
      <c r="FC29" s="1" t="s">
        <v>155</v>
      </c>
      <c r="FD29" s="1" t="s">
        <v>155</v>
      </c>
      <c r="FE29" s="1" t="s">
        <v>155</v>
      </c>
      <c r="FF29" s="1" t="s">
        <v>155</v>
      </c>
      <c r="FG29" s="1" t="s">
        <v>155</v>
      </c>
      <c r="FH29" s="1" t="s">
        <v>155</v>
      </c>
      <c r="FI29" s="1" t="s">
        <v>155</v>
      </c>
      <c r="FJ29" s="1" t="s">
        <v>155</v>
      </c>
      <c r="FK29" s="1" t="s">
        <v>155</v>
      </c>
      <c r="FL29" s="1" t="s">
        <v>155</v>
      </c>
      <c r="FM29" s="1" t="s">
        <v>155</v>
      </c>
      <c r="FN29" s="1" t="s">
        <v>155</v>
      </c>
      <c r="FO29" s="1" t="s">
        <v>155</v>
      </c>
      <c r="FP29" s="1" t="s">
        <v>155</v>
      </c>
      <c r="FQ29" s="1" t="s">
        <v>155</v>
      </c>
      <c r="FR29" s="1" t="s">
        <v>155</v>
      </c>
      <c r="FS29" s="1" t="s">
        <v>155</v>
      </c>
      <c r="FT29" s="1" t="s">
        <v>155</v>
      </c>
      <c r="FU29" s="1" t="s">
        <v>155</v>
      </c>
      <c r="FV29" s="1" t="s">
        <v>155</v>
      </c>
      <c r="FW29" s="1" t="s">
        <v>155</v>
      </c>
      <c r="FX29" s="1" t="s">
        <v>155</v>
      </c>
      <c r="FY29" s="1" t="s">
        <v>155</v>
      </c>
      <c r="FZ29" s="1" t="s">
        <v>155</v>
      </c>
      <c r="GA29" s="1" t="s">
        <v>155</v>
      </c>
      <c r="GB29" s="1" t="s">
        <v>155</v>
      </c>
      <c r="GC29" s="1" t="s">
        <v>155</v>
      </c>
      <c r="GD29" s="1" t="s">
        <v>155</v>
      </c>
      <c r="GE29" s="1" t="s">
        <v>155</v>
      </c>
      <c r="GF29" s="1" t="s">
        <v>155</v>
      </c>
      <c r="GG29" s="1" t="s">
        <v>155</v>
      </c>
      <c r="GH29" s="1" t="s">
        <v>155</v>
      </c>
      <c r="GI29" s="1" t="s">
        <v>155</v>
      </c>
      <c r="GJ29" s="1" t="s">
        <v>155</v>
      </c>
      <c r="GK29" s="1" t="s">
        <v>155</v>
      </c>
      <c r="GL29" s="1" t="s">
        <v>155</v>
      </c>
      <c r="GM29" s="1" t="s">
        <v>155</v>
      </c>
      <c r="GN29" s="1" t="s">
        <v>155</v>
      </c>
      <c r="GO29" s="1" t="s">
        <v>155</v>
      </c>
      <c r="GP29" s="1" t="s">
        <v>155</v>
      </c>
      <c r="GQ29" s="1" t="s">
        <v>155</v>
      </c>
      <c r="GR29" s="1" t="s">
        <v>155</v>
      </c>
      <c r="GS29" s="1" t="s">
        <v>155</v>
      </c>
      <c r="GT29" s="1" t="s">
        <v>155</v>
      </c>
      <c r="GU29" s="1" t="s">
        <v>155</v>
      </c>
      <c r="GV29" s="1" t="s">
        <v>155</v>
      </c>
      <c r="GW29" s="1" t="s">
        <v>155</v>
      </c>
      <c r="GX29" s="1" t="s">
        <v>155</v>
      </c>
      <c r="GY29" s="1" t="s">
        <v>155</v>
      </c>
      <c r="GZ29" s="1" t="s">
        <v>155</v>
      </c>
      <c r="HA29" s="1" t="s">
        <v>155</v>
      </c>
      <c r="HB29" s="1" t="s">
        <v>155</v>
      </c>
      <c r="HC29" s="1" t="s">
        <v>155</v>
      </c>
      <c r="HD29" s="1" t="s">
        <v>155</v>
      </c>
      <c r="HE29" s="1" t="s">
        <v>155</v>
      </c>
      <c r="HF29" s="1" t="s">
        <v>155</v>
      </c>
      <c r="HG29" s="1" t="s">
        <v>155</v>
      </c>
      <c r="HH29" s="1" t="s">
        <v>155</v>
      </c>
      <c r="HI29" s="1" t="s">
        <v>155</v>
      </c>
      <c r="HJ29" s="1" t="s">
        <v>155</v>
      </c>
      <c r="HK29" s="1" t="s">
        <v>155</v>
      </c>
      <c r="HL29" s="1" t="s">
        <v>155</v>
      </c>
      <c r="HM29" s="1" t="s">
        <v>155</v>
      </c>
      <c r="HN29" s="1" t="s">
        <v>184</v>
      </c>
      <c r="HO29" s="1" t="s">
        <v>155</v>
      </c>
      <c r="HP29" s="1" t="s">
        <v>444</v>
      </c>
      <c r="HQ29" t="str">
        <f>HYPERLINK("https://api.typeform.com/responses/files/89b14da5de4aaca259ee33f797984db9b496cdf652d709f35676f3a803693e5d/cylinder_geometries.png","https://api.typeform.com/responses/files/89b14da5de4aaca259ee33f797984db9b496cdf652d709f35676f3a803693e5d/cylinder_geometries.png")</f>
        <v>https://api.typeform.com/responses/files/89b14da5de4aaca259ee33f797984db9b496cdf652d709f35676f3a803693e5d/cylinder_geometries.png</v>
      </c>
      <c r="HR29" s="1" t="s">
        <v>155</v>
      </c>
      <c r="HS29" s="1" t="s">
        <v>154</v>
      </c>
      <c r="HT29" s="1" t="s">
        <v>155</v>
      </c>
      <c r="HU29" s="1" t="s">
        <v>445</v>
      </c>
      <c r="HV29" t="str">
        <f>HYPERLINK("https://api.typeform.com/responses/files/9297fb059c49ee16c1bdf69367ffc972e4a9b70cbf0e1f56e56bdfad91de5425/hbeams_geometries.png","https://api.typeform.com/responses/files/9297fb059c49ee16c1bdf69367ffc972e4a9b70cbf0e1f56e56bdfad91de5425/hbeams_geometries.png")</f>
        <v>https://api.typeform.com/responses/files/9297fb059c49ee16c1bdf69367ffc972e4a9b70cbf0e1f56e56bdfad91de5425/hbeams_geometries.png</v>
      </c>
      <c r="HW29" s="1" t="s">
        <v>155</v>
      </c>
      <c r="HX29" s="1" t="s">
        <v>184</v>
      </c>
      <c r="HY29" s="1" t="s">
        <v>155</v>
      </c>
      <c r="HZ29" s="1" t="s">
        <v>155</v>
      </c>
      <c r="IA29"/>
      <c r="IB29" s="1" t="s">
        <v>446</v>
      </c>
      <c r="IC29" s="1" t="s">
        <v>363</v>
      </c>
      <c r="ID29" s="1" t="s">
        <v>157</v>
      </c>
      <c r="IE29" s="1" t="s">
        <v>155</v>
      </c>
      <c r="IF29"/>
      <c r="IG29" s="1" t="s">
        <v>447</v>
      </c>
      <c r="IH29" s="1" t="s">
        <v>401</v>
      </c>
      <c r="II29" s="1" t="s">
        <v>401</v>
      </c>
      <c r="IJ29" s="1" t="s">
        <v>448</v>
      </c>
      <c r="IK29" s="1" t="s">
        <v>449</v>
      </c>
      <c r="IL29" s="1" t="s">
        <v>450</v>
      </c>
    </row>
    <row r="30" spans="1:246" x14ac:dyDescent="0.15">
      <c r="A30" s="1" t="s">
        <v>451</v>
      </c>
      <c r="B30" s="1" t="s">
        <v>154</v>
      </c>
      <c r="C30" s="1" t="s">
        <v>155</v>
      </c>
      <c r="D30" s="1" t="s">
        <v>452</v>
      </c>
      <c r="E30" t="str">
        <f>HYPERLINK("https://api.typeform.com/responses/files/b4569168aa509f8d9ef9a3b35f759d1d44299732150cfbb1e68554dd8b0f2182/ghost_error.jpeg","https://api.typeform.com/responses/files/b4569168aa509f8d9ef9a3b35f759d1d44299732150cfbb1e68554dd8b0f2182/ghost_error.jpeg")</f>
        <v>https://api.typeform.com/responses/files/b4569168aa509f8d9ef9a3b35f759d1d44299732150cfbb1e68554dd8b0f2182/ghost_error.jpeg</v>
      </c>
      <c r="F30" s="1" t="s">
        <v>155</v>
      </c>
      <c r="G30" s="1" t="s">
        <v>157</v>
      </c>
      <c r="H30" s="1" t="s">
        <v>155</v>
      </c>
      <c r="I30" s="1" t="s">
        <v>157</v>
      </c>
      <c r="J30" s="1" t="s">
        <v>157</v>
      </c>
      <c r="K30" s="1" t="s">
        <v>157</v>
      </c>
      <c r="L30" s="1" t="s">
        <v>157</v>
      </c>
      <c r="M30" s="1" t="s">
        <v>155</v>
      </c>
      <c r="N30" s="1" t="s">
        <v>155</v>
      </c>
      <c r="O30" s="1" t="s">
        <v>155</v>
      </c>
      <c r="P30" s="1" t="s">
        <v>155</v>
      </c>
      <c r="Q30" s="1" t="s">
        <v>155</v>
      </c>
      <c r="R30" s="1" t="s">
        <v>155</v>
      </c>
      <c r="S30" s="1" t="s">
        <v>155</v>
      </c>
      <c r="T30" s="1" t="s">
        <v>155</v>
      </c>
      <c r="U30" s="1" t="s">
        <v>155</v>
      </c>
      <c r="V30" s="1" t="s">
        <v>155</v>
      </c>
      <c r="W30" s="1" t="s">
        <v>155</v>
      </c>
      <c r="X30" s="1" t="s">
        <v>155</v>
      </c>
      <c r="Y30" s="1" t="s">
        <v>155</v>
      </c>
      <c r="Z30" s="1" t="s">
        <v>155</v>
      </c>
      <c r="AA30" s="1" t="s">
        <v>155</v>
      </c>
      <c r="AB30" s="1" t="s">
        <v>155</v>
      </c>
      <c r="AC30" s="1" t="s">
        <v>155</v>
      </c>
      <c r="AD30" s="1" t="s">
        <v>155</v>
      </c>
      <c r="AE30" s="1" t="s">
        <v>155</v>
      </c>
      <c r="AF30" s="1" t="s">
        <v>155</v>
      </c>
      <c r="AG30" s="1" t="s">
        <v>155</v>
      </c>
      <c r="AH30" s="1" t="s">
        <v>155</v>
      </c>
      <c r="AI30" s="1" t="s">
        <v>155</v>
      </c>
      <c r="AJ30" s="1" t="s">
        <v>155</v>
      </c>
      <c r="AK30" s="1" t="s">
        <v>155</v>
      </c>
      <c r="AL30" s="1" t="s">
        <v>155</v>
      </c>
      <c r="AM30" s="1" t="s">
        <v>155</v>
      </c>
      <c r="AN30" s="1" t="s">
        <v>155</v>
      </c>
      <c r="AO30" s="1" t="s">
        <v>155</v>
      </c>
      <c r="AP30" s="1" t="s">
        <v>155</v>
      </c>
      <c r="AQ30" s="1" t="s">
        <v>155</v>
      </c>
      <c r="AR30" s="1" t="s">
        <v>155</v>
      </c>
      <c r="AS30" s="1" t="s">
        <v>155</v>
      </c>
      <c r="AT30" s="1" t="s">
        <v>155</v>
      </c>
      <c r="AU30" s="1" t="s">
        <v>155</v>
      </c>
      <c r="AV30" s="1" t="s">
        <v>155</v>
      </c>
      <c r="AW30" s="1" t="s">
        <v>155</v>
      </c>
      <c r="AX30" s="1" t="s">
        <v>155</v>
      </c>
      <c r="AY30" s="1" t="s">
        <v>155</v>
      </c>
      <c r="AZ30" s="1" t="s">
        <v>155</v>
      </c>
      <c r="BA30" s="1" t="s">
        <v>155</v>
      </c>
      <c r="BB30" s="1" t="s">
        <v>155</v>
      </c>
      <c r="BC30" s="1" t="s">
        <v>155</v>
      </c>
      <c r="BD30" s="1" t="s">
        <v>155</v>
      </c>
      <c r="BE30" s="1" t="s">
        <v>155</v>
      </c>
      <c r="BF30" s="1" t="s">
        <v>155</v>
      </c>
      <c r="BG30" s="1" t="s">
        <v>155</v>
      </c>
      <c r="BH30" s="1" t="s">
        <v>155</v>
      </c>
      <c r="BI30" s="1" t="s">
        <v>155</v>
      </c>
      <c r="BJ30" s="1" t="s">
        <v>155</v>
      </c>
      <c r="BK30" s="1" t="s">
        <v>155</v>
      </c>
      <c r="BL30" s="1" t="s">
        <v>155</v>
      </c>
      <c r="BM30" s="1" t="s">
        <v>155</v>
      </c>
      <c r="BN30" s="1" t="s">
        <v>155</v>
      </c>
      <c r="BO30" s="1" t="s">
        <v>155</v>
      </c>
      <c r="BP30" s="1" t="s">
        <v>155</v>
      </c>
      <c r="BQ30" s="1" t="s">
        <v>155</v>
      </c>
      <c r="BR30" s="1" t="s">
        <v>155</v>
      </c>
      <c r="BS30" s="1" t="s">
        <v>155</v>
      </c>
      <c r="BT30" s="1" t="s">
        <v>155</v>
      </c>
      <c r="BU30" s="1" t="s">
        <v>155</v>
      </c>
      <c r="BV30" s="1" t="s">
        <v>155</v>
      </c>
      <c r="BW30" s="1" t="s">
        <v>155</v>
      </c>
      <c r="BX30" s="1" t="s">
        <v>155</v>
      </c>
      <c r="BY30" s="1" t="s">
        <v>155</v>
      </c>
      <c r="BZ30" s="1" t="s">
        <v>155</v>
      </c>
      <c r="CA30" s="1" t="s">
        <v>155</v>
      </c>
      <c r="CB30" s="1" t="s">
        <v>155</v>
      </c>
      <c r="CC30" s="1" t="s">
        <v>155</v>
      </c>
      <c r="CD30" s="1" t="s">
        <v>155</v>
      </c>
      <c r="CE30" s="1" t="s">
        <v>155</v>
      </c>
      <c r="CF30" s="1" t="s">
        <v>155</v>
      </c>
      <c r="CG30" s="1" t="s">
        <v>155</v>
      </c>
      <c r="CH30" s="1" t="s">
        <v>155</v>
      </c>
      <c r="CI30" s="1" t="s">
        <v>155</v>
      </c>
      <c r="CJ30" s="1" t="s">
        <v>155</v>
      </c>
      <c r="CK30" s="1" t="s">
        <v>155</v>
      </c>
      <c r="CL30" s="1" t="s">
        <v>155</v>
      </c>
      <c r="CM30" s="1" t="s">
        <v>155</v>
      </c>
      <c r="CN30" s="1" t="s">
        <v>155</v>
      </c>
      <c r="CO30" s="1" t="s">
        <v>155</v>
      </c>
      <c r="CP30" s="1" t="s">
        <v>155</v>
      </c>
      <c r="CQ30" s="1" t="s">
        <v>155</v>
      </c>
      <c r="CR30" s="1" t="s">
        <v>155</v>
      </c>
      <c r="CS30" s="1" t="s">
        <v>155</v>
      </c>
      <c r="CT30" s="1" t="s">
        <v>155</v>
      </c>
      <c r="CU30" s="1" t="s">
        <v>155</v>
      </c>
      <c r="CV30" s="1" t="s">
        <v>155</v>
      </c>
      <c r="CW30" s="1" t="s">
        <v>155</v>
      </c>
      <c r="CX30" s="1" t="s">
        <v>155</v>
      </c>
      <c r="CY30" s="1" t="s">
        <v>155</v>
      </c>
      <c r="CZ30" s="1" t="s">
        <v>155</v>
      </c>
      <c r="DA30" s="1" t="s">
        <v>155</v>
      </c>
      <c r="DB30" s="1" t="s">
        <v>155</v>
      </c>
      <c r="DC30" s="1" t="s">
        <v>155</v>
      </c>
      <c r="DD30" s="1" t="s">
        <v>155</v>
      </c>
      <c r="DE30" s="1" t="s">
        <v>155</v>
      </c>
      <c r="DF30" s="1" t="s">
        <v>155</v>
      </c>
      <c r="DG30" s="1" t="s">
        <v>155</v>
      </c>
      <c r="DH30" s="1" t="s">
        <v>155</v>
      </c>
      <c r="DI30" s="1" t="s">
        <v>155</v>
      </c>
      <c r="DJ30" s="1" t="s">
        <v>155</v>
      </c>
      <c r="DK30" s="1" t="s">
        <v>155</v>
      </c>
      <c r="DL30" s="1" t="s">
        <v>155</v>
      </c>
      <c r="DM30" s="1" t="s">
        <v>155</v>
      </c>
      <c r="DN30" s="1" t="s">
        <v>155</v>
      </c>
      <c r="DO30" s="1" t="s">
        <v>155</v>
      </c>
      <c r="DP30" s="1" t="s">
        <v>155</v>
      </c>
      <c r="DQ30" s="1" t="s">
        <v>155</v>
      </c>
      <c r="DR30" s="1" t="s">
        <v>155</v>
      </c>
      <c r="DS30" s="1" t="s">
        <v>155</v>
      </c>
      <c r="DT30" s="1" t="s">
        <v>155</v>
      </c>
      <c r="DU30" s="1" t="s">
        <v>155</v>
      </c>
      <c r="DV30" s="1" t="s">
        <v>155</v>
      </c>
      <c r="DW30" s="1" t="s">
        <v>155</v>
      </c>
      <c r="DX30" s="1" t="s">
        <v>155</v>
      </c>
      <c r="DY30" s="1" t="s">
        <v>155</v>
      </c>
      <c r="DZ30" s="1" t="s">
        <v>155</v>
      </c>
      <c r="EA30" s="1" t="s">
        <v>155</v>
      </c>
      <c r="EB30" s="1" t="s">
        <v>155</v>
      </c>
      <c r="EC30" s="1" t="s">
        <v>155</v>
      </c>
      <c r="ED30" s="1" t="s">
        <v>155</v>
      </c>
      <c r="EE30" s="1" t="s">
        <v>155</v>
      </c>
      <c r="EF30" s="1" t="s">
        <v>155</v>
      </c>
      <c r="EG30" s="1" t="s">
        <v>155</v>
      </c>
      <c r="EH30" s="1" t="s">
        <v>155</v>
      </c>
      <c r="EI30" s="1" t="s">
        <v>155</v>
      </c>
      <c r="EJ30" s="1" t="s">
        <v>155</v>
      </c>
      <c r="EK30" s="1" t="s">
        <v>155</v>
      </c>
      <c r="EL30" s="1" t="s">
        <v>155</v>
      </c>
      <c r="EM30" s="1" t="s">
        <v>155</v>
      </c>
      <c r="EN30" s="1" t="s">
        <v>155</v>
      </c>
      <c r="EO30" s="1" t="s">
        <v>155</v>
      </c>
      <c r="EP30" s="1" t="s">
        <v>155</v>
      </c>
      <c r="EQ30" s="1" t="s">
        <v>155</v>
      </c>
      <c r="ER30" s="1" t="s">
        <v>155</v>
      </c>
      <c r="ES30" s="1" t="s">
        <v>155</v>
      </c>
      <c r="ET30" s="1" t="s">
        <v>155</v>
      </c>
      <c r="EU30" s="1" t="s">
        <v>155</v>
      </c>
      <c r="EV30" s="1" t="s">
        <v>155</v>
      </c>
      <c r="EW30" s="1" t="s">
        <v>155</v>
      </c>
      <c r="EX30" s="1" t="s">
        <v>155</v>
      </c>
      <c r="EY30" s="1" t="s">
        <v>155</v>
      </c>
      <c r="EZ30" s="1" t="s">
        <v>155</v>
      </c>
      <c r="FA30" s="1" t="s">
        <v>155</v>
      </c>
      <c r="FB30" s="1" t="s">
        <v>155</v>
      </c>
      <c r="FC30" s="1" t="s">
        <v>155</v>
      </c>
      <c r="FD30" s="1" t="s">
        <v>155</v>
      </c>
      <c r="FE30" s="1" t="s">
        <v>155</v>
      </c>
      <c r="FF30" s="1" t="s">
        <v>155</v>
      </c>
      <c r="FG30" s="1" t="s">
        <v>155</v>
      </c>
      <c r="FH30" s="1" t="s">
        <v>155</v>
      </c>
      <c r="FI30" s="1" t="s">
        <v>155</v>
      </c>
      <c r="FJ30" s="1" t="s">
        <v>155</v>
      </c>
      <c r="FK30" s="1" t="s">
        <v>155</v>
      </c>
      <c r="FL30" s="1" t="s">
        <v>155</v>
      </c>
      <c r="FM30" s="1" t="s">
        <v>155</v>
      </c>
      <c r="FN30" s="1" t="s">
        <v>155</v>
      </c>
      <c r="FO30" s="1" t="s">
        <v>155</v>
      </c>
      <c r="FP30" s="1" t="s">
        <v>155</v>
      </c>
      <c r="FQ30" s="1" t="s">
        <v>155</v>
      </c>
      <c r="FR30" s="1" t="s">
        <v>155</v>
      </c>
      <c r="FS30" s="1" t="s">
        <v>155</v>
      </c>
      <c r="FT30" s="1" t="s">
        <v>155</v>
      </c>
      <c r="FU30" s="1" t="s">
        <v>155</v>
      </c>
      <c r="FV30" s="1" t="s">
        <v>155</v>
      </c>
      <c r="FW30" s="1" t="s">
        <v>155</v>
      </c>
      <c r="FX30" s="1" t="s">
        <v>155</v>
      </c>
      <c r="FY30" s="1" t="s">
        <v>155</v>
      </c>
      <c r="FZ30" s="1" t="s">
        <v>155</v>
      </c>
      <c r="GA30" s="1" t="s">
        <v>155</v>
      </c>
      <c r="GB30" s="1" t="s">
        <v>155</v>
      </c>
      <c r="GC30" s="1" t="s">
        <v>155</v>
      </c>
      <c r="GD30" s="1" t="s">
        <v>155</v>
      </c>
      <c r="GE30" s="1" t="s">
        <v>155</v>
      </c>
      <c r="GF30" s="1" t="s">
        <v>155</v>
      </c>
      <c r="GG30" s="1" t="s">
        <v>155</v>
      </c>
      <c r="GH30" s="1" t="s">
        <v>155</v>
      </c>
      <c r="GI30" s="1" t="s">
        <v>155</v>
      </c>
      <c r="GJ30" s="1" t="s">
        <v>155</v>
      </c>
      <c r="GK30" s="1" t="s">
        <v>155</v>
      </c>
      <c r="GL30" s="1" t="s">
        <v>155</v>
      </c>
      <c r="GM30" s="1" t="s">
        <v>155</v>
      </c>
      <c r="GN30" s="1" t="s">
        <v>155</v>
      </c>
      <c r="GO30" s="1" t="s">
        <v>155</v>
      </c>
      <c r="GP30" s="1" t="s">
        <v>155</v>
      </c>
      <c r="GQ30" s="1" t="s">
        <v>155</v>
      </c>
      <c r="GR30" s="1" t="s">
        <v>155</v>
      </c>
      <c r="GS30" s="1" t="s">
        <v>155</v>
      </c>
      <c r="GT30" s="1" t="s">
        <v>155</v>
      </c>
      <c r="GU30" s="1" t="s">
        <v>155</v>
      </c>
      <c r="GV30" s="1" t="s">
        <v>155</v>
      </c>
      <c r="GW30" s="1" t="s">
        <v>155</v>
      </c>
      <c r="GX30" s="1" t="s">
        <v>155</v>
      </c>
      <c r="GY30" s="1" t="s">
        <v>155</v>
      </c>
      <c r="GZ30" s="1" t="s">
        <v>155</v>
      </c>
      <c r="HA30" s="1" t="s">
        <v>155</v>
      </c>
      <c r="HB30" s="1" t="s">
        <v>155</v>
      </c>
      <c r="HC30" s="1" t="s">
        <v>155</v>
      </c>
      <c r="HD30" s="1" t="s">
        <v>155</v>
      </c>
      <c r="HE30" s="1" t="s">
        <v>155</v>
      </c>
      <c r="HF30" s="1" t="s">
        <v>155</v>
      </c>
      <c r="HG30" s="1" t="s">
        <v>155</v>
      </c>
      <c r="HH30" s="1" t="s">
        <v>155</v>
      </c>
      <c r="HI30" s="1" t="s">
        <v>155</v>
      </c>
      <c r="HJ30" s="1" t="s">
        <v>155</v>
      </c>
      <c r="HK30" s="1" t="s">
        <v>155</v>
      </c>
      <c r="HL30" s="1" t="s">
        <v>155</v>
      </c>
      <c r="HM30" s="1" t="s">
        <v>155</v>
      </c>
      <c r="HN30" s="1" t="s">
        <v>184</v>
      </c>
      <c r="HO30" s="1" t="s">
        <v>155</v>
      </c>
      <c r="HP30" s="1" t="s">
        <v>453</v>
      </c>
      <c r="HQ30" t="str">
        <f>HYPERLINK("https://api.typeform.com/responses/files/6ec0725b678034e4a3d7e20a63b6fac1bdee96be003ad282c1fbe0876a5c0d06/smae_size_cylinder.jpeg","https://api.typeform.com/responses/files/6ec0725b678034e4a3d7e20a63b6fac1bdee96be003ad282c1fbe0876a5c0d06/smae_size_cylinder.jpeg")</f>
        <v>https://api.typeform.com/responses/files/6ec0725b678034e4a3d7e20a63b6fac1bdee96be003ad282c1fbe0876a5c0d06/smae_size_cylinder.jpeg</v>
      </c>
      <c r="HR30" s="1" t="s">
        <v>155</v>
      </c>
      <c r="HS30" s="1" t="s">
        <v>154</v>
      </c>
      <c r="HT30" s="1" t="s">
        <v>155</v>
      </c>
      <c r="HU30" s="1" t="s">
        <v>454</v>
      </c>
      <c r="HV30" t="str">
        <f>HYPERLINK("https://api.typeform.com/responses/files/6d824a14cb6ba855a90f3c511e16ace4a0bac5e702f4a1171be351574553da94/h_beams.jpeg","https://api.typeform.com/responses/files/6d824a14cb6ba855a90f3c511e16ace4a0bac5e702f4a1171be351574553da94/h_beams.jpeg")</f>
        <v>https://api.typeform.com/responses/files/6d824a14cb6ba855a90f3c511e16ace4a0bac5e702f4a1171be351574553da94/h_beams.jpeg</v>
      </c>
      <c r="HW30" s="1" t="s">
        <v>155</v>
      </c>
      <c r="HX30" s="1" t="s">
        <v>184</v>
      </c>
      <c r="HY30" s="1" t="s">
        <v>155</v>
      </c>
      <c r="HZ30" s="1" t="s">
        <v>155</v>
      </c>
      <c r="IA30"/>
      <c r="IB30" s="1" t="s">
        <v>455</v>
      </c>
      <c r="IC30" s="1" t="s">
        <v>363</v>
      </c>
      <c r="ID30" s="1" t="s">
        <v>186</v>
      </c>
      <c r="IE30" s="1" t="s">
        <v>155</v>
      </c>
      <c r="IF30"/>
      <c r="IG30" s="1" t="s">
        <v>456</v>
      </c>
      <c r="IH30" s="1" t="s">
        <v>457</v>
      </c>
      <c r="II30" s="1" t="s">
        <v>458</v>
      </c>
      <c r="IJ30" s="1" t="s">
        <v>459</v>
      </c>
      <c r="IK30" s="1" t="s">
        <v>460</v>
      </c>
      <c r="IL30" s="1" t="s">
        <v>450</v>
      </c>
    </row>
    <row r="31" spans="1:246" x14ac:dyDescent="0.15">
      <c r="A31" s="1" t="s">
        <v>461</v>
      </c>
      <c r="B31" s="1" t="s">
        <v>184</v>
      </c>
      <c r="C31" s="1" t="s">
        <v>155</v>
      </c>
      <c r="D31" s="1" t="s">
        <v>155</v>
      </c>
      <c r="E31"/>
      <c r="F31" s="1" t="s">
        <v>462</v>
      </c>
      <c r="G31" s="1" t="s">
        <v>186</v>
      </c>
      <c r="H31" s="1" t="s">
        <v>155</v>
      </c>
      <c r="I31" s="1" t="s">
        <v>157</v>
      </c>
      <c r="J31" s="1" t="s">
        <v>157</v>
      </c>
      <c r="K31" s="1" t="s">
        <v>157</v>
      </c>
      <c r="L31" s="1" t="s">
        <v>463</v>
      </c>
      <c r="M31" s="1" t="s">
        <v>155</v>
      </c>
      <c r="N31" s="1" t="s">
        <v>155</v>
      </c>
      <c r="O31" s="1" t="s">
        <v>155</v>
      </c>
      <c r="P31" s="1" t="s">
        <v>155</v>
      </c>
      <c r="Q31" s="1" t="s">
        <v>155</v>
      </c>
      <c r="R31" s="1" t="s">
        <v>155</v>
      </c>
      <c r="S31" s="1" t="s">
        <v>155</v>
      </c>
      <c r="T31" s="1" t="s">
        <v>155</v>
      </c>
      <c r="U31" s="1" t="s">
        <v>155</v>
      </c>
      <c r="V31" s="1" t="s">
        <v>155</v>
      </c>
      <c r="W31" s="1" t="s">
        <v>155</v>
      </c>
      <c r="X31" s="1" t="s">
        <v>155</v>
      </c>
      <c r="Y31" s="1" t="s">
        <v>155</v>
      </c>
      <c r="Z31" s="1" t="s">
        <v>155</v>
      </c>
      <c r="AA31" s="1" t="s">
        <v>155</v>
      </c>
      <c r="AB31" s="1" t="s">
        <v>155</v>
      </c>
      <c r="AC31" s="1" t="s">
        <v>155</v>
      </c>
      <c r="AD31" s="1" t="s">
        <v>155</v>
      </c>
      <c r="AE31" s="1" t="s">
        <v>155</v>
      </c>
      <c r="AF31" s="1" t="s">
        <v>155</v>
      </c>
      <c r="AG31" s="1" t="s">
        <v>155</v>
      </c>
      <c r="AH31" s="1" t="s">
        <v>155</v>
      </c>
      <c r="AI31" s="1" t="s">
        <v>155</v>
      </c>
      <c r="AJ31" s="1" t="s">
        <v>155</v>
      </c>
      <c r="AK31" s="1" t="s">
        <v>155</v>
      </c>
      <c r="AL31" s="1" t="s">
        <v>155</v>
      </c>
      <c r="AM31" s="1" t="s">
        <v>155</v>
      </c>
      <c r="AN31" s="1" t="s">
        <v>155</v>
      </c>
      <c r="AO31" s="1" t="s">
        <v>155</v>
      </c>
      <c r="AP31" s="1" t="s">
        <v>155</v>
      </c>
      <c r="AQ31" s="1" t="s">
        <v>155</v>
      </c>
      <c r="AR31" s="1" t="s">
        <v>155</v>
      </c>
      <c r="AS31" s="1" t="s">
        <v>155</v>
      </c>
      <c r="AT31" s="1" t="s">
        <v>155</v>
      </c>
      <c r="AU31" s="1" t="s">
        <v>155</v>
      </c>
      <c r="AV31" s="1" t="s">
        <v>155</v>
      </c>
      <c r="AW31" s="1" t="s">
        <v>155</v>
      </c>
      <c r="AX31" s="1" t="s">
        <v>155</v>
      </c>
      <c r="AY31" s="1" t="s">
        <v>155</v>
      </c>
      <c r="AZ31" s="1" t="s">
        <v>155</v>
      </c>
      <c r="BA31" s="1" t="s">
        <v>155</v>
      </c>
      <c r="BB31" s="1" t="s">
        <v>155</v>
      </c>
      <c r="BC31" s="1" t="s">
        <v>155</v>
      </c>
      <c r="BD31" s="1" t="s">
        <v>155</v>
      </c>
      <c r="BE31" s="1" t="s">
        <v>155</v>
      </c>
      <c r="BF31" s="1" t="s">
        <v>155</v>
      </c>
      <c r="BG31" s="1" t="s">
        <v>155</v>
      </c>
      <c r="BH31" s="1" t="s">
        <v>155</v>
      </c>
      <c r="BI31" s="1" t="s">
        <v>155</v>
      </c>
      <c r="BJ31" s="1" t="s">
        <v>155</v>
      </c>
      <c r="BK31" s="1" t="s">
        <v>155</v>
      </c>
      <c r="BL31" s="1" t="s">
        <v>155</v>
      </c>
      <c r="BM31" s="1" t="s">
        <v>155</v>
      </c>
      <c r="BN31" s="1" t="s">
        <v>155</v>
      </c>
      <c r="BO31" s="1" t="s">
        <v>155</v>
      </c>
      <c r="BP31" s="1" t="s">
        <v>155</v>
      </c>
      <c r="BQ31" s="1" t="s">
        <v>155</v>
      </c>
      <c r="BR31" s="1" t="s">
        <v>155</v>
      </c>
      <c r="BS31" s="1" t="s">
        <v>155</v>
      </c>
      <c r="BT31" s="1" t="s">
        <v>155</v>
      </c>
      <c r="BU31" s="1" t="s">
        <v>155</v>
      </c>
      <c r="BV31" s="1" t="s">
        <v>155</v>
      </c>
      <c r="BW31" s="1" t="s">
        <v>155</v>
      </c>
      <c r="BX31" s="1" t="s">
        <v>155</v>
      </c>
      <c r="BY31" s="1" t="s">
        <v>155</v>
      </c>
      <c r="BZ31" s="1" t="s">
        <v>155</v>
      </c>
      <c r="CA31" s="1" t="s">
        <v>155</v>
      </c>
      <c r="CB31" s="1" t="s">
        <v>155</v>
      </c>
      <c r="CC31" s="1" t="s">
        <v>155</v>
      </c>
      <c r="CD31" s="1" t="s">
        <v>155</v>
      </c>
      <c r="CE31" s="1" t="s">
        <v>155</v>
      </c>
      <c r="CF31" s="1" t="s">
        <v>155</v>
      </c>
      <c r="CG31" s="1" t="s">
        <v>155</v>
      </c>
      <c r="CH31" s="1" t="s">
        <v>155</v>
      </c>
      <c r="CI31" s="1" t="s">
        <v>155</v>
      </c>
      <c r="CJ31" s="1" t="s">
        <v>155</v>
      </c>
      <c r="CK31" s="1" t="s">
        <v>155</v>
      </c>
      <c r="CL31" s="1" t="s">
        <v>155</v>
      </c>
      <c r="CM31" s="1" t="s">
        <v>155</v>
      </c>
      <c r="CN31" s="1" t="s">
        <v>155</v>
      </c>
      <c r="CO31" s="1" t="s">
        <v>155</v>
      </c>
      <c r="CP31" s="1" t="s">
        <v>155</v>
      </c>
      <c r="CQ31" s="1" t="s">
        <v>155</v>
      </c>
      <c r="CR31" s="1" t="s">
        <v>155</v>
      </c>
      <c r="CS31" s="1" t="s">
        <v>155</v>
      </c>
      <c r="CT31" s="1" t="s">
        <v>155</v>
      </c>
      <c r="CU31" s="1" t="s">
        <v>155</v>
      </c>
      <c r="CV31" s="1" t="s">
        <v>155</v>
      </c>
      <c r="CW31" s="1" t="s">
        <v>155</v>
      </c>
      <c r="CX31" s="1" t="s">
        <v>155</v>
      </c>
      <c r="CY31" s="1" t="s">
        <v>155</v>
      </c>
      <c r="CZ31" s="1" t="s">
        <v>155</v>
      </c>
      <c r="DA31" s="1" t="s">
        <v>155</v>
      </c>
      <c r="DB31" s="1" t="s">
        <v>155</v>
      </c>
      <c r="DC31" s="1" t="s">
        <v>155</v>
      </c>
      <c r="DD31" s="1" t="s">
        <v>155</v>
      </c>
      <c r="DE31" s="1" t="s">
        <v>155</v>
      </c>
      <c r="DF31" s="1" t="s">
        <v>155</v>
      </c>
      <c r="DG31" s="1" t="s">
        <v>155</v>
      </c>
      <c r="DH31" s="1" t="s">
        <v>155</v>
      </c>
      <c r="DI31" s="1" t="s">
        <v>155</v>
      </c>
      <c r="DJ31" s="1" t="s">
        <v>155</v>
      </c>
      <c r="DK31" s="1" t="s">
        <v>155</v>
      </c>
      <c r="DL31" s="1" t="s">
        <v>155</v>
      </c>
      <c r="DM31" s="1" t="s">
        <v>155</v>
      </c>
      <c r="DN31" s="1" t="s">
        <v>155</v>
      </c>
      <c r="DO31" s="1" t="s">
        <v>155</v>
      </c>
      <c r="DP31" s="1" t="s">
        <v>155</v>
      </c>
      <c r="DQ31" s="1" t="s">
        <v>155</v>
      </c>
      <c r="DR31" s="1" t="s">
        <v>155</v>
      </c>
      <c r="DS31" s="1" t="s">
        <v>155</v>
      </c>
      <c r="DT31" s="1" t="s">
        <v>155</v>
      </c>
      <c r="DU31" s="1" t="s">
        <v>155</v>
      </c>
      <c r="DV31" s="1" t="s">
        <v>155</v>
      </c>
      <c r="DW31" s="1" t="s">
        <v>155</v>
      </c>
      <c r="DX31" s="1" t="s">
        <v>155</v>
      </c>
      <c r="DY31" s="1" t="s">
        <v>155</v>
      </c>
      <c r="DZ31" s="1" t="s">
        <v>155</v>
      </c>
      <c r="EA31" s="1" t="s">
        <v>155</v>
      </c>
      <c r="EB31" s="1" t="s">
        <v>155</v>
      </c>
      <c r="EC31" s="1" t="s">
        <v>155</v>
      </c>
      <c r="ED31" s="1" t="s">
        <v>155</v>
      </c>
      <c r="EE31" s="1" t="s">
        <v>155</v>
      </c>
      <c r="EF31" s="1" t="s">
        <v>155</v>
      </c>
      <c r="EG31" s="1" t="s">
        <v>155</v>
      </c>
      <c r="EH31" s="1" t="s">
        <v>155</v>
      </c>
      <c r="EI31" s="1" t="s">
        <v>155</v>
      </c>
      <c r="EJ31" s="1" t="s">
        <v>155</v>
      </c>
      <c r="EK31" s="1" t="s">
        <v>155</v>
      </c>
      <c r="EL31" s="1" t="s">
        <v>155</v>
      </c>
      <c r="EM31" s="1" t="s">
        <v>155</v>
      </c>
      <c r="EN31" s="1" t="s">
        <v>155</v>
      </c>
      <c r="EO31" s="1" t="s">
        <v>155</v>
      </c>
      <c r="EP31" s="1" t="s">
        <v>155</v>
      </c>
      <c r="EQ31" s="1" t="s">
        <v>155</v>
      </c>
      <c r="ER31" s="1" t="s">
        <v>155</v>
      </c>
      <c r="ES31" s="1" t="s">
        <v>155</v>
      </c>
      <c r="ET31" s="1" t="s">
        <v>155</v>
      </c>
      <c r="EU31" s="1" t="s">
        <v>155</v>
      </c>
      <c r="EV31" s="1" t="s">
        <v>155</v>
      </c>
      <c r="EW31" s="1" t="s">
        <v>155</v>
      </c>
      <c r="EX31" s="1" t="s">
        <v>155</v>
      </c>
      <c r="EY31" s="1" t="s">
        <v>155</v>
      </c>
      <c r="EZ31" s="1" t="s">
        <v>155</v>
      </c>
      <c r="FA31" s="1" t="s">
        <v>155</v>
      </c>
      <c r="FB31" s="1" t="s">
        <v>155</v>
      </c>
      <c r="FC31" s="1" t="s">
        <v>155</v>
      </c>
      <c r="FD31" s="1" t="s">
        <v>155</v>
      </c>
      <c r="FE31" s="1" t="s">
        <v>155</v>
      </c>
      <c r="FF31" s="1" t="s">
        <v>155</v>
      </c>
      <c r="FG31" s="1" t="s">
        <v>155</v>
      </c>
      <c r="FH31" s="1" t="s">
        <v>155</v>
      </c>
      <c r="FI31" s="1" t="s">
        <v>155</v>
      </c>
      <c r="FJ31" s="1" t="s">
        <v>155</v>
      </c>
      <c r="FK31" s="1" t="s">
        <v>155</v>
      </c>
      <c r="FL31" s="1" t="s">
        <v>155</v>
      </c>
      <c r="FM31" s="1" t="s">
        <v>155</v>
      </c>
      <c r="FN31" s="1" t="s">
        <v>155</v>
      </c>
      <c r="FO31" s="1" t="s">
        <v>155</v>
      </c>
      <c r="FP31" s="1" t="s">
        <v>155</v>
      </c>
      <c r="FQ31" s="1" t="s">
        <v>155</v>
      </c>
      <c r="FR31" s="1" t="s">
        <v>155</v>
      </c>
      <c r="FS31" s="1" t="s">
        <v>155</v>
      </c>
      <c r="FT31" s="1" t="s">
        <v>155</v>
      </c>
      <c r="FU31" s="1" t="s">
        <v>155</v>
      </c>
      <c r="FV31" s="1" t="s">
        <v>155</v>
      </c>
      <c r="FW31" s="1" t="s">
        <v>155</v>
      </c>
      <c r="FX31" s="1" t="s">
        <v>155</v>
      </c>
      <c r="FY31" s="1" t="s">
        <v>155</v>
      </c>
      <c r="FZ31" s="1" t="s">
        <v>155</v>
      </c>
      <c r="GA31" s="1" t="s">
        <v>155</v>
      </c>
      <c r="GB31" s="1" t="s">
        <v>155</v>
      </c>
      <c r="GC31" s="1" t="s">
        <v>155</v>
      </c>
      <c r="GD31" s="1" t="s">
        <v>155</v>
      </c>
      <c r="GE31" s="1" t="s">
        <v>155</v>
      </c>
      <c r="GF31" s="1" t="s">
        <v>155</v>
      </c>
      <c r="GG31" s="1" t="s">
        <v>155</v>
      </c>
      <c r="GH31" s="1" t="s">
        <v>155</v>
      </c>
      <c r="GI31" s="1" t="s">
        <v>155</v>
      </c>
      <c r="GJ31" s="1" t="s">
        <v>155</v>
      </c>
      <c r="GK31" s="1" t="s">
        <v>155</v>
      </c>
      <c r="GL31" s="1" t="s">
        <v>155</v>
      </c>
      <c r="GM31" s="1" t="s">
        <v>155</v>
      </c>
      <c r="GN31" s="1" t="s">
        <v>155</v>
      </c>
      <c r="GO31" s="1" t="s">
        <v>155</v>
      </c>
      <c r="GP31" s="1" t="s">
        <v>155</v>
      </c>
      <c r="GQ31" s="1" t="s">
        <v>155</v>
      </c>
      <c r="GR31" s="1" t="s">
        <v>155</v>
      </c>
      <c r="GS31" s="1" t="s">
        <v>155</v>
      </c>
      <c r="GT31" s="1" t="s">
        <v>155</v>
      </c>
      <c r="GU31" s="1" t="s">
        <v>155</v>
      </c>
      <c r="GV31" s="1" t="s">
        <v>155</v>
      </c>
      <c r="GW31" s="1" t="s">
        <v>155</v>
      </c>
      <c r="GX31" s="1" t="s">
        <v>155</v>
      </c>
      <c r="GY31" s="1" t="s">
        <v>155</v>
      </c>
      <c r="GZ31" s="1" t="s">
        <v>155</v>
      </c>
      <c r="HA31" s="1" t="s">
        <v>155</v>
      </c>
      <c r="HB31" s="1" t="s">
        <v>155</v>
      </c>
      <c r="HC31" s="1" t="s">
        <v>155</v>
      </c>
      <c r="HD31" s="1" t="s">
        <v>155</v>
      </c>
      <c r="HE31" s="1" t="s">
        <v>155</v>
      </c>
      <c r="HF31" s="1" t="s">
        <v>155</v>
      </c>
      <c r="HG31" s="1" t="s">
        <v>155</v>
      </c>
      <c r="HH31" s="1" t="s">
        <v>155</v>
      </c>
      <c r="HI31" s="1" t="s">
        <v>155</v>
      </c>
      <c r="HJ31" s="1" t="s">
        <v>155</v>
      </c>
      <c r="HK31" s="1" t="s">
        <v>155</v>
      </c>
      <c r="HL31" s="1" t="s">
        <v>155</v>
      </c>
      <c r="HM31" s="1" t="s">
        <v>155</v>
      </c>
      <c r="HN31" s="1" t="s">
        <v>184</v>
      </c>
      <c r="HO31" s="1" t="s">
        <v>155</v>
      </c>
      <c r="HP31" s="1" t="s">
        <v>464</v>
      </c>
      <c r="HQ31" t="str">
        <f>HYPERLINK("https://api.typeform.com/responses/files/9fdacdd1fc5350bb4d8ecde5d4c07f8045ba9ccd08bcacde34e878ef8cff5d72/Cylinder_height.png","https://api.typeform.com/responses/files/9fdacdd1fc5350bb4d8ecde5d4c07f8045ba9ccd08bcacde34e878ef8cff5d72/Cylinder_height.png")</f>
        <v>https://api.typeform.com/responses/files/9fdacdd1fc5350bb4d8ecde5d4c07f8045ba9ccd08bcacde34e878ef8cff5d72/Cylinder_height.png</v>
      </c>
      <c r="HR31" s="1" t="s">
        <v>319</v>
      </c>
      <c r="HS31" s="1" t="s">
        <v>184</v>
      </c>
      <c r="HT31" s="1" t="s">
        <v>155</v>
      </c>
      <c r="HU31" s="1" t="s">
        <v>465</v>
      </c>
      <c r="HV31" t="str">
        <f>HYPERLINK("https://api.typeform.com/responses/files/07a26a2bc4e4c21e2839f951f37767f30daad95f6515cf27d5489aae693995c9/Hblock_length.png","https://api.typeform.com/responses/files/07a26a2bc4e4c21e2839f951f37767f30daad95f6515cf27d5489aae693995c9/Hblock_length.png")</f>
        <v>https://api.typeform.com/responses/files/07a26a2bc4e4c21e2839f951f37767f30daad95f6515cf27d5489aae693995c9/Hblock_length.png</v>
      </c>
      <c r="HW31" s="1" t="s">
        <v>319</v>
      </c>
      <c r="HX31" s="1" t="s">
        <v>184</v>
      </c>
      <c r="HY31" s="1" t="s">
        <v>155</v>
      </c>
      <c r="HZ31" s="1" t="s">
        <v>155</v>
      </c>
      <c r="IA31"/>
      <c r="IB31" s="1" t="s">
        <v>466</v>
      </c>
      <c r="IC31" s="1" t="s">
        <v>363</v>
      </c>
      <c r="ID31" s="1" t="s">
        <v>157</v>
      </c>
      <c r="IE31" s="1" t="s">
        <v>467</v>
      </c>
      <c r="IF31" t="str">
        <f>HYPERLINK("https://api.typeform.com/responses/files/a66cb032e8318d86d1467a1a3462e300ca5cdc4c22e3de9fc4bc4a5e1b177e98/ifcgeometries_normals.PNG","https://api.typeform.com/responses/files/a66cb032e8318d86d1467a1a3462e300ca5cdc4c22e3de9fc4bc4a5e1b177e98/ifcgeometries_normals.PNG")</f>
        <v>https://api.typeform.com/responses/files/a66cb032e8318d86d1467a1a3462e300ca5cdc4c22e3de9fc4bc4a5e1b177e98/ifcgeometries_normals.PNG</v>
      </c>
      <c r="IG31" s="1" t="s">
        <v>259</v>
      </c>
      <c r="IH31" s="1" t="s">
        <v>468</v>
      </c>
      <c r="II31" s="1" t="s">
        <v>469</v>
      </c>
      <c r="IJ31" s="1" t="s">
        <v>470</v>
      </c>
      <c r="IK31" s="1" t="s">
        <v>471</v>
      </c>
      <c r="IL31" s="1" t="s">
        <v>472</v>
      </c>
    </row>
    <row r="32" spans="1:246" x14ac:dyDescent="0.15">
      <c r="A32" s="1" t="s">
        <v>473</v>
      </c>
      <c r="B32" s="1" t="s">
        <v>184</v>
      </c>
      <c r="C32" s="1" t="s">
        <v>155</v>
      </c>
      <c r="D32" s="1" t="s">
        <v>155</v>
      </c>
      <c r="E32"/>
      <c r="F32" s="1" t="s">
        <v>474</v>
      </c>
      <c r="G32" s="1" t="s">
        <v>157</v>
      </c>
      <c r="H32" s="1" t="s">
        <v>155</v>
      </c>
      <c r="I32" s="1" t="s">
        <v>157</v>
      </c>
      <c r="J32" s="1" t="s">
        <v>157</v>
      </c>
      <c r="K32" s="1" t="s">
        <v>157</v>
      </c>
      <c r="L32" s="1" t="s">
        <v>157</v>
      </c>
      <c r="M32" s="1" t="s">
        <v>155</v>
      </c>
      <c r="N32" s="1" t="s">
        <v>155</v>
      </c>
      <c r="O32" s="1" t="s">
        <v>155</v>
      </c>
      <c r="P32" s="1" t="s">
        <v>155</v>
      </c>
      <c r="Q32" s="1" t="s">
        <v>155</v>
      </c>
      <c r="R32" s="1" t="s">
        <v>155</v>
      </c>
      <c r="S32" s="1" t="s">
        <v>155</v>
      </c>
      <c r="T32" s="1" t="s">
        <v>155</v>
      </c>
      <c r="U32" s="1" t="s">
        <v>155</v>
      </c>
      <c r="V32" s="1" t="s">
        <v>155</v>
      </c>
      <c r="W32" s="1" t="s">
        <v>155</v>
      </c>
      <c r="X32" s="1" t="s">
        <v>155</v>
      </c>
      <c r="Y32" s="1" t="s">
        <v>155</v>
      </c>
      <c r="Z32" s="1" t="s">
        <v>155</v>
      </c>
      <c r="AA32" s="1" t="s">
        <v>155</v>
      </c>
      <c r="AB32" s="1" t="s">
        <v>155</v>
      </c>
      <c r="AC32" s="1" t="s">
        <v>155</v>
      </c>
      <c r="AD32" s="1" t="s">
        <v>155</v>
      </c>
      <c r="AE32" s="1" t="s">
        <v>155</v>
      </c>
      <c r="AF32" s="1" t="s">
        <v>155</v>
      </c>
      <c r="AG32" s="1" t="s">
        <v>155</v>
      </c>
      <c r="AH32" s="1" t="s">
        <v>155</v>
      </c>
      <c r="AI32" s="1" t="s">
        <v>155</v>
      </c>
      <c r="AJ32" s="1" t="s">
        <v>155</v>
      </c>
      <c r="AK32" s="1" t="s">
        <v>155</v>
      </c>
      <c r="AL32" s="1" t="s">
        <v>155</v>
      </c>
      <c r="AM32" s="1" t="s">
        <v>155</v>
      </c>
      <c r="AN32" s="1" t="s">
        <v>155</v>
      </c>
      <c r="AO32" s="1" t="s">
        <v>155</v>
      </c>
      <c r="AP32" s="1" t="s">
        <v>155</v>
      </c>
      <c r="AQ32" s="1" t="s">
        <v>155</v>
      </c>
      <c r="AR32" s="1" t="s">
        <v>155</v>
      </c>
      <c r="AS32" s="1" t="s">
        <v>155</v>
      </c>
      <c r="AT32" s="1" t="s">
        <v>155</v>
      </c>
      <c r="AU32" s="1" t="s">
        <v>155</v>
      </c>
      <c r="AV32" s="1" t="s">
        <v>155</v>
      </c>
      <c r="AW32" s="1" t="s">
        <v>155</v>
      </c>
      <c r="AX32" s="1" t="s">
        <v>155</v>
      </c>
      <c r="AY32" s="1" t="s">
        <v>155</v>
      </c>
      <c r="AZ32" s="1" t="s">
        <v>155</v>
      </c>
      <c r="BA32" s="1" t="s">
        <v>155</v>
      </c>
      <c r="BB32" s="1" t="s">
        <v>155</v>
      </c>
      <c r="BC32" s="1" t="s">
        <v>155</v>
      </c>
      <c r="BD32" s="1" t="s">
        <v>155</v>
      </c>
      <c r="BE32" s="1" t="s">
        <v>155</v>
      </c>
      <c r="BF32" s="1" t="s">
        <v>155</v>
      </c>
      <c r="BG32" s="1" t="s">
        <v>155</v>
      </c>
      <c r="BH32" s="1" t="s">
        <v>155</v>
      </c>
      <c r="BI32" s="1" t="s">
        <v>155</v>
      </c>
      <c r="BJ32" s="1" t="s">
        <v>155</v>
      </c>
      <c r="BK32" s="1" t="s">
        <v>155</v>
      </c>
      <c r="BL32" s="1" t="s">
        <v>155</v>
      </c>
      <c r="BM32" s="1" t="s">
        <v>155</v>
      </c>
      <c r="BN32" s="1" t="s">
        <v>155</v>
      </c>
      <c r="BO32" s="1" t="s">
        <v>155</v>
      </c>
      <c r="BP32" s="1" t="s">
        <v>155</v>
      </c>
      <c r="BQ32" s="1" t="s">
        <v>155</v>
      </c>
      <c r="BR32" s="1" t="s">
        <v>155</v>
      </c>
      <c r="BS32" s="1" t="s">
        <v>155</v>
      </c>
      <c r="BT32" s="1" t="s">
        <v>155</v>
      </c>
      <c r="BU32" s="1" t="s">
        <v>155</v>
      </c>
      <c r="BV32" s="1" t="s">
        <v>155</v>
      </c>
      <c r="BW32" s="1" t="s">
        <v>155</v>
      </c>
      <c r="BX32" s="1" t="s">
        <v>155</v>
      </c>
      <c r="BY32" s="1" t="s">
        <v>155</v>
      </c>
      <c r="BZ32" s="1" t="s">
        <v>155</v>
      </c>
      <c r="CA32" s="1" t="s">
        <v>155</v>
      </c>
      <c r="CB32" s="1" t="s">
        <v>155</v>
      </c>
      <c r="CC32" s="1" t="s">
        <v>155</v>
      </c>
      <c r="CD32" s="1" t="s">
        <v>155</v>
      </c>
      <c r="CE32" s="1" t="s">
        <v>155</v>
      </c>
      <c r="CF32" s="1" t="s">
        <v>155</v>
      </c>
      <c r="CG32" s="1" t="s">
        <v>155</v>
      </c>
      <c r="CH32" s="1" t="s">
        <v>155</v>
      </c>
      <c r="CI32" s="1" t="s">
        <v>155</v>
      </c>
      <c r="CJ32" s="1" t="s">
        <v>155</v>
      </c>
      <c r="CK32" s="1" t="s">
        <v>155</v>
      </c>
      <c r="CL32" s="1" t="s">
        <v>155</v>
      </c>
      <c r="CM32" s="1" t="s">
        <v>155</v>
      </c>
      <c r="CN32" s="1" t="s">
        <v>155</v>
      </c>
      <c r="CO32" s="1" t="s">
        <v>155</v>
      </c>
      <c r="CP32" s="1" t="s">
        <v>155</v>
      </c>
      <c r="CQ32" s="1" t="s">
        <v>155</v>
      </c>
      <c r="CR32" s="1" t="s">
        <v>155</v>
      </c>
      <c r="CS32" s="1" t="s">
        <v>155</v>
      </c>
      <c r="CT32" s="1" t="s">
        <v>155</v>
      </c>
      <c r="CU32" s="1" t="s">
        <v>155</v>
      </c>
      <c r="CV32" s="1" t="s">
        <v>155</v>
      </c>
      <c r="CW32" s="1" t="s">
        <v>155</v>
      </c>
      <c r="CX32" s="1" t="s">
        <v>155</v>
      </c>
      <c r="CY32" s="1" t="s">
        <v>155</v>
      </c>
      <c r="CZ32" s="1" t="s">
        <v>155</v>
      </c>
      <c r="DA32" s="1" t="s">
        <v>155</v>
      </c>
      <c r="DB32" s="1" t="s">
        <v>155</v>
      </c>
      <c r="DC32" s="1" t="s">
        <v>155</v>
      </c>
      <c r="DD32" s="1" t="s">
        <v>155</v>
      </c>
      <c r="DE32" s="1" t="s">
        <v>155</v>
      </c>
      <c r="DF32" s="1" t="s">
        <v>155</v>
      </c>
      <c r="DG32" s="1" t="s">
        <v>155</v>
      </c>
      <c r="DH32" s="1" t="s">
        <v>155</v>
      </c>
      <c r="DI32" s="1" t="s">
        <v>155</v>
      </c>
      <c r="DJ32" s="1" t="s">
        <v>155</v>
      </c>
      <c r="DK32" s="1" t="s">
        <v>155</v>
      </c>
      <c r="DL32" s="1" t="s">
        <v>155</v>
      </c>
      <c r="DM32" s="1" t="s">
        <v>155</v>
      </c>
      <c r="DN32" s="1" t="s">
        <v>155</v>
      </c>
      <c r="DO32" s="1" t="s">
        <v>155</v>
      </c>
      <c r="DP32" s="1" t="s">
        <v>155</v>
      </c>
      <c r="DQ32" s="1" t="s">
        <v>155</v>
      </c>
      <c r="DR32" s="1" t="s">
        <v>155</v>
      </c>
      <c r="DS32" s="1" t="s">
        <v>155</v>
      </c>
      <c r="DT32" s="1" t="s">
        <v>155</v>
      </c>
      <c r="DU32" s="1" t="s">
        <v>155</v>
      </c>
      <c r="DV32" s="1" t="s">
        <v>155</v>
      </c>
      <c r="DW32" s="1" t="s">
        <v>155</v>
      </c>
      <c r="DX32" s="1" t="s">
        <v>155</v>
      </c>
      <c r="DY32" s="1" t="s">
        <v>155</v>
      </c>
      <c r="DZ32" s="1" t="s">
        <v>155</v>
      </c>
      <c r="EA32" s="1" t="s">
        <v>155</v>
      </c>
      <c r="EB32" s="1" t="s">
        <v>155</v>
      </c>
      <c r="EC32" s="1" t="s">
        <v>155</v>
      </c>
      <c r="ED32" s="1" t="s">
        <v>155</v>
      </c>
      <c r="EE32" s="1" t="s">
        <v>155</v>
      </c>
      <c r="EF32" s="1" t="s">
        <v>155</v>
      </c>
      <c r="EG32" s="1" t="s">
        <v>155</v>
      </c>
      <c r="EH32" s="1" t="s">
        <v>155</v>
      </c>
      <c r="EI32" s="1" t="s">
        <v>155</v>
      </c>
      <c r="EJ32" s="1" t="s">
        <v>155</v>
      </c>
      <c r="EK32" s="1" t="s">
        <v>155</v>
      </c>
      <c r="EL32" s="1" t="s">
        <v>155</v>
      </c>
      <c r="EM32" s="1" t="s">
        <v>155</v>
      </c>
      <c r="EN32" s="1" t="s">
        <v>155</v>
      </c>
      <c r="EO32" s="1" t="s">
        <v>155</v>
      </c>
      <c r="EP32" s="1" t="s">
        <v>155</v>
      </c>
      <c r="EQ32" s="1" t="s">
        <v>155</v>
      </c>
      <c r="ER32" s="1" t="s">
        <v>155</v>
      </c>
      <c r="ES32" s="1" t="s">
        <v>155</v>
      </c>
      <c r="ET32" s="1" t="s">
        <v>155</v>
      </c>
      <c r="EU32" s="1" t="s">
        <v>155</v>
      </c>
      <c r="EV32" s="1" t="s">
        <v>155</v>
      </c>
      <c r="EW32" s="1" t="s">
        <v>155</v>
      </c>
      <c r="EX32" s="1" t="s">
        <v>155</v>
      </c>
      <c r="EY32" s="1" t="s">
        <v>155</v>
      </c>
      <c r="EZ32" s="1" t="s">
        <v>155</v>
      </c>
      <c r="FA32" s="1" t="s">
        <v>155</v>
      </c>
      <c r="FB32" s="1" t="s">
        <v>155</v>
      </c>
      <c r="FC32" s="1" t="s">
        <v>155</v>
      </c>
      <c r="FD32" s="1" t="s">
        <v>155</v>
      </c>
      <c r="FE32" s="1" t="s">
        <v>155</v>
      </c>
      <c r="FF32" s="1" t="s">
        <v>155</v>
      </c>
      <c r="FG32" s="1" t="s">
        <v>155</v>
      </c>
      <c r="FH32" s="1" t="s">
        <v>155</v>
      </c>
      <c r="FI32" s="1" t="s">
        <v>155</v>
      </c>
      <c r="FJ32" s="1" t="s">
        <v>155</v>
      </c>
      <c r="FK32" s="1" t="s">
        <v>155</v>
      </c>
      <c r="FL32" s="1" t="s">
        <v>155</v>
      </c>
      <c r="FM32" s="1" t="s">
        <v>155</v>
      </c>
      <c r="FN32" s="1" t="s">
        <v>155</v>
      </c>
      <c r="FO32" s="1" t="s">
        <v>155</v>
      </c>
      <c r="FP32" s="1" t="s">
        <v>155</v>
      </c>
      <c r="FQ32" s="1" t="s">
        <v>155</v>
      </c>
      <c r="FR32" s="1" t="s">
        <v>155</v>
      </c>
      <c r="FS32" s="1" t="s">
        <v>155</v>
      </c>
      <c r="FT32" s="1" t="s">
        <v>155</v>
      </c>
      <c r="FU32" s="1" t="s">
        <v>155</v>
      </c>
      <c r="FV32" s="1" t="s">
        <v>155</v>
      </c>
      <c r="FW32" s="1" t="s">
        <v>155</v>
      </c>
      <c r="FX32" s="1" t="s">
        <v>155</v>
      </c>
      <c r="FY32" s="1" t="s">
        <v>155</v>
      </c>
      <c r="FZ32" s="1" t="s">
        <v>155</v>
      </c>
      <c r="GA32" s="1" t="s">
        <v>155</v>
      </c>
      <c r="GB32" s="1" t="s">
        <v>155</v>
      </c>
      <c r="GC32" s="1" t="s">
        <v>155</v>
      </c>
      <c r="GD32" s="1" t="s">
        <v>155</v>
      </c>
      <c r="GE32" s="1" t="s">
        <v>155</v>
      </c>
      <c r="GF32" s="1" t="s">
        <v>155</v>
      </c>
      <c r="GG32" s="1" t="s">
        <v>155</v>
      </c>
      <c r="GH32" s="1" t="s">
        <v>155</v>
      </c>
      <c r="GI32" s="1" t="s">
        <v>155</v>
      </c>
      <c r="GJ32" s="1" t="s">
        <v>155</v>
      </c>
      <c r="GK32" s="1" t="s">
        <v>155</v>
      </c>
      <c r="GL32" s="1" t="s">
        <v>155</v>
      </c>
      <c r="GM32" s="1" t="s">
        <v>155</v>
      </c>
      <c r="GN32" s="1" t="s">
        <v>155</v>
      </c>
      <c r="GO32" s="1" t="s">
        <v>155</v>
      </c>
      <c r="GP32" s="1" t="s">
        <v>155</v>
      </c>
      <c r="GQ32" s="1" t="s">
        <v>155</v>
      </c>
      <c r="GR32" s="1" t="s">
        <v>155</v>
      </c>
      <c r="GS32" s="1" t="s">
        <v>155</v>
      </c>
      <c r="GT32" s="1" t="s">
        <v>155</v>
      </c>
      <c r="GU32" s="1" t="s">
        <v>155</v>
      </c>
      <c r="GV32" s="1" t="s">
        <v>155</v>
      </c>
      <c r="GW32" s="1" t="s">
        <v>155</v>
      </c>
      <c r="GX32" s="1" t="s">
        <v>155</v>
      </c>
      <c r="GY32" s="1" t="s">
        <v>155</v>
      </c>
      <c r="GZ32" s="1" t="s">
        <v>155</v>
      </c>
      <c r="HA32" s="1" t="s">
        <v>155</v>
      </c>
      <c r="HB32" s="1" t="s">
        <v>155</v>
      </c>
      <c r="HC32" s="1" t="s">
        <v>155</v>
      </c>
      <c r="HD32" s="1" t="s">
        <v>155</v>
      </c>
      <c r="HE32" s="1" t="s">
        <v>155</v>
      </c>
      <c r="HF32" s="1" t="s">
        <v>155</v>
      </c>
      <c r="HG32" s="1" t="s">
        <v>155</v>
      </c>
      <c r="HH32" s="1" t="s">
        <v>155</v>
      </c>
      <c r="HI32" s="1" t="s">
        <v>155</v>
      </c>
      <c r="HJ32" s="1" t="s">
        <v>155</v>
      </c>
      <c r="HK32" s="1" t="s">
        <v>155</v>
      </c>
      <c r="HL32" s="1" t="s">
        <v>155</v>
      </c>
      <c r="HM32" s="1" t="s">
        <v>155</v>
      </c>
      <c r="HN32" s="1" t="s">
        <v>184</v>
      </c>
      <c r="HO32" s="1" t="s">
        <v>155</v>
      </c>
      <c r="HP32" s="1" t="s">
        <v>475</v>
      </c>
      <c r="HQ32" t="str">
        <f>HYPERLINK("https://api.typeform.com/responses/files/8ebf691da3d0245c8d28912ac9f378b520487f5eee65d1236680cfcf90a803da/cilinder.jpg","https://api.typeform.com/responses/files/8ebf691da3d0245c8d28912ac9f378b520487f5eee65d1236680cfcf90a803da/cilinder.jpg")</f>
        <v>https://api.typeform.com/responses/files/8ebf691da3d0245c8d28912ac9f378b520487f5eee65d1236680cfcf90a803da/cilinder.jpg</v>
      </c>
      <c r="HR32" s="1" t="s">
        <v>155</v>
      </c>
      <c r="HS32" s="1" t="s">
        <v>184</v>
      </c>
      <c r="HT32" s="1" t="s">
        <v>155</v>
      </c>
      <c r="HU32" s="1" t="s">
        <v>476</v>
      </c>
      <c r="HV32" t="str">
        <f>HYPERLINK("https://api.typeform.com/responses/files/e90e62f3e0aeb0b41f09bfc799eaa0406fc7099c65be3822bed87622e5ba0a0e/hbeam.jpg","https://api.typeform.com/responses/files/e90e62f3e0aeb0b41f09bfc799eaa0406fc7099c65be3822bed87622e5ba0a0e/hbeam.jpg")</f>
        <v>https://api.typeform.com/responses/files/e90e62f3e0aeb0b41f09bfc799eaa0406fc7099c65be3822bed87622e5ba0a0e/hbeam.jpg</v>
      </c>
      <c r="HW32" s="1" t="s">
        <v>155</v>
      </c>
      <c r="HX32" s="1" t="s">
        <v>155</v>
      </c>
      <c r="HY32" s="1" t="s">
        <v>477</v>
      </c>
      <c r="HZ32" s="1" t="s">
        <v>155</v>
      </c>
      <c r="IA32"/>
      <c r="IB32" s="1" t="s">
        <v>155</v>
      </c>
      <c r="IC32" s="1" t="s">
        <v>363</v>
      </c>
      <c r="ID32" s="1" t="s">
        <v>157</v>
      </c>
      <c r="IE32" s="1" t="s">
        <v>155</v>
      </c>
      <c r="IF32"/>
      <c r="IG32" s="1" t="s">
        <v>478</v>
      </c>
      <c r="IH32" s="1" t="s">
        <v>479</v>
      </c>
      <c r="II32" s="1" t="s">
        <v>480</v>
      </c>
      <c r="IJ32" s="1" t="s">
        <v>481</v>
      </c>
      <c r="IK32" s="1" t="s">
        <v>482</v>
      </c>
      <c r="IL32" s="1" t="s">
        <v>483</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BAAAA-EFC4-664F-A2A1-89241A2C16EA}">
  <dimension ref="A1:AG369"/>
  <sheetViews>
    <sheetView tabSelected="1" topLeftCell="X293" workbookViewId="0">
      <selection activeCell="AE332" sqref="AE332:AG341"/>
    </sheetView>
  </sheetViews>
  <sheetFormatPr baseColWidth="10" defaultRowHeight="14" x14ac:dyDescent="0.15"/>
  <cols>
    <col min="1" max="1" width="23.1640625" style="2" customWidth="1"/>
  </cols>
  <sheetData>
    <row r="1" spans="1:33" x14ac:dyDescent="0.15">
      <c r="A1" s="2" t="s">
        <v>0</v>
      </c>
      <c r="B1" s="1" t="s">
        <v>153</v>
      </c>
      <c r="C1" s="1" t="s">
        <v>193</v>
      </c>
      <c r="D1" s="1" t="s">
        <v>206</v>
      </c>
      <c r="E1" s="1" t="s">
        <v>218</v>
      </c>
      <c r="F1" s="1" t="s">
        <v>225</v>
      </c>
      <c r="G1" s="1" t="s">
        <v>231</v>
      </c>
      <c r="H1" s="1" t="s">
        <v>242</v>
      </c>
      <c r="I1" s="1" t="s">
        <v>255</v>
      </c>
      <c r="J1" s="1" t="s">
        <v>265</v>
      </c>
      <c r="K1" s="1" t="s">
        <v>274</v>
      </c>
      <c r="L1" s="1" t="s">
        <v>282</v>
      </c>
      <c r="M1" s="1" t="s">
        <v>292</v>
      </c>
      <c r="N1" s="1" t="s">
        <v>301</v>
      </c>
      <c r="O1" s="1" t="s">
        <v>312</v>
      </c>
      <c r="P1" s="1" t="s">
        <v>316</v>
      </c>
      <c r="Q1" s="1" t="s">
        <v>327</v>
      </c>
      <c r="R1" s="1" t="s">
        <v>337</v>
      </c>
      <c r="S1" s="1" t="s">
        <v>347</v>
      </c>
      <c r="T1" s="1" t="s">
        <v>359</v>
      </c>
      <c r="U1" s="1" t="s">
        <v>370</v>
      </c>
      <c r="V1" s="1" t="s">
        <v>383</v>
      </c>
      <c r="W1" s="1" t="s">
        <v>390</v>
      </c>
      <c r="X1" s="1" t="s">
        <v>398</v>
      </c>
      <c r="Y1" s="1" t="s">
        <v>405</v>
      </c>
      <c r="Z1" s="1" t="s">
        <v>412</v>
      </c>
      <c r="AA1" s="1" t="s">
        <v>423</v>
      </c>
      <c r="AB1" s="1" t="s">
        <v>433</v>
      </c>
      <c r="AC1" s="1" t="s">
        <v>442</v>
      </c>
      <c r="AD1" s="1" t="s">
        <v>451</v>
      </c>
      <c r="AE1" s="1" t="s">
        <v>461</v>
      </c>
      <c r="AF1" s="1" t="s">
        <v>473</v>
      </c>
    </row>
    <row r="2" spans="1:33" x14ac:dyDescent="0.15">
      <c r="A2" s="2" t="s">
        <v>1</v>
      </c>
      <c r="B2" s="1" t="s">
        <v>154</v>
      </c>
      <c r="C2" s="1" t="s">
        <v>154</v>
      </c>
      <c r="D2" s="1" t="s">
        <v>154</v>
      </c>
      <c r="E2" s="1" t="s">
        <v>154</v>
      </c>
      <c r="F2" s="1" t="s">
        <v>154</v>
      </c>
      <c r="G2" s="1" t="s">
        <v>154</v>
      </c>
      <c r="H2" s="1" t="s">
        <v>154</v>
      </c>
      <c r="I2" s="1" t="s">
        <v>184</v>
      </c>
      <c r="J2" s="1" t="s">
        <v>154</v>
      </c>
      <c r="K2" s="1" t="s">
        <v>184</v>
      </c>
      <c r="L2" s="1" t="s">
        <v>154</v>
      </c>
      <c r="M2" s="1" t="s">
        <v>154</v>
      </c>
      <c r="N2" s="1" t="s">
        <v>184</v>
      </c>
      <c r="O2" s="1" t="s">
        <v>313</v>
      </c>
      <c r="P2" s="1" t="s">
        <v>184</v>
      </c>
      <c r="Q2" s="1" t="s">
        <v>184</v>
      </c>
      <c r="R2" s="1" t="s">
        <v>155</v>
      </c>
      <c r="S2" s="1" t="s">
        <v>184</v>
      </c>
      <c r="T2" s="1" t="s">
        <v>184</v>
      </c>
      <c r="U2" s="1" t="s">
        <v>371</v>
      </c>
      <c r="V2" s="1" t="s">
        <v>184</v>
      </c>
      <c r="W2" s="1" t="s">
        <v>154</v>
      </c>
      <c r="X2" s="1" t="s">
        <v>154</v>
      </c>
      <c r="Y2" s="1" t="s">
        <v>406</v>
      </c>
      <c r="Z2" s="1" t="s">
        <v>184</v>
      </c>
      <c r="AA2" s="1" t="s">
        <v>184</v>
      </c>
      <c r="AB2" s="1" t="s">
        <v>184</v>
      </c>
      <c r="AC2" s="1" t="s">
        <v>154</v>
      </c>
      <c r="AD2" s="1" t="s">
        <v>154</v>
      </c>
      <c r="AE2" s="1" t="s">
        <v>184</v>
      </c>
      <c r="AF2" s="1" t="s">
        <v>184</v>
      </c>
    </row>
    <row r="3" spans="1:33" x14ac:dyDescent="0.15">
      <c r="A3" s="2" t="s">
        <v>2</v>
      </c>
      <c r="B3" s="1" t="s">
        <v>155</v>
      </c>
      <c r="C3" s="1" t="s">
        <v>155</v>
      </c>
      <c r="D3" s="1" t="s">
        <v>155</v>
      </c>
      <c r="E3" s="1" t="s">
        <v>155</v>
      </c>
      <c r="F3" s="1" t="s">
        <v>155</v>
      </c>
      <c r="G3" s="1" t="s">
        <v>155</v>
      </c>
      <c r="H3" s="1" t="s">
        <v>155</v>
      </c>
      <c r="I3" s="1" t="s">
        <v>155</v>
      </c>
      <c r="J3" s="1" t="s">
        <v>155</v>
      </c>
      <c r="K3" s="1" t="s">
        <v>155</v>
      </c>
      <c r="L3" s="1" t="s">
        <v>155</v>
      </c>
      <c r="M3" s="1" t="s">
        <v>155</v>
      </c>
      <c r="N3" s="1" t="s">
        <v>155</v>
      </c>
      <c r="O3" s="1" t="s">
        <v>155</v>
      </c>
      <c r="P3" s="1" t="s">
        <v>155</v>
      </c>
      <c r="Q3" s="1" t="s">
        <v>155</v>
      </c>
      <c r="R3" s="1" t="s">
        <v>338</v>
      </c>
      <c r="S3" s="1" t="s">
        <v>155</v>
      </c>
      <c r="T3" s="1" t="s">
        <v>155</v>
      </c>
      <c r="U3" s="1" t="s">
        <v>155</v>
      </c>
      <c r="V3" s="1" t="s">
        <v>155</v>
      </c>
      <c r="W3" s="1" t="s">
        <v>155</v>
      </c>
      <c r="X3" s="1" t="s">
        <v>155</v>
      </c>
      <c r="Y3" s="1" t="s">
        <v>155</v>
      </c>
      <c r="Z3" s="1" t="s">
        <v>155</v>
      </c>
      <c r="AA3" s="1" t="s">
        <v>155</v>
      </c>
      <c r="AB3" s="1" t="s">
        <v>155</v>
      </c>
      <c r="AC3" s="1" t="s">
        <v>155</v>
      </c>
      <c r="AD3" s="1" t="s">
        <v>155</v>
      </c>
      <c r="AE3" s="1" t="s">
        <v>155</v>
      </c>
      <c r="AF3" s="1" t="s">
        <v>155</v>
      </c>
    </row>
    <row r="4" spans="1:33" x14ac:dyDescent="0.15">
      <c r="A4" s="2" t="s">
        <v>3</v>
      </c>
      <c r="B4" s="1" t="s">
        <v>155</v>
      </c>
      <c r="C4" s="1" t="s">
        <v>155</v>
      </c>
      <c r="D4" s="1" t="s">
        <v>155</v>
      </c>
      <c r="E4" s="1" t="s">
        <v>155</v>
      </c>
      <c r="F4" s="1" t="s">
        <v>155</v>
      </c>
      <c r="G4" s="1" t="s">
        <v>155</v>
      </c>
      <c r="H4" s="1" t="s">
        <v>155</v>
      </c>
      <c r="I4" s="1" t="s">
        <v>256</v>
      </c>
      <c r="J4" s="1" t="s">
        <v>155</v>
      </c>
      <c r="K4" s="1" t="s">
        <v>275</v>
      </c>
      <c r="L4" s="1" t="s">
        <v>155</v>
      </c>
      <c r="M4" s="1" t="s">
        <v>155</v>
      </c>
      <c r="N4" s="1" t="s">
        <v>302</v>
      </c>
      <c r="O4" s="1" t="s">
        <v>155</v>
      </c>
      <c r="P4" s="1" t="s">
        <v>317</v>
      </c>
      <c r="Q4" s="1" t="s">
        <v>328</v>
      </c>
      <c r="R4" s="1" t="s">
        <v>155</v>
      </c>
      <c r="S4" s="1" t="s">
        <v>348</v>
      </c>
      <c r="T4" s="1" t="s">
        <v>360</v>
      </c>
      <c r="U4" s="1" t="s">
        <v>155</v>
      </c>
      <c r="V4" s="1" t="s">
        <v>384</v>
      </c>
      <c r="W4" s="1" t="s">
        <v>155</v>
      </c>
      <c r="X4" s="1" t="s">
        <v>155</v>
      </c>
      <c r="Y4" s="1" t="s">
        <v>155</v>
      </c>
      <c r="Z4" s="1" t="s">
        <v>413</v>
      </c>
      <c r="AA4" s="1" t="s">
        <v>155</v>
      </c>
      <c r="AB4" s="1" t="s">
        <v>155</v>
      </c>
      <c r="AC4" s="1" t="s">
        <v>443</v>
      </c>
      <c r="AD4" s="1" t="s">
        <v>452</v>
      </c>
      <c r="AE4" s="1" t="s">
        <v>155</v>
      </c>
      <c r="AF4" s="1" t="s">
        <v>155</v>
      </c>
    </row>
    <row r="5" spans="1:33" x14ac:dyDescent="0.15">
      <c r="A5" s="2" t="s">
        <v>4</v>
      </c>
      <c r="I5" t="str">
        <f>HYPERLINK("https://api.typeform.com/responses/files/a1dc805fa0f10794a38a6539f662aad56a7a6fca42f66980c9ac316ccebfc4b0/IFC_Geomtery_visualisation_.jpg","https://api.typeform.com/responses/files/a1dc805fa0f10794a38a6539f662aad56a7a6fca42f66980c9ac316ccebfc4b0/IFC_Geomtery_visualisation_.jpg")</f>
        <v>https://api.typeform.com/responses/files/a1dc805fa0f10794a38a6539f662aad56a7a6fca42f66980c9ac316ccebfc4b0/IFC_Geomtery_visualisation_.jpg</v>
      </c>
      <c r="K5" t="str">
        <f>HYPERLINK("https://api.typeform.com/responses/files/92012ace5ac1fdc4774c7fd67eed291f2aa8cd6db22ed2fce51bf26ddc55fb1b/56.1.2_ifcgeometries_import_error.png","https://api.typeform.com/responses/files/92012ace5ac1fdc4774c7fd67eed291f2aa8cd6db22ed2fce51bf26ddc55fb1b/56.1.2_ifcgeometries_import_error.png")</f>
        <v>https://api.typeform.com/responses/files/92012ace5ac1fdc4774c7fd67eed291f2aa8cd6db22ed2fce51bf26ddc55fb1b/56.1.2_ifcgeometries_import_error.png</v>
      </c>
      <c r="P5" t="str">
        <f>HYPERLINK("https://api.typeform.com/responses/files/16416f46600a687485828c7e8c31861794c181a3b893dd47660e432f31079e63/GeoBIM__Errors_Specific_IFC_2x3.pdf","https://api.typeform.com/responses/files/16416f46600a687485828c7e8c31861794c181a3b893dd47660e432f31079e63/GeoBIM__Errors_Specific_IFC_2x3.pdf")</f>
        <v>https://api.typeform.com/responses/files/16416f46600a687485828c7e8c31861794c181a3b893dd47660e432f31079e63/GeoBIM__Errors_Specific_IFC_2x3.pdf</v>
      </c>
      <c r="S5" t="str">
        <f>HYPERLINK("https://api.typeform.com/responses/files/40e6c366bf7b1b0bb4e4c3fdce7dc742eb39297e67abcde8ba11c477ac3549c5/ifcgeometries_import_CLeoni.pdf","https://api.typeform.com/responses/files/40e6c366bf7b1b0bb4e4c3fdce7dc742eb39297e67abcde8ba11c477ac3549c5/ifcgeometries_import_CLeoni.pdf")</f>
        <v>https://api.typeform.com/responses/files/40e6c366bf7b1b0bb4e4c3fdce7dc742eb39297e67abcde8ba11c477ac3549c5/ifcgeometries_import_CLeoni.pdf</v>
      </c>
      <c r="T5" t="str">
        <f>HYPERLINK("https://api.typeform.com/responses/files/5bfdeb4619a84ef990108af5acf3b511dd8a05af768fc82541391c7e583f514f/Import_IfcGeometries_with_fixed_IFCOWNERHISTORY.jpg","https://api.typeform.com/responses/files/5bfdeb4619a84ef990108af5acf3b511dd8a05af768fc82541391c7e583f514f/Import_IfcGeometries_with_fixed_IFCOWNERHISTORY.jpg")</f>
        <v>https://api.typeform.com/responses/files/5bfdeb4619a84ef990108af5acf3b511dd8a05af768fc82541391c7e583f514f/Import_IfcGeometries_with_fixed_IFCOWNERHISTORY.jpg</v>
      </c>
      <c r="V5" t="str">
        <f>HYPERLINK("https://api.typeform.com/responses/files/9902a86c3cd55f279a201920632c9a8b9c34375e7dfd0b68f86e873af5a0de56/IFCgeometries_Import_FKZViewer_HEriksson.jpg","https://api.typeform.com/responses/files/9902a86c3cd55f279a201920632c9a8b9c34375e7dfd0b68f86e873af5a0de56/IFCgeometries_Import_FKZViewer_HEriksson.jpg")</f>
        <v>https://api.typeform.com/responses/files/9902a86c3cd55f279a201920632c9a8b9c34375e7dfd0b68f86e873af5a0de56/IFCgeometries_Import_FKZViewer_HEriksson.jpg</v>
      </c>
      <c r="Z5" t="str">
        <f>HYPERLINK("https://api.typeform.com/responses/files/df632ac178c0adb15d3cd0bf38d40d273cdcbbe06685575322a853c98e78b56c/ErrorsWhenImportIFCGeometriesFZK.jpg","https://api.typeform.com/responses/files/df632ac178c0adb15d3cd0bf38d40d273cdcbbe06685575322a853c98e78b56c/ErrorsWhenImportIFCGeometriesFZK.jpg")</f>
        <v>https://api.typeform.com/responses/files/df632ac178c0adb15d3cd0bf38d40d273cdcbbe06685575322a853c98e78b56c/ErrorsWhenImportIFCGeometriesFZK.jpg</v>
      </c>
      <c r="AC5" t="str">
        <f>HYPERLINK("https://api.typeform.com/responses/files/e5bbbdfe07a2de060b670f5dff0616c2e3a850a1b50ae81574eb7c5d643a89ad/No_errors_geometries.jpeg","https://api.typeform.com/responses/files/e5bbbdfe07a2de060b670f5dff0616c2e3a850a1b50ae81574eb7c5d643a89ad/No_errors_geometries.jpeg")</f>
        <v>https://api.typeform.com/responses/files/e5bbbdfe07a2de060b670f5dff0616c2e3a850a1b50ae81574eb7c5d643a89ad/No_errors_geometries.jpeg</v>
      </c>
      <c r="AD5" t="str">
        <f>HYPERLINK("https://api.typeform.com/responses/files/b4569168aa509f8d9ef9a3b35f759d1d44299732150cfbb1e68554dd8b0f2182/ghost_error.jpeg","https://api.typeform.com/responses/files/b4569168aa509f8d9ef9a3b35f759d1d44299732150cfbb1e68554dd8b0f2182/ghost_error.jpeg")</f>
        <v>https://api.typeform.com/responses/files/b4569168aa509f8d9ef9a3b35f759d1d44299732150cfbb1e68554dd8b0f2182/ghost_error.jpeg</v>
      </c>
    </row>
    <row r="6" spans="1:33" x14ac:dyDescent="0.15">
      <c r="A6" s="2" t="s">
        <v>5</v>
      </c>
      <c r="B6" s="1" t="s">
        <v>155</v>
      </c>
      <c r="C6" s="1" t="s">
        <v>155</v>
      </c>
      <c r="D6" s="1" t="s">
        <v>155</v>
      </c>
      <c r="E6" s="1" t="s">
        <v>155</v>
      </c>
      <c r="F6" s="1" t="s">
        <v>155</v>
      </c>
      <c r="G6" s="1" t="s">
        <v>155</v>
      </c>
      <c r="H6" s="1" t="s">
        <v>155</v>
      </c>
      <c r="I6" s="1" t="s">
        <v>155</v>
      </c>
      <c r="J6" s="1" t="s">
        <v>155</v>
      </c>
      <c r="K6" s="1" t="s">
        <v>155</v>
      </c>
      <c r="L6" s="1" t="s">
        <v>155</v>
      </c>
      <c r="M6" s="1" t="s">
        <v>155</v>
      </c>
      <c r="N6" s="1" t="s">
        <v>155</v>
      </c>
      <c r="O6" s="1" t="s">
        <v>155</v>
      </c>
      <c r="P6" s="1" t="s">
        <v>318</v>
      </c>
      <c r="Q6" s="1" t="s">
        <v>155</v>
      </c>
      <c r="R6" s="1" t="s">
        <v>328</v>
      </c>
      <c r="S6" s="1" t="s">
        <v>349</v>
      </c>
      <c r="T6" s="1" t="s">
        <v>155</v>
      </c>
      <c r="U6" s="1" t="s">
        <v>155</v>
      </c>
      <c r="V6" s="1" t="s">
        <v>155</v>
      </c>
      <c r="W6" s="1" t="s">
        <v>391</v>
      </c>
      <c r="X6" s="1" t="s">
        <v>155</v>
      </c>
      <c r="Y6" s="1" t="s">
        <v>155</v>
      </c>
      <c r="Z6" s="1" t="s">
        <v>319</v>
      </c>
      <c r="AA6" s="1" t="s">
        <v>155</v>
      </c>
      <c r="AB6" s="1" t="s">
        <v>434</v>
      </c>
      <c r="AC6" s="1" t="s">
        <v>155</v>
      </c>
      <c r="AD6" s="1" t="s">
        <v>155</v>
      </c>
      <c r="AE6" s="1" t="s">
        <v>462</v>
      </c>
      <c r="AF6" s="1" t="s">
        <v>474</v>
      </c>
    </row>
    <row r="7" spans="1:33" x14ac:dyDescent="0.15">
      <c r="A7" s="2" t="s">
        <v>6</v>
      </c>
      <c r="B7" s="1" t="s">
        <v>156</v>
      </c>
      <c r="C7" s="1" t="s">
        <v>157</v>
      </c>
      <c r="D7" s="1" t="s">
        <v>156</v>
      </c>
      <c r="E7" s="1" t="s">
        <v>156</v>
      </c>
      <c r="F7" s="1" t="s">
        <v>156</v>
      </c>
      <c r="G7" s="1" t="s">
        <v>156</v>
      </c>
      <c r="H7" s="1" t="s">
        <v>157</v>
      </c>
      <c r="I7" s="1" t="s">
        <v>156</v>
      </c>
      <c r="J7" s="1" t="s">
        <v>157</v>
      </c>
      <c r="K7" s="1" t="s">
        <v>157</v>
      </c>
      <c r="L7" s="1" t="s">
        <v>283</v>
      </c>
      <c r="M7" s="1" t="s">
        <v>157</v>
      </c>
      <c r="N7" s="1" t="s">
        <v>157</v>
      </c>
      <c r="O7" s="1" t="s">
        <v>155</v>
      </c>
      <c r="P7" s="1" t="s">
        <v>157</v>
      </c>
      <c r="Q7" s="1" t="s">
        <v>156</v>
      </c>
      <c r="R7" s="1" t="s">
        <v>156</v>
      </c>
      <c r="S7" s="1" t="s">
        <v>157</v>
      </c>
      <c r="T7" s="1" t="s">
        <v>156</v>
      </c>
      <c r="U7" s="1" t="s">
        <v>157</v>
      </c>
      <c r="V7" s="1" t="s">
        <v>157</v>
      </c>
      <c r="W7" s="1" t="s">
        <v>156</v>
      </c>
      <c r="X7" s="1" t="s">
        <v>157</v>
      </c>
      <c r="Y7" s="1" t="s">
        <v>155</v>
      </c>
      <c r="Z7" s="1" t="s">
        <v>157</v>
      </c>
      <c r="AA7" s="1" t="s">
        <v>186</v>
      </c>
      <c r="AB7" s="1" t="s">
        <v>186</v>
      </c>
      <c r="AC7" s="1" t="s">
        <v>186</v>
      </c>
      <c r="AD7" s="1" t="s">
        <v>157</v>
      </c>
      <c r="AE7" s="1" t="s">
        <v>186</v>
      </c>
      <c r="AF7" s="1" t="s">
        <v>157</v>
      </c>
    </row>
    <row r="8" spans="1:33" x14ac:dyDescent="0.15">
      <c r="A8" s="2" t="s">
        <v>2</v>
      </c>
      <c r="B8" s="1" t="s">
        <v>155</v>
      </c>
      <c r="C8" s="1" t="s">
        <v>155</v>
      </c>
      <c r="D8" s="1" t="s">
        <v>155</v>
      </c>
      <c r="E8" s="1" t="s">
        <v>155</v>
      </c>
      <c r="F8" s="1" t="s">
        <v>155</v>
      </c>
      <c r="G8" s="1" t="s">
        <v>155</v>
      </c>
      <c r="H8" s="1" t="s">
        <v>155</v>
      </c>
      <c r="I8" s="1" t="s">
        <v>155</v>
      </c>
      <c r="J8" s="1" t="s">
        <v>155</v>
      </c>
      <c r="K8" s="1" t="s">
        <v>155</v>
      </c>
      <c r="L8" s="1" t="s">
        <v>155</v>
      </c>
      <c r="M8" s="1" t="s">
        <v>155</v>
      </c>
      <c r="N8" s="1" t="s">
        <v>155</v>
      </c>
      <c r="O8" s="1" t="s">
        <v>155</v>
      </c>
      <c r="P8" s="1" t="s">
        <v>155</v>
      </c>
      <c r="Q8" s="1" t="s">
        <v>155</v>
      </c>
      <c r="R8" s="1" t="s">
        <v>155</v>
      </c>
      <c r="S8" s="1" t="s">
        <v>155</v>
      </c>
      <c r="T8" s="1" t="s">
        <v>155</v>
      </c>
      <c r="U8" s="1" t="s">
        <v>155</v>
      </c>
      <c r="V8" s="1" t="s">
        <v>155</v>
      </c>
      <c r="W8" s="1" t="s">
        <v>155</v>
      </c>
      <c r="X8" s="1" t="s">
        <v>155</v>
      </c>
      <c r="Y8" s="1" t="s">
        <v>155</v>
      </c>
      <c r="Z8" s="1" t="s">
        <v>155</v>
      </c>
      <c r="AA8" s="1" t="s">
        <v>155</v>
      </c>
      <c r="AB8" s="1" t="s">
        <v>155</v>
      </c>
      <c r="AC8" s="1" t="s">
        <v>155</v>
      </c>
      <c r="AD8" s="1" t="s">
        <v>155</v>
      </c>
      <c r="AE8" s="1" t="s">
        <v>155</v>
      </c>
      <c r="AF8" s="1" t="s">
        <v>155</v>
      </c>
    </row>
    <row r="9" spans="1:33" x14ac:dyDescent="0.15">
      <c r="A9" s="2" t="s">
        <v>7</v>
      </c>
      <c r="B9" s="1" t="s">
        <v>157</v>
      </c>
      <c r="C9" s="1" t="s">
        <v>157</v>
      </c>
      <c r="D9" s="1" t="s">
        <v>157</v>
      </c>
      <c r="E9" s="1" t="s">
        <v>155</v>
      </c>
      <c r="F9" s="1" t="s">
        <v>155</v>
      </c>
      <c r="G9" s="1" t="s">
        <v>157</v>
      </c>
      <c r="H9" s="1" t="s">
        <v>157</v>
      </c>
      <c r="I9" s="1" t="s">
        <v>157</v>
      </c>
      <c r="J9" s="1" t="s">
        <v>157</v>
      </c>
      <c r="K9" s="1" t="s">
        <v>157</v>
      </c>
      <c r="L9" s="1" t="s">
        <v>157</v>
      </c>
      <c r="M9" s="1" t="s">
        <v>157</v>
      </c>
      <c r="N9" s="1" t="s">
        <v>157</v>
      </c>
      <c r="O9" s="1" t="s">
        <v>155</v>
      </c>
      <c r="P9" s="1" t="s">
        <v>157</v>
      </c>
      <c r="Q9" s="1" t="s">
        <v>157</v>
      </c>
      <c r="R9" s="1" t="s">
        <v>157</v>
      </c>
      <c r="S9" s="1" t="s">
        <v>157</v>
      </c>
      <c r="T9" s="1" t="s">
        <v>157</v>
      </c>
      <c r="U9" s="1" t="s">
        <v>157</v>
      </c>
      <c r="V9" s="1" t="s">
        <v>157</v>
      </c>
      <c r="W9" s="1" t="s">
        <v>157</v>
      </c>
      <c r="X9" s="1" t="s">
        <v>157</v>
      </c>
      <c r="Y9" s="1" t="s">
        <v>155</v>
      </c>
      <c r="Z9" s="1" t="s">
        <v>157</v>
      </c>
      <c r="AA9" s="1" t="s">
        <v>157</v>
      </c>
      <c r="AB9" s="1" t="s">
        <v>157</v>
      </c>
      <c r="AC9" s="1" t="s">
        <v>157</v>
      </c>
      <c r="AD9" s="1" t="s">
        <v>157</v>
      </c>
      <c r="AE9" s="1" t="s">
        <v>157</v>
      </c>
      <c r="AF9" s="1" t="s">
        <v>157</v>
      </c>
    </row>
    <row r="10" spans="1:33" x14ac:dyDescent="0.15">
      <c r="A10" s="2" t="s">
        <v>8</v>
      </c>
      <c r="B10" s="1" t="s">
        <v>157</v>
      </c>
      <c r="C10" s="1" t="s">
        <v>157</v>
      </c>
      <c r="D10" s="1" t="s">
        <v>157</v>
      </c>
      <c r="E10" s="1" t="s">
        <v>157</v>
      </c>
      <c r="F10" s="1" t="s">
        <v>155</v>
      </c>
      <c r="G10" s="1" t="s">
        <v>157</v>
      </c>
      <c r="H10" s="1" t="s">
        <v>157</v>
      </c>
      <c r="I10" s="1" t="s">
        <v>157</v>
      </c>
      <c r="J10" s="1" t="s">
        <v>157</v>
      </c>
      <c r="K10" s="1" t="s">
        <v>157</v>
      </c>
      <c r="L10" s="1" t="s">
        <v>157</v>
      </c>
      <c r="M10" s="1" t="s">
        <v>157</v>
      </c>
      <c r="N10" s="1" t="s">
        <v>157</v>
      </c>
      <c r="O10" s="1" t="s">
        <v>155</v>
      </c>
      <c r="P10" s="1" t="s">
        <v>157</v>
      </c>
      <c r="Q10" s="1" t="s">
        <v>157</v>
      </c>
      <c r="R10" s="1" t="s">
        <v>157</v>
      </c>
      <c r="S10" s="1" t="s">
        <v>157</v>
      </c>
      <c r="T10" s="1" t="s">
        <v>157</v>
      </c>
      <c r="U10" s="1" t="s">
        <v>157</v>
      </c>
      <c r="V10" s="1" t="s">
        <v>157</v>
      </c>
      <c r="W10" s="1" t="s">
        <v>157</v>
      </c>
      <c r="X10" s="1" t="s">
        <v>157</v>
      </c>
      <c r="Y10" s="1" t="s">
        <v>155</v>
      </c>
      <c r="Z10" s="1" t="s">
        <v>157</v>
      </c>
      <c r="AA10" s="1" t="s">
        <v>157</v>
      </c>
      <c r="AB10" s="1" t="s">
        <v>157</v>
      </c>
      <c r="AC10" s="1" t="s">
        <v>157</v>
      </c>
      <c r="AD10" s="1" t="s">
        <v>157</v>
      </c>
      <c r="AE10" s="1" t="s">
        <v>157</v>
      </c>
      <c r="AF10" s="1" t="s">
        <v>157</v>
      </c>
    </row>
    <row r="11" spans="1:33" x14ac:dyDescent="0.15">
      <c r="A11" s="2" t="s">
        <v>9</v>
      </c>
      <c r="B11" s="1" t="s">
        <v>157</v>
      </c>
      <c r="C11" s="1" t="s">
        <v>157</v>
      </c>
      <c r="D11" s="1" t="s">
        <v>157</v>
      </c>
      <c r="E11" s="1" t="s">
        <v>157</v>
      </c>
      <c r="F11" s="1" t="s">
        <v>155</v>
      </c>
      <c r="G11" s="1" t="s">
        <v>157</v>
      </c>
      <c r="H11" s="1" t="s">
        <v>157</v>
      </c>
      <c r="I11" s="1" t="s">
        <v>157</v>
      </c>
      <c r="J11" s="1" t="s">
        <v>157</v>
      </c>
      <c r="K11" s="1" t="s">
        <v>157</v>
      </c>
      <c r="L11" s="1" t="s">
        <v>157</v>
      </c>
      <c r="M11" s="1" t="s">
        <v>157</v>
      </c>
      <c r="N11" s="1" t="s">
        <v>157</v>
      </c>
      <c r="O11" s="1" t="s">
        <v>155</v>
      </c>
      <c r="P11" s="1" t="s">
        <v>157</v>
      </c>
      <c r="Q11" s="1" t="s">
        <v>157</v>
      </c>
      <c r="R11" s="1" t="s">
        <v>157</v>
      </c>
      <c r="S11" s="1" t="s">
        <v>157</v>
      </c>
      <c r="T11" s="1" t="s">
        <v>157</v>
      </c>
      <c r="U11" s="1" t="s">
        <v>157</v>
      </c>
      <c r="V11" s="1" t="s">
        <v>157</v>
      </c>
      <c r="W11" s="1" t="s">
        <v>157</v>
      </c>
      <c r="X11" s="1" t="s">
        <v>157</v>
      </c>
      <c r="Y11" s="1" t="s">
        <v>155</v>
      </c>
      <c r="Z11" s="1" t="s">
        <v>157</v>
      </c>
      <c r="AA11" s="1" t="s">
        <v>157</v>
      </c>
      <c r="AB11" s="1" t="s">
        <v>157</v>
      </c>
      <c r="AC11" s="1" t="s">
        <v>157</v>
      </c>
      <c r="AD11" s="1" t="s">
        <v>157</v>
      </c>
      <c r="AE11" s="1" t="s">
        <v>157</v>
      </c>
      <c r="AF11" s="1" t="s">
        <v>157</v>
      </c>
    </row>
    <row r="12" spans="1:33" x14ac:dyDescent="0.15">
      <c r="A12" s="2" t="s">
        <v>10</v>
      </c>
      <c r="B12" s="1" t="s">
        <v>157</v>
      </c>
      <c r="C12" s="1" t="s">
        <v>157</v>
      </c>
      <c r="D12" s="1" t="s">
        <v>157</v>
      </c>
      <c r="E12" s="1" t="s">
        <v>157</v>
      </c>
      <c r="F12" s="1" t="s">
        <v>155</v>
      </c>
      <c r="G12" s="1" t="s">
        <v>157</v>
      </c>
      <c r="H12" s="1" t="s">
        <v>157</v>
      </c>
      <c r="I12" s="1" t="s">
        <v>157</v>
      </c>
      <c r="J12" s="1" t="s">
        <v>157</v>
      </c>
      <c r="K12" s="1" t="s">
        <v>157</v>
      </c>
      <c r="L12" s="1" t="s">
        <v>156</v>
      </c>
      <c r="M12" s="1" t="s">
        <v>157</v>
      </c>
      <c r="N12" s="1" t="s">
        <v>157</v>
      </c>
      <c r="O12" s="1" t="s">
        <v>155</v>
      </c>
      <c r="P12" s="1" t="s">
        <v>157</v>
      </c>
      <c r="Q12" s="1" t="s">
        <v>157</v>
      </c>
      <c r="R12" s="1" t="s">
        <v>157</v>
      </c>
      <c r="S12" s="1" t="s">
        <v>157</v>
      </c>
      <c r="T12" s="1" t="s">
        <v>157</v>
      </c>
      <c r="U12" s="1" t="s">
        <v>157</v>
      </c>
      <c r="V12" s="1" t="s">
        <v>157</v>
      </c>
      <c r="W12" s="1" t="s">
        <v>157</v>
      </c>
      <c r="X12" s="1" t="s">
        <v>157</v>
      </c>
      <c r="Y12" s="1" t="s">
        <v>155</v>
      </c>
      <c r="Z12" s="1" t="s">
        <v>157</v>
      </c>
      <c r="AA12" s="1" t="s">
        <v>186</v>
      </c>
      <c r="AB12" s="1" t="s">
        <v>157</v>
      </c>
      <c r="AC12" s="1" t="s">
        <v>157</v>
      </c>
      <c r="AD12" s="1" t="s">
        <v>157</v>
      </c>
      <c r="AE12" s="1" t="s">
        <v>463</v>
      </c>
      <c r="AF12" s="1" t="s">
        <v>157</v>
      </c>
    </row>
    <row r="13" spans="1:33" x14ac:dyDescent="0.15">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6" t="s">
        <v>484</v>
      </c>
      <c r="AF13" s="6" t="s">
        <v>485</v>
      </c>
      <c r="AG13" s="6" t="s">
        <v>486</v>
      </c>
    </row>
    <row r="14" spans="1:33" s="5" customFormat="1" x14ac:dyDescent="0.15">
      <c r="A14" s="3" t="s">
        <v>11</v>
      </c>
      <c r="B14" s="4" t="s">
        <v>158</v>
      </c>
      <c r="C14" s="4" t="s">
        <v>158</v>
      </c>
      <c r="D14" s="4" t="s">
        <v>158</v>
      </c>
      <c r="E14" s="4" t="s">
        <v>158</v>
      </c>
      <c r="F14" s="4" t="s">
        <v>155</v>
      </c>
      <c r="G14" s="4" t="s">
        <v>158</v>
      </c>
      <c r="H14" s="4" t="s">
        <v>158</v>
      </c>
      <c r="I14" s="4" t="s">
        <v>158</v>
      </c>
      <c r="J14" s="4" t="s">
        <v>158</v>
      </c>
      <c r="K14" s="4" t="s">
        <v>158</v>
      </c>
      <c r="L14" s="4" t="s">
        <v>158</v>
      </c>
      <c r="M14" s="4" t="s">
        <v>158</v>
      </c>
      <c r="N14" s="4" t="s">
        <v>158</v>
      </c>
      <c r="O14" s="4" t="s">
        <v>155</v>
      </c>
      <c r="P14" s="4" t="s">
        <v>158</v>
      </c>
      <c r="Q14" s="4" t="s">
        <v>158</v>
      </c>
      <c r="R14" s="4" t="s">
        <v>158</v>
      </c>
      <c r="S14" s="4" t="s">
        <v>158</v>
      </c>
      <c r="T14" s="4" t="s">
        <v>158</v>
      </c>
      <c r="U14" s="4" t="s">
        <v>158</v>
      </c>
      <c r="V14" s="4" t="s">
        <v>158</v>
      </c>
      <c r="W14" s="4" t="s">
        <v>158</v>
      </c>
      <c r="X14" s="4" t="s">
        <v>158</v>
      </c>
      <c r="Y14" s="4" t="s">
        <v>155</v>
      </c>
      <c r="Z14" s="4" t="s">
        <v>158</v>
      </c>
      <c r="AA14" s="4" t="s">
        <v>155</v>
      </c>
      <c r="AB14" s="4" t="s">
        <v>155</v>
      </c>
      <c r="AC14" s="4" t="s">
        <v>155</v>
      </c>
      <c r="AD14" s="4" t="s">
        <v>155</v>
      </c>
      <c r="AE14" s="5">
        <f>COUNTIF(E14:Z14,0)</f>
        <v>0</v>
      </c>
      <c r="AF14" s="5">
        <f>COUNTIF(E14:Z14,1)</f>
        <v>19</v>
      </c>
    </row>
    <row r="15" spans="1:33" s="5" customFormat="1" x14ac:dyDescent="0.15">
      <c r="A15" s="3"/>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7" t="s">
        <v>159</v>
      </c>
      <c r="AF15" s="7" t="s">
        <v>170</v>
      </c>
    </row>
    <row r="16" spans="1:33" s="5" customFormat="1" x14ac:dyDescent="0.15">
      <c r="A16" s="3" t="s">
        <v>12</v>
      </c>
      <c r="B16" s="4" t="s">
        <v>159</v>
      </c>
      <c r="C16" s="4" t="s">
        <v>159</v>
      </c>
      <c r="D16" s="4" t="s">
        <v>159</v>
      </c>
      <c r="E16" s="4" t="s">
        <v>159</v>
      </c>
      <c r="F16" s="4" t="s">
        <v>155</v>
      </c>
      <c r="G16" s="4" t="s">
        <v>159</v>
      </c>
      <c r="H16" s="4" t="s">
        <v>159</v>
      </c>
      <c r="I16" s="4" t="s">
        <v>159</v>
      </c>
      <c r="J16" s="4" t="s">
        <v>159</v>
      </c>
      <c r="K16" s="4" t="s">
        <v>159</v>
      </c>
      <c r="L16" s="4" t="s">
        <v>159</v>
      </c>
      <c r="M16" s="4" t="s">
        <v>159</v>
      </c>
      <c r="N16" s="4" t="s">
        <v>170</v>
      </c>
      <c r="O16" s="4" t="s">
        <v>155</v>
      </c>
      <c r="P16" s="4" t="s">
        <v>159</v>
      </c>
      <c r="Q16" s="4" t="s">
        <v>159</v>
      </c>
      <c r="R16" s="4" t="s">
        <v>159</v>
      </c>
      <c r="S16" s="4" t="s">
        <v>159</v>
      </c>
      <c r="T16" s="4" t="s">
        <v>170</v>
      </c>
      <c r="U16" s="4" t="s">
        <v>159</v>
      </c>
      <c r="V16" s="4" t="s">
        <v>159</v>
      </c>
      <c r="W16" s="4" t="s">
        <v>159</v>
      </c>
      <c r="X16" s="4" t="s">
        <v>159</v>
      </c>
      <c r="Y16" s="4" t="s">
        <v>155</v>
      </c>
      <c r="Z16" s="4" t="s">
        <v>159</v>
      </c>
      <c r="AA16" s="4" t="s">
        <v>155</v>
      </c>
      <c r="AB16" s="4" t="s">
        <v>155</v>
      </c>
      <c r="AC16" s="4" t="s">
        <v>155</v>
      </c>
      <c r="AD16" s="4" t="s">
        <v>155</v>
      </c>
      <c r="AE16" s="5">
        <f>COUNTIF(E16:Z16,"above touching")</f>
        <v>17</v>
      </c>
      <c r="AF16" s="5">
        <f>COUNTIF(E16:Z16,"above")</f>
        <v>2</v>
      </c>
    </row>
    <row r="17" spans="1:32" s="5" customFormat="1" x14ac:dyDescent="0.15">
      <c r="A17" s="3" t="s">
        <v>2</v>
      </c>
      <c r="B17" s="4" t="s">
        <v>155</v>
      </c>
      <c r="C17" s="4" t="s">
        <v>155</v>
      </c>
      <c r="D17" s="4" t="s">
        <v>155</v>
      </c>
      <c r="E17" s="4" t="s">
        <v>155</v>
      </c>
      <c r="F17" s="4" t="s">
        <v>155</v>
      </c>
      <c r="G17" s="4" t="s">
        <v>155</v>
      </c>
      <c r="H17" s="4" t="s">
        <v>155</v>
      </c>
      <c r="I17" s="4" t="s">
        <v>155</v>
      </c>
      <c r="J17" s="4" t="s">
        <v>155</v>
      </c>
      <c r="K17" s="4" t="s">
        <v>155</v>
      </c>
      <c r="L17" s="4" t="s">
        <v>155</v>
      </c>
      <c r="M17" s="4" t="s">
        <v>155</v>
      </c>
      <c r="N17" s="4" t="s">
        <v>155</v>
      </c>
      <c r="O17" s="4" t="s">
        <v>155</v>
      </c>
      <c r="P17" s="4" t="s">
        <v>155</v>
      </c>
      <c r="Q17" s="4" t="s">
        <v>155</v>
      </c>
      <c r="R17" s="4" t="s">
        <v>155</v>
      </c>
      <c r="S17" s="4" t="s">
        <v>155</v>
      </c>
      <c r="T17" s="4" t="s">
        <v>155</v>
      </c>
      <c r="U17" s="4" t="s">
        <v>155</v>
      </c>
      <c r="V17" s="4" t="s">
        <v>155</v>
      </c>
      <c r="W17" s="4" t="s">
        <v>155</v>
      </c>
      <c r="X17" s="4" t="s">
        <v>155</v>
      </c>
      <c r="Y17" s="4" t="s">
        <v>155</v>
      </c>
      <c r="Z17" s="4" t="s">
        <v>155</v>
      </c>
      <c r="AA17" s="4" t="s">
        <v>155</v>
      </c>
      <c r="AB17" s="4" t="s">
        <v>155</v>
      </c>
      <c r="AC17" s="4" t="s">
        <v>155</v>
      </c>
      <c r="AD17" s="4" t="s">
        <v>155</v>
      </c>
    </row>
    <row r="18" spans="1:32" s="5" customFormat="1" x14ac:dyDescent="0.15">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7" t="s">
        <v>166</v>
      </c>
      <c r="AF18" s="7" t="s">
        <v>232</v>
      </c>
    </row>
    <row r="19" spans="1:32" s="5" customFormat="1" x14ac:dyDescent="0.15">
      <c r="A19" s="3" t="s">
        <v>13</v>
      </c>
      <c r="B19" s="4" t="s">
        <v>160</v>
      </c>
      <c r="C19" s="4" t="s">
        <v>160</v>
      </c>
      <c r="D19" s="4" t="s">
        <v>160</v>
      </c>
      <c r="E19" s="4" t="s">
        <v>160</v>
      </c>
      <c r="F19" s="4" t="s">
        <v>155</v>
      </c>
      <c r="G19" s="4" t="s">
        <v>160</v>
      </c>
      <c r="H19" s="4" t="s">
        <v>160</v>
      </c>
      <c r="I19" s="4" t="s">
        <v>160</v>
      </c>
      <c r="J19" s="4" t="s">
        <v>160</v>
      </c>
      <c r="K19" s="4" t="s">
        <v>160</v>
      </c>
      <c r="L19" s="4" t="s">
        <v>160</v>
      </c>
      <c r="M19" s="4" t="s">
        <v>160</v>
      </c>
      <c r="N19" s="4" t="s">
        <v>160</v>
      </c>
      <c r="O19" s="4" t="s">
        <v>155</v>
      </c>
      <c r="P19" s="4" t="s">
        <v>160</v>
      </c>
      <c r="Q19" s="4" t="s">
        <v>160</v>
      </c>
      <c r="R19" s="4" t="s">
        <v>160</v>
      </c>
      <c r="S19" s="4" t="s">
        <v>160</v>
      </c>
      <c r="T19" s="4" t="s">
        <v>160</v>
      </c>
      <c r="U19" s="4" t="s">
        <v>160</v>
      </c>
      <c r="V19" s="4" t="s">
        <v>160</v>
      </c>
      <c r="W19" s="4" t="s">
        <v>160</v>
      </c>
      <c r="X19" s="4" t="s">
        <v>160</v>
      </c>
      <c r="Y19" s="4" t="s">
        <v>155</v>
      </c>
      <c r="Z19" s="4" t="s">
        <v>160</v>
      </c>
      <c r="AA19" s="4" t="s">
        <v>155</v>
      </c>
      <c r="AB19" s="4" t="s">
        <v>155</v>
      </c>
      <c r="AC19" s="4" t="s">
        <v>155</v>
      </c>
      <c r="AD19" s="4" t="s">
        <v>155</v>
      </c>
      <c r="AE19" s="5">
        <f>COUNTIF(E19:Z19,"smooth")</f>
        <v>0</v>
      </c>
      <c r="AF19" s="5">
        <f>COUNTIF(E19:Z19,"faceted")</f>
        <v>0</v>
      </c>
    </row>
    <row r="20" spans="1:32" s="5" customFormat="1" x14ac:dyDescent="0.15">
      <c r="A20" s="3" t="s">
        <v>2</v>
      </c>
      <c r="B20" s="4" t="s">
        <v>155</v>
      </c>
      <c r="C20" s="4" t="s">
        <v>155</v>
      </c>
      <c r="D20" s="4" t="s">
        <v>155</v>
      </c>
      <c r="E20" s="4" t="s">
        <v>155</v>
      </c>
      <c r="F20" s="4" t="s">
        <v>155</v>
      </c>
      <c r="G20" s="4" t="s">
        <v>155</v>
      </c>
      <c r="H20" s="4" t="s">
        <v>155</v>
      </c>
      <c r="I20" s="4" t="s">
        <v>155</v>
      </c>
      <c r="J20" s="4" t="s">
        <v>155</v>
      </c>
      <c r="K20" s="4" t="s">
        <v>155</v>
      </c>
      <c r="L20" s="4" t="s">
        <v>155</v>
      </c>
      <c r="M20" s="4" t="s">
        <v>155</v>
      </c>
      <c r="N20" s="4" t="s">
        <v>155</v>
      </c>
      <c r="O20" s="4" t="s">
        <v>155</v>
      </c>
      <c r="P20" s="4" t="s">
        <v>155</v>
      </c>
      <c r="Q20" s="4" t="s">
        <v>155</v>
      </c>
      <c r="R20" s="4" t="s">
        <v>155</v>
      </c>
      <c r="S20" s="4" t="s">
        <v>155</v>
      </c>
      <c r="T20" s="4" t="s">
        <v>155</v>
      </c>
      <c r="U20" s="4" t="s">
        <v>155</v>
      </c>
      <c r="V20" s="4" t="s">
        <v>155</v>
      </c>
      <c r="W20" s="4" t="s">
        <v>155</v>
      </c>
      <c r="X20" s="4" t="s">
        <v>155</v>
      </c>
      <c r="Y20" s="4" t="s">
        <v>155</v>
      </c>
      <c r="Z20" s="4" t="s">
        <v>155</v>
      </c>
      <c r="AA20" s="4" t="s">
        <v>155</v>
      </c>
      <c r="AB20" s="4" t="s">
        <v>155</v>
      </c>
      <c r="AC20" s="4" t="s">
        <v>155</v>
      </c>
      <c r="AD20" s="4" t="s">
        <v>155</v>
      </c>
    </row>
    <row r="21" spans="1:32" s="5" customFormat="1" x14ac:dyDescent="0.15">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row>
    <row r="22" spans="1:32" s="5" customFormat="1" x14ac:dyDescent="0.15">
      <c r="A22" s="3" t="s">
        <v>14</v>
      </c>
      <c r="B22" s="4" t="s">
        <v>161</v>
      </c>
      <c r="C22" s="4" t="s">
        <v>161</v>
      </c>
      <c r="D22" s="4" t="s">
        <v>161</v>
      </c>
      <c r="E22" s="4" t="s">
        <v>161</v>
      </c>
      <c r="F22" s="4" t="s">
        <v>155</v>
      </c>
      <c r="G22" s="4" t="s">
        <v>161</v>
      </c>
      <c r="H22" s="4" t="s">
        <v>161</v>
      </c>
      <c r="I22" s="4" t="s">
        <v>161</v>
      </c>
      <c r="J22" s="4" t="s">
        <v>161</v>
      </c>
      <c r="K22" s="4" t="s">
        <v>161</v>
      </c>
      <c r="L22" s="4" t="s">
        <v>161</v>
      </c>
      <c r="M22" s="4" t="s">
        <v>161</v>
      </c>
      <c r="N22" s="4" t="s">
        <v>161</v>
      </c>
      <c r="O22" s="4" t="s">
        <v>155</v>
      </c>
      <c r="P22" s="4" t="s">
        <v>161</v>
      </c>
      <c r="Q22" s="4" t="s">
        <v>161</v>
      </c>
      <c r="R22" s="4" t="s">
        <v>161</v>
      </c>
      <c r="S22" s="4" t="s">
        <v>161</v>
      </c>
      <c r="T22" s="4" t="s">
        <v>161</v>
      </c>
      <c r="U22" s="4" t="s">
        <v>161</v>
      </c>
      <c r="V22" s="4" t="s">
        <v>161</v>
      </c>
      <c r="W22" s="4" t="s">
        <v>161</v>
      </c>
      <c r="X22" s="4" t="s">
        <v>161</v>
      </c>
      <c r="Y22" s="4" t="s">
        <v>155</v>
      </c>
      <c r="Z22" s="4" t="s">
        <v>161</v>
      </c>
      <c r="AA22" s="4" t="s">
        <v>155</v>
      </c>
      <c r="AB22" s="4" t="s">
        <v>155</v>
      </c>
      <c r="AC22" s="4" t="s">
        <v>155</v>
      </c>
      <c r="AD22" s="4" t="s">
        <v>155</v>
      </c>
      <c r="AF22" s="8">
        <v>1</v>
      </c>
    </row>
    <row r="23" spans="1:32" s="5" customFormat="1" x14ac:dyDescent="0.15">
      <c r="A23" s="3" t="s">
        <v>2</v>
      </c>
      <c r="B23" s="4" t="s">
        <v>155</v>
      </c>
      <c r="C23" s="4" t="s">
        <v>155</v>
      </c>
      <c r="D23" s="4" t="s">
        <v>155</v>
      </c>
      <c r="E23" s="4" t="s">
        <v>155</v>
      </c>
      <c r="F23" s="4" t="s">
        <v>155</v>
      </c>
      <c r="G23" s="4" t="s">
        <v>155</v>
      </c>
      <c r="H23" s="4" t="s">
        <v>155</v>
      </c>
      <c r="I23" s="4" t="s">
        <v>155</v>
      </c>
      <c r="J23" s="4" t="s">
        <v>155</v>
      </c>
      <c r="K23" s="4" t="s">
        <v>155</v>
      </c>
      <c r="L23" s="4" t="s">
        <v>155</v>
      </c>
      <c r="M23" s="4" t="s">
        <v>155</v>
      </c>
      <c r="N23" s="4" t="s">
        <v>155</v>
      </c>
      <c r="O23" s="4" t="s">
        <v>155</v>
      </c>
      <c r="P23" s="4" t="s">
        <v>155</v>
      </c>
      <c r="Q23" s="4" t="s">
        <v>155</v>
      </c>
      <c r="R23" s="4" t="s">
        <v>155</v>
      </c>
      <c r="S23" s="4" t="s">
        <v>155</v>
      </c>
      <c r="T23" s="4" t="s">
        <v>155</v>
      </c>
      <c r="U23" s="4" t="s">
        <v>155</v>
      </c>
      <c r="V23" s="4" t="s">
        <v>155</v>
      </c>
      <c r="W23" s="4" t="s">
        <v>155</v>
      </c>
      <c r="X23" s="4" t="s">
        <v>155</v>
      </c>
      <c r="Y23" s="4" t="s">
        <v>155</v>
      </c>
      <c r="Z23" s="4" t="s">
        <v>155</v>
      </c>
      <c r="AA23" s="4" t="s">
        <v>155</v>
      </c>
      <c r="AB23" s="4" t="s">
        <v>155</v>
      </c>
      <c r="AC23" s="4" t="s">
        <v>155</v>
      </c>
      <c r="AD23" s="4" t="s">
        <v>155</v>
      </c>
    </row>
    <row r="24" spans="1:32" x14ac:dyDescent="0.15">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6" t="s">
        <v>484</v>
      </c>
      <c r="AF24" s="6" t="s">
        <v>485</v>
      </c>
    </row>
    <row r="25" spans="1:32" x14ac:dyDescent="0.15">
      <c r="A25" s="2" t="s">
        <v>15</v>
      </c>
      <c r="B25" s="1" t="s">
        <v>158</v>
      </c>
      <c r="C25" s="1" t="s">
        <v>158</v>
      </c>
      <c r="D25" s="1" t="s">
        <v>158</v>
      </c>
      <c r="E25" s="1" t="s">
        <v>158</v>
      </c>
      <c r="F25" s="1" t="s">
        <v>155</v>
      </c>
      <c r="G25" s="1" t="s">
        <v>158</v>
      </c>
      <c r="H25" s="1" t="s">
        <v>158</v>
      </c>
      <c r="I25" s="1" t="s">
        <v>158</v>
      </c>
      <c r="J25" s="1" t="s">
        <v>158</v>
      </c>
      <c r="K25" s="1" t="s">
        <v>158</v>
      </c>
      <c r="L25" s="1" t="s">
        <v>158</v>
      </c>
      <c r="M25" s="1" t="s">
        <v>158</v>
      </c>
      <c r="N25" s="1" t="s">
        <v>158</v>
      </c>
      <c r="O25" s="1" t="s">
        <v>155</v>
      </c>
      <c r="P25" s="1" t="s">
        <v>158</v>
      </c>
      <c r="Q25" s="1" t="s">
        <v>158</v>
      </c>
      <c r="R25" s="1" t="s">
        <v>158</v>
      </c>
      <c r="S25" s="1" t="s">
        <v>158</v>
      </c>
      <c r="T25" s="1" t="s">
        <v>158</v>
      </c>
      <c r="U25" s="1" t="s">
        <v>158</v>
      </c>
      <c r="V25" s="1" t="s">
        <v>158</v>
      </c>
      <c r="W25" s="1" t="s">
        <v>158</v>
      </c>
      <c r="X25" s="1" t="s">
        <v>158</v>
      </c>
      <c r="Y25" s="1" t="s">
        <v>155</v>
      </c>
      <c r="Z25" s="1" t="s">
        <v>158</v>
      </c>
      <c r="AA25" s="1" t="s">
        <v>155</v>
      </c>
      <c r="AB25" s="1" t="s">
        <v>155</v>
      </c>
      <c r="AC25" s="1" t="s">
        <v>155</v>
      </c>
      <c r="AD25" s="1" t="s">
        <v>155</v>
      </c>
      <c r="AE25">
        <f>COUNTIF(E25:Z25,0)</f>
        <v>0</v>
      </c>
      <c r="AF25">
        <f>COUNTIF(E25:Z25,1)</f>
        <v>19</v>
      </c>
    </row>
    <row r="26" spans="1:32" x14ac:dyDescent="0.1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6" t="s">
        <v>159</v>
      </c>
      <c r="AF26" s="6" t="s">
        <v>170</v>
      </c>
    </row>
    <row r="27" spans="1:32" x14ac:dyDescent="0.15">
      <c r="A27" s="2" t="s">
        <v>16</v>
      </c>
      <c r="B27" s="1" t="s">
        <v>162</v>
      </c>
      <c r="C27" s="1" t="s">
        <v>162</v>
      </c>
      <c r="D27" s="1" t="s">
        <v>162</v>
      </c>
      <c r="E27" s="1" t="s">
        <v>162</v>
      </c>
      <c r="F27" s="1" t="s">
        <v>155</v>
      </c>
      <c r="G27" s="1" t="s">
        <v>162</v>
      </c>
      <c r="H27" s="1" t="s">
        <v>162</v>
      </c>
      <c r="I27" s="1" t="s">
        <v>162</v>
      </c>
      <c r="J27" s="1" t="s">
        <v>162</v>
      </c>
      <c r="K27" s="1" t="s">
        <v>162</v>
      </c>
      <c r="L27" s="1" t="s">
        <v>162</v>
      </c>
      <c r="M27" s="1" t="s">
        <v>162</v>
      </c>
      <c r="N27" s="1" t="s">
        <v>162</v>
      </c>
      <c r="O27" s="1" t="s">
        <v>155</v>
      </c>
      <c r="P27" s="1" t="s">
        <v>162</v>
      </c>
      <c r="Q27" s="1" t="s">
        <v>162</v>
      </c>
      <c r="R27" s="1" t="s">
        <v>162</v>
      </c>
      <c r="S27" s="1" t="s">
        <v>162</v>
      </c>
      <c r="T27" s="1" t="s">
        <v>162</v>
      </c>
      <c r="U27" s="1" t="s">
        <v>162</v>
      </c>
      <c r="V27" s="1" t="s">
        <v>162</v>
      </c>
      <c r="W27" s="1" t="s">
        <v>162</v>
      </c>
      <c r="X27" s="1" t="s">
        <v>162</v>
      </c>
      <c r="Y27" s="1" t="s">
        <v>155</v>
      </c>
      <c r="Z27" s="1" t="s">
        <v>162</v>
      </c>
      <c r="AA27" s="1" t="s">
        <v>155</v>
      </c>
      <c r="AB27" s="1" t="s">
        <v>155</v>
      </c>
      <c r="AC27" s="1" t="s">
        <v>155</v>
      </c>
      <c r="AD27" s="1" t="s">
        <v>155</v>
      </c>
      <c r="AE27">
        <f>COUNTIF(E27:Z27,"above touching")</f>
        <v>0</v>
      </c>
      <c r="AF27">
        <f>COUNTIF(E27:Z27,"above")</f>
        <v>0</v>
      </c>
    </row>
    <row r="28" spans="1:32" x14ac:dyDescent="0.15">
      <c r="A28" s="2" t="s">
        <v>2</v>
      </c>
      <c r="B28" s="1" t="s">
        <v>155</v>
      </c>
      <c r="C28" s="1" t="s">
        <v>155</v>
      </c>
      <c r="D28" s="1" t="s">
        <v>155</v>
      </c>
      <c r="E28" s="1" t="s">
        <v>155</v>
      </c>
      <c r="F28" s="1" t="s">
        <v>155</v>
      </c>
      <c r="G28" s="1" t="s">
        <v>155</v>
      </c>
      <c r="H28" s="1" t="s">
        <v>155</v>
      </c>
      <c r="I28" s="1" t="s">
        <v>155</v>
      </c>
      <c r="J28" s="1" t="s">
        <v>155</v>
      </c>
      <c r="K28" s="1" t="s">
        <v>155</v>
      </c>
      <c r="L28" s="1" t="s">
        <v>155</v>
      </c>
      <c r="M28" s="1" t="s">
        <v>155</v>
      </c>
      <c r="N28" s="1" t="s">
        <v>155</v>
      </c>
      <c r="O28" s="1" t="s">
        <v>155</v>
      </c>
      <c r="P28" s="1" t="s">
        <v>155</v>
      </c>
      <c r="Q28" s="1" t="s">
        <v>155</v>
      </c>
      <c r="R28" s="1" t="s">
        <v>155</v>
      </c>
      <c r="S28" s="1" t="s">
        <v>155</v>
      </c>
      <c r="T28" s="1" t="s">
        <v>155</v>
      </c>
      <c r="U28" s="1" t="s">
        <v>155</v>
      </c>
      <c r="V28" s="1" t="s">
        <v>155</v>
      </c>
      <c r="W28" s="1" t="s">
        <v>155</v>
      </c>
      <c r="X28" s="1" t="s">
        <v>155</v>
      </c>
      <c r="Y28" s="1" t="s">
        <v>155</v>
      </c>
      <c r="Z28" s="1" t="s">
        <v>155</v>
      </c>
      <c r="AA28" s="1" t="s">
        <v>155</v>
      </c>
      <c r="AB28" s="1" t="s">
        <v>155</v>
      </c>
      <c r="AC28" s="1" t="s">
        <v>155</v>
      </c>
      <c r="AD28" s="1" t="s">
        <v>155</v>
      </c>
    </row>
    <row r="29" spans="1:32" x14ac:dyDescent="0.15">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6" t="s">
        <v>166</v>
      </c>
      <c r="AF29" s="6" t="s">
        <v>232</v>
      </c>
    </row>
    <row r="30" spans="1:32" x14ac:dyDescent="0.15">
      <c r="A30" s="2" t="s">
        <v>17</v>
      </c>
      <c r="B30" s="1" t="s">
        <v>163</v>
      </c>
      <c r="C30" s="1" t="s">
        <v>163</v>
      </c>
      <c r="D30" s="1" t="s">
        <v>163</v>
      </c>
      <c r="E30" s="1" t="s">
        <v>163</v>
      </c>
      <c r="F30" s="1" t="s">
        <v>155</v>
      </c>
      <c r="G30" s="1" t="s">
        <v>163</v>
      </c>
      <c r="H30" s="1" t="s">
        <v>163</v>
      </c>
      <c r="I30" s="1" t="s">
        <v>163</v>
      </c>
      <c r="J30" s="1" t="s">
        <v>163</v>
      </c>
      <c r="K30" s="1" t="s">
        <v>163</v>
      </c>
      <c r="L30" s="1" t="s">
        <v>163</v>
      </c>
      <c r="M30" s="1" t="s">
        <v>163</v>
      </c>
      <c r="N30" s="1" t="s">
        <v>163</v>
      </c>
      <c r="O30" s="1" t="s">
        <v>155</v>
      </c>
      <c r="P30" s="1" t="s">
        <v>163</v>
      </c>
      <c r="Q30" s="1" t="s">
        <v>163</v>
      </c>
      <c r="R30" s="1" t="s">
        <v>163</v>
      </c>
      <c r="S30" s="1" t="s">
        <v>163</v>
      </c>
      <c r="T30" s="1" t="s">
        <v>163</v>
      </c>
      <c r="U30" s="1" t="s">
        <v>163</v>
      </c>
      <c r="V30" s="1" t="s">
        <v>163</v>
      </c>
      <c r="W30" s="1" t="s">
        <v>163</v>
      </c>
      <c r="X30" s="1" t="s">
        <v>166</v>
      </c>
      <c r="Y30" s="1" t="s">
        <v>155</v>
      </c>
      <c r="Z30" s="1" t="s">
        <v>163</v>
      </c>
      <c r="AA30" s="1" t="s">
        <v>155</v>
      </c>
      <c r="AB30" s="1" t="s">
        <v>155</v>
      </c>
      <c r="AC30" s="1" t="s">
        <v>155</v>
      </c>
      <c r="AD30" s="1" t="s">
        <v>155</v>
      </c>
      <c r="AE30">
        <f>COUNTIF(E30:Z30,"smooth")</f>
        <v>1</v>
      </c>
      <c r="AF30">
        <f>COUNTIF(E30:Z30,"faceted")</f>
        <v>0</v>
      </c>
    </row>
    <row r="31" spans="1:32" x14ac:dyDescent="0.15">
      <c r="A31" s="2" t="s">
        <v>2</v>
      </c>
      <c r="B31" s="1" t="s">
        <v>155</v>
      </c>
      <c r="C31" s="1" t="s">
        <v>155</v>
      </c>
      <c r="D31" s="1" t="s">
        <v>155</v>
      </c>
      <c r="E31" s="1" t="s">
        <v>155</v>
      </c>
      <c r="F31" s="1" t="s">
        <v>155</v>
      </c>
      <c r="G31" s="1" t="s">
        <v>155</v>
      </c>
      <c r="H31" s="1" t="s">
        <v>155</v>
      </c>
      <c r="I31" s="1" t="s">
        <v>155</v>
      </c>
      <c r="J31" s="1" t="s">
        <v>155</v>
      </c>
      <c r="K31" s="1" t="s">
        <v>155</v>
      </c>
      <c r="L31" s="1" t="s">
        <v>155</v>
      </c>
      <c r="M31" s="1" t="s">
        <v>155</v>
      </c>
      <c r="N31" s="1" t="s">
        <v>155</v>
      </c>
      <c r="O31" s="1" t="s">
        <v>155</v>
      </c>
      <c r="P31" s="1" t="s">
        <v>155</v>
      </c>
      <c r="Q31" s="1" t="s">
        <v>155</v>
      </c>
      <c r="R31" s="1" t="s">
        <v>155</v>
      </c>
      <c r="S31" s="1" t="s">
        <v>155</v>
      </c>
      <c r="T31" s="1" t="s">
        <v>155</v>
      </c>
      <c r="U31" s="1" t="s">
        <v>155</v>
      </c>
      <c r="V31" s="1" t="s">
        <v>155</v>
      </c>
      <c r="W31" s="1" t="s">
        <v>155</v>
      </c>
      <c r="X31" s="1" t="s">
        <v>155</v>
      </c>
      <c r="Y31" s="1" t="s">
        <v>155</v>
      </c>
      <c r="Z31" s="1" t="s">
        <v>155</v>
      </c>
      <c r="AA31" s="1" t="s">
        <v>155</v>
      </c>
      <c r="AB31" s="1" t="s">
        <v>155</v>
      </c>
      <c r="AC31" s="1" t="s">
        <v>155</v>
      </c>
      <c r="AD31" s="1" t="s">
        <v>155</v>
      </c>
    </row>
    <row r="32" spans="1:32" x14ac:dyDescent="0.15">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spans="1:33" x14ac:dyDescent="0.15">
      <c r="A33" s="2" t="s">
        <v>18</v>
      </c>
      <c r="B33" s="1" t="s">
        <v>164</v>
      </c>
      <c r="C33" s="1" t="s">
        <v>164</v>
      </c>
      <c r="D33" s="1" t="s">
        <v>164</v>
      </c>
      <c r="E33" s="1" t="s">
        <v>164</v>
      </c>
      <c r="F33" s="1" t="s">
        <v>155</v>
      </c>
      <c r="G33" s="1" t="s">
        <v>164</v>
      </c>
      <c r="H33" s="1" t="s">
        <v>164</v>
      </c>
      <c r="I33" s="1" t="s">
        <v>164</v>
      </c>
      <c r="J33" s="1" t="s">
        <v>164</v>
      </c>
      <c r="K33" s="1" t="s">
        <v>164</v>
      </c>
      <c r="L33" s="1" t="s">
        <v>164</v>
      </c>
      <c r="M33" s="1" t="s">
        <v>164</v>
      </c>
      <c r="N33" s="1" t="s">
        <v>164</v>
      </c>
      <c r="O33" s="1" t="s">
        <v>155</v>
      </c>
      <c r="P33" s="1" t="s">
        <v>164</v>
      </c>
      <c r="Q33" s="1" t="s">
        <v>164</v>
      </c>
      <c r="R33" s="1" t="s">
        <v>164</v>
      </c>
      <c r="S33" s="1" t="s">
        <v>164</v>
      </c>
      <c r="T33" s="1" t="s">
        <v>164</v>
      </c>
      <c r="U33" s="1" t="s">
        <v>164</v>
      </c>
      <c r="V33" s="1" t="s">
        <v>385</v>
      </c>
      <c r="W33" s="1" t="s">
        <v>164</v>
      </c>
      <c r="X33" s="1" t="s">
        <v>164</v>
      </c>
      <c r="Y33" s="1" t="s">
        <v>155</v>
      </c>
      <c r="Z33" s="1" t="s">
        <v>155</v>
      </c>
      <c r="AA33" s="1" t="s">
        <v>155</v>
      </c>
      <c r="AB33" s="1" t="s">
        <v>155</v>
      </c>
      <c r="AC33" s="1" t="s">
        <v>155</v>
      </c>
      <c r="AD33" s="1" t="s">
        <v>155</v>
      </c>
      <c r="AF33" s="9">
        <v>1</v>
      </c>
    </row>
    <row r="34" spans="1:33" x14ac:dyDescent="0.15">
      <c r="A34" s="2" t="s">
        <v>2</v>
      </c>
      <c r="B34" s="1" t="s">
        <v>155</v>
      </c>
      <c r="C34" s="1" t="s">
        <v>155</v>
      </c>
      <c r="D34" s="1" t="s">
        <v>155</v>
      </c>
      <c r="E34" s="1" t="s">
        <v>155</v>
      </c>
      <c r="F34" s="1" t="s">
        <v>155</v>
      </c>
      <c r="G34" s="1" t="s">
        <v>155</v>
      </c>
      <c r="H34" s="1" t="s">
        <v>155</v>
      </c>
      <c r="I34" s="1" t="s">
        <v>155</v>
      </c>
      <c r="J34" s="1" t="s">
        <v>155</v>
      </c>
      <c r="K34" s="1" t="s">
        <v>155</v>
      </c>
      <c r="L34" s="1" t="s">
        <v>155</v>
      </c>
      <c r="M34" s="1" t="s">
        <v>155</v>
      </c>
      <c r="N34" s="1" t="s">
        <v>155</v>
      </c>
      <c r="O34" s="1" t="s">
        <v>155</v>
      </c>
      <c r="P34" s="1" t="s">
        <v>155</v>
      </c>
      <c r="Q34" s="1" t="s">
        <v>155</v>
      </c>
      <c r="R34" s="1" t="s">
        <v>155</v>
      </c>
      <c r="S34" s="1" t="s">
        <v>155</v>
      </c>
      <c r="T34" s="1" t="s">
        <v>155</v>
      </c>
      <c r="U34" s="1" t="s">
        <v>155</v>
      </c>
      <c r="V34" s="1" t="s">
        <v>155</v>
      </c>
      <c r="W34" s="1" t="s">
        <v>155</v>
      </c>
      <c r="X34" s="1" t="s">
        <v>155</v>
      </c>
      <c r="Y34" s="1" t="s">
        <v>155</v>
      </c>
      <c r="Z34" s="1" t="s">
        <v>414</v>
      </c>
      <c r="AA34" s="1" t="s">
        <v>155</v>
      </c>
      <c r="AB34" s="1" t="s">
        <v>155</v>
      </c>
      <c r="AC34" s="1" t="s">
        <v>155</v>
      </c>
      <c r="AD34" s="1" t="s">
        <v>155</v>
      </c>
    </row>
    <row r="35" spans="1:33" s="5" customFormat="1" x14ac:dyDescent="0.15">
      <c r="A35" s="3"/>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6" t="s">
        <v>484</v>
      </c>
      <c r="AF35" s="6" t="s">
        <v>485</v>
      </c>
      <c r="AG35"/>
    </row>
    <row r="36" spans="1:33" s="5" customFormat="1" x14ac:dyDescent="0.15">
      <c r="A36" s="3" t="s">
        <v>19</v>
      </c>
      <c r="B36" s="4" t="s">
        <v>165</v>
      </c>
      <c r="C36" s="4" t="s">
        <v>158</v>
      </c>
      <c r="D36" s="4" t="s">
        <v>158</v>
      </c>
      <c r="E36" s="4" t="s">
        <v>158</v>
      </c>
      <c r="F36" s="4" t="s">
        <v>155</v>
      </c>
      <c r="G36" s="4" t="s">
        <v>158</v>
      </c>
      <c r="H36" s="4" t="s">
        <v>158</v>
      </c>
      <c r="I36" s="4" t="s">
        <v>158</v>
      </c>
      <c r="J36" s="4" t="s">
        <v>158</v>
      </c>
      <c r="K36" s="4" t="s">
        <v>165</v>
      </c>
      <c r="L36" s="4" t="s">
        <v>158</v>
      </c>
      <c r="M36" s="4" t="s">
        <v>158</v>
      </c>
      <c r="N36" s="4" t="s">
        <v>158</v>
      </c>
      <c r="O36" s="4" t="s">
        <v>155</v>
      </c>
      <c r="P36" s="4" t="s">
        <v>158</v>
      </c>
      <c r="Q36" s="4" t="s">
        <v>165</v>
      </c>
      <c r="R36" s="4" t="s">
        <v>165</v>
      </c>
      <c r="S36" s="4" t="s">
        <v>158</v>
      </c>
      <c r="T36" s="4" t="s">
        <v>158</v>
      </c>
      <c r="U36" s="4" t="s">
        <v>158</v>
      </c>
      <c r="V36" s="4" t="s">
        <v>158</v>
      </c>
      <c r="W36" s="4" t="s">
        <v>158</v>
      </c>
      <c r="X36" s="4" t="s">
        <v>158</v>
      </c>
      <c r="Y36" s="4" t="s">
        <v>155</v>
      </c>
      <c r="Z36" s="4" t="s">
        <v>158</v>
      </c>
      <c r="AA36" s="4" t="s">
        <v>155</v>
      </c>
      <c r="AB36" s="4" t="s">
        <v>155</v>
      </c>
      <c r="AC36" s="4" t="s">
        <v>155</v>
      </c>
      <c r="AD36" s="4" t="s">
        <v>155</v>
      </c>
      <c r="AE36">
        <f>COUNTIF(E36:Z36,0)</f>
        <v>3</v>
      </c>
      <c r="AF36">
        <f>COUNTIF(E36:Z36,1)</f>
        <v>16</v>
      </c>
    </row>
    <row r="37" spans="1:33" s="5" customFormat="1" x14ac:dyDescent="0.15">
      <c r="A37" s="3"/>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6" t="s">
        <v>159</v>
      </c>
      <c r="AF37" s="6" t="s">
        <v>170</v>
      </c>
    </row>
    <row r="38" spans="1:33" s="5" customFormat="1" x14ac:dyDescent="0.15">
      <c r="A38" s="3" t="s">
        <v>20</v>
      </c>
      <c r="B38" s="4" t="s">
        <v>155</v>
      </c>
      <c r="C38" s="4" t="s">
        <v>162</v>
      </c>
      <c r="D38" s="4" t="s">
        <v>162</v>
      </c>
      <c r="E38" s="4" t="s">
        <v>162</v>
      </c>
      <c r="F38" s="4" t="s">
        <v>155</v>
      </c>
      <c r="G38" s="4" t="s">
        <v>162</v>
      </c>
      <c r="H38" s="4" t="s">
        <v>162</v>
      </c>
      <c r="I38" s="4" t="s">
        <v>176</v>
      </c>
      <c r="J38" s="4" t="s">
        <v>162</v>
      </c>
      <c r="K38" s="4" t="s">
        <v>155</v>
      </c>
      <c r="L38" s="4" t="s">
        <v>162</v>
      </c>
      <c r="M38" s="4" t="s">
        <v>155</v>
      </c>
      <c r="N38" s="4" t="s">
        <v>170</v>
      </c>
      <c r="O38" s="4" t="s">
        <v>155</v>
      </c>
      <c r="P38" s="4" t="s">
        <v>162</v>
      </c>
      <c r="Q38" s="4" t="s">
        <v>155</v>
      </c>
      <c r="R38" s="4" t="s">
        <v>155</v>
      </c>
      <c r="S38" s="4" t="s">
        <v>159</v>
      </c>
      <c r="T38" s="4" t="s">
        <v>162</v>
      </c>
      <c r="U38" s="4" t="s">
        <v>159</v>
      </c>
      <c r="V38" s="4" t="s">
        <v>159</v>
      </c>
      <c r="W38" s="4" t="s">
        <v>155</v>
      </c>
      <c r="X38" s="4" t="s">
        <v>159</v>
      </c>
      <c r="Y38" s="4" t="s">
        <v>155</v>
      </c>
      <c r="Z38" s="4" t="s">
        <v>162</v>
      </c>
      <c r="AA38" s="4" t="s">
        <v>155</v>
      </c>
      <c r="AB38" s="4" t="s">
        <v>155</v>
      </c>
      <c r="AC38" s="4" t="s">
        <v>155</v>
      </c>
      <c r="AD38" s="4" t="s">
        <v>155</v>
      </c>
      <c r="AE38">
        <f>COUNTIF(E38:Z38,"above touching")</f>
        <v>4</v>
      </c>
      <c r="AF38">
        <f>COUNTIF(E38:Z38,"above")</f>
        <v>1</v>
      </c>
    </row>
    <row r="39" spans="1:33" s="5" customFormat="1" x14ac:dyDescent="0.15">
      <c r="A39" s="3" t="s">
        <v>2</v>
      </c>
      <c r="B39" s="4" t="s">
        <v>155</v>
      </c>
      <c r="C39" s="4" t="s">
        <v>155</v>
      </c>
      <c r="D39" s="4" t="s">
        <v>155</v>
      </c>
      <c r="E39" s="4" t="s">
        <v>155</v>
      </c>
      <c r="F39" s="4" t="s">
        <v>155</v>
      </c>
      <c r="G39" s="4" t="s">
        <v>155</v>
      </c>
      <c r="H39" s="4" t="s">
        <v>155</v>
      </c>
      <c r="I39" s="4" t="s">
        <v>155</v>
      </c>
      <c r="J39" s="4" t="s">
        <v>155</v>
      </c>
      <c r="K39" s="4" t="s">
        <v>155</v>
      </c>
      <c r="L39" s="4" t="s">
        <v>155</v>
      </c>
      <c r="M39" s="4" t="s">
        <v>293</v>
      </c>
      <c r="N39" s="4" t="s">
        <v>155</v>
      </c>
      <c r="O39" s="4" t="s">
        <v>155</v>
      </c>
      <c r="P39" s="4" t="s">
        <v>155</v>
      </c>
      <c r="Q39" s="4" t="s">
        <v>155</v>
      </c>
      <c r="R39" s="4" t="s">
        <v>155</v>
      </c>
      <c r="S39" s="4" t="s">
        <v>155</v>
      </c>
      <c r="T39" s="4" t="s">
        <v>155</v>
      </c>
      <c r="U39" s="4" t="s">
        <v>155</v>
      </c>
      <c r="V39" s="4" t="s">
        <v>155</v>
      </c>
      <c r="W39" s="4" t="s">
        <v>392</v>
      </c>
      <c r="X39" s="4" t="s">
        <v>155</v>
      </c>
      <c r="Y39" s="4" t="s">
        <v>155</v>
      </c>
      <c r="Z39" s="4" t="s">
        <v>155</v>
      </c>
      <c r="AA39" s="4" t="s">
        <v>155</v>
      </c>
      <c r="AB39" s="4" t="s">
        <v>155</v>
      </c>
      <c r="AC39" s="4" t="s">
        <v>155</v>
      </c>
      <c r="AD39" s="4" t="s">
        <v>155</v>
      </c>
      <c r="AE39"/>
      <c r="AF39"/>
    </row>
    <row r="40" spans="1:33" s="5" customForma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6" t="s">
        <v>166</v>
      </c>
      <c r="AF40" s="6" t="s">
        <v>232</v>
      </c>
    </row>
    <row r="41" spans="1:33" s="5" customFormat="1" x14ac:dyDescent="0.15">
      <c r="A41" s="3" t="s">
        <v>21</v>
      </c>
      <c r="B41" s="4" t="s">
        <v>155</v>
      </c>
      <c r="C41" s="4" t="s">
        <v>163</v>
      </c>
      <c r="D41" s="4" t="s">
        <v>163</v>
      </c>
      <c r="E41" s="4" t="s">
        <v>163</v>
      </c>
      <c r="F41" s="4" t="s">
        <v>155</v>
      </c>
      <c r="G41" s="4" t="s">
        <v>163</v>
      </c>
      <c r="H41" s="4" t="s">
        <v>163</v>
      </c>
      <c r="I41" s="4" t="s">
        <v>163</v>
      </c>
      <c r="J41" s="4" t="s">
        <v>163</v>
      </c>
      <c r="K41" s="4" t="s">
        <v>155</v>
      </c>
      <c r="L41" s="4" t="s">
        <v>163</v>
      </c>
      <c r="M41" s="4" t="s">
        <v>163</v>
      </c>
      <c r="N41" s="4" t="s">
        <v>163</v>
      </c>
      <c r="O41" s="4" t="s">
        <v>155</v>
      </c>
      <c r="P41" s="4" t="s">
        <v>163</v>
      </c>
      <c r="Q41" s="4" t="s">
        <v>155</v>
      </c>
      <c r="R41" s="4" t="s">
        <v>155</v>
      </c>
      <c r="S41" s="4" t="s">
        <v>163</v>
      </c>
      <c r="T41" s="4" t="s">
        <v>163</v>
      </c>
      <c r="U41" s="4" t="s">
        <v>163</v>
      </c>
      <c r="V41" s="4" t="s">
        <v>163</v>
      </c>
      <c r="W41" s="4" t="s">
        <v>163</v>
      </c>
      <c r="X41" s="4" t="s">
        <v>163</v>
      </c>
      <c r="Y41" s="4" t="s">
        <v>155</v>
      </c>
      <c r="Z41" s="4" t="s">
        <v>163</v>
      </c>
      <c r="AA41" s="4" t="s">
        <v>155</v>
      </c>
      <c r="AB41" s="4" t="s">
        <v>155</v>
      </c>
      <c r="AC41" s="4" t="s">
        <v>155</v>
      </c>
      <c r="AD41" s="4" t="s">
        <v>155</v>
      </c>
      <c r="AE41">
        <f>COUNTIF(E41:Z41,"smooth")</f>
        <v>0</v>
      </c>
      <c r="AF41">
        <f>COUNTIF(E41:Z41,"faceted")</f>
        <v>0</v>
      </c>
    </row>
    <row r="42" spans="1:33" s="5" customFormat="1" x14ac:dyDescent="0.15">
      <c r="A42" s="3" t="s">
        <v>2</v>
      </c>
      <c r="B42" s="4" t="s">
        <v>155</v>
      </c>
      <c r="C42" s="4" t="s">
        <v>155</v>
      </c>
      <c r="D42" s="4" t="s">
        <v>155</v>
      </c>
      <c r="E42" s="4" t="s">
        <v>155</v>
      </c>
      <c r="F42" s="4" t="s">
        <v>155</v>
      </c>
      <c r="G42" s="4" t="s">
        <v>155</v>
      </c>
      <c r="H42" s="4" t="s">
        <v>155</v>
      </c>
      <c r="I42" s="4" t="s">
        <v>155</v>
      </c>
      <c r="J42" s="4" t="s">
        <v>155</v>
      </c>
      <c r="K42" s="4" t="s">
        <v>155</v>
      </c>
      <c r="L42" s="4" t="s">
        <v>155</v>
      </c>
      <c r="M42" s="4" t="s">
        <v>155</v>
      </c>
      <c r="N42" s="4" t="s">
        <v>155</v>
      </c>
      <c r="O42" s="4" t="s">
        <v>155</v>
      </c>
      <c r="P42" s="4" t="s">
        <v>155</v>
      </c>
      <c r="Q42" s="4" t="s">
        <v>155</v>
      </c>
      <c r="R42" s="4" t="s">
        <v>155</v>
      </c>
      <c r="S42" s="4" t="s">
        <v>155</v>
      </c>
      <c r="T42" s="4" t="s">
        <v>155</v>
      </c>
      <c r="U42" s="4" t="s">
        <v>155</v>
      </c>
      <c r="V42" s="4" t="s">
        <v>155</v>
      </c>
      <c r="W42" s="4" t="s">
        <v>155</v>
      </c>
      <c r="X42" s="4" t="s">
        <v>155</v>
      </c>
      <c r="Y42" s="4" t="s">
        <v>155</v>
      </c>
      <c r="Z42" s="4" t="s">
        <v>155</v>
      </c>
      <c r="AA42" s="4" t="s">
        <v>155</v>
      </c>
      <c r="AB42" s="4" t="s">
        <v>155</v>
      </c>
      <c r="AC42" s="4" t="s">
        <v>155</v>
      </c>
      <c r="AD42" s="4" t="s">
        <v>155</v>
      </c>
    </row>
    <row r="43" spans="1:33" s="5" customFormat="1" x14ac:dyDescent="0.15">
      <c r="A43" s="3"/>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7" t="s">
        <v>487</v>
      </c>
      <c r="AF43" s="7" t="s">
        <v>488</v>
      </c>
      <c r="AG43" s="7" t="s">
        <v>489</v>
      </c>
    </row>
    <row r="44" spans="1:33" s="5" customFormat="1" x14ac:dyDescent="0.15">
      <c r="A44" s="3" t="s">
        <v>22</v>
      </c>
      <c r="B44" s="4" t="s">
        <v>155</v>
      </c>
      <c r="C44" s="4" t="s">
        <v>194</v>
      </c>
      <c r="D44" s="4" t="s">
        <v>194</v>
      </c>
      <c r="E44" s="4" t="s">
        <v>194</v>
      </c>
      <c r="F44" s="4" t="s">
        <v>155</v>
      </c>
      <c r="G44" s="4" t="s">
        <v>194</v>
      </c>
      <c r="H44" s="4" t="s">
        <v>194</v>
      </c>
      <c r="I44" s="4" t="s">
        <v>194</v>
      </c>
      <c r="J44" s="4" t="s">
        <v>194</v>
      </c>
      <c r="K44" s="4" t="s">
        <v>155</v>
      </c>
      <c r="L44" s="4" t="s">
        <v>194</v>
      </c>
      <c r="M44" s="4" t="s">
        <v>194</v>
      </c>
      <c r="N44" s="4" t="s">
        <v>194</v>
      </c>
      <c r="O44" s="4" t="s">
        <v>155</v>
      </c>
      <c r="P44" s="4" t="s">
        <v>194</v>
      </c>
      <c r="Q44" s="4" t="s">
        <v>155</v>
      </c>
      <c r="R44" s="4" t="s">
        <v>155</v>
      </c>
      <c r="S44" s="4" t="s">
        <v>194</v>
      </c>
      <c r="T44" s="4" t="s">
        <v>194</v>
      </c>
      <c r="U44" s="4" t="s">
        <v>194</v>
      </c>
      <c r="V44" s="4" t="s">
        <v>194</v>
      </c>
      <c r="W44" s="4" t="s">
        <v>194</v>
      </c>
      <c r="X44" s="4" t="s">
        <v>194</v>
      </c>
      <c r="Y44" s="4" t="s">
        <v>155</v>
      </c>
      <c r="Z44" s="4" t="s">
        <v>194</v>
      </c>
      <c r="AA44" s="4" t="s">
        <v>155</v>
      </c>
      <c r="AB44" s="4" t="s">
        <v>155</v>
      </c>
      <c r="AC44" s="4" t="s">
        <v>155</v>
      </c>
      <c r="AD44" s="4" t="s">
        <v>155</v>
      </c>
      <c r="AE44">
        <f>COUNTIF(E44:Z44,"a beam: a 3D geometry derived from the extrusion towards a curved direction of the base shape similar to A in figure")</f>
        <v>0</v>
      </c>
      <c r="AF44">
        <f>COUNTIF(E44:Z44,"a beam: a 3D geometry derived from the extrusion towards a curved direction of the base shape similar to B in figure")</f>
        <v>0</v>
      </c>
      <c r="AG44">
        <f>COUNTIF(E44:Z44,"Similar to A, with cilinders at the corners")</f>
        <v>0</v>
      </c>
    </row>
    <row r="45" spans="1:33" s="5" customFormat="1" x14ac:dyDescent="0.15">
      <c r="A45" s="3" t="s">
        <v>2</v>
      </c>
      <c r="B45" s="4" t="s">
        <v>155</v>
      </c>
      <c r="C45" s="4" t="s">
        <v>155</v>
      </c>
      <c r="D45" s="4" t="s">
        <v>155</v>
      </c>
      <c r="E45" s="4" t="s">
        <v>155</v>
      </c>
      <c r="F45" s="4" t="s">
        <v>155</v>
      </c>
      <c r="G45" s="4" t="s">
        <v>155</v>
      </c>
      <c r="H45" s="4" t="s">
        <v>155</v>
      </c>
      <c r="I45" s="4" t="s">
        <v>155</v>
      </c>
      <c r="J45" s="4" t="s">
        <v>155</v>
      </c>
      <c r="K45" s="4" t="s">
        <v>155</v>
      </c>
      <c r="L45" s="4" t="s">
        <v>155</v>
      </c>
      <c r="M45" s="4" t="s">
        <v>155</v>
      </c>
      <c r="N45" s="4" t="s">
        <v>155</v>
      </c>
      <c r="O45" s="4" t="s">
        <v>155</v>
      </c>
      <c r="P45" s="4" t="s">
        <v>155</v>
      </c>
      <c r="Q45" s="4" t="s">
        <v>155</v>
      </c>
      <c r="R45" s="4" t="s">
        <v>155</v>
      </c>
      <c r="S45" s="4" t="s">
        <v>155</v>
      </c>
      <c r="T45" s="4" t="s">
        <v>155</v>
      </c>
      <c r="U45" s="4" t="s">
        <v>155</v>
      </c>
      <c r="V45" s="4" t="s">
        <v>155</v>
      </c>
      <c r="W45" s="4" t="s">
        <v>155</v>
      </c>
      <c r="X45" s="4" t="s">
        <v>155</v>
      </c>
      <c r="Y45" s="4" t="s">
        <v>155</v>
      </c>
      <c r="Z45" s="4" t="s">
        <v>155</v>
      </c>
      <c r="AA45" s="4" t="s">
        <v>155</v>
      </c>
      <c r="AB45" s="4" t="s">
        <v>155</v>
      </c>
      <c r="AC45" s="4" t="s">
        <v>155</v>
      </c>
      <c r="AD45" s="4" t="s">
        <v>155</v>
      </c>
      <c r="AE45"/>
      <c r="AF45"/>
      <c r="AG45"/>
    </row>
    <row r="46" spans="1:33" x14ac:dyDescent="0.15">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6" t="s">
        <v>484</v>
      </c>
      <c r="AF46" s="6" t="s">
        <v>485</v>
      </c>
      <c r="AG46" s="5"/>
    </row>
    <row r="47" spans="1:33" x14ac:dyDescent="0.15">
      <c r="A47" s="2" t="s">
        <v>23</v>
      </c>
      <c r="B47" s="1" t="s">
        <v>158</v>
      </c>
      <c r="C47" s="1" t="s">
        <v>158</v>
      </c>
      <c r="D47" s="1" t="s">
        <v>158</v>
      </c>
      <c r="E47" s="1" t="s">
        <v>165</v>
      </c>
      <c r="F47" s="1" t="s">
        <v>155</v>
      </c>
      <c r="G47" s="1" t="s">
        <v>158</v>
      </c>
      <c r="H47" s="1" t="s">
        <v>158</v>
      </c>
      <c r="I47" s="1" t="s">
        <v>158</v>
      </c>
      <c r="J47" s="1" t="s">
        <v>158</v>
      </c>
      <c r="K47" s="1" t="s">
        <v>158</v>
      </c>
      <c r="L47" s="1" t="s">
        <v>158</v>
      </c>
      <c r="M47" s="1" t="s">
        <v>158</v>
      </c>
      <c r="N47" s="1" t="s">
        <v>158</v>
      </c>
      <c r="O47" s="1" t="s">
        <v>155</v>
      </c>
      <c r="P47" s="1" t="s">
        <v>158</v>
      </c>
      <c r="Q47" s="1" t="s">
        <v>158</v>
      </c>
      <c r="R47" s="1" t="s">
        <v>158</v>
      </c>
      <c r="S47" s="1" t="s">
        <v>158</v>
      </c>
      <c r="T47" s="1" t="s">
        <v>158</v>
      </c>
      <c r="U47" s="1" t="s">
        <v>158</v>
      </c>
      <c r="V47" s="1" t="s">
        <v>158</v>
      </c>
      <c r="W47" s="1" t="s">
        <v>158</v>
      </c>
      <c r="X47" s="1" t="s">
        <v>158</v>
      </c>
      <c r="Y47" s="1" t="s">
        <v>155</v>
      </c>
      <c r="Z47" s="1" t="s">
        <v>158</v>
      </c>
      <c r="AA47" s="1" t="s">
        <v>155</v>
      </c>
      <c r="AB47" s="1" t="s">
        <v>155</v>
      </c>
      <c r="AC47" s="1" t="s">
        <v>155</v>
      </c>
      <c r="AD47" s="1" t="s">
        <v>155</v>
      </c>
      <c r="AE47">
        <f>COUNTIF(E47:Z47,0)</f>
        <v>1</v>
      </c>
      <c r="AF47">
        <f>COUNTIF(E47:Z47,1)</f>
        <v>18</v>
      </c>
    </row>
    <row r="48" spans="1:33" x14ac:dyDescent="0.15">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6" t="s">
        <v>159</v>
      </c>
      <c r="AF48" s="6" t="s">
        <v>170</v>
      </c>
      <c r="AG48" s="6" t="s">
        <v>162</v>
      </c>
    </row>
    <row r="49" spans="1:33" x14ac:dyDescent="0.15">
      <c r="A49" s="2" t="s">
        <v>24</v>
      </c>
      <c r="B49" s="1" t="s">
        <v>159</v>
      </c>
      <c r="C49" s="1" t="s">
        <v>159</v>
      </c>
      <c r="D49" s="1" t="s">
        <v>159</v>
      </c>
      <c r="E49" s="1" t="s">
        <v>155</v>
      </c>
      <c r="F49" s="1" t="s">
        <v>155</v>
      </c>
      <c r="G49" s="1" t="s">
        <v>159</v>
      </c>
      <c r="H49" s="1" t="s">
        <v>159</v>
      </c>
      <c r="I49" s="1" t="s">
        <v>159</v>
      </c>
      <c r="J49" s="1" t="s">
        <v>159</v>
      </c>
      <c r="K49" s="1" t="s">
        <v>159</v>
      </c>
      <c r="L49" s="1" t="s">
        <v>159</v>
      </c>
      <c r="M49" s="1" t="s">
        <v>159</v>
      </c>
      <c r="N49" s="1" t="s">
        <v>170</v>
      </c>
      <c r="O49" s="1" t="s">
        <v>155</v>
      </c>
      <c r="P49" s="1" t="s">
        <v>159</v>
      </c>
      <c r="Q49" s="1" t="s">
        <v>159</v>
      </c>
      <c r="R49" s="1" t="s">
        <v>159</v>
      </c>
      <c r="S49" s="1" t="s">
        <v>159</v>
      </c>
      <c r="T49" s="1" t="s">
        <v>170</v>
      </c>
      <c r="U49" s="1" t="s">
        <v>159</v>
      </c>
      <c r="V49" s="1" t="s">
        <v>159</v>
      </c>
      <c r="W49" s="1" t="s">
        <v>159</v>
      </c>
      <c r="X49" s="1" t="s">
        <v>159</v>
      </c>
      <c r="Y49" s="1" t="s">
        <v>155</v>
      </c>
      <c r="Z49" s="1" t="s">
        <v>159</v>
      </c>
      <c r="AA49" s="1" t="s">
        <v>155</v>
      </c>
      <c r="AB49" s="1" t="s">
        <v>155</v>
      </c>
      <c r="AC49" s="1" t="s">
        <v>155</v>
      </c>
      <c r="AD49" s="1" t="s">
        <v>155</v>
      </c>
      <c r="AE49">
        <f>COUNTIF(E49:Z49,"above touching")</f>
        <v>16</v>
      </c>
      <c r="AF49">
        <f>COUNTIF(E49:Z49,"above")</f>
        <v>2</v>
      </c>
      <c r="AG49">
        <f>COUNTIF(E49:Z49,"on")</f>
        <v>0</v>
      </c>
    </row>
    <row r="50" spans="1:33" x14ac:dyDescent="0.15">
      <c r="A50" s="2" t="s">
        <v>2</v>
      </c>
      <c r="B50" s="1" t="s">
        <v>155</v>
      </c>
      <c r="C50" s="1" t="s">
        <v>155</v>
      </c>
      <c r="D50" s="1" t="s">
        <v>155</v>
      </c>
      <c r="E50" s="1" t="s">
        <v>155</v>
      </c>
      <c r="F50" s="1" t="s">
        <v>155</v>
      </c>
      <c r="G50" s="1" t="s">
        <v>155</v>
      </c>
      <c r="H50" s="1" t="s">
        <v>155</v>
      </c>
      <c r="I50" s="1" t="s">
        <v>155</v>
      </c>
      <c r="J50" s="1" t="s">
        <v>155</v>
      </c>
      <c r="K50" s="1" t="s">
        <v>155</v>
      </c>
      <c r="L50" s="1" t="s">
        <v>155</v>
      </c>
      <c r="M50" s="1" t="s">
        <v>155</v>
      </c>
      <c r="N50" s="1" t="s">
        <v>155</v>
      </c>
      <c r="O50" s="1" t="s">
        <v>155</v>
      </c>
      <c r="P50" s="1" t="s">
        <v>155</v>
      </c>
      <c r="Q50" s="1" t="s">
        <v>155</v>
      </c>
      <c r="R50" s="1" t="s">
        <v>155</v>
      </c>
      <c r="S50" s="1" t="s">
        <v>155</v>
      </c>
      <c r="T50" s="1" t="s">
        <v>155</v>
      </c>
      <c r="U50" s="1" t="s">
        <v>155</v>
      </c>
      <c r="V50" s="1" t="s">
        <v>155</v>
      </c>
      <c r="W50" s="1" t="s">
        <v>155</v>
      </c>
      <c r="X50" s="1" t="s">
        <v>155</v>
      </c>
      <c r="Y50" s="1" t="s">
        <v>155</v>
      </c>
      <c r="Z50" s="1" t="s">
        <v>155</v>
      </c>
      <c r="AA50" s="1" t="s">
        <v>155</v>
      </c>
      <c r="AB50" s="1" t="s">
        <v>155</v>
      </c>
      <c r="AC50" s="1" t="s">
        <v>155</v>
      </c>
      <c r="AD50" s="1" t="s">
        <v>155</v>
      </c>
    </row>
    <row r="51" spans="1:33" x14ac:dyDescent="0.15">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6" t="s">
        <v>166</v>
      </c>
      <c r="AF51" s="6" t="s">
        <v>232</v>
      </c>
      <c r="AG51" s="6" t="s">
        <v>163</v>
      </c>
    </row>
    <row r="52" spans="1:33" x14ac:dyDescent="0.15">
      <c r="A52" s="2" t="s">
        <v>25</v>
      </c>
      <c r="B52" s="1" t="s">
        <v>166</v>
      </c>
      <c r="C52" s="1" t="s">
        <v>166</v>
      </c>
      <c r="D52" s="1" t="s">
        <v>166</v>
      </c>
      <c r="E52" s="1" t="s">
        <v>155</v>
      </c>
      <c r="F52" s="1" t="s">
        <v>155</v>
      </c>
      <c r="G52" s="1" t="s">
        <v>232</v>
      </c>
      <c r="H52" s="1" t="s">
        <v>166</v>
      </c>
      <c r="I52" s="1" t="s">
        <v>166</v>
      </c>
      <c r="J52" s="1" t="s">
        <v>166</v>
      </c>
      <c r="K52" s="1" t="s">
        <v>166</v>
      </c>
      <c r="L52" s="1" t="s">
        <v>166</v>
      </c>
      <c r="M52" s="1" t="s">
        <v>166</v>
      </c>
      <c r="N52" s="1" t="s">
        <v>166</v>
      </c>
      <c r="O52" s="1" t="s">
        <v>155</v>
      </c>
      <c r="P52" s="1" t="s">
        <v>232</v>
      </c>
      <c r="Q52" s="1" t="s">
        <v>166</v>
      </c>
      <c r="R52" s="1" t="s">
        <v>166</v>
      </c>
      <c r="S52" s="1" t="s">
        <v>166</v>
      </c>
      <c r="T52" s="1" t="s">
        <v>166</v>
      </c>
      <c r="U52" s="1" t="s">
        <v>166</v>
      </c>
      <c r="V52" s="1" t="s">
        <v>232</v>
      </c>
      <c r="W52" s="1" t="s">
        <v>166</v>
      </c>
      <c r="X52" s="1" t="s">
        <v>166</v>
      </c>
      <c r="Y52" s="1" t="s">
        <v>155</v>
      </c>
      <c r="Z52" s="1" t="s">
        <v>232</v>
      </c>
      <c r="AA52" s="1" t="s">
        <v>155</v>
      </c>
      <c r="AB52" s="1" t="s">
        <v>155</v>
      </c>
      <c r="AC52" s="1" t="s">
        <v>155</v>
      </c>
      <c r="AD52" s="1" t="s">
        <v>155</v>
      </c>
      <c r="AE52">
        <f>COUNTIF(E52:Z52,"smooth")</f>
        <v>14</v>
      </c>
      <c r="AF52">
        <f>COUNTIF($B$53:$W$53,"faceted")</f>
        <v>0</v>
      </c>
      <c r="AG52">
        <f>COUNTIF($B$53:$W$53,"No curved surfaces are present")</f>
        <v>0</v>
      </c>
    </row>
    <row r="53" spans="1:33" x14ac:dyDescent="0.15">
      <c r="A53" s="2" t="s">
        <v>2</v>
      </c>
      <c r="B53" s="1" t="s">
        <v>155</v>
      </c>
      <c r="C53" s="1" t="s">
        <v>155</v>
      </c>
      <c r="D53" s="1" t="s">
        <v>155</v>
      </c>
      <c r="E53" s="1" t="s">
        <v>155</v>
      </c>
      <c r="F53" s="1" t="s">
        <v>155</v>
      </c>
      <c r="G53" s="1" t="s">
        <v>155</v>
      </c>
      <c r="H53" s="1" t="s">
        <v>155</v>
      </c>
      <c r="I53" s="1" t="s">
        <v>155</v>
      </c>
      <c r="J53" s="1" t="s">
        <v>155</v>
      </c>
      <c r="K53" s="1" t="s">
        <v>155</v>
      </c>
      <c r="L53" s="1" t="s">
        <v>155</v>
      </c>
      <c r="M53" s="1" t="s">
        <v>155</v>
      </c>
      <c r="N53" s="1" t="s">
        <v>155</v>
      </c>
      <c r="O53" s="1" t="s">
        <v>155</v>
      </c>
      <c r="P53" s="1" t="s">
        <v>155</v>
      </c>
      <c r="Q53" s="1" t="s">
        <v>155</v>
      </c>
      <c r="R53" s="1" t="s">
        <v>155</v>
      </c>
      <c r="S53" s="1" t="s">
        <v>155</v>
      </c>
      <c r="T53" s="1" t="s">
        <v>155</v>
      </c>
      <c r="U53" s="1" t="s">
        <v>155</v>
      </c>
      <c r="V53" s="1" t="s">
        <v>155</v>
      </c>
      <c r="W53" s="1" t="s">
        <v>155</v>
      </c>
      <c r="X53" s="1" t="s">
        <v>155</v>
      </c>
      <c r="Y53" s="1" t="s">
        <v>155</v>
      </c>
      <c r="Z53" s="1" t="s">
        <v>155</v>
      </c>
      <c r="AA53" s="1" t="s">
        <v>155</v>
      </c>
      <c r="AB53" s="1" t="s">
        <v>155</v>
      </c>
      <c r="AC53" s="1" t="s">
        <v>155</v>
      </c>
      <c r="AD53" s="1" t="s">
        <v>155</v>
      </c>
    </row>
    <row r="54" spans="1:33" x14ac:dyDescent="0.15">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0" t="s">
        <v>201</v>
      </c>
      <c r="AF54" s="6" t="s">
        <v>194</v>
      </c>
      <c r="AG54" s="10" t="s">
        <v>490</v>
      </c>
    </row>
    <row r="55" spans="1:33" x14ac:dyDescent="0.15">
      <c r="A55" s="2" t="s">
        <v>26</v>
      </c>
      <c r="B55" s="1" t="s">
        <v>167</v>
      </c>
      <c r="C55" s="1" t="s">
        <v>195</v>
      </c>
      <c r="D55" s="1" t="s">
        <v>195</v>
      </c>
      <c r="E55" s="1" t="s">
        <v>155</v>
      </c>
      <c r="F55" s="1" t="s">
        <v>155</v>
      </c>
      <c r="G55" s="1" t="s">
        <v>195</v>
      </c>
      <c r="H55" s="1" t="s">
        <v>195</v>
      </c>
      <c r="I55" s="1" t="s">
        <v>195</v>
      </c>
      <c r="J55" s="1" t="s">
        <v>195</v>
      </c>
      <c r="K55" s="1" t="s">
        <v>195</v>
      </c>
      <c r="L55" s="1" t="s">
        <v>167</v>
      </c>
      <c r="M55" s="1" t="s">
        <v>195</v>
      </c>
      <c r="N55" s="1" t="s">
        <v>195</v>
      </c>
      <c r="O55" s="1" t="s">
        <v>155</v>
      </c>
      <c r="P55" s="1" t="s">
        <v>195</v>
      </c>
      <c r="Q55" s="1" t="s">
        <v>195</v>
      </c>
      <c r="R55" s="1" t="s">
        <v>195</v>
      </c>
      <c r="S55" s="1" t="s">
        <v>167</v>
      </c>
      <c r="T55" s="1" t="s">
        <v>195</v>
      </c>
      <c r="U55" s="1" t="s">
        <v>195</v>
      </c>
      <c r="V55" s="1" t="s">
        <v>195</v>
      </c>
      <c r="W55" s="1" t="s">
        <v>195</v>
      </c>
      <c r="X55" s="1" t="s">
        <v>195</v>
      </c>
      <c r="Y55" s="1" t="s">
        <v>155</v>
      </c>
      <c r="Z55" s="1" t="s">
        <v>195</v>
      </c>
      <c r="AA55" s="1" t="s">
        <v>155</v>
      </c>
      <c r="AB55" s="1" t="s">
        <v>155</v>
      </c>
      <c r="AC55" s="1" t="s">
        <v>155</v>
      </c>
      <c r="AD55" s="1" t="s">
        <v>155</v>
      </c>
      <c r="AE55">
        <f>COUNTIF(E55:Z55,"cylinder with small round base")</f>
        <v>0</v>
      </c>
      <c r="AF55">
        <f>COUNTIF($B55:$W55,"Flattened shape")</f>
        <v>0</v>
      </c>
      <c r="AG55">
        <f>COUNTIF(E55:Z55,"cylinder without small round base")</f>
        <v>0</v>
      </c>
    </row>
    <row r="56" spans="1:33" x14ac:dyDescent="0.15">
      <c r="A56" s="2" t="s">
        <v>2</v>
      </c>
      <c r="B56" s="1" t="s">
        <v>155</v>
      </c>
      <c r="C56" s="1" t="s">
        <v>155</v>
      </c>
      <c r="D56" s="1" t="s">
        <v>155</v>
      </c>
      <c r="E56" s="1" t="s">
        <v>155</v>
      </c>
      <c r="F56" s="1" t="s">
        <v>155</v>
      </c>
      <c r="G56" s="1" t="s">
        <v>155</v>
      </c>
      <c r="H56" s="1" t="s">
        <v>155</v>
      </c>
      <c r="I56" s="1" t="s">
        <v>155</v>
      </c>
      <c r="J56" s="1" t="s">
        <v>155</v>
      </c>
      <c r="K56" s="1" t="s">
        <v>155</v>
      </c>
      <c r="L56" s="1" t="s">
        <v>155</v>
      </c>
      <c r="M56" s="1" t="s">
        <v>155</v>
      </c>
      <c r="N56" s="1" t="s">
        <v>155</v>
      </c>
      <c r="O56" s="1" t="s">
        <v>155</v>
      </c>
      <c r="P56" s="1" t="s">
        <v>155</v>
      </c>
      <c r="Q56" s="1" t="s">
        <v>155</v>
      </c>
      <c r="R56" s="1" t="s">
        <v>155</v>
      </c>
      <c r="S56" s="1" t="s">
        <v>155</v>
      </c>
      <c r="T56" s="1" t="s">
        <v>155</v>
      </c>
      <c r="U56" s="1" t="s">
        <v>155</v>
      </c>
      <c r="V56" s="1" t="s">
        <v>155</v>
      </c>
      <c r="W56" s="1" t="s">
        <v>155</v>
      </c>
      <c r="X56" s="1" t="s">
        <v>155</v>
      </c>
      <c r="Y56" s="1" t="s">
        <v>155</v>
      </c>
      <c r="Z56" s="1" t="s">
        <v>155</v>
      </c>
      <c r="AA56" s="1" t="s">
        <v>155</v>
      </c>
      <c r="AB56" s="1" t="s">
        <v>155</v>
      </c>
      <c r="AC56" s="1" t="s">
        <v>155</v>
      </c>
      <c r="AD56" s="1"/>
    </row>
    <row r="57" spans="1:33" x14ac:dyDescent="0.15">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6" t="s">
        <v>484</v>
      </c>
      <c r="AF57" s="6" t="s">
        <v>485</v>
      </c>
    </row>
    <row r="58" spans="1:33" x14ac:dyDescent="0.15">
      <c r="A58" s="2" t="s">
        <v>27</v>
      </c>
      <c r="B58" s="1" t="s">
        <v>158</v>
      </c>
      <c r="C58" s="1" t="s">
        <v>165</v>
      </c>
      <c r="D58" s="1" t="s">
        <v>158</v>
      </c>
      <c r="E58" s="1" t="s">
        <v>165</v>
      </c>
      <c r="F58" s="1" t="s">
        <v>155</v>
      </c>
      <c r="G58" s="1" t="s">
        <v>158</v>
      </c>
      <c r="H58" s="1" t="s">
        <v>158</v>
      </c>
      <c r="I58" s="1" t="s">
        <v>165</v>
      </c>
      <c r="J58" s="1" t="s">
        <v>165</v>
      </c>
      <c r="K58" s="1" t="s">
        <v>165</v>
      </c>
      <c r="L58" s="1" t="s">
        <v>158</v>
      </c>
      <c r="M58" s="1" t="s">
        <v>158</v>
      </c>
      <c r="N58" s="1" t="s">
        <v>165</v>
      </c>
      <c r="O58" s="1" t="s">
        <v>155</v>
      </c>
      <c r="P58" s="1" t="s">
        <v>165</v>
      </c>
      <c r="Q58" s="1" t="s">
        <v>165</v>
      </c>
      <c r="R58" s="1" t="s">
        <v>165</v>
      </c>
      <c r="S58" s="1" t="s">
        <v>165</v>
      </c>
      <c r="T58" s="1" t="s">
        <v>165</v>
      </c>
      <c r="U58" s="1" t="s">
        <v>158</v>
      </c>
      <c r="V58" s="1" t="s">
        <v>158</v>
      </c>
      <c r="W58" s="1" t="s">
        <v>165</v>
      </c>
      <c r="X58" s="1" t="s">
        <v>165</v>
      </c>
      <c r="Y58" s="1" t="s">
        <v>155</v>
      </c>
      <c r="Z58" s="1" t="s">
        <v>158</v>
      </c>
      <c r="AA58" s="1" t="s">
        <v>155</v>
      </c>
      <c r="AB58" s="1" t="s">
        <v>155</v>
      </c>
      <c r="AC58" s="1" t="s">
        <v>155</v>
      </c>
      <c r="AD58" s="1" t="s">
        <v>155</v>
      </c>
      <c r="AE58">
        <f>COUNTIF(E58:Z58,0)</f>
        <v>12</v>
      </c>
      <c r="AF58">
        <f>COUNTIF(E58:Z58,1)</f>
        <v>7</v>
      </c>
      <c r="AG58" s="5"/>
    </row>
    <row r="59" spans="1:33" x14ac:dyDescent="0.15">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6" t="s">
        <v>159</v>
      </c>
      <c r="AF59" s="6" t="s">
        <v>170</v>
      </c>
      <c r="AG59" s="6" t="s">
        <v>162</v>
      </c>
    </row>
    <row r="60" spans="1:33" x14ac:dyDescent="0.15">
      <c r="A60" s="2" t="s">
        <v>28</v>
      </c>
      <c r="B60" s="1" t="s">
        <v>159</v>
      </c>
      <c r="C60" s="1" t="s">
        <v>155</v>
      </c>
      <c r="D60" s="1" t="s">
        <v>159</v>
      </c>
      <c r="E60" s="1" t="s">
        <v>155</v>
      </c>
      <c r="F60" s="1" t="s">
        <v>155</v>
      </c>
      <c r="G60" s="1" t="s">
        <v>159</v>
      </c>
      <c r="H60" s="1" t="s">
        <v>159</v>
      </c>
      <c r="I60" s="1" t="s">
        <v>155</v>
      </c>
      <c r="J60" s="1" t="s">
        <v>155</v>
      </c>
      <c r="K60" s="1" t="s">
        <v>155</v>
      </c>
      <c r="L60" s="1" t="s">
        <v>159</v>
      </c>
      <c r="M60" s="1" t="s">
        <v>159</v>
      </c>
      <c r="N60" s="1" t="s">
        <v>155</v>
      </c>
      <c r="O60" s="1" t="s">
        <v>155</v>
      </c>
      <c r="P60" s="1" t="s">
        <v>155</v>
      </c>
      <c r="Q60" s="1" t="s">
        <v>155</v>
      </c>
      <c r="R60" s="1" t="s">
        <v>155</v>
      </c>
      <c r="S60" s="1" t="s">
        <v>155</v>
      </c>
      <c r="T60" s="1" t="s">
        <v>155</v>
      </c>
      <c r="U60" s="1" t="s">
        <v>159</v>
      </c>
      <c r="V60" s="1" t="s">
        <v>159</v>
      </c>
      <c r="W60" s="1" t="s">
        <v>155</v>
      </c>
      <c r="X60" s="1" t="s">
        <v>155</v>
      </c>
      <c r="Y60" s="1" t="s">
        <v>155</v>
      </c>
      <c r="Z60" s="1" t="s">
        <v>159</v>
      </c>
      <c r="AA60" s="1" t="s">
        <v>155</v>
      </c>
      <c r="AB60" s="1" t="s">
        <v>155</v>
      </c>
      <c r="AC60" s="1" t="s">
        <v>155</v>
      </c>
      <c r="AD60" s="1" t="s">
        <v>155</v>
      </c>
      <c r="AE60">
        <f>COUNTIF(E60:Z60,"above touching")</f>
        <v>7</v>
      </c>
      <c r="AF60">
        <f>COUNTIF(E60:Z60,"above")</f>
        <v>0</v>
      </c>
      <c r="AG60">
        <f>COUNTIF(E60:Z60,"on")</f>
        <v>0</v>
      </c>
    </row>
    <row r="61" spans="1:33" x14ac:dyDescent="0.15">
      <c r="A61" s="2" t="s">
        <v>2</v>
      </c>
      <c r="B61" s="1" t="s">
        <v>155</v>
      </c>
      <c r="C61" s="1" t="s">
        <v>155</v>
      </c>
      <c r="D61" s="1" t="s">
        <v>155</v>
      </c>
      <c r="E61" s="1" t="s">
        <v>155</v>
      </c>
      <c r="F61" s="1" t="s">
        <v>155</v>
      </c>
      <c r="G61" s="1" t="s">
        <v>155</v>
      </c>
      <c r="H61" s="1" t="s">
        <v>155</v>
      </c>
      <c r="I61" s="1" t="s">
        <v>155</v>
      </c>
      <c r="J61" s="1" t="s">
        <v>155</v>
      </c>
      <c r="K61" s="1" t="s">
        <v>155</v>
      </c>
      <c r="L61" s="1" t="s">
        <v>155</v>
      </c>
      <c r="M61" s="1" t="s">
        <v>155</v>
      </c>
      <c r="N61" s="1" t="s">
        <v>155</v>
      </c>
      <c r="O61" s="1" t="s">
        <v>155</v>
      </c>
      <c r="P61" s="1" t="s">
        <v>155</v>
      </c>
      <c r="Q61" s="1" t="s">
        <v>155</v>
      </c>
      <c r="R61" s="1" t="s">
        <v>155</v>
      </c>
      <c r="S61" s="1" t="s">
        <v>155</v>
      </c>
      <c r="T61" s="1" t="s">
        <v>155</v>
      </c>
      <c r="U61" s="1" t="s">
        <v>155</v>
      </c>
      <c r="V61" s="1" t="s">
        <v>155</v>
      </c>
      <c r="W61" s="1" t="s">
        <v>155</v>
      </c>
      <c r="X61" s="1" t="s">
        <v>155</v>
      </c>
      <c r="Y61" s="1" t="s">
        <v>155</v>
      </c>
      <c r="Z61" s="1" t="s">
        <v>155</v>
      </c>
      <c r="AA61" s="1" t="s">
        <v>155</v>
      </c>
      <c r="AB61" s="1" t="s">
        <v>155</v>
      </c>
      <c r="AC61" s="1" t="s">
        <v>155</v>
      </c>
      <c r="AD61" s="1" t="s">
        <v>155</v>
      </c>
    </row>
    <row r="62" spans="1:33" x14ac:dyDescent="0.15">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6" t="s">
        <v>166</v>
      </c>
      <c r="AF62" s="6" t="s">
        <v>232</v>
      </c>
      <c r="AG62" s="6" t="s">
        <v>163</v>
      </c>
    </row>
    <row r="63" spans="1:33" x14ac:dyDescent="0.15">
      <c r="A63" s="2" t="s">
        <v>29</v>
      </c>
      <c r="B63" s="1" t="s">
        <v>163</v>
      </c>
      <c r="C63" s="1" t="s">
        <v>155</v>
      </c>
      <c r="D63" s="1" t="s">
        <v>163</v>
      </c>
      <c r="E63" s="1" t="s">
        <v>155</v>
      </c>
      <c r="F63" s="1" t="s">
        <v>155</v>
      </c>
      <c r="G63" s="1" t="s">
        <v>163</v>
      </c>
      <c r="H63" s="1" t="s">
        <v>163</v>
      </c>
      <c r="I63" s="1" t="s">
        <v>155</v>
      </c>
      <c r="J63" s="1" t="s">
        <v>155</v>
      </c>
      <c r="K63" s="1" t="s">
        <v>155</v>
      </c>
      <c r="L63" s="1" t="s">
        <v>163</v>
      </c>
      <c r="M63" s="1" t="s">
        <v>163</v>
      </c>
      <c r="N63" s="1" t="s">
        <v>155</v>
      </c>
      <c r="O63" s="1" t="s">
        <v>155</v>
      </c>
      <c r="P63" s="1" t="s">
        <v>155</v>
      </c>
      <c r="Q63" s="1" t="s">
        <v>155</v>
      </c>
      <c r="R63" s="1" t="s">
        <v>155</v>
      </c>
      <c r="S63" s="1" t="s">
        <v>155</v>
      </c>
      <c r="T63" s="1" t="s">
        <v>155</v>
      </c>
      <c r="U63" s="1" t="s">
        <v>163</v>
      </c>
      <c r="V63" s="1" t="s">
        <v>163</v>
      </c>
      <c r="W63" s="1" t="s">
        <v>155</v>
      </c>
      <c r="X63" s="1" t="s">
        <v>155</v>
      </c>
      <c r="Y63" s="1" t="s">
        <v>155</v>
      </c>
      <c r="Z63" s="1" t="s">
        <v>163</v>
      </c>
      <c r="AA63" s="1" t="s">
        <v>155</v>
      </c>
      <c r="AB63" s="1" t="s">
        <v>155</v>
      </c>
      <c r="AC63" s="1" t="s">
        <v>155</v>
      </c>
      <c r="AD63" s="1" t="s">
        <v>155</v>
      </c>
      <c r="AE63">
        <f>COUNTIF(E63:Z63,"smooth")</f>
        <v>0</v>
      </c>
      <c r="AF63">
        <f>COUNTIF(E63:Z63,"faceted")</f>
        <v>0</v>
      </c>
      <c r="AG63">
        <f>COUNTIF($B$53:$W$53,"No curved surfaces are present")</f>
        <v>0</v>
      </c>
    </row>
    <row r="64" spans="1:33" x14ac:dyDescent="0.15">
      <c r="A64" s="2" t="s">
        <v>2</v>
      </c>
      <c r="B64" s="1" t="s">
        <v>155</v>
      </c>
      <c r="C64" s="1" t="s">
        <v>155</v>
      </c>
      <c r="D64" s="1" t="s">
        <v>155</v>
      </c>
      <c r="E64" s="1" t="s">
        <v>155</v>
      </c>
      <c r="F64" s="1" t="s">
        <v>155</v>
      </c>
      <c r="G64" s="1" t="s">
        <v>155</v>
      </c>
      <c r="H64" s="1" t="s">
        <v>155</v>
      </c>
      <c r="I64" s="1" t="s">
        <v>155</v>
      </c>
      <c r="J64" s="1" t="s">
        <v>155</v>
      </c>
      <c r="K64" s="1" t="s">
        <v>155</v>
      </c>
      <c r="L64" s="1" t="s">
        <v>155</v>
      </c>
      <c r="M64" s="1" t="s">
        <v>155</v>
      </c>
      <c r="N64" s="1" t="s">
        <v>155</v>
      </c>
      <c r="O64" s="1" t="s">
        <v>155</v>
      </c>
      <c r="P64" s="1" t="s">
        <v>155</v>
      </c>
      <c r="Q64" s="1" t="s">
        <v>155</v>
      </c>
      <c r="R64" s="1" t="s">
        <v>155</v>
      </c>
      <c r="S64" s="1" t="s">
        <v>155</v>
      </c>
      <c r="T64" s="1" t="s">
        <v>155</v>
      </c>
      <c r="U64" s="1" t="s">
        <v>155</v>
      </c>
      <c r="V64" s="1" t="s">
        <v>155</v>
      </c>
      <c r="W64" s="1" t="s">
        <v>155</v>
      </c>
      <c r="X64" s="1" t="s">
        <v>155</v>
      </c>
      <c r="Y64" s="1" t="s">
        <v>155</v>
      </c>
      <c r="Z64" s="1" t="s">
        <v>155</v>
      </c>
      <c r="AA64" s="1" t="s">
        <v>155</v>
      </c>
      <c r="AB64" s="1" t="s">
        <v>155</v>
      </c>
      <c r="AC64" s="1" t="s">
        <v>155</v>
      </c>
      <c r="AD64" s="1" t="s">
        <v>155</v>
      </c>
      <c r="AE64" s="5"/>
      <c r="AF64" s="5"/>
      <c r="AG64" s="5"/>
    </row>
    <row r="65" spans="1:33" x14ac:dyDescent="0.15">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0" t="s">
        <v>201</v>
      </c>
      <c r="AF65" s="6" t="s">
        <v>194</v>
      </c>
      <c r="AG65" s="10" t="s">
        <v>490</v>
      </c>
    </row>
    <row r="66" spans="1:33" x14ac:dyDescent="0.15">
      <c r="A66" s="2" t="s">
        <v>30</v>
      </c>
      <c r="B66" s="1" t="s">
        <v>168</v>
      </c>
      <c r="C66" s="1" t="s">
        <v>155</v>
      </c>
      <c r="D66" s="1" t="s">
        <v>207</v>
      </c>
      <c r="E66" s="1" t="s">
        <v>155</v>
      </c>
      <c r="F66" s="1" t="s">
        <v>155</v>
      </c>
      <c r="G66" s="1" t="s">
        <v>155</v>
      </c>
      <c r="H66" s="1" t="s">
        <v>155</v>
      </c>
      <c r="I66" s="1" t="s">
        <v>155</v>
      </c>
      <c r="J66" s="1" t="s">
        <v>155</v>
      </c>
      <c r="K66" s="1" t="s">
        <v>155</v>
      </c>
      <c r="L66" s="1" t="s">
        <v>168</v>
      </c>
      <c r="M66" s="1" t="s">
        <v>294</v>
      </c>
      <c r="N66" s="1" t="s">
        <v>155</v>
      </c>
      <c r="O66" s="1" t="s">
        <v>155</v>
      </c>
      <c r="P66" s="1" t="s">
        <v>155</v>
      </c>
      <c r="Q66" s="1" t="s">
        <v>155</v>
      </c>
      <c r="R66" s="1" t="s">
        <v>155</v>
      </c>
      <c r="S66" s="1" t="s">
        <v>155</v>
      </c>
      <c r="T66" s="1" t="s">
        <v>155</v>
      </c>
      <c r="U66" s="1" t="s">
        <v>372</v>
      </c>
      <c r="V66" s="1" t="s">
        <v>168</v>
      </c>
      <c r="W66" s="1" t="s">
        <v>155</v>
      </c>
      <c r="X66" s="1" t="s">
        <v>155</v>
      </c>
      <c r="Y66" s="1" t="s">
        <v>155</v>
      </c>
      <c r="Z66" s="1" t="s">
        <v>168</v>
      </c>
      <c r="AA66" s="1" t="s">
        <v>155</v>
      </c>
      <c r="AB66" s="1" t="s">
        <v>155</v>
      </c>
      <c r="AC66" s="1" t="s">
        <v>155</v>
      </c>
      <c r="AD66" s="1" t="s">
        <v>155</v>
      </c>
      <c r="AE66">
        <f>COUNTIF(E66:Z66,"cylinder with small round base")</f>
        <v>0</v>
      </c>
      <c r="AF66">
        <f>COUNTIF($B66:$W66,"Flattened shape")</f>
        <v>0</v>
      </c>
      <c r="AG66">
        <f>COUNTIF(E66:Z66,"cylinder without small round base")</f>
        <v>0</v>
      </c>
    </row>
    <row r="67" spans="1:33" x14ac:dyDescent="0.15">
      <c r="A67" s="2" t="s">
        <v>2</v>
      </c>
      <c r="B67" s="1" t="s">
        <v>155</v>
      </c>
      <c r="C67" s="1" t="s">
        <v>155</v>
      </c>
      <c r="D67" s="1" t="s">
        <v>155</v>
      </c>
      <c r="E67" s="1" t="s">
        <v>155</v>
      </c>
      <c r="F67" s="1" t="s">
        <v>155</v>
      </c>
      <c r="G67" s="1" t="s">
        <v>233</v>
      </c>
      <c r="H67" s="1" t="s">
        <v>243</v>
      </c>
      <c r="I67" s="1" t="s">
        <v>155</v>
      </c>
      <c r="J67" s="1" t="s">
        <v>155</v>
      </c>
      <c r="K67" s="1" t="s">
        <v>155</v>
      </c>
      <c r="L67" s="1" t="s">
        <v>155</v>
      </c>
      <c r="M67" s="1" t="s">
        <v>155</v>
      </c>
      <c r="N67" s="1" t="s">
        <v>155</v>
      </c>
      <c r="O67" s="1" t="s">
        <v>155</v>
      </c>
      <c r="P67" s="1" t="s">
        <v>155</v>
      </c>
      <c r="Q67" s="1" t="s">
        <v>155</v>
      </c>
      <c r="R67" s="1" t="s">
        <v>155</v>
      </c>
      <c r="S67" s="1" t="s">
        <v>155</v>
      </c>
      <c r="T67" s="1" t="s">
        <v>155</v>
      </c>
      <c r="U67" s="1" t="s">
        <v>155</v>
      </c>
      <c r="V67" s="1" t="s">
        <v>155</v>
      </c>
      <c r="W67" s="1" t="s">
        <v>155</v>
      </c>
      <c r="X67" s="1" t="s">
        <v>155</v>
      </c>
      <c r="Y67" s="1" t="s">
        <v>155</v>
      </c>
      <c r="Z67" s="1" t="s">
        <v>155</v>
      </c>
      <c r="AA67" s="1" t="s">
        <v>155</v>
      </c>
      <c r="AB67" s="1" t="s">
        <v>155</v>
      </c>
      <c r="AC67" s="1" t="s">
        <v>155</v>
      </c>
      <c r="AD67" s="1" t="s">
        <v>155</v>
      </c>
      <c r="AE67" s="5"/>
      <c r="AF67" s="5"/>
      <c r="AG67" s="5"/>
    </row>
    <row r="68" spans="1:33" x14ac:dyDescent="0.15">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6" t="s">
        <v>484</v>
      </c>
      <c r="AF68" s="6" t="s">
        <v>485</v>
      </c>
      <c r="AG68" s="5"/>
    </row>
    <row r="69" spans="1:33" x14ac:dyDescent="0.15">
      <c r="A69" s="2" t="s">
        <v>31</v>
      </c>
      <c r="B69" s="1" t="s">
        <v>158</v>
      </c>
      <c r="C69" s="1" t="s">
        <v>165</v>
      </c>
      <c r="D69" s="1" t="s">
        <v>158</v>
      </c>
      <c r="E69" s="1" t="s">
        <v>165</v>
      </c>
      <c r="F69" s="1" t="s">
        <v>155</v>
      </c>
      <c r="G69" s="1" t="s">
        <v>158</v>
      </c>
      <c r="H69" s="1" t="s">
        <v>158</v>
      </c>
      <c r="I69" s="1" t="s">
        <v>158</v>
      </c>
      <c r="J69" s="1" t="s">
        <v>158</v>
      </c>
      <c r="K69" s="1" t="s">
        <v>158</v>
      </c>
      <c r="L69" s="1" t="s">
        <v>158</v>
      </c>
      <c r="M69" s="1" t="s">
        <v>158</v>
      </c>
      <c r="N69" s="1" t="s">
        <v>158</v>
      </c>
      <c r="O69" s="1" t="s">
        <v>155</v>
      </c>
      <c r="P69" s="1" t="s">
        <v>165</v>
      </c>
      <c r="Q69" s="1" t="s">
        <v>158</v>
      </c>
      <c r="R69" s="1" t="s">
        <v>158</v>
      </c>
      <c r="S69" s="1" t="s">
        <v>158</v>
      </c>
      <c r="T69" s="1" t="s">
        <v>158</v>
      </c>
      <c r="U69" s="1" t="s">
        <v>158</v>
      </c>
      <c r="V69" s="1" t="s">
        <v>158</v>
      </c>
      <c r="W69" s="1" t="s">
        <v>158</v>
      </c>
      <c r="X69" s="1" t="s">
        <v>158</v>
      </c>
      <c r="Y69" s="1" t="s">
        <v>155</v>
      </c>
      <c r="Z69" s="1" t="s">
        <v>158</v>
      </c>
      <c r="AA69" s="1" t="s">
        <v>155</v>
      </c>
      <c r="AB69" s="1" t="s">
        <v>155</v>
      </c>
      <c r="AC69" s="1" t="s">
        <v>155</v>
      </c>
      <c r="AD69" s="1" t="s">
        <v>155</v>
      </c>
      <c r="AE69">
        <f>COUNTIF(E69:Z69,0)</f>
        <v>2</v>
      </c>
      <c r="AF69">
        <f>COUNTIF(E69:Z69,1)</f>
        <v>17</v>
      </c>
    </row>
    <row r="70" spans="1:33" x14ac:dyDescent="0.15">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6" t="s">
        <v>159</v>
      </c>
      <c r="AF70" s="6" t="s">
        <v>170</v>
      </c>
    </row>
    <row r="71" spans="1:33" x14ac:dyDescent="0.15">
      <c r="A71" s="2" t="s">
        <v>32</v>
      </c>
      <c r="B71" s="1" t="s">
        <v>159</v>
      </c>
      <c r="C71" s="1" t="s">
        <v>155</v>
      </c>
      <c r="D71" s="1" t="s">
        <v>159</v>
      </c>
      <c r="E71" s="1" t="s">
        <v>155</v>
      </c>
      <c r="F71" s="1" t="s">
        <v>155</v>
      </c>
      <c r="G71" s="1" t="s">
        <v>159</v>
      </c>
      <c r="H71" s="1" t="s">
        <v>159</v>
      </c>
      <c r="I71" s="1" t="s">
        <v>159</v>
      </c>
      <c r="J71" s="1" t="s">
        <v>159</v>
      </c>
      <c r="K71" s="1" t="s">
        <v>159</v>
      </c>
      <c r="L71" s="1" t="s">
        <v>159</v>
      </c>
      <c r="M71" s="1" t="s">
        <v>159</v>
      </c>
      <c r="N71" s="1" t="s">
        <v>170</v>
      </c>
      <c r="O71" s="1" t="s">
        <v>155</v>
      </c>
      <c r="P71" s="1" t="s">
        <v>155</v>
      </c>
      <c r="Q71" s="1" t="s">
        <v>159</v>
      </c>
      <c r="R71" s="1" t="s">
        <v>159</v>
      </c>
      <c r="S71" s="1" t="s">
        <v>159</v>
      </c>
      <c r="T71" s="1" t="s">
        <v>170</v>
      </c>
      <c r="U71" s="1" t="s">
        <v>159</v>
      </c>
      <c r="V71" s="1" t="s">
        <v>159</v>
      </c>
      <c r="W71" s="1" t="s">
        <v>159</v>
      </c>
      <c r="X71" s="1" t="s">
        <v>159</v>
      </c>
      <c r="Y71" s="1" t="s">
        <v>155</v>
      </c>
      <c r="Z71" s="1" t="s">
        <v>159</v>
      </c>
      <c r="AA71" s="1" t="s">
        <v>155</v>
      </c>
      <c r="AB71" s="1" t="s">
        <v>155</v>
      </c>
      <c r="AC71" s="1" t="s">
        <v>155</v>
      </c>
      <c r="AD71" s="1" t="s">
        <v>155</v>
      </c>
      <c r="AE71">
        <f>COUNTIF(E71:Z71,"above touching")</f>
        <v>15</v>
      </c>
      <c r="AF71">
        <f>COUNTIF(E71:Z71,"above")</f>
        <v>2</v>
      </c>
    </row>
    <row r="72" spans="1:33" x14ac:dyDescent="0.15">
      <c r="A72" s="2" t="s">
        <v>2</v>
      </c>
      <c r="B72" s="1" t="s">
        <v>155</v>
      </c>
      <c r="C72" s="1" t="s">
        <v>155</v>
      </c>
      <c r="D72" s="1" t="s">
        <v>155</v>
      </c>
      <c r="E72" s="1" t="s">
        <v>155</v>
      </c>
      <c r="F72" s="1" t="s">
        <v>155</v>
      </c>
      <c r="G72" s="1" t="s">
        <v>155</v>
      </c>
      <c r="H72" s="1" t="s">
        <v>155</v>
      </c>
      <c r="I72" s="1" t="s">
        <v>155</v>
      </c>
      <c r="J72" s="1" t="s">
        <v>155</v>
      </c>
      <c r="K72" s="1" t="s">
        <v>155</v>
      </c>
      <c r="L72" s="1" t="s">
        <v>155</v>
      </c>
      <c r="M72" s="1" t="s">
        <v>155</v>
      </c>
      <c r="N72" s="1" t="s">
        <v>155</v>
      </c>
      <c r="O72" s="1" t="s">
        <v>155</v>
      </c>
      <c r="P72" s="1" t="s">
        <v>155</v>
      </c>
      <c r="Q72" s="1" t="s">
        <v>155</v>
      </c>
      <c r="R72" s="1" t="s">
        <v>155</v>
      </c>
      <c r="S72" s="1" t="s">
        <v>155</v>
      </c>
      <c r="T72" s="1" t="s">
        <v>155</v>
      </c>
      <c r="U72" s="1" t="s">
        <v>155</v>
      </c>
      <c r="V72" s="1" t="s">
        <v>155</v>
      </c>
      <c r="W72" s="1" t="s">
        <v>155</v>
      </c>
      <c r="X72" s="1" t="s">
        <v>155</v>
      </c>
      <c r="Y72" s="1" t="s">
        <v>155</v>
      </c>
      <c r="Z72" s="1" t="s">
        <v>155</v>
      </c>
      <c r="AA72" s="1" t="s">
        <v>155</v>
      </c>
      <c r="AB72" s="1" t="s">
        <v>155</v>
      </c>
      <c r="AC72" s="1" t="s">
        <v>155</v>
      </c>
      <c r="AD72" s="1" t="s">
        <v>155</v>
      </c>
    </row>
    <row r="73" spans="1:33" x14ac:dyDescent="0.15">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6" t="s">
        <v>166</v>
      </c>
      <c r="AF73" s="6" t="s">
        <v>232</v>
      </c>
    </row>
    <row r="74" spans="1:33" x14ac:dyDescent="0.15">
      <c r="A74" s="2" t="s">
        <v>33</v>
      </c>
      <c r="B74" s="1" t="s">
        <v>166</v>
      </c>
      <c r="C74" s="1" t="s">
        <v>155</v>
      </c>
      <c r="D74" s="1" t="s">
        <v>166</v>
      </c>
      <c r="E74" s="1" t="s">
        <v>155</v>
      </c>
      <c r="F74" s="1" t="s">
        <v>155</v>
      </c>
      <c r="G74" s="1" t="s">
        <v>232</v>
      </c>
      <c r="H74" s="1" t="s">
        <v>166</v>
      </c>
      <c r="I74" s="1" t="s">
        <v>166</v>
      </c>
      <c r="J74" s="1" t="s">
        <v>166</v>
      </c>
      <c r="K74" s="1" t="s">
        <v>166</v>
      </c>
      <c r="L74" s="1" t="s">
        <v>166</v>
      </c>
      <c r="M74" s="1" t="s">
        <v>166</v>
      </c>
      <c r="N74" s="1" t="s">
        <v>166</v>
      </c>
      <c r="O74" s="1" t="s">
        <v>155</v>
      </c>
      <c r="P74" s="1" t="s">
        <v>155</v>
      </c>
      <c r="Q74" s="1" t="s">
        <v>155</v>
      </c>
      <c r="R74" s="1" t="s">
        <v>163</v>
      </c>
      <c r="S74" s="1" t="s">
        <v>166</v>
      </c>
      <c r="T74" s="1" t="s">
        <v>166</v>
      </c>
      <c r="U74" s="1" t="s">
        <v>232</v>
      </c>
      <c r="V74" s="1" t="s">
        <v>232</v>
      </c>
      <c r="W74" s="1" t="s">
        <v>166</v>
      </c>
      <c r="X74" s="1" t="s">
        <v>166</v>
      </c>
      <c r="Y74" s="1" t="s">
        <v>155</v>
      </c>
      <c r="Z74" s="1" t="s">
        <v>232</v>
      </c>
      <c r="AA74" s="1" t="s">
        <v>155</v>
      </c>
      <c r="AB74" s="1" t="s">
        <v>155</v>
      </c>
      <c r="AC74" s="1" t="s">
        <v>155</v>
      </c>
      <c r="AD74" s="1" t="s">
        <v>155</v>
      </c>
      <c r="AE74">
        <f>COUNTIF(E74:Z74,"smooth")</f>
        <v>11</v>
      </c>
      <c r="AF74">
        <f>COUNTIF(E74:Z74,"faceted")</f>
        <v>4</v>
      </c>
    </row>
    <row r="75" spans="1:33" x14ac:dyDescent="0.15">
      <c r="A75" s="2" t="s">
        <v>2</v>
      </c>
      <c r="B75" s="1" t="s">
        <v>155</v>
      </c>
      <c r="C75" s="1" t="s">
        <v>155</v>
      </c>
      <c r="D75" s="1" t="s">
        <v>155</v>
      </c>
      <c r="E75" s="1" t="s">
        <v>155</v>
      </c>
      <c r="F75" s="1" t="s">
        <v>155</v>
      </c>
      <c r="G75" s="1" t="s">
        <v>155</v>
      </c>
      <c r="H75" s="1" t="s">
        <v>155</v>
      </c>
      <c r="I75" s="1" t="s">
        <v>155</v>
      </c>
      <c r="J75" s="1" t="s">
        <v>155</v>
      </c>
      <c r="K75" s="1" t="s">
        <v>155</v>
      </c>
      <c r="L75" s="1" t="s">
        <v>155</v>
      </c>
      <c r="M75" s="1" t="s">
        <v>155</v>
      </c>
      <c r="N75" s="1" t="s">
        <v>155</v>
      </c>
      <c r="O75" s="1" t="s">
        <v>155</v>
      </c>
      <c r="P75" s="1" t="s">
        <v>155</v>
      </c>
      <c r="Q75" s="1" t="s">
        <v>329</v>
      </c>
      <c r="R75" s="1" t="s">
        <v>155</v>
      </c>
      <c r="S75" s="1" t="s">
        <v>155</v>
      </c>
      <c r="T75" s="1" t="s">
        <v>155</v>
      </c>
      <c r="U75" s="1" t="s">
        <v>155</v>
      </c>
      <c r="V75" s="1" t="s">
        <v>155</v>
      </c>
      <c r="W75" s="1" t="s">
        <v>155</v>
      </c>
      <c r="X75" s="1" t="s">
        <v>155</v>
      </c>
      <c r="Y75" s="1" t="s">
        <v>155</v>
      </c>
      <c r="Z75" s="1" t="s">
        <v>155</v>
      </c>
      <c r="AA75" s="1" t="s">
        <v>155</v>
      </c>
      <c r="AB75" s="1" t="s">
        <v>155</v>
      </c>
      <c r="AC75" s="1" t="s">
        <v>155</v>
      </c>
      <c r="AD75" s="1" t="s">
        <v>155</v>
      </c>
    </row>
    <row r="76" spans="1:33" x14ac:dyDescent="0.15">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0" t="s">
        <v>167</v>
      </c>
      <c r="AF76" s="6" t="s">
        <v>195</v>
      </c>
      <c r="AG76" s="10" t="s">
        <v>491</v>
      </c>
    </row>
    <row r="77" spans="1:33" x14ac:dyDescent="0.15">
      <c r="A77" s="2" t="s">
        <v>34</v>
      </c>
      <c r="B77" s="1" t="s">
        <v>155</v>
      </c>
      <c r="C77" s="1" t="s">
        <v>155</v>
      </c>
      <c r="D77" s="1" t="s">
        <v>208</v>
      </c>
      <c r="E77" s="1" t="s">
        <v>155</v>
      </c>
      <c r="F77" s="1" t="s">
        <v>155</v>
      </c>
      <c r="G77" s="1" t="s">
        <v>208</v>
      </c>
      <c r="H77" s="1" t="s">
        <v>208</v>
      </c>
      <c r="I77" s="1" t="s">
        <v>208</v>
      </c>
      <c r="J77" s="1" t="s">
        <v>208</v>
      </c>
      <c r="K77" s="1" t="s">
        <v>208</v>
      </c>
      <c r="L77" s="1" t="s">
        <v>208</v>
      </c>
      <c r="M77" s="1" t="s">
        <v>208</v>
      </c>
      <c r="N77" s="1" t="s">
        <v>208</v>
      </c>
      <c r="O77" s="1" t="s">
        <v>155</v>
      </c>
      <c r="P77" s="1" t="s">
        <v>155</v>
      </c>
      <c r="Q77" s="1" t="s">
        <v>208</v>
      </c>
      <c r="R77" s="1" t="s">
        <v>208</v>
      </c>
      <c r="S77" s="1" t="s">
        <v>208</v>
      </c>
      <c r="T77" s="1" t="s">
        <v>208</v>
      </c>
      <c r="U77" s="1" t="s">
        <v>208</v>
      </c>
      <c r="V77" s="1" t="s">
        <v>208</v>
      </c>
      <c r="W77" s="1" t="s">
        <v>208</v>
      </c>
      <c r="X77" s="1" t="s">
        <v>208</v>
      </c>
      <c r="Y77" s="1" t="s">
        <v>155</v>
      </c>
      <c r="Z77" s="1" t="s">
        <v>208</v>
      </c>
      <c r="AA77" s="1" t="s">
        <v>155</v>
      </c>
      <c r="AB77" s="1" t="s">
        <v>155</v>
      </c>
      <c r="AC77" s="1" t="s">
        <v>155</v>
      </c>
      <c r="AD77" s="1" t="s">
        <v>155</v>
      </c>
      <c r="AE77">
        <f>COUNTIF(E77:Z77,"a cylinder with round base and oblique extrusion")</f>
        <v>0</v>
      </c>
      <c r="AF77">
        <f>COUNTIF($B77:$W77,"a cylinder with elliptical base and oblique extrusion")</f>
        <v>0</v>
      </c>
      <c r="AG77">
        <f>COUNTIF(E77:Z77,"a cylinder with round base, without extrusion")</f>
        <v>0</v>
      </c>
    </row>
    <row r="78" spans="1:33" x14ac:dyDescent="0.15">
      <c r="A78" s="2" t="s">
        <v>2</v>
      </c>
      <c r="B78" s="1" t="s">
        <v>169</v>
      </c>
      <c r="C78" s="1" t="s">
        <v>155</v>
      </c>
      <c r="D78" s="1" t="s">
        <v>155</v>
      </c>
      <c r="E78" s="1" t="s">
        <v>155</v>
      </c>
      <c r="F78" s="1" t="s">
        <v>155</v>
      </c>
      <c r="G78" s="1" t="s">
        <v>155</v>
      </c>
      <c r="H78" s="1" t="s">
        <v>155</v>
      </c>
      <c r="I78" s="1" t="s">
        <v>155</v>
      </c>
      <c r="J78" s="1" t="s">
        <v>155</v>
      </c>
      <c r="K78" s="1" t="s">
        <v>155</v>
      </c>
      <c r="L78" s="1" t="s">
        <v>155</v>
      </c>
      <c r="M78" s="1" t="s">
        <v>155</v>
      </c>
      <c r="N78" s="1" t="s">
        <v>155</v>
      </c>
      <c r="O78" s="1" t="s">
        <v>155</v>
      </c>
      <c r="P78" s="1" t="s">
        <v>155</v>
      </c>
      <c r="Q78" s="1" t="s">
        <v>155</v>
      </c>
      <c r="R78" s="1" t="s">
        <v>155</v>
      </c>
      <c r="S78" s="1" t="s">
        <v>155</v>
      </c>
      <c r="T78" s="1" t="s">
        <v>155</v>
      </c>
      <c r="U78" s="1" t="s">
        <v>155</v>
      </c>
      <c r="V78" s="1" t="s">
        <v>155</v>
      </c>
      <c r="W78" s="1" t="s">
        <v>155</v>
      </c>
      <c r="X78" s="1" t="s">
        <v>155</v>
      </c>
      <c r="Y78" s="1" t="s">
        <v>155</v>
      </c>
      <c r="Z78" s="1" t="s">
        <v>155</v>
      </c>
      <c r="AA78" s="1" t="s">
        <v>155</v>
      </c>
      <c r="AB78" s="1" t="s">
        <v>155</v>
      </c>
      <c r="AC78" s="1" t="s">
        <v>155</v>
      </c>
      <c r="AD78" s="1" t="s">
        <v>155</v>
      </c>
    </row>
    <row r="79" spans="1:33" x14ac:dyDescent="0.15">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6" t="s">
        <v>484</v>
      </c>
      <c r="AF79" s="6" t="s">
        <v>485</v>
      </c>
    </row>
    <row r="80" spans="1:33" x14ac:dyDescent="0.15">
      <c r="A80" s="2" t="s">
        <v>35</v>
      </c>
      <c r="B80" s="1" t="s">
        <v>158</v>
      </c>
      <c r="C80" s="1" t="s">
        <v>158</v>
      </c>
      <c r="D80" s="1" t="s">
        <v>158</v>
      </c>
      <c r="E80" s="1" t="s">
        <v>158</v>
      </c>
      <c r="F80" s="1" t="s">
        <v>155</v>
      </c>
      <c r="G80" s="1" t="s">
        <v>158</v>
      </c>
      <c r="H80" s="1" t="s">
        <v>158</v>
      </c>
      <c r="I80" s="1" t="s">
        <v>158</v>
      </c>
      <c r="J80" s="1" t="s">
        <v>158</v>
      </c>
      <c r="K80" s="1" t="s">
        <v>158</v>
      </c>
      <c r="L80" s="1" t="s">
        <v>158</v>
      </c>
      <c r="M80" s="1" t="s">
        <v>158</v>
      </c>
      <c r="N80" s="1" t="s">
        <v>158</v>
      </c>
      <c r="O80" s="1" t="s">
        <v>155</v>
      </c>
      <c r="P80" s="1" t="s">
        <v>158</v>
      </c>
      <c r="Q80" s="1" t="s">
        <v>158</v>
      </c>
      <c r="R80" s="1" t="s">
        <v>158</v>
      </c>
      <c r="S80" s="1" t="s">
        <v>158</v>
      </c>
      <c r="T80" s="1" t="s">
        <v>158</v>
      </c>
      <c r="U80" s="1" t="s">
        <v>158</v>
      </c>
      <c r="V80" s="1" t="s">
        <v>158</v>
      </c>
      <c r="W80" s="1" t="s">
        <v>158</v>
      </c>
      <c r="X80" s="1" t="s">
        <v>158</v>
      </c>
      <c r="Y80" s="1" t="s">
        <v>155</v>
      </c>
      <c r="Z80" s="1" t="s">
        <v>158</v>
      </c>
      <c r="AA80" s="1" t="s">
        <v>155</v>
      </c>
      <c r="AB80" s="1" t="s">
        <v>155</v>
      </c>
      <c r="AC80" s="1" t="s">
        <v>155</v>
      </c>
      <c r="AD80" s="1" t="s">
        <v>155</v>
      </c>
      <c r="AE80">
        <f>COUNTIF(E80:Z80,0)</f>
        <v>0</v>
      </c>
      <c r="AF80">
        <f>COUNTIF(E80:Z80,1)</f>
        <v>19</v>
      </c>
      <c r="AG80" s="5"/>
    </row>
    <row r="81" spans="1:33" x14ac:dyDescent="0.15">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6" t="s">
        <v>159</v>
      </c>
      <c r="AF81" s="6" t="s">
        <v>170</v>
      </c>
      <c r="AG81" s="5"/>
    </row>
    <row r="82" spans="1:33" x14ac:dyDescent="0.15">
      <c r="A82" s="2" t="s">
        <v>36</v>
      </c>
      <c r="B82" s="1" t="s">
        <v>170</v>
      </c>
      <c r="C82" s="1" t="s">
        <v>170</v>
      </c>
      <c r="D82" s="1" t="s">
        <v>170</v>
      </c>
      <c r="E82" s="1" t="s">
        <v>159</v>
      </c>
      <c r="F82" s="1" t="s">
        <v>155</v>
      </c>
      <c r="G82" s="1" t="s">
        <v>170</v>
      </c>
      <c r="H82" s="1" t="s">
        <v>170</v>
      </c>
      <c r="I82" s="1" t="s">
        <v>159</v>
      </c>
      <c r="J82" s="1" t="s">
        <v>159</v>
      </c>
      <c r="K82" s="1" t="s">
        <v>170</v>
      </c>
      <c r="L82" s="1" t="s">
        <v>159</v>
      </c>
      <c r="M82" s="1" t="s">
        <v>170</v>
      </c>
      <c r="N82" s="1" t="s">
        <v>170</v>
      </c>
      <c r="O82" s="1" t="s">
        <v>155</v>
      </c>
      <c r="P82" s="1" t="s">
        <v>170</v>
      </c>
      <c r="Q82" s="1" t="s">
        <v>170</v>
      </c>
      <c r="R82" s="1" t="s">
        <v>159</v>
      </c>
      <c r="S82" s="1" t="s">
        <v>170</v>
      </c>
      <c r="T82" s="1" t="s">
        <v>170</v>
      </c>
      <c r="U82" s="1" t="s">
        <v>170</v>
      </c>
      <c r="V82" s="1" t="s">
        <v>170</v>
      </c>
      <c r="W82" s="1" t="s">
        <v>170</v>
      </c>
      <c r="X82" s="1" t="s">
        <v>170</v>
      </c>
      <c r="Y82" s="1" t="s">
        <v>155</v>
      </c>
      <c r="Z82" s="1" t="s">
        <v>170</v>
      </c>
      <c r="AA82" s="1" t="s">
        <v>155</v>
      </c>
      <c r="AB82" s="1" t="s">
        <v>155</v>
      </c>
      <c r="AC82" s="1" t="s">
        <v>155</v>
      </c>
      <c r="AD82" s="1" t="s">
        <v>155</v>
      </c>
      <c r="AE82">
        <f>COUNTIF(E82:Z82,"above touching")</f>
        <v>5</v>
      </c>
      <c r="AF82">
        <f>COUNTIF(E82:Z82,"above")</f>
        <v>14</v>
      </c>
      <c r="AG82" s="5"/>
    </row>
    <row r="83" spans="1:33" x14ac:dyDescent="0.15">
      <c r="A83" s="2" t="s">
        <v>2</v>
      </c>
      <c r="B83" s="1" t="s">
        <v>155</v>
      </c>
      <c r="C83" s="1" t="s">
        <v>155</v>
      </c>
      <c r="D83" s="1" t="s">
        <v>155</v>
      </c>
      <c r="E83" s="1" t="s">
        <v>155</v>
      </c>
      <c r="F83" s="1" t="s">
        <v>155</v>
      </c>
      <c r="G83" s="1" t="s">
        <v>155</v>
      </c>
      <c r="H83" s="1" t="s">
        <v>155</v>
      </c>
      <c r="I83" s="1" t="s">
        <v>155</v>
      </c>
      <c r="J83" s="1" t="s">
        <v>155</v>
      </c>
      <c r="K83" s="1" t="s">
        <v>155</v>
      </c>
      <c r="L83" s="1" t="s">
        <v>155</v>
      </c>
      <c r="M83" s="1" t="s">
        <v>155</v>
      </c>
      <c r="N83" s="1" t="s">
        <v>155</v>
      </c>
      <c r="O83" s="1" t="s">
        <v>155</v>
      </c>
      <c r="P83" s="1" t="s">
        <v>155</v>
      </c>
      <c r="Q83" s="1" t="s">
        <v>155</v>
      </c>
      <c r="R83" s="1" t="s">
        <v>155</v>
      </c>
      <c r="S83" s="1" t="s">
        <v>155</v>
      </c>
      <c r="T83" s="1" t="s">
        <v>155</v>
      </c>
      <c r="U83" s="1" t="s">
        <v>155</v>
      </c>
      <c r="V83" s="1" t="s">
        <v>155</v>
      </c>
      <c r="W83" s="1" t="s">
        <v>155</v>
      </c>
      <c r="X83" s="1" t="s">
        <v>155</v>
      </c>
      <c r="Y83" s="1" t="s">
        <v>155</v>
      </c>
      <c r="Z83" s="1" t="s">
        <v>155</v>
      </c>
      <c r="AA83" s="1" t="s">
        <v>155</v>
      </c>
      <c r="AB83" s="1" t="s">
        <v>155</v>
      </c>
      <c r="AC83" s="1" t="s">
        <v>155</v>
      </c>
      <c r="AD83" s="1" t="s">
        <v>155</v>
      </c>
      <c r="AG83" s="5"/>
    </row>
    <row r="84" spans="1:33" x14ac:dyDescent="0.15">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6" t="s">
        <v>166</v>
      </c>
      <c r="AF84" s="6" t="s">
        <v>232</v>
      </c>
      <c r="AG84" s="6" t="s">
        <v>163</v>
      </c>
    </row>
    <row r="85" spans="1:33" x14ac:dyDescent="0.15">
      <c r="A85" s="2" t="s">
        <v>37</v>
      </c>
      <c r="B85" s="1" t="s">
        <v>163</v>
      </c>
      <c r="C85" s="1" t="s">
        <v>163</v>
      </c>
      <c r="D85" s="1" t="s">
        <v>163</v>
      </c>
      <c r="E85" s="1" t="s">
        <v>163</v>
      </c>
      <c r="F85" s="1" t="s">
        <v>155</v>
      </c>
      <c r="G85" s="1" t="s">
        <v>163</v>
      </c>
      <c r="H85" s="1" t="s">
        <v>163</v>
      </c>
      <c r="I85" s="1" t="s">
        <v>163</v>
      </c>
      <c r="J85" s="1" t="s">
        <v>163</v>
      </c>
      <c r="K85" s="1" t="s">
        <v>163</v>
      </c>
      <c r="L85" s="1" t="s">
        <v>163</v>
      </c>
      <c r="M85" s="1" t="s">
        <v>163</v>
      </c>
      <c r="N85" s="1" t="s">
        <v>163</v>
      </c>
      <c r="O85" s="1" t="s">
        <v>155</v>
      </c>
      <c r="P85" s="1" t="s">
        <v>232</v>
      </c>
      <c r="Q85" s="1" t="s">
        <v>163</v>
      </c>
      <c r="R85" s="1" t="s">
        <v>163</v>
      </c>
      <c r="S85" s="1" t="s">
        <v>163</v>
      </c>
      <c r="T85" s="1" t="s">
        <v>163</v>
      </c>
      <c r="U85" s="1" t="s">
        <v>163</v>
      </c>
      <c r="V85" s="1" t="s">
        <v>163</v>
      </c>
      <c r="W85" s="1" t="s">
        <v>163</v>
      </c>
      <c r="X85" s="1" t="s">
        <v>163</v>
      </c>
      <c r="Y85" s="1" t="s">
        <v>155</v>
      </c>
      <c r="Z85" s="1" t="s">
        <v>163</v>
      </c>
      <c r="AA85" s="1" t="s">
        <v>155</v>
      </c>
      <c r="AB85" s="1" t="s">
        <v>155</v>
      </c>
      <c r="AC85" s="1" t="s">
        <v>155</v>
      </c>
      <c r="AD85" s="1" t="s">
        <v>155</v>
      </c>
      <c r="AE85">
        <f>COUNTIF(E85:Z85,"smooth")</f>
        <v>0</v>
      </c>
      <c r="AF85">
        <f>COUNTIF(E85:Z85,"faceted")</f>
        <v>1</v>
      </c>
      <c r="AG85">
        <f>COUNTIF(E85:$W85,"No curved surfaces are present")</f>
        <v>16</v>
      </c>
    </row>
    <row r="86" spans="1:33" x14ac:dyDescent="0.15">
      <c r="A86" s="2" t="s">
        <v>2</v>
      </c>
      <c r="B86" s="1" t="s">
        <v>155</v>
      </c>
      <c r="C86" s="1" t="s">
        <v>155</v>
      </c>
      <c r="D86" s="1" t="s">
        <v>155</v>
      </c>
      <c r="E86" s="1" t="s">
        <v>155</v>
      </c>
      <c r="F86" s="1" t="s">
        <v>155</v>
      </c>
      <c r="G86" s="1" t="s">
        <v>155</v>
      </c>
      <c r="H86" s="1" t="s">
        <v>155</v>
      </c>
      <c r="I86" s="1" t="s">
        <v>155</v>
      </c>
      <c r="J86" s="1" t="s">
        <v>155</v>
      </c>
      <c r="K86" s="1" t="s">
        <v>155</v>
      </c>
      <c r="L86" s="1" t="s">
        <v>155</v>
      </c>
      <c r="M86" s="1" t="s">
        <v>155</v>
      </c>
      <c r="N86" s="1" t="s">
        <v>155</v>
      </c>
      <c r="O86" s="1" t="s">
        <v>155</v>
      </c>
      <c r="P86" s="1" t="s">
        <v>155</v>
      </c>
      <c r="Q86" s="1" t="s">
        <v>155</v>
      </c>
      <c r="R86" s="1" t="s">
        <v>155</v>
      </c>
      <c r="S86" s="1" t="s">
        <v>155</v>
      </c>
      <c r="T86" s="1" t="s">
        <v>155</v>
      </c>
      <c r="U86" s="1" t="s">
        <v>155</v>
      </c>
      <c r="V86" s="1" t="s">
        <v>155</v>
      </c>
      <c r="W86" s="1" t="s">
        <v>155</v>
      </c>
      <c r="X86" s="1" t="s">
        <v>155</v>
      </c>
      <c r="Y86" s="1" t="s">
        <v>155</v>
      </c>
      <c r="Z86" s="1" t="s">
        <v>155</v>
      </c>
      <c r="AA86" s="1" t="s">
        <v>155</v>
      </c>
      <c r="AB86" s="1" t="s">
        <v>155</v>
      </c>
      <c r="AC86" s="1" t="s">
        <v>155</v>
      </c>
      <c r="AD86" s="1" t="s">
        <v>155</v>
      </c>
      <c r="AE86" s="5"/>
      <c r="AF86" s="5"/>
      <c r="AG86" s="5"/>
    </row>
    <row r="87" spans="1:33" x14ac:dyDescent="0.15">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7" t="s">
        <v>487</v>
      </c>
      <c r="AF87" s="7" t="s">
        <v>488</v>
      </c>
      <c r="AG87" s="7" t="s">
        <v>489</v>
      </c>
    </row>
    <row r="88" spans="1:33" x14ac:dyDescent="0.15">
      <c r="A88" s="2" t="s">
        <v>38</v>
      </c>
      <c r="B88" s="1" t="s">
        <v>171</v>
      </c>
      <c r="C88" s="1" t="s">
        <v>171</v>
      </c>
      <c r="D88" s="1" t="s">
        <v>171</v>
      </c>
      <c r="E88" s="1" t="s">
        <v>219</v>
      </c>
      <c r="F88" s="1" t="s">
        <v>155</v>
      </c>
      <c r="G88" s="1" t="s">
        <v>171</v>
      </c>
      <c r="H88" s="1" t="s">
        <v>171</v>
      </c>
      <c r="I88" s="1" t="s">
        <v>155</v>
      </c>
      <c r="J88" s="1" t="s">
        <v>219</v>
      </c>
      <c r="K88" s="1" t="s">
        <v>171</v>
      </c>
      <c r="L88" s="1" t="s">
        <v>171</v>
      </c>
      <c r="M88" s="1" t="s">
        <v>171</v>
      </c>
      <c r="N88" s="1" t="s">
        <v>171</v>
      </c>
      <c r="O88" s="1" t="s">
        <v>155</v>
      </c>
      <c r="P88" s="1" t="s">
        <v>171</v>
      </c>
      <c r="Q88" s="1" t="s">
        <v>171</v>
      </c>
      <c r="R88" s="1" t="s">
        <v>155</v>
      </c>
      <c r="S88" s="1" t="s">
        <v>171</v>
      </c>
      <c r="T88" s="1" t="s">
        <v>171</v>
      </c>
      <c r="U88" s="1" t="s">
        <v>171</v>
      </c>
      <c r="V88" s="1" t="s">
        <v>171</v>
      </c>
      <c r="W88" s="1" t="s">
        <v>171</v>
      </c>
      <c r="X88" s="1" t="s">
        <v>171</v>
      </c>
      <c r="Y88" s="1" t="s">
        <v>155</v>
      </c>
      <c r="Z88" s="1" t="s">
        <v>171</v>
      </c>
      <c r="AA88" s="1" t="s">
        <v>155</v>
      </c>
      <c r="AB88" s="1" t="s">
        <v>155</v>
      </c>
      <c r="AC88" s="1" t="s">
        <v>155</v>
      </c>
      <c r="AD88" s="1" t="s">
        <v>155</v>
      </c>
      <c r="AE88">
        <f>COUNTIF(E88:Z88,"a beam: a 3D geometry derived from the extrusion of the base shape similar to A in figure")</f>
        <v>0</v>
      </c>
      <c r="AF88">
        <f>COUNTIF(E88:Z88,"a beam: a 3D geometry derived from the extrusion of the base shape similar to B in figure")</f>
        <v>0</v>
      </c>
      <c r="AG88">
        <f>COUNTIF(E88:Z88,"similar to A but with cilinders at the corners")</f>
        <v>0</v>
      </c>
    </row>
    <row r="89" spans="1:33" x14ac:dyDescent="0.15">
      <c r="A89" s="2" t="s">
        <v>2</v>
      </c>
      <c r="B89" s="1" t="s">
        <v>155</v>
      </c>
      <c r="C89" s="1" t="s">
        <v>155</v>
      </c>
      <c r="D89" s="1" t="s">
        <v>155</v>
      </c>
      <c r="E89" s="1" t="s">
        <v>155</v>
      </c>
      <c r="F89" s="1" t="s">
        <v>155</v>
      </c>
      <c r="G89" s="1" t="s">
        <v>155</v>
      </c>
      <c r="H89" s="1" t="s">
        <v>155</v>
      </c>
      <c r="I89" s="1" t="s">
        <v>257</v>
      </c>
      <c r="J89" s="1" t="s">
        <v>155</v>
      </c>
      <c r="K89" s="1" t="s">
        <v>155</v>
      </c>
      <c r="L89" s="1" t="s">
        <v>155</v>
      </c>
      <c r="M89" s="1" t="s">
        <v>155</v>
      </c>
      <c r="N89" s="1" t="s">
        <v>155</v>
      </c>
      <c r="O89" s="1" t="s">
        <v>155</v>
      </c>
      <c r="P89" s="1" t="s">
        <v>155</v>
      </c>
      <c r="Q89" s="1" t="s">
        <v>155</v>
      </c>
      <c r="R89" s="1" t="s">
        <v>339</v>
      </c>
      <c r="S89" s="1" t="s">
        <v>155</v>
      </c>
      <c r="T89" s="1" t="s">
        <v>155</v>
      </c>
      <c r="U89" s="1" t="s">
        <v>155</v>
      </c>
      <c r="V89" s="1" t="s">
        <v>155</v>
      </c>
      <c r="W89" s="1" t="s">
        <v>155</v>
      </c>
      <c r="X89" s="1" t="s">
        <v>155</v>
      </c>
      <c r="Y89" s="1" t="s">
        <v>155</v>
      </c>
      <c r="Z89" s="1" t="s">
        <v>155</v>
      </c>
      <c r="AA89" s="1" t="s">
        <v>155</v>
      </c>
      <c r="AB89" s="1" t="s">
        <v>155</v>
      </c>
      <c r="AC89" s="1" t="s">
        <v>155</v>
      </c>
      <c r="AD89" s="1" t="s">
        <v>155</v>
      </c>
      <c r="AE89" s="5"/>
      <c r="AF89" s="5"/>
      <c r="AG89" s="5"/>
    </row>
    <row r="90" spans="1:33" x14ac:dyDescent="0.15">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6" t="s">
        <v>484</v>
      </c>
      <c r="AF90" s="6" t="s">
        <v>485</v>
      </c>
    </row>
    <row r="91" spans="1:33" x14ac:dyDescent="0.15">
      <c r="A91" s="2" t="s">
        <v>39</v>
      </c>
      <c r="B91" s="1" t="s">
        <v>158</v>
      </c>
      <c r="C91" s="1" t="s">
        <v>158</v>
      </c>
      <c r="D91" s="1" t="s">
        <v>158</v>
      </c>
      <c r="E91" s="1" t="s">
        <v>158</v>
      </c>
      <c r="F91" s="1" t="s">
        <v>155</v>
      </c>
      <c r="G91" s="1" t="s">
        <v>158</v>
      </c>
      <c r="H91" s="1" t="s">
        <v>158</v>
      </c>
      <c r="I91" s="1" t="s">
        <v>158</v>
      </c>
      <c r="J91" s="1" t="s">
        <v>158</v>
      </c>
      <c r="K91" s="1" t="s">
        <v>158</v>
      </c>
      <c r="L91" s="1" t="s">
        <v>158</v>
      </c>
      <c r="M91" s="1" t="s">
        <v>158</v>
      </c>
      <c r="N91" s="1" t="s">
        <v>158</v>
      </c>
      <c r="O91" s="1" t="s">
        <v>155</v>
      </c>
      <c r="P91" s="1" t="s">
        <v>158</v>
      </c>
      <c r="Q91" s="1" t="s">
        <v>158</v>
      </c>
      <c r="R91" s="1" t="s">
        <v>158</v>
      </c>
      <c r="S91" s="1" t="s">
        <v>158</v>
      </c>
      <c r="T91" s="1" t="s">
        <v>158</v>
      </c>
      <c r="U91" s="1" t="s">
        <v>158</v>
      </c>
      <c r="V91" s="1" t="s">
        <v>158</v>
      </c>
      <c r="W91" s="1" t="s">
        <v>158</v>
      </c>
      <c r="X91" s="1" t="s">
        <v>158</v>
      </c>
      <c r="Y91" s="1" t="s">
        <v>155</v>
      </c>
      <c r="Z91" s="1" t="s">
        <v>158</v>
      </c>
      <c r="AA91" s="1" t="s">
        <v>155</v>
      </c>
      <c r="AB91" s="1" t="s">
        <v>155</v>
      </c>
      <c r="AC91" s="1" t="s">
        <v>155</v>
      </c>
      <c r="AD91" s="1" t="s">
        <v>155</v>
      </c>
      <c r="AE91">
        <f>COUNTIF(E91:Z91,0)</f>
        <v>0</v>
      </c>
      <c r="AF91">
        <f>COUNTIF(E91:Z91,1)</f>
        <v>19</v>
      </c>
    </row>
    <row r="92" spans="1:33" x14ac:dyDescent="0.15">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6" t="s">
        <v>159</v>
      </c>
      <c r="AF92" s="6" t="s">
        <v>170</v>
      </c>
    </row>
    <row r="93" spans="1:33" x14ac:dyDescent="0.15">
      <c r="A93" s="2" t="s">
        <v>40</v>
      </c>
      <c r="B93" s="1" t="s">
        <v>159</v>
      </c>
      <c r="C93" s="1" t="s">
        <v>159</v>
      </c>
      <c r="D93" s="1" t="s">
        <v>159</v>
      </c>
      <c r="E93" s="1" t="s">
        <v>159</v>
      </c>
      <c r="F93" s="1" t="s">
        <v>155</v>
      </c>
      <c r="G93" s="1" t="s">
        <v>159</v>
      </c>
      <c r="H93" s="1" t="s">
        <v>159</v>
      </c>
      <c r="I93" s="1" t="s">
        <v>162</v>
      </c>
      <c r="J93" s="1" t="s">
        <v>159</v>
      </c>
      <c r="K93" s="1" t="s">
        <v>159</v>
      </c>
      <c r="L93" s="1" t="s">
        <v>159</v>
      </c>
      <c r="M93" s="1" t="s">
        <v>159</v>
      </c>
      <c r="N93" s="1" t="s">
        <v>170</v>
      </c>
      <c r="O93" s="1" t="s">
        <v>155</v>
      </c>
      <c r="P93" s="1" t="s">
        <v>159</v>
      </c>
      <c r="Q93" s="1" t="s">
        <v>159</v>
      </c>
      <c r="R93" s="1" t="s">
        <v>159</v>
      </c>
      <c r="S93" s="1" t="s">
        <v>159</v>
      </c>
      <c r="T93" s="1" t="s">
        <v>170</v>
      </c>
      <c r="U93" s="1" t="s">
        <v>159</v>
      </c>
      <c r="V93" s="1" t="s">
        <v>159</v>
      </c>
      <c r="W93" s="1" t="s">
        <v>159</v>
      </c>
      <c r="X93" s="1" t="s">
        <v>159</v>
      </c>
      <c r="Y93" s="1" t="s">
        <v>155</v>
      </c>
      <c r="Z93" s="1" t="s">
        <v>159</v>
      </c>
      <c r="AA93" s="1" t="s">
        <v>155</v>
      </c>
      <c r="AB93" s="1" t="s">
        <v>155</v>
      </c>
      <c r="AC93" s="1" t="s">
        <v>155</v>
      </c>
      <c r="AD93" s="1" t="s">
        <v>155</v>
      </c>
      <c r="AE93">
        <f>COUNTIF(E93:Z93,"above touching")</f>
        <v>16</v>
      </c>
      <c r="AF93">
        <f>COUNTIF(E93:Z93,"above")</f>
        <v>2</v>
      </c>
    </row>
    <row r="94" spans="1:33" x14ac:dyDescent="0.15">
      <c r="A94" s="2" t="s">
        <v>2</v>
      </c>
      <c r="B94" s="1" t="s">
        <v>155</v>
      </c>
      <c r="C94" s="1" t="s">
        <v>155</v>
      </c>
      <c r="D94" s="1" t="s">
        <v>155</v>
      </c>
      <c r="E94" s="1" t="s">
        <v>155</v>
      </c>
      <c r="F94" s="1" t="s">
        <v>155</v>
      </c>
      <c r="G94" s="1" t="s">
        <v>155</v>
      </c>
      <c r="H94" s="1" t="s">
        <v>155</v>
      </c>
      <c r="I94" s="1" t="s">
        <v>155</v>
      </c>
      <c r="J94" s="1" t="s">
        <v>155</v>
      </c>
      <c r="K94" s="1" t="s">
        <v>155</v>
      </c>
      <c r="L94" s="1" t="s">
        <v>155</v>
      </c>
      <c r="M94" s="1" t="s">
        <v>155</v>
      </c>
      <c r="N94" s="1" t="s">
        <v>155</v>
      </c>
      <c r="O94" s="1" t="s">
        <v>155</v>
      </c>
      <c r="P94" s="1" t="s">
        <v>155</v>
      </c>
      <c r="Q94" s="1" t="s">
        <v>155</v>
      </c>
      <c r="R94" s="1" t="s">
        <v>155</v>
      </c>
      <c r="S94" s="1" t="s">
        <v>155</v>
      </c>
      <c r="T94" s="1" t="s">
        <v>155</v>
      </c>
      <c r="U94" s="1" t="s">
        <v>155</v>
      </c>
      <c r="V94" s="1" t="s">
        <v>155</v>
      </c>
      <c r="W94" s="1" t="s">
        <v>155</v>
      </c>
      <c r="X94" s="1" t="s">
        <v>155</v>
      </c>
      <c r="Y94" s="1" t="s">
        <v>155</v>
      </c>
      <c r="Z94" s="1" t="s">
        <v>155</v>
      </c>
      <c r="AA94" s="1" t="s">
        <v>155</v>
      </c>
      <c r="AB94" s="1" t="s">
        <v>155</v>
      </c>
      <c r="AC94" s="1" t="s">
        <v>155</v>
      </c>
      <c r="AD94" s="1" t="s">
        <v>155</v>
      </c>
    </row>
    <row r="95" spans="1:33" x14ac:dyDescent="0.15">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6" t="s">
        <v>166</v>
      </c>
      <c r="AF95" s="6" t="s">
        <v>232</v>
      </c>
      <c r="AG95" s="6" t="s">
        <v>163</v>
      </c>
    </row>
    <row r="96" spans="1:33" x14ac:dyDescent="0.15">
      <c r="A96" s="2" t="s">
        <v>41</v>
      </c>
      <c r="B96" s="1" t="s">
        <v>163</v>
      </c>
      <c r="C96" s="1" t="s">
        <v>163</v>
      </c>
      <c r="D96" s="1" t="s">
        <v>163</v>
      </c>
      <c r="E96" s="1" t="s">
        <v>163</v>
      </c>
      <c r="F96" s="1" t="s">
        <v>155</v>
      </c>
      <c r="G96" s="1" t="s">
        <v>163</v>
      </c>
      <c r="H96" s="1" t="s">
        <v>163</v>
      </c>
      <c r="I96" s="1" t="s">
        <v>163</v>
      </c>
      <c r="J96" s="1" t="s">
        <v>163</v>
      </c>
      <c r="K96" s="1" t="s">
        <v>163</v>
      </c>
      <c r="L96" s="1" t="s">
        <v>163</v>
      </c>
      <c r="M96" s="1" t="s">
        <v>163</v>
      </c>
      <c r="N96" s="1" t="s">
        <v>163</v>
      </c>
      <c r="O96" s="1" t="s">
        <v>155</v>
      </c>
      <c r="P96" s="1" t="s">
        <v>232</v>
      </c>
      <c r="Q96" s="1" t="s">
        <v>163</v>
      </c>
      <c r="R96" s="1" t="s">
        <v>163</v>
      </c>
      <c r="S96" s="1" t="s">
        <v>163</v>
      </c>
      <c r="T96" s="1" t="s">
        <v>163</v>
      </c>
      <c r="U96" s="1" t="s">
        <v>163</v>
      </c>
      <c r="V96" s="1" t="s">
        <v>163</v>
      </c>
      <c r="W96" s="1" t="s">
        <v>163</v>
      </c>
      <c r="X96" s="1" t="s">
        <v>163</v>
      </c>
      <c r="Y96" s="1" t="s">
        <v>155</v>
      </c>
      <c r="Z96" s="1" t="s">
        <v>163</v>
      </c>
      <c r="AA96" s="1" t="s">
        <v>155</v>
      </c>
      <c r="AB96" s="1" t="s">
        <v>155</v>
      </c>
      <c r="AC96" s="1" t="s">
        <v>155</v>
      </c>
      <c r="AD96" s="1" t="s">
        <v>155</v>
      </c>
      <c r="AE96">
        <f>COUNTIF(E96:Z96,"smooth")</f>
        <v>0</v>
      </c>
      <c r="AF96">
        <f>COUNTIF(E96:Z96,"faceted")</f>
        <v>1</v>
      </c>
      <c r="AG96">
        <f>COUNTIF(E96:$W96,"No curved surfaces are present")</f>
        <v>16</v>
      </c>
    </row>
    <row r="97" spans="1:33" x14ac:dyDescent="0.15">
      <c r="A97" s="2" t="s">
        <v>2</v>
      </c>
      <c r="B97" s="1" t="s">
        <v>155</v>
      </c>
      <c r="C97" s="1" t="s">
        <v>155</v>
      </c>
      <c r="D97" s="1" t="s">
        <v>155</v>
      </c>
      <c r="E97" s="1" t="s">
        <v>155</v>
      </c>
      <c r="F97" s="1" t="s">
        <v>155</v>
      </c>
      <c r="G97" s="1" t="s">
        <v>155</v>
      </c>
      <c r="H97" s="1" t="s">
        <v>155</v>
      </c>
      <c r="I97" s="1" t="s">
        <v>155</v>
      </c>
      <c r="J97" s="1" t="s">
        <v>155</v>
      </c>
      <c r="K97" s="1" t="s">
        <v>155</v>
      </c>
      <c r="L97" s="1" t="s">
        <v>155</v>
      </c>
      <c r="M97" s="1" t="s">
        <v>155</v>
      </c>
      <c r="N97" s="1" t="s">
        <v>155</v>
      </c>
      <c r="O97" s="1" t="s">
        <v>155</v>
      </c>
      <c r="P97" s="1" t="s">
        <v>155</v>
      </c>
      <c r="Q97" s="1" t="s">
        <v>155</v>
      </c>
      <c r="R97" s="1" t="s">
        <v>155</v>
      </c>
      <c r="S97" s="1" t="s">
        <v>155</v>
      </c>
      <c r="T97" s="1" t="s">
        <v>155</v>
      </c>
      <c r="U97" s="1" t="s">
        <v>155</v>
      </c>
      <c r="V97" s="1" t="s">
        <v>155</v>
      </c>
      <c r="W97" s="1" t="s">
        <v>155</v>
      </c>
      <c r="X97" s="1" t="s">
        <v>155</v>
      </c>
      <c r="Y97" s="1" t="s">
        <v>155</v>
      </c>
      <c r="Z97" s="1" t="s">
        <v>155</v>
      </c>
      <c r="AA97" s="1" t="s">
        <v>155</v>
      </c>
      <c r="AB97" s="1" t="s">
        <v>155</v>
      </c>
      <c r="AC97" s="1" t="s">
        <v>155</v>
      </c>
      <c r="AD97" s="1" t="s">
        <v>155</v>
      </c>
    </row>
    <row r="98" spans="1:33" x14ac:dyDescent="0.15">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7" t="s">
        <v>487</v>
      </c>
      <c r="AF98" s="7" t="s">
        <v>488</v>
      </c>
      <c r="AG98" s="7" t="s">
        <v>489</v>
      </c>
    </row>
    <row r="99" spans="1:33" x14ac:dyDescent="0.15">
      <c r="A99" s="2" t="s">
        <v>42</v>
      </c>
      <c r="B99" s="1" t="s">
        <v>164</v>
      </c>
      <c r="C99" s="1" t="s">
        <v>164</v>
      </c>
      <c r="D99" s="1" t="s">
        <v>164</v>
      </c>
      <c r="E99" s="1" t="s">
        <v>164</v>
      </c>
      <c r="F99" s="1" t="s">
        <v>155</v>
      </c>
      <c r="G99" s="1" t="s">
        <v>164</v>
      </c>
      <c r="H99" s="1" t="s">
        <v>164</v>
      </c>
      <c r="I99" s="1" t="s">
        <v>164</v>
      </c>
      <c r="J99" s="1" t="s">
        <v>164</v>
      </c>
      <c r="K99" s="1" t="s">
        <v>164</v>
      </c>
      <c r="L99" s="1" t="s">
        <v>164</v>
      </c>
      <c r="M99" s="1" t="s">
        <v>164</v>
      </c>
      <c r="N99" s="1" t="s">
        <v>164</v>
      </c>
      <c r="O99" s="1" t="s">
        <v>155</v>
      </c>
      <c r="P99" s="1" t="s">
        <v>164</v>
      </c>
      <c r="Q99" s="1" t="s">
        <v>164</v>
      </c>
      <c r="R99" s="1" t="s">
        <v>164</v>
      </c>
      <c r="S99" s="1" t="s">
        <v>164</v>
      </c>
      <c r="T99" s="1" t="s">
        <v>164</v>
      </c>
      <c r="U99" s="1" t="s">
        <v>164</v>
      </c>
      <c r="V99" s="1" t="s">
        <v>164</v>
      </c>
      <c r="W99" s="1" t="s">
        <v>164</v>
      </c>
      <c r="X99" s="1" t="s">
        <v>164</v>
      </c>
      <c r="Y99" s="1" t="s">
        <v>155</v>
      </c>
      <c r="Z99" s="1" t="s">
        <v>164</v>
      </c>
      <c r="AA99" s="1" t="s">
        <v>155</v>
      </c>
      <c r="AB99" s="1" t="s">
        <v>155</v>
      </c>
      <c r="AC99" s="1" t="s">
        <v>155</v>
      </c>
      <c r="AD99" s="1" t="s">
        <v>155</v>
      </c>
      <c r="AE99">
        <f>COUNTIF(E99:Z99,"a beam: a 3D geometry derived by the extrusion of the base shape similar to A in figure")</f>
        <v>0</v>
      </c>
      <c r="AF99">
        <f>COUNTIF(E99:Z99,"a beam: a 3D geometry derived by the extrusion of the base shape similar to B in figure")</f>
        <v>0</v>
      </c>
      <c r="AG99">
        <f>COUNTIF(E99:Z99,"similar to A but with cylinders at the corners")</f>
        <v>0</v>
      </c>
    </row>
    <row r="100" spans="1:33" x14ac:dyDescent="0.15">
      <c r="A100" s="2" t="s">
        <v>2</v>
      </c>
      <c r="B100" s="1" t="s">
        <v>155</v>
      </c>
      <c r="C100" s="1" t="s">
        <v>155</v>
      </c>
      <c r="D100" s="1" t="s">
        <v>155</v>
      </c>
      <c r="E100" s="1" t="s">
        <v>155</v>
      </c>
      <c r="F100" s="1" t="s">
        <v>155</v>
      </c>
      <c r="G100" s="1" t="s">
        <v>155</v>
      </c>
      <c r="H100" s="1" t="s">
        <v>155</v>
      </c>
      <c r="I100" s="1" t="s">
        <v>155</v>
      </c>
      <c r="J100" s="1" t="s">
        <v>155</v>
      </c>
      <c r="K100" s="1" t="s">
        <v>155</v>
      </c>
      <c r="L100" s="1" t="s">
        <v>155</v>
      </c>
      <c r="M100" s="1" t="s">
        <v>155</v>
      </c>
      <c r="N100" s="1" t="s">
        <v>155</v>
      </c>
      <c r="O100" s="1" t="s">
        <v>155</v>
      </c>
      <c r="P100" s="1" t="s">
        <v>155</v>
      </c>
      <c r="Q100" s="1" t="s">
        <v>155</v>
      </c>
      <c r="R100" s="1" t="s">
        <v>155</v>
      </c>
      <c r="S100" s="1" t="s">
        <v>155</v>
      </c>
      <c r="T100" s="1" t="s">
        <v>155</v>
      </c>
      <c r="U100" s="1" t="s">
        <v>155</v>
      </c>
      <c r="V100" s="1" t="s">
        <v>155</v>
      </c>
      <c r="W100" s="1" t="s">
        <v>155</v>
      </c>
      <c r="X100" s="1" t="s">
        <v>155</v>
      </c>
      <c r="Y100" s="1" t="s">
        <v>155</v>
      </c>
      <c r="Z100" s="1" t="s">
        <v>155</v>
      </c>
      <c r="AA100" s="1" t="s">
        <v>155</v>
      </c>
      <c r="AB100" s="1" t="s">
        <v>155</v>
      </c>
      <c r="AC100" s="1" t="s">
        <v>155</v>
      </c>
      <c r="AD100" s="1" t="s">
        <v>155</v>
      </c>
    </row>
    <row r="101" spans="1:33" x14ac:dyDescent="0.15">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6" t="s">
        <v>484</v>
      </c>
      <c r="AF101" s="6" t="s">
        <v>485</v>
      </c>
    </row>
    <row r="102" spans="1:33" x14ac:dyDescent="0.15">
      <c r="A102" s="2" t="s">
        <v>43</v>
      </c>
      <c r="B102" s="1" t="s">
        <v>158</v>
      </c>
      <c r="C102" s="1" t="s">
        <v>158</v>
      </c>
      <c r="D102" s="1" t="s">
        <v>158</v>
      </c>
      <c r="E102" s="1" t="s">
        <v>158</v>
      </c>
      <c r="F102" s="1" t="s">
        <v>155</v>
      </c>
      <c r="G102" s="1" t="s">
        <v>158</v>
      </c>
      <c r="H102" s="1" t="s">
        <v>158</v>
      </c>
      <c r="I102" s="1" t="s">
        <v>158</v>
      </c>
      <c r="J102" s="1" t="s">
        <v>158</v>
      </c>
      <c r="K102" s="1" t="s">
        <v>158</v>
      </c>
      <c r="L102" s="1" t="s">
        <v>158</v>
      </c>
      <c r="M102" s="1" t="s">
        <v>158</v>
      </c>
      <c r="N102" s="1" t="s">
        <v>158</v>
      </c>
      <c r="O102" s="1" t="s">
        <v>155</v>
      </c>
      <c r="P102" s="1" t="s">
        <v>158</v>
      </c>
      <c r="Q102" s="1" t="s">
        <v>158</v>
      </c>
      <c r="R102" s="1" t="s">
        <v>158</v>
      </c>
      <c r="S102" s="1" t="s">
        <v>158</v>
      </c>
      <c r="T102" s="1" t="s">
        <v>158</v>
      </c>
      <c r="U102" s="1" t="s">
        <v>158</v>
      </c>
      <c r="V102" s="1" t="s">
        <v>158</v>
      </c>
      <c r="W102" s="1" t="s">
        <v>158</v>
      </c>
      <c r="X102" s="1" t="s">
        <v>158</v>
      </c>
      <c r="Y102" s="1" t="s">
        <v>155</v>
      </c>
      <c r="Z102" s="1" t="s">
        <v>158</v>
      </c>
      <c r="AA102" s="1" t="s">
        <v>155</v>
      </c>
      <c r="AB102" s="1" t="s">
        <v>155</v>
      </c>
      <c r="AC102" s="1" t="s">
        <v>155</v>
      </c>
      <c r="AD102" s="1" t="s">
        <v>155</v>
      </c>
      <c r="AE102">
        <f>COUNTIF(E102:Z102,0)</f>
        <v>0</v>
      </c>
      <c r="AF102">
        <f>COUNTIF(E102:Z102,1)</f>
        <v>19</v>
      </c>
      <c r="AG102" s="5"/>
    </row>
    <row r="103" spans="1:33" x14ac:dyDescent="0.15">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6" t="s">
        <v>159</v>
      </c>
      <c r="AF103" s="6" t="s">
        <v>170</v>
      </c>
      <c r="AG103" s="6" t="s">
        <v>162</v>
      </c>
    </row>
    <row r="104" spans="1:33" x14ac:dyDescent="0.15">
      <c r="A104" s="2" t="s">
        <v>44</v>
      </c>
      <c r="B104" s="1" t="s">
        <v>159</v>
      </c>
      <c r="C104" s="1" t="s">
        <v>159</v>
      </c>
      <c r="D104" s="1" t="s">
        <v>159</v>
      </c>
      <c r="E104" s="1" t="s">
        <v>159</v>
      </c>
      <c r="F104" s="1" t="s">
        <v>155</v>
      </c>
      <c r="G104" s="1" t="s">
        <v>159</v>
      </c>
      <c r="H104" s="1" t="s">
        <v>159</v>
      </c>
      <c r="I104" s="1" t="s">
        <v>159</v>
      </c>
      <c r="J104" s="1" t="s">
        <v>159</v>
      </c>
      <c r="K104" s="1" t="s">
        <v>159</v>
      </c>
      <c r="L104" s="1" t="s">
        <v>159</v>
      </c>
      <c r="M104" s="1" t="s">
        <v>159</v>
      </c>
      <c r="N104" s="1" t="s">
        <v>170</v>
      </c>
      <c r="O104" s="1" t="s">
        <v>155</v>
      </c>
      <c r="P104" s="1" t="s">
        <v>159</v>
      </c>
      <c r="Q104" s="1" t="s">
        <v>159</v>
      </c>
      <c r="R104" s="1" t="s">
        <v>159</v>
      </c>
      <c r="S104" s="1" t="s">
        <v>159</v>
      </c>
      <c r="T104" s="1" t="s">
        <v>170</v>
      </c>
      <c r="U104" s="1" t="s">
        <v>159</v>
      </c>
      <c r="V104" s="1" t="s">
        <v>159</v>
      </c>
      <c r="W104" s="1" t="s">
        <v>159</v>
      </c>
      <c r="X104" s="1" t="s">
        <v>159</v>
      </c>
      <c r="Y104" s="1" t="s">
        <v>155</v>
      </c>
      <c r="Z104" s="1" t="s">
        <v>159</v>
      </c>
      <c r="AA104" s="1" t="s">
        <v>155</v>
      </c>
      <c r="AB104" s="1" t="s">
        <v>155</v>
      </c>
      <c r="AC104" s="1" t="s">
        <v>155</v>
      </c>
      <c r="AD104" s="1" t="s">
        <v>155</v>
      </c>
      <c r="AE104">
        <f>COUNTIF(E104:Z104,"above touching")</f>
        <v>17</v>
      </c>
      <c r="AF104">
        <f>COUNTIF(E104:Z104,"above")</f>
        <v>2</v>
      </c>
      <c r="AG104">
        <f>COUNTIF(E104:Z104,"on")</f>
        <v>0</v>
      </c>
    </row>
    <row r="105" spans="1:33" x14ac:dyDescent="0.15">
      <c r="A105" s="2" t="s">
        <v>2</v>
      </c>
      <c r="B105" s="1" t="s">
        <v>155</v>
      </c>
      <c r="C105" s="1" t="s">
        <v>155</v>
      </c>
      <c r="D105" s="1" t="s">
        <v>155</v>
      </c>
      <c r="E105" s="1" t="s">
        <v>155</v>
      </c>
      <c r="F105" s="1" t="s">
        <v>155</v>
      </c>
      <c r="G105" s="1" t="s">
        <v>155</v>
      </c>
      <c r="H105" s="1" t="s">
        <v>155</v>
      </c>
      <c r="I105" s="1" t="s">
        <v>155</v>
      </c>
      <c r="J105" s="1" t="s">
        <v>155</v>
      </c>
      <c r="K105" s="1" t="s">
        <v>155</v>
      </c>
      <c r="L105" s="1" t="s">
        <v>155</v>
      </c>
      <c r="M105" s="1" t="s">
        <v>155</v>
      </c>
      <c r="N105" s="1" t="s">
        <v>155</v>
      </c>
      <c r="O105" s="1" t="s">
        <v>155</v>
      </c>
      <c r="P105" s="1" t="s">
        <v>155</v>
      </c>
      <c r="Q105" s="1" t="s">
        <v>155</v>
      </c>
      <c r="R105" s="1" t="s">
        <v>155</v>
      </c>
      <c r="S105" s="1" t="s">
        <v>155</v>
      </c>
      <c r="T105" s="1" t="s">
        <v>155</v>
      </c>
      <c r="U105" s="1" t="s">
        <v>155</v>
      </c>
      <c r="V105" s="1" t="s">
        <v>155</v>
      </c>
      <c r="W105" s="1" t="s">
        <v>155</v>
      </c>
      <c r="X105" s="1" t="s">
        <v>155</v>
      </c>
      <c r="Y105" s="1" t="s">
        <v>155</v>
      </c>
      <c r="Z105" s="1" t="s">
        <v>155</v>
      </c>
      <c r="AA105" s="1" t="s">
        <v>155</v>
      </c>
      <c r="AB105" s="1" t="s">
        <v>155</v>
      </c>
      <c r="AC105" s="1" t="s">
        <v>155</v>
      </c>
      <c r="AD105" s="1" t="s">
        <v>155</v>
      </c>
      <c r="AG105" s="5"/>
    </row>
    <row r="106" spans="1:33" x14ac:dyDescent="0.15">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6" t="s">
        <v>166</v>
      </c>
      <c r="AF106" s="6" t="s">
        <v>232</v>
      </c>
      <c r="AG106" s="6" t="s">
        <v>163</v>
      </c>
    </row>
    <row r="107" spans="1:33" x14ac:dyDescent="0.15">
      <c r="A107" s="2" t="s">
        <v>45</v>
      </c>
      <c r="B107" s="1" t="s">
        <v>163</v>
      </c>
      <c r="C107" s="1" t="s">
        <v>163</v>
      </c>
      <c r="D107" s="1" t="s">
        <v>163</v>
      </c>
      <c r="E107" s="1" t="s">
        <v>163</v>
      </c>
      <c r="F107" s="1" t="s">
        <v>155</v>
      </c>
      <c r="G107" s="1" t="s">
        <v>163</v>
      </c>
      <c r="H107" s="1" t="s">
        <v>163</v>
      </c>
      <c r="I107" s="1" t="s">
        <v>163</v>
      </c>
      <c r="J107" s="1" t="s">
        <v>163</v>
      </c>
      <c r="K107" s="1" t="s">
        <v>163</v>
      </c>
      <c r="L107" s="1" t="s">
        <v>163</v>
      </c>
      <c r="M107" s="1" t="s">
        <v>163</v>
      </c>
      <c r="N107" s="1" t="s">
        <v>163</v>
      </c>
      <c r="O107" s="1" t="s">
        <v>155</v>
      </c>
      <c r="P107" s="1" t="s">
        <v>232</v>
      </c>
      <c r="Q107" s="1" t="s">
        <v>163</v>
      </c>
      <c r="R107" s="1" t="s">
        <v>163</v>
      </c>
      <c r="S107" s="1" t="s">
        <v>163</v>
      </c>
      <c r="T107" s="1" t="s">
        <v>163</v>
      </c>
      <c r="U107" s="1" t="s">
        <v>163</v>
      </c>
      <c r="V107" s="1" t="s">
        <v>163</v>
      </c>
      <c r="W107" s="1" t="s">
        <v>163</v>
      </c>
      <c r="X107" s="1" t="s">
        <v>163</v>
      </c>
      <c r="Y107" s="1" t="s">
        <v>155</v>
      </c>
      <c r="Z107" s="1" t="s">
        <v>163</v>
      </c>
      <c r="AA107" s="1" t="s">
        <v>155</v>
      </c>
      <c r="AB107" s="1" t="s">
        <v>155</v>
      </c>
      <c r="AC107" s="1" t="s">
        <v>155</v>
      </c>
      <c r="AD107" s="1" t="s">
        <v>155</v>
      </c>
      <c r="AE107">
        <f>COUNTIF(E107:Z107,"smooth")</f>
        <v>0</v>
      </c>
      <c r="AF107">
        <f>COUNTIF(E107:Z107,"faceted")</f>
        <v>1</v>
      </c>
      <c r="AG107">
        <f>COUNTIF(E107:$W107,"No curved surfaces are present")</f>
        <v>16</v>
      </c>
    </row>
    <row r="108" spans="1:33" x14ac:dyDescent="0.15">
      <c r="A108" s="2" t="s">
        <v>2</v>
      </c>
      <c r="B108" s="1" t="s">
        <v>155</v>
      </c>
      <c r="C108" s="1" t="s">
        <v>155</v>
      </c>
      <c r="D108" s="1" t="s">
        <v>155</v>
      </c>
      <c r="E108" s="1" t="s">
        <v>155</v>
      </c>
      <c r="F108" s="1" t="s">
        <v>155</v>
      </c>
      <c r="G108" s="1" t="s">
        <v>155</v>
      </c>
      <c r="H108" s="1" t="s">
        <v>155</v>
      </c>
      <c r="I108" s="1" t="s">
        <v>155</v>
      </c>
      <c r="J108" s="1" t="s">
        <v>155</v>
      </c>
      <c r="K108" s="1" t="s">
        <v>155</v>
      </c>
      <c r="L108" s="1" t="s">
        <v>155</v>
      </c>
      <c r="M108" s="1" t="s">
        <v>155</v>
      </c>
      <c r="N108" s="1" t="s">
        <v>155</v>
      </c>
      <c r="O108" s="1" t="s">
        <v>155</v>
      </c>
      <c r="P108" s="1" t="s">
        <v>155</v>
      </c>
      <c r="Q108" s="1" t="s">
        <v>155</v>
      </c>
      <c r="R108" s="1" t="s">
        <v>155</v>
      </c>
      <c r="S108" s="1" t="s">
        <v>155</v>
      </c>
      <c r="T108" s="1" t="s">
        <v>155</v>
      </c>
      <c r="U108" s="1" t="s">
        <v>155</v>
      </c>
      <c r="V108" s="1" t="s">
        <v>155</v>
      </c>
      <c r="W108" s="1" t="s">
        <v>155</v>
      </c>
      <c r="X108" s="1" t="s">
        <v>155</v>
      </c>
      <c r="Y108" s="1" t="s">
        <v>155</v>
      </c>
      <c r="Z108" s="1" t="s">
        <v>155</v>
      </c>
      <c r="AA108" s="1" t="s">
        <v>155</v>
      </c>
      <c r="AB108" s="1" t="s">
        <v>155</v>
      </c>
      <c r="AC108" s="1" t="s">
        <v>155</v>
      </c>
      <c r="AD108" s="1" t="s">
        <v>155</v>
      </c>
      <c r="AE108" s="5"/>
      <c r="AF108" s="5"/>
      <c r="AG108" s="5"/>
    </row>
    <row r="109" spans="1:33" x14ac:dyDescent="0.15">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7" t="s">
        <v>492</v>
      </c>
      <c r="AF109" s="7" t="s">
        <v>493</v>
      </c>
      <c r="AG109" s="4" t="s">
        <v>194</v>
      </c>
    </row>
    <row r="110" spans="1:33" x14ac:dyDescent="0.15">
      <c r="A110" s="2" t="s">
        <v>46</v>
      </c>
      <c r="B110" s="1" t="s">
        <v>172</v>
      </c>
      <c r="C110" s="1" t="s">
        <v>172</v>
      </c>
      <c r="D110" s="1" t="s">
        <v>172</v>
      </c>
      <c r="E110" s="1" t="s">
        <v>172</v>
      </c>
      <c r="F110" s="1" t="s">
        <v>155</v>
      </c>
      <c r="G110" s="1" t="s">
        <v>172</v>
      </c>
      <c r="H110" s="1" t="s">
        <v>172</v>
      </c>
      <c r="I110" s="1" t="s">
        <v>155</v>
      </c>
      <c r="J110" s="1" t="s">
        <v>155</v>
      </c>
      <c r="K110" s="1" t="s">
        <v>172</v>
      </c>
      <c r="L110" s="1" t="s">
        <v>172</v>
      </c>
      <c r="M110" s="1" t="s">
        <v>172</v>
      </c>
      <c r="N110" s="1" t="s">
        <v>303</v>
      </c>
      <c r="O110" s="1" t="s">
        <v>155</v>
      </c>
      <c r="P110" s="1" t="s">
        <v>172</v>
      </c>
      <c r="Q110" s="1" t="s">
        <v>172</v>
      </c>
      <c r="R110" s="1" t="s">
        <v>172</v>
      </c>
      <c r="S110" s="1" t="s">
        <v>172</v>
      </c>
      <c r="T110" s="1" t="s">
        <v>172</v>
      </c>
      <c r="U110" s="1" t="s">
        <v>303</v>
      </c>
      <c r="V110" s="1" t="s">
        <v>303</v>
      </c>
      <c r="W110" s="1" t="s">
        <v>303</v>
      </c>
      <c r="X110" s="1" t="s">
        <v>399</v>
      </c>
      <c r="Y110" s="1" t="s">
        <v>155</v>
      </c>
      <c r="Z110" s="1" t="s">
        <v>399</v>
      </c>
      <c r="AA110" s="1" t="s">
        <v>155</v>
      </c>
      <c r="AB110" s="1" t="s">
        <v>155</v>
      </c>
      <c r="AC110" s="1" t="s">
        <v>155</v>
      </c>
      <c r="AD110" s="1" t="s">
        <v>155</v>
      </c>
      <c r="AE110">
        <f>COUNTIF(E110:Z110,"Similar to A but flattened")</f>
        <v>0</v>
      </c>
      <c r="AF110">
        <f>COUNTIF(E110:Z110,"Like B but flattened")</f>
        <v>0</v>
      </c>
      <c r="AG110">
        <f>COUNTIF(E110:Z110,"Flattened shape")</f>
        <v>0</v>
      </c>
    </row>
    <row r="111" spans="1:33" x14ac:dyDescent="0.15">
      <c r="A111" s="2" t="s">
        <v>2</v>
      </c>
      <c r="B111" s="1" t="s">
        <v>155</v>
      </c>
      <c r="C111" s="1" t="s">
        <v>155</v>
      </c>
      <c r="D111" s="1" t="s">
        <v>155</v>
      </c>
      <c r="E111" s="1" t="s">
        <v>155</v>
      </c>
      <c r="F111" s="1" t="s">
        <v>155</v>
      </c>
      <c r="G111" s="1" t="s">
        <v>155</v>
      </c>
      <c r="H111" s="1" t="s">
        <v>155</v>
      </c>
      <c r="I111" s="1" t="s">
        <v>155</v>
      </c>
      <c r="J111" s="1" t="s">
        <v>266</v>
      </c>
      <c r="K111" s="1" t="s">
        <v>155</v>
      </c>
      <c r="L111" s="1" t="s">
        <v>155</v>
      </c>
      <c r="M111" s="1" t="s">
        <v>155</v>
      </c>
      <c r="N111" s="1" t="s">
        <v>155</v>
      </c>
      <c r="O111" s="1" t="s">
        <v>155</v>
      </c>
      <c r="P111" s="1" t="s">
        <v>155</v>
      </c>
      <c r="Q111" s="1" t="s">
        <v>155</v>
      </c>
      <c r="R111" s="1" t="s">
        <v>155</v>
      </c>
      <c r="S111" s="1" t="s">
        <v>155</v>
      </c>
      <c r="T111" s="1" t="s">
        <v>155</v>
      </c>
      <c r="U111" s="1" t="s">
        <v>155</v>
      </c>
      <c r="V111" s="1" t="s">
        <v>155</v>
      </c>
      <c r="W111" s="1" t="s">
        <v>155</v>
      </c>
      <c r="X111" s="1" t="s">
        <v>155</v>
      </c>
      <c r="Y111" s="1" t="s">
        <v>155</v>
      </c>
      <c r="Z111" s="1" t="s">
        <v>155</v>
      </c>
      <c r="AA111" s="1" t="s">
        <v>155</v>
      </c>
      <c r="AB111" s="1" t="s">
        <v>155</v>
      </c>
      <c r="AC111" s="1" t="s">
        <v>155</v>
      </c>
      <c r="AD111" s="1" t="s">
        <v>155</v>
      </c>
      <c r="AE111" s="5"/>
      <c r="AF111" s="5"/>
      <c r="AG111" s="5"/>
    </row>
    <row r="112" spans="1:33" x14ac:dyDescent="0.15">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6" t="s">
        <v>484</v>
      </c>
      <c r="AF112" s="6" t="s">
        <v>485</v>
      </c>
      <c r="AG112" s="5"/>
    </row>
    <row r="113" spans="1:33" x14ac:dyDescent="0.15">
      <c r="A113" s="2" t="s">
        <v>47</v>
      </c>
      <c r="B113" s="1" t="s">
        <v>158</v>
      </c>
      <c r="C113" s="1" t="s">
        <v>158</v>
      </c>
      <c r="D113" s="1" t="s">
        <v>158</v>
      </c>
      <c r="E113" s="1" t="s">
        <v>158</v>
      </c>
      <c r="F113" s="1" t="s">
        <v>155</v>
      </c>
      <c r="G113" s="1" t="s">
        <v>158</v>
      </c>
      <c r="H113" s="1" t="s">
        <v>158</v>
      </c>
      <c r="I113" s="1" t="s">
        <v>158</v>
      </c>
      <c r="J113" s="1" t="s">
        <v>158</v>
      </c>
      <c r="K113" s="1" t="s">
        <v>158</v>
      </c>
      <c r="L113" s="1" t="s">
        <v>158</v>
      </c>
      <c r="M113" s="1" t="s">
        <v>158</v>
      </c>
      <c r="N113" s="1" t="s">
        <v>158</v>
      </c>
      <c r="O113" s="1" t="s">
        <v>155</v>
      </c>
      <c r="P113" s="1" t="s">
        <v>158</v>
      </c>
      <c r="Q113" s="1" t="s">
        <v>158</v>
      </c>
      <c r="R113" s="1" t="s">
        <v>158</v>
      </c>
      <c r="S113" s="1" t="s">
        <v>158</v>
      </c>
      <c r="T113" s="1" t="s">
        <v>158</v>
      </c>
      <c r="U113" s="1" t="s">
        <v>158</v>
      </c>
      <c r="V113" s="1" t="s">
        <v>158</v>
      </c>
      <c r="W113" s="1" t="s">
        <v>158</v>
      </c>
      <c r="X113" s="1" t="s">
        <v>158</v>
      </c>
      <c r="Y113" s="1" t="s">
        <v>155</v>
      </c>
      <c r="Z113" s="1" t="s">
        <v>158</v>
      </c>
      <c r="AA113" s="1" t="s">
        <v>155</v>
      </c>
      <c r="AB113" s="1" t="s">
        <v>155</v>
      </c>
      <c r="AC113" s="1" t="s">
        <v>155</v>
      </c>
      <c r="AD113" s="1" t="s">
        <v>155</v>
      </c>
      <c r="AE113">
        <f>COUNTIF(E113:Z113,0)</f>
        <v>0</v>
      </c>
      <c r="AF113">
        <f>COUNTIF(E113:Z113,1)</f>
        <v>19</v>
      </c>
    </row>
    <row r="114" spans="1:33" x14ac:dyDescent="0.15">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6" t="s">
        <v>159</v>
      </c>
      <c r="AF114" s="6" t="s">
        <v>170</v>
      </c>
    </row>
    <row r="115" spans="1:33" x14ac:dyDescent="0.15">
      <c r="A115" s="2" t="s">
        <v>48</v>
      </c>
      <c r="B115" s="1" t="s">
        <v>159</v>
      </c>
      <c r="C115" s="1" t="s">
        <v>159</v>
      </c>
      <c r="D115" s="1" t="s">
        <v>159</v>
      </c>
      <c r="E115" s="1" t="s">
        <v>159</v>
      </c>
      <c r="F115" s="1" t="s">
        <v>155</v>
      </c>
      <c r="G115" s="1" t="s">
        <v>159</v>
      </c>
      <c r="H115" s="1" t="s">
        <v>159</v>
      </c>
      <c r="I115" s="1" t="s">
        <v>159</v>
      </c>
      <c r="J115" s="1" t="s">
        <v>159</v>
      </c>
      <c r="K115" s="1" t="s">
        <v>159</v>
      </c>
      <c r="L115" s="1" t="s">
        <v>159</v>
      </c>
      <c r="M115" s="1" t="s">
        <v>159</v>
      </c>
      <c r="N115" s="1" t="s">
        <v>170</v>
      </c>
      <c r="O115" s="1" t="s">
        <v>155</v>
      </c>
      <c r="P115" s="1" t="s">
        <v>159</v>
      </c>
      <c r="Q115" s="1" t="s">
        <v>159</v>
      </c>
      <c r="R115" s="1" t="s">
        <v>159</v>
      </c>
      <c r="S115" s="1" t="s">
        <v>159</v>
      </c>
      <c r="T115" s="1" t="s">
        <v>170</v>
      </c>
      <c r="U115" s="1" t="s">
        <v>159</v>
      </c>
      <c r="V115" s="1" t="s">
        <v>159</v>
      </c>
      <c r="W115" s="1" t="s">
        <v>159</v>
      </c>
      <c r="X115" s="1" t="s">
        <v>159</v>
      </c>
      <c r="Y115" s="1" t="s">
        <v>155</v>
      </c>
      <c r="Z115" s="1" t="s">
        <v>159</v>
      </c>
      <c r="AA115" s="1" t="s">
        <v>155</v>
      </c>
      <c r="AB115" s="1" t="s">
        <v>155</v>
      </c>
      <c r="AC115" s="1" t="s">
        <v>155</v>
      </c>
      <c r="AD115" s="1" t="s">
        <v>155</v>
      </c>
      <c r="AE115">
        <f>COUNTIF(E115:Z115,"above touching")</f>
        <v>17</v>
      </c>
      <c r="AF115">
        <f>COUNTIF(E115:Z115,"above")</f>
        <v>2</v>
      </c>
    </row>
    <row r="116" spans="1:33" x14ac:dyDescent="0.15">
      <c r="A116" s="2" t="s">
        <v>2</v>
      </c>
      <c r="B116" s="1" t="s">
        <v>155</v>
      </c>
      <c r="C116" s="1" t="s">
        <v>155</v>
      </c>
      <c r="D116" s="1" t="s">
        <v>155</v>
      </c>
      <c r="E116" s="1" t="s">
        <v>155</v>
      </c>
      <c r="F116" s="1" t="s">
        <v>155</v>
      </c>
      <c r="G116" s="1" t="s">
        <v>155</v>
      </c>
      <c r="H116" s="1" t="s">
        <v>155</v>
      </c>
      <c r="I116" s="1" t="s">
        <v>155</v>
      </c>
      <c r="J116" s="1" t="s">
        <v>155</v>
      </c>
      <c r="K116" s="1" t="s">
        <v>155</v>
      </c>
      <c r="L116" s="1" t="s">
        <v>155</v>
      </c>
      <c r="M116" s="1" t="s">
        <v>155</v>
      </c>
      <c r="N116" s="1" t="s">
        <v>155</v>
      </c>
      <c r="O116" s="1" t="s">
        <v>155</v>
      </c>
      <c r="P116" s="1" t="s">
        <v>155</v>
      </c>
      <c r="Q116" s="1" t="s">
        <v>155</v>
      </c>
      <c r="R116" s="1" t="s">
        <v>155</v>
      </c>
      <c r="S116" s="1" t="s">
        <v>155</v>
      </c>
      <c r="T116" s="1" t="s">
        <v>155</v>
      </c>
      <c r="U116" s="1" t="s">
        <v>155</v>
      </c>
      <c r="V116" s="1" t="s">
        <v>155</v>
      </c>
      <c r="W116" s="1" t="s">
        <v>155</v>
      </c>
      <c r="X116" s="1" t="s">
        <v>155</v>
      </c>
      <c r="Y116" s="1" t="s">
        <v>155</v>
      </c>
      <c r="Z116" s="1" t="s">
        <v>155</v>
      </c>
      <c r="AA116" s="1" t="s">
        <v>155</v>
      </c>
      <c r="AB116" s="1" t="s">
        <v>155</v>
      </c>
      <c r="AC116" s="1" t="s">
        <v>155</v>
      </c>
      <c r="AD116" s="1" t="s">
        <v>155</v>
      </c>
    </row>
    <row r="117" spans="1:33" x14ac:dyDescent="0.15">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6" t="s">
        <v>166</v>
      </c>
      <c r="AF117" s="6" t="s">
        <v>232</v>
      </c>
      <c r="AG117" s="6" t="s">
        <v>163</v>
      </c>
    </row>
    <row r="118" spans="1:33" x14ac:dyDescent="0.15">
      <c r="A118" s="2" t="s">
        <v>49</v>
      </c>
      <c r="B118" s="1" t="s">
        <v>166</v>
      </c>
      <c r="C118" s="1" t="s">
        <v>163</v>
      </c>
      <c r="D118" s="1" t="s">
        <v>163</v>
      </c>
      <c r="E118" s="1" t="s">
        <v>163</v>
      </c>
      <c r="F118" s="1" t="s">
        <v>155</v>
      </c>
      <c r="G118" s="1" t="s">
        <v>166</v>
      </c>
      <c r="H118" s="1" t="s">
        <v>166</v>
      </c>
      <c r="I118" s="1" t="s">
        <v>166</v>
      </c>
      <c r="J118" s="1" t="s">
        <v>163</v>
      </c>
      <c r="K118" s="1" t="s">
        <v>163</v>
      </c>
      <c r="L118" s="1" t="s">
        <v>232</v>
      </c>
      <c r="M118" s="1" t="s">
        <v>166</v>
      </c>
      <c r="N118" s="1" t="s">
        <v>166</v>
      </c>
      <c r="O118" s="1" t="s">
        <v>155</v>
      </c>
      <c r="P118" s="1" t="s">
        <v>232</v>
      </c>
      <c r="Q118" s="1" t="s">
        <v>166</v>
      </c>
      <c r="R118" s="1" t="s">
        <v>166</v>
      </c>
      <c r="S118" s="1" t="s">
        <v>166</v>
      </c>
      <c r="T118" s="1" t="s">
        <v>166</v>
      </c>
      <c r="U118" s="1" t="s">
        <v>166</v>
      </c>
      <c r="V118" s="1" t="s">
        <v>163</v>
      </c>
      <c r="W118" s="1" t="s">
        <v>166</v>
      </c>
      <c r="X118" s="1" t="s">
        <v>166</v>
      </c>
      <c r="Y118" s="1" t="s">
        <v>155</v>
      </c>
      <c r="Z118" s="1" t="s">
        <v>163</v>
      </c>
      <c r="AA118" s="1" t="s">
        <v>155</v>
      </c>
      <c r="AB118" s="1" t="s">
        <v>155</v>
      </c>
      <c r="AC118" s="1" t="s">
        <v>155</v>
      </c>
      <c r="AD118" s="1" t="s">
        <v>155</v>
      </c>
      <c r="AE118">
        <f>COUNTIF(E118:Z118,"smooth")</f>
        <v>12</v>
      </c>
      <c r="AF118">
        <f>COUNTIF(E118:Z118,"faceted")</f>
        <v>2</v>
      </c>
      <c r="AG118">
        <f>COUNTIF(E118:$W118,"No curved surfaces are present")</f>
        <v>4</v>
      </c>
    </row>
    <row r="119" spans="1:33" x14ac:dyDescent="0.15">
      <c r="A119" s="2" t="s">
        <v>2</v>
      </c>
      <c r="B119" s="1" t="s">
        <v>155</v>
      </c>
      <c r="C119" s="1" t="s">
        <v>155</v>
      </c>
      <c r="D119" s="1" t="s">
        <v>155</v>
      </c>
      <c r="E119" s="1" t="s">
        <v>155</v>
      </c>
      <c r="F119" s="1" t="s">
        <v>155</v>
      </c>
      <c r="G119" s="1" t="s">
        <v>155</v>
      </c>
      <c r="H119" s="1" t="s">
        <v>155</v>
      </c>
      <c r="I119" s="1" t="s">
        <v>155</v>
      </c>
      <c r="J119" s="1" t="s">
        <v>155</v>
      </c>
      <c r="K119" s="1" t="s">
        <v>155</v>
      </c>
      <c r="L119" s="1" t="s">
        <v>155</v>
      </c>
      <c r="M119" s="1" t="s">
        <v>155</v>
      </c>
      <c r="N119" s="1" t="s">
        <v>155</v>
      </c>
      <c r="O119" s="1" t="s">
        <v>155</v>
      </c>
      <c r="P119" s="1" t="s">
        <v>155</v>
      </c>
      <c r="Q119" s="1" t="s">
        <v>155</v>
      </c>
      <c r="R119" s="1" t="s">
        <v>155</v>
      </c>
      <c r="S119" s="1" t="s">
        <v>155</v>
      </c>
      <c r="T119" s="1" t="s">
        <v>155</v>
      </c>
      <c r="U119" s="1" t="s">
        <v>155</v>
      </c>
      <c r="V119" s="1" t="s">
        <v>155</v>
      </c>
      <c r="W119" s="1" t="s">
        <v>155</v>
      </c>
      <c r="X119" s="1" t="s">
        <v>155</v>
      </c>
      <c r="Y119" s="1" t="s">
        <v>155</v>
      </c>
      <c r="Z119" s="1" t="s">
        <v>155</v>
      </c>
      <c r="AA119" s="1" t="s">
        <v>155</v>
      </c>
      <c r="AB119" s="1" t="s">
        <v>155</v>
      </c>
      <c r="AC119" s="1" t="s">
        <v>155</v>
      </c>
      <c r="AD119" s="1" t="s">
        <v>155</v>
      </c>
    </row>
    <row r="120" spans="1:33" x14ac:dyDescent="0.15">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7" t="s">
        <v>487</v>
      </c>
      <c r="AF120" s="7" t="s">
        <v>488</v>
      </c>
      <c r="AG120" s="7" t="s">
        <v>494</v>
      </c>
    </row>
    <row r="121" spans="1:33" x14ac:dyDescent="0.15">
      <c r="A121" s="2" t="s">
        <v>50</v>
      </c>
      <c r="B121" s="1" t="s">
        <v>155</v>
      </c>
      <c r="C121" s="1" t="s">
        <v>174</v>
      </c>
      <c r="D121" s="1" t="s">
        <v>174</v>
      </c>
      <c r="E121" s="1" t="s">
        <v>174</v>
      </c>
      <c r="F121" s="1" t="s">
        <v>155</v>
      </c>
      <c r="G121" s="1" t="s">
        <v>209</v>
      </c>
      <c r="H121" s="1" t="s">
        <v>209</v>
      </c>
      <c r="I121" s="1" t="s">
        <v>209</v>
      </c>
      <c r="J121" s="1" t="s">
        <v>174</v>
      </c>
      <c r="K121" s="1" t="s">
        <v>174</v>
      </c>
      <c r="L121" s="1" t="s">
        <v>155</v>
      </c>
      <c r="M121" s="1" t="s">
        <v>209</v>
      </c>
      <c r="N121" s="1" t="s">
        <v>209</v>
      </c>
      <c r="O121" s="1" t="s">
        <v>155</v>
      </c>
      <c r="P121" s="1" t="s">
        <v>174</v>
      </c>
      <c r="Q121" s="1" t="s">
        <v>209</v>
      </c>
      <c r="R121" s="1" t="s">
        <v>209</v>
      </c>
      <c r="S121" s="1" t="s">
        <v>209</v>
      </c>
      <c r="T121" s="1" t="s">
        <v>209</v>
      </c>
      <c r="U121" s="1" t="s">
        <v>209</v>
      </c>
      <c r="V121" s="1" t="s">
        <v>174</v>
      </c>
      <c r="W121" s="1" t="s">
        <v>209</v>
      </c>
      <c r="X121" s="1" t="s">
        <v>209</v>
      </c>
      <c r="Y121" s="1" t="s">
        <v>155</v>
      </c>
      <c r="Z121" s="1" t="s">
        <v>174</v>
      </c>
      <c r="AA121" s="1" t="s">
        <v>155</v>
      </c>
      <c r="AB121" s="1" t="s">
        <v>155</v>
      </c>
      <c r="AC121" s="1" t="s">
        <v>155</v>
      </c>
      <c r="AD121" s="1" t="s">
        <v>155</v>
      </c>
      <c r="AE121">
        <f>COUNTIF(E121:Z121,"a beam: a 3D geometry derived by the oblique extrusion of the base shape similar to A in figure")</f>
        <v>0</v>
      </c>
      <c r="AF121">
        <f>COUNTIF(E121:Z121,"a beam: a 3D geometry derived by the oblique extrusion of the base shape similar to B in figure")</f>
        <v>0</v>
      </c>
      <c r="AG121">
        <f>COUNTIF(E121:Z121,"similar to A but with cylinders at the corners")</f>
        <v>0</v>
      </c>
    </row>
    <row r="122" spans="1:33" x14ac:dyDescent="0.15">
      <c r="A122" s="2" t="s">
        <v>2</v>
      </c>
      <c r="B122" s="1" t="s">
        <v>173</v>
      </c>
      <c r="C122" s="1" t="s">
        <v>155</v>
      </c>
      <c r="D122" s="1" t="s">
        <v>155</v>
      </c>
      <c r="E122" s="1" t="s">
        <v>155</v>
      </c>
      <c r="F122" s="1" t="s">
        <v>155</v>
      </c>
      <c r="G122" s="1" t="s">
        <v>155</v>
      </c>
      <c r="H122" s="1" t="s">
        <v>155</v>
      </c>
      <c r="I122" s="1" t="s">
        <v>155</v>
      </c>
      <c r="J122" s="1" t="s">
        <v>155</v>
      </c>
      <c r="K122" s="1" t="s">
        <v>155</v>
      </c>
      <c r="L122" s="1" t="s">
        <v>155</v>
      </c>
      <c r="M122" s="1" t="s">
        <v>155</v>
      </c>
      <c r="N122" s="1" t="s">
        <v>155</v>
      </c>
      <c r="O122" s="1" t="s">
        <v>155</v>
      </c>
      <c r="P122" s="1" t="s">
        <v>155</v>
      </c>
      <c r="Q122" s="1" t="s">
        <v>155</v>
      </c>
      <c r="R122" s="1" t="s">
        <v>155</v>
      </c>
      <c r="S122" s="1" t="s">
        <v>155</v>
      </c>
      <c r="T122" s="1" t="s">
        <v>155</v>
      </c>
      <c r="U122" s="1" t="s">
        <v>155</v>
      </c>
      <c r="V122" s="1" t="s">
        <v>155</v>
      </c>
      <c r="W122" s="1" t="s">
        <v>155</v>
      </c>
      <c r="X122" s="1" t="s">
        <v>155</v>
      </c>
      <c r="Y122" s="1" t="s">
        <v>155</v>
      </c>
      <c r="Z122" s="1" t="s">
        <v>155</v>
      </c>
      <c r="AA122" s="1" t="s">
        <v>155</v>
      </c>
      <c r="AB122" s="1" t="s">
        <v>155</v>
      </c>
      <c r="AC122" s="1" t="s">
        <v>155</v>
      </c>
      <c r="AD122" s="1" t="s">
        <v>155</v>
      </c>
    </row>
    <row r="123" spans="1:33" x14ac:dyDescent="0.15">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6" t="s">
        <v>484</v>
      </c>
      <c r="AF123" s="6" t="s">
        <v>485</v>
      </c>
    </row>
    <row r="124" spans="1:33" x14ac:dyDescent="0.15">
      <c r="A124" s="2" t="s">
        <v>51</v>
      </c>
      <c r="B124" s="1" t="s">
        <v>158</v>
      </c>
      <c r="C124" s="1" t="s">
        <v>165</v>
      </c>
      <c r="D124" s="1" t="s">
        <v>158</v>
      </c>
      <c r="E124" s="1" t="s">
        <v>165</v>
      </c>
      <c r="F124" s="1" t="s">
        <v>155</v>
      </c>
      <c r="G124" s="1" t="s">
        <v>158</v>
      </c>
      <c r="H124" s="1" t="s">
        <v>158</v>
      </c>
      <c r="I124" s="1" t="s">
        <v>165</v>
      </c>
      <c r="J124" s="1" t="s">
        <v>165</v>
      </c>
      <c r="K124" s="1" t="s">
        <v>165</v>
      </c>
      <c r="L124" s="1" t="s">
        <v>158</v>
      </c>
      <c r="M124" s="1" t="s">
        <v>158</v>
      </c>
      <c r="N124" s="1" t="s">
        <v>165</v>
      </c>
      <c r="O124" s="1" t="s">
        <v>155</v>
      </c>
      <c r="P124" s="1" t="s">
        <v>165</v>
      </c>
      <c r="Q124" s="1" t="s">
        <v>165</v>
      </c>
      <c r="R124" s="1" t="s">
        <v>165</v>
      </c>
      <c r="S124" s="1" t="s">
        <v>165</v>
      </c>
      <c r="T124" s="1" t="s">
        <v>165</v>
      </c>
      <c r="U124" s="1" t="s">
        <v>158</v>
      </c>
      <c r="V124" s="1" t="s">
        <v>158</v>
      </c>
      <c r="W124" s="1" t="s">
        <v>165</v>
      </c>
      <c r="X124" s="1" t="s">
        <v>165</v>
      </c>
      <c r="Y124" s="1" t="s">
        <v>155</v>
      </c>
      <c r="Z124" s="1" t="s">
        <v>158</v>
      </c>
      <c r="AA124" s="1" t="s">
        <v>155</v>
      </c>
      <c r="AB124" s="1" t="s">
        <v>155</v>
      </c>
      <c r="AC124" s="1" t="s">
        <v>155</v>
      </c>
      <c r="AD124" s="1" t="s">
        <v>155</v>
      </c>
      <c r="AE124">
        <f>COUNTIF(E124:Z124,0)</f>
        <v>12</v>
      </c>
      <c r="AF124">
        <f>COUNTIF(E124:Z124,1)</f>
        <v>7</v>
      </c>
      <c r="AG124" s="5"/>
    </row>
    <row r="125" spans="1:33" x14ac:dyDescent="0.15">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6" t="s">
        <v>159</v>
      </c>
      <c r="AF125" s="6" t="s">
        <v>170</v>
      </c>
      <c r="AG125" s="6" t="s">
        <v>162</v>
      </c>
    </row>
    <row r="126" spans="1:33" x14ac:dyDescent="0.15">
      <c r="A126" s="2" t="s">
        <v>52</v>
      </c>
      <c r="B126" s="1" t="s">
        <v>159</v>
      </c>
      <c r="C126" s="1" t="s">
        <v>155</v>
      </c>
      <c r="D126" s="1" t="s">
        <v>159</v>
      </c>
      <c r="E126" s="1" t="s">
        <v>155</v>
      </c>
      <c r="F126" s="1" t="s">
        <v>155</v>
      </c>
      <c r="G126" s="1" t="s">
        <v>159</v>
      </c>
      <c r="H126" s="1" t="s">
        <v>159</v>
      </c>
      <c r="I126" s="1" t="s">
        <v>155</v>
      </c>
      <c r="J126" s="1" t="s">
        <v>155</v>
      </c>
      <c r="K126" s="1" t="s">
        <v>155</v>
      </c>
      <c r="L126" s="1" t="s">
        <v>159</v>
      </c>
      <c r="M126" s="1" t="s">
        <v>159</v>
      </c>
      <c r="N126" s="1" t="s">
        <v>155</v>
      </c>
      <c r="O126" s="1" t="s">
        <v>155</v>
      </c>
      <c r="P126" s="1" t="s">
        <v>155</v>
      </c>
      <c r="Q126" s="1" t="s">
        <v>155</v>
      </c>
      <c r="R126" s="1" t="s">
        <v>155</v>
      </c>
      <c r="S126" s="1" t="s">
        <v>155</v>
      </c>
      <c r="T126" s="1" t="s">
        <v>155</v>
      </c>
      <c r="U126" s="1" t="s">
        <v>159</v>
      </c>
      <c r="V126" s="1" t="s">
        <v>159</v>
      </c>
      <c r="W126" s="1" t="s">
        <v>155</v>
      </c>
      <c r="X126" s="1" t="s">
        <v>155</v>
      </c>
      <c r="Y126" s="1" t="s">
        <v>155</v>
      </c>
      <c r="Z126" s="1" t="s">
        <v>159</v>
      </c>
      <c r="AA126" s="1" t="s">
        <v>155</v>
      </c>
      <c r="AB126" s="1" t="s">
        <v>155</v>
      </c>
      <c r="AC126" s="1" t="s">
        <v>155</v>
      </c>
      <c r="AD126" s="1" t="s">
        <v>155</v>
      </c>
      <c r="AE126">
        <f>COUNTIF(E126:Z126,"above touching")</f>
        <v>7</v>
      </c>
      <c r="AF126">
        <f>COUNTIF(E126:Z126,"above")</f>
        <v>0</v>
      </c>
      <c r="AG126">
        <f>COUNTIF(E126:Z126,"on")</f>
        <v>0</v>
      </c>
    </row>
    <row r="127" spans="1:33" x14ac:dyDescent="0.15">
      <c r="A127" s="2" t="s">
        <v>2</v>
      </c>
      <c r="B127" s="1" t="s">
        <v>155</v>
      </c>
      <c r="C127" s="1" t="s">
        <v>155</v>
      </c>
      <c r="D127" s="1" t="s">
        <v>155</v>
      </c>
      <c r="E127" s="1" t="s">
        <v>155</v>
      </c>
      <c r="F127" s="1" t="s">
        <v>155</v>
      </c>
      <c r="G127" s="1" t="s">
        <v>155</v>
      </c>
      <c r="H127" s="1" t="s">
        <v>155</v>
      </c>
      <c r="I127" s="1" t="s">
        <v>155</v>
      </c>
      <c r="J127" s="1" t="s">
        <v>155</v>
      </c>
      <c r="K127" s="1" t="s">
        <v>155</v>
      </c>
      <c r="L127" s="1" t="s">
        <v>155</v>
      </c>
      <c r="M127" s="1" t="s">
        <v>155</v>
      </c>
      <c r="N127" s="1" t="s">
        <v>155</v>
      </c>
      <c r="O127" s="1" t="s">
        <v>155</v>
      </c>
      <c r="P127" s="1" t="s">
        <v>155</v>
      </c>
      <c r="Q127" s="1" t="s">
        <v>155</v>
      </c>
      <c r="R127" s="1" t="s">
        <v>155</v>
      </c>
      <c r="S127" s="1" t="s">
        <v>155</v>
      </c>
      <c r="T127" s="1" t="s">
        <v>155</v>
      </c>
      <c r="U127" s="1" t="s">
        <v>155</v>
      </c>
      <c r="V127" s="1" t="s">
        <v>155</v>
      </c>
      <c r="W127" s="1" t="s">
        <v>155</v>
      </c>
      <c r="X127" s="1" t="s">
        <v>155</v>
      </c>
      <c r="Y127" s="1" t="s">
        <v>155</v>
      </c>
      <c r="Z127" s="1" t="s">
        <v>155</v>
      </c>
      <c r="AA127" s="1" t="s">
        <v>155</v>
      </c>
      <c r="AB127" s="1" t="s">
        <v>155</v>
      </c>
      <c r="AC127" s="1" t="s">
        <v>155</v>
      </c>
      <c r="AD127" s="1" t="s">
        <v>155</v>
      </c>
      <c r="AG127" s="5"/>
    </row>
    <row r="128" spans="1:33" x14ac:dyDescent="0.15">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6" t="s">
        <v>166</v>
      </c>
      <c r="AF128" s="6" t="s">
        <v>232</v>
      </c>
      <c r="AG128" s="6" t="s">
        <v>163</v>
      </c>
    </row>
    <row r="129" spans="1:33" x14ac:dyDescent="0.15">
      <c r="A129" s="2" t="s">
        <v>53</v>
      </c>
      <c r="B129" s="1" t="s">
        <v>163</v>
      </c>
      <c r="C129" s="1" t="s">
        <v>155</v>
      </c>
      <c r="D129" s="1" t="s">
        <v>163</v>
      </c>
      <c r="E129" s="1" t="s">
        <v>155</v>
      </c>
      <c r="F129" s="1" t="s">
        <v>155</v>
      </c>
      <c r="G129" s="1" t="s">
        <v>163</v>
      </c>
      <c r="H129" s="1" t="s">
        <v>163</v>
      </c>
      <c r="I129" s="1" t="s">
        <v>155</v>
      </c>
      <c r="J129" s="1" t="s">
        <v>155</v>
      </c>
      <c r="K129" s="1" t="s">
        <v>155</v>
      </c>
      <c r="L129" s="1" t="s">
        <v>163</v>
      </c>
      <c r="M129" s="1" t="s">
        <v>163</v>
      </c>
      <c r="N129" s="1" t="s">
        <v>155</v>
      </c>
      <c r="O129" s="1" t="s">
        <v>155</v>
      </c>
      <c r="P129" s="1" t="s">
        <v>155</v>
      </c>
      <c r="Q129" s="1" t="s">
        <v>155</v>
      </c>
      <c r="R129" s="1" t="s">
        <v>155</v>
      </c>
      <c r="S129" s="1" t="s">
        <v>155</v>
      </c>
      <c r="T129" s="1" t="s">
        <v>155</v>
      </c>
      <c r="U129" s="1" t="s">
        <v>163</v>
      </c>
      <c r="V129" s="1" t="s">
        <v>163</v>
      </c>
      <c r="W129" s="1" t="s">
        <v>155</v>
      </c>
      <c r="X129" s="1" t="s">
        <v>155</v>
      </c>
      <c r="Y129" s="1" t="s">
        <v>155</v>
      </c>
      <c r="Z129" s="1" t="s">
        <v>163</v>
      </c>
      <c r="AA129" s="1" t="s">
        <v>155</v>
      </c>
      <c r="AB129" s="1" t="s">
        <v>155</v>
      </c>
      <c r="AC129" s="1" t="s">
        <v>155</v>
      </c>
      <c r="AD129" s="1" t="s">
        <v>155</v>
      </c>
      <c r="AE129">
        <f>COUNTIF(E129:Z129,"smooth")</f>
        <v>0</v>
      </c>
      <c r="AF129">
        <f>COUNTIF(E129:Z129,"faceted")</f>
        <v>0</v>
      </c>
      <c r="AG129">
        <f>COUNTIF(E129:$W129,"No curved surfaces are present")</f>
        <v>6</v>
      </c>
    </row>
    <row r="130" spans="1:33" x14ac:dyDescent="0.15">
      <c r="A130" s="2" t="s">
        <v>2</v>
      </c>
      <c r="B130" s="1" t="s">
        <v>155</v>
      </c>
      <c r="C130" s="1" t="s">
        <v>155</v>
      </c>
      <c r="D130" s="1" t="s">
        <v>155</v>
      </c>
      <c r="E130" s="1" t="s">
        <v>155</v>
      </c>
      <c r="F130" s="1" t="s">
        <v>155</v>
      </c>
      <c r="G130" s="1" t="s">
        <v>155</v>
      </c>
      <c r="H130" s="1" t="s">
        <v>155</v>
      </c>
      <c r="I130" s="1" t="s">
        <v>155</v>
      </c>
      <c r="J130" s="1" t="s">
        <v>155</v>
      </c>
      <c r="K130" s="1" t="s">
        <v>155</v>
      </c>
      <c r="L130" s="1" t="s">
        <v>155</v>
      </c>
      <c r="M130" s="1" t="s">
        <v>155</v>
      </c>
      <c r="N130" s="1" t="s">
        <v>155</v>
      </c>
      <c r="O130" s="1" t="s">
        <v>155</v>
      </c>
      <c r="P130" s="1" t="s">
        <v>155</v>
      </c>
      <c r="Q130" s="1" t="s">
        <v>155</v>
      </c>
      <c r="R130" s="1" t="s">
        <v>155</v>
      </c>
      <c r="S130" s="1" t="s">
        <v>155</v>
      </c>
      <c r="T130" s="1" t="s">
        <v>155</v>
      </c>
      <c r="U130" s="1" t="s">
        <v>155</v>
      </c>
      <c r="V130" s="1" t="s">
        <v>155</v>
      </c>
      <c r="W130" s="1" t="s">
        <v>155</v>
      </c>
      <c r="X130" s="1" t="s">
        <v>155</v>
      </c>
      <c r="Y130" s="1" t="s">
        <v>155</v>
      </c>
      <c r="Z130" s="1" t="s">
        <v>155</v>
      </c>
      <c r="AA130" s="1" t="s">
        <v>155</v>
      </c>
      <c r="AB130" s="1" t="s">
        <v>155</v>
      </c>
      <c r="AC130" s="1" t="s">
        <v>155</v>
      </c>
      <c r="AD130" s="1" t="s">
        <v>155</v>
      </c>
      <c r="AE130" s="5"/>
      <c r="AF130" s="5"/>
      <c r="AG130" s="5"/>
    </row>
    <row r="131" spans="1:33" x14ac:dyDescent="0.15">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5"/>
      <c r="AF131" s="5"/>
      <c r="AG131" s="4" t="s">
        <v>194</v>
      </c>
    </row>
    <row r="132" spans="1:33" x14ac:dyDescent="0.15">
      <c r="A132" s="2" t="s">
        <v>54</v>
      </c>
      <c r="B132" s="1" t="s">
        <v>174</v>
      </c>
      <c r="C132" s="1" t="s">
        <v>155</v>
      </c>
      <c r="D132" s="1" t="s">
        <v>209</v>
      </c>
      <c r="E132" s="1" t="s">
        <v>155</v>
      </c>
      <c r="F132" s="1" t="s">
        <v>155</v>
      </c>
      <c r="G132" s="1" t="s">
        <v>155</v>
      </c>
      <c r="H132" s="1" t="s">
        <v>155</v>
      </c>
      <c r="I132" s="1" t="s">
        <v>155</v>
      </c>
      <c r="J132" s="1" t="s">
        <v>155</v>
      </c>
      <c r="K132" s="1" t="s">
        <v>155</v>
      </c>
      <c r="L132" s="1" t="s">
        <v>174</v>
      </c>
      <c r="M132" s="1" t="s">
        <v>164</v>
      </c>
      <c r="N132" s="1" t="s">
        <v>155</v>
      </c>
      <c r="O132" s="1" t="s">
        <v>155</v>
      </c>
      <c r="P132" s="1" t="s">
        <v>155</v>
      </c>
      <c r="Q132" s="1" t="s">
        <v>155</v>
      </c>
      <c r="R132" s="1" t="s">
        <v>155</v>
      </c>
      <c r="S132" s="1" t="s">
        <v>155</v>
      </c>
      <c r="T132" s="1" t="s">
        <v>155</v>
      </c>
      <c r="U132" s="1" t="s">
        <v>373</v>
      </c>
      <c r="V132" s="1" t="s">
        <v>174</v>
      </c>
      <c r="W132" s="1" t="s">
        <v>155</v>
      </c>
      <c r="X132" s="1" t="s">
        <v>155</v>
      </c>
      <c r="Y132" s="1" t="s">
        <v>155</v>
      </c>
      <c r="Z132" s="1" t="s">
        <v>174</v>
      </c>
      <c r="AA132" s="1" t="s">
        <v>155</v>
      </c>
      <c r="AB132" s="1" t="s">
        <v>155</v>
      </c>
      <c r="AC132" s="1" t="s">
        <v>155</v>
      </c>
      <c r="AD132" s="1" t="s">
        <v>155</v>
      </c>
      <c r="AE132" s="5"/>
      <c r="AF132" s="5"/>
      <c r="AG132">
        <f>COUNTIF(E132:Z132,"Flattened shape")</f>
        <v>0</v>
      </c>
    </row>
    <row r="133" spans="1:33" x14ac:dyDescent="0.15">
      <c r="A133" s="2" t="s">
        <v>2</v>
      </c>
      <c r="B133" s="1" t="s">
        <v>155</v>
      </c>
      <c r="C133" s="1" t="s">
        <v>155</v>
      </c>
      <c r="D133" s="1" t="s">
        <v>155</v>
      </c>
      <c r="E133" s="1" t="s">
        <v>155</v>
      </c>
      <c r="F133" s="1" t="s">
        <v>155</v>
      </c>
      <c r="G133" s="1" t="s">
        <v>233</v>
      </c>
      <c r="H133" s="1" t="s">
        <v>243</v>
      </c>
      <c r="I133" s="1" t="s">
        <v>155</v>
      </c>
      <c r="J133" s="1" t="s">
        <v>155</v>
      </c>
      <c r="K133" s="1" t="s">
        <v>155</v>
      </c>
      <c r="L133" s="1" t="s">
        <v>155</v>
      </c>
      <c r="M133" s="1" t="s">
        <v>155</v>
      </c>
      <c r="N133" s="1" t="s">
        <v>155</v>
      </c>
      <c r="O133" s="1" t="s">
        <v>155</v>
      </c>
      <c r="P133" s="1" t="s">
        <v>155</v>
      </c>
      <c r="Q133" s="1" t="s">
        <v>155</v>
      </c>
      <c r="R133" s="1" t="s">
        <v>155</v>
      </c>
      <c r="S133" s="1" t="s">
        <v>155</v>
      </c>
      <c r="T133" s="1" t="s">
        <v>155</v>
      </c>
      <c r="U133" s="1" t="s">
        <v>155</v>
      </c>
      <c r="V133" s="1" t="s">
        <v>155</v>
      </c>
      <c r="W133" s="1" t="s">
        <v>155</v>
      </c>
      <c r="X133" s="1" t="s">
        <v>155</v>
      </c>
      <c r="Y133" s="1" t="s">
        <v>155</v>
      </c>
      <c r="Z133" s="1" t="s">
        <v>155</v>
      </c>
      <c r="AA133" s="1" t="s">
        <v>155</v>
      </c>
      <c r="AB133" s="1" t="s">
        <v>155</v>
      </c>
      <c r="AC133" s="1" t="s">
        <v>155</v>
      </c>
      <c r="AD133" s="1" t="s">
        <v>155</v>
      </c>
      <c r="AE133" s="5"/>
      <c r="AF133" s="5"/>
      <c r="AG133" s="5"/>
    </row>
    <row r="134" spans="1:33" x14ac:dyDescent="0.15">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6" t="s">
        <v>484</v>
      </c>
      <c r="AF134" s="6" t="s">
        <v>485</v>
      </c>
      <c r="AG134" s="5"/>
    </row>
    <row r="135" spans="1:33" x14ac:dyDescent="0.15">
      <c r="A135" s="2" t="s">
        <v>55</v>
      </c>
      <c r="B135" s="1" t="s">
        <v>158</v>
      </c>
      <c r="C135" s="1" t="s">
        <v>165</v>
      </c>
      <c r="D135" s="1" t="s">
        <v>158</v>
      </c>
      <c r="E135" s="1" t="s">
        <v>158</v>
      </c>
      <c r="F135" s="1" t="s">
        <v>155</v>
      </c>
      <c r="G135" s="1" t="s">
        <v>165</v>
      </c>
      <c r="H135" s="1" t="s">
        <v>158</v>
      </c>
      <c r="I135" s="1" t="s">
        <v>158</v>
      </c>
      <c r="J135" s="1" t="s">
        <v>158</v>
      </c>
      <c r="K135" s="1" t="s">
        <v>158</v>
      </c>
      <c r="L135" s="1" t="s">
        <v>158</v>
      </c>
      <c r="M135" s="1" t="s">
        <v>158</v>
      </c>
      <c r="N135" s="1" t="s">
        <v>158</v>
      </c>
      <c r="O135" s="1" t="s">
        <v>155</v>
      </c>
      <c r="P135" s="1" t="s">
        <v>165</v>
      </c>
      <c r="Q135" s="1" t="s">
        <v>158</v>
      </c>
      <c r="R135" s="1" t="s">
        <v>158</v>
      </c>
      <c r="S135" s="1" t="s">
        <v>158</v>
      </c>
      <c r="T135" s="1" t="s">
        <v>158</v>
      </c>
      <c r="U135" s="1" t="s">
        <v>158</v>
      </c>
      <c r="V135" s="1" t="s">
        <v>158</v>
      </c>
      <c r="W135" s="1" t="s">
        <v>158</v>
      </c>
      <c r="X135" s="1" t="s">
        <v>158</v>
      </c>
      <c r="Y135" s="1" t="s">
        <v>155</v>
      </c>
      <c r="Z135" s="1" t="s">
        <v>158</v>
      </c>
      <c r="AA135" s="1" t="s">
        <v>155</v>
      </c>
      <c r="AB135" s="1" t="s">
        <v>155</v>
      </c>
      <c r="AC135" s="1" t="s">
        <v>155</v>
      </c>
      <c r="AD135" s="1" t="s">
        <v>155</v>
      </c>
      <c r="AE135">
        <f>COUNTIF(E135:Z135,0)</f>
        <v>2</v>
      </c>
      <c r="AF135">
        <f>COUNTIF(E135:Z135,1)</f>
        <v>17</v>
      </c>
    </row>
    <row r="136" spans="1:33" x14ac:dyDescent="0.15">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6" t="s">
        <v>159</v>
      </c>
      <c r="AF136" s="6" t="s">
        <v>170</v>
      </c>
    </row>
    <row r="137" spans="1:33" x14ac:dyDescent="0.15">
      <c r="A137" s="2" t="s">
        <v>56</v>
      </c>
      <c r="B137" s="1" t="s">
        <v>159</v>
      </c>
      <c r="C137" s="1" t="s">
        <v>155</v>
      </c>
      <c r="D137" s="1" t="s">
        <v>159</v>
      </c>
      <c r="E137" s="1" t="s">
        <v>159</v>
      </c>
      <c r="F137" s="1" t="s">
        <v>155</v>
      </c>
      <c r="G137" s="1" t="s">
        <v>155</v>
      </c>
      <c r="H137" s="1" t="s">
        <v>159</v>
      </c>
      <c r="I137" s="1" t="s">
        <v>159</v>
      </c>
      <c r="J137" s="1" t="s">
        <v>159</v>
      </c>
      <c r="K137" s="1" t="s">
        <v>159</v>
      </c>
      <c r="L137" s="1" t="s">
        <v>159</v>
      </c>
      <c r="M137" s="1" t="s">
        <v>159</v>
      </c>
      <c r="N137" s="1" t="s">
        <v>170</v>
      </c>
      <c r="O137" s="1" t="s">
        <v>155</v>
      </c>
      <c r="P137" s="1" t="s">
        <v>155</v>
      </c>
      <c r="Q137" s="1" t="s">
        <v>159</v>
      </c>
      <c r="R137" s="1" t="s">
        <v>159</v>
      </c>
      <c r="S137" s="1" t="s">
        <v>159</v>
      </c>
      <c r="T137" s="1" t="s">
        <v>170</v>
      </c>
      <c r="U137" s="1" t="s">
        <v>159</v>
      </c>
      <c r="V137" s="1" t="s">
        <v>159</v>
      </c>
      <c r="W137" s="1" t="s">
        <v>159</v>
      </c>
      <c r="X137" s="1" t="s">
        <v>159</v>
      </c>
      <c r="Y137" s="1" t="s">
        <v>155</v>
      </c>
      <c r="Z137" s="1" t="s">
        <v>159</v>
      </c>
      <c r="AA137" s="1" t="s">
        <v>155</v>
      </c>
      <c r="AB137" s="1" t="s">
        <v>155</v>
      </c>
      <c r="AC137" s="1" t="s">
        <v>155</v>
      </c>
      <c r="AD137" s="1" t="s">
        <v>155</v>
      </c>
      <c r="AE137">
        <f>COUNTIF(E137:Z137,"above touching")</f>
        <v>15</v>
      </c>
      <c r="AF137">
        <f>COUNTIF(E137:Z137,"above")</f>
        <v>2</v>
      </c>
    </row>
    <row r="138" spans="1:33" x14ac:dyDescent="0.15">
      <c r="A138" s="2" t="s">
        <v>2</v>
      </c>
      <c r="B138" s="1" t="s">
        <v>155</v>
      </c>
      <c r="C138" s="1" t="s">
        <v>155</v>
      </c>
      <c r="D138" s="1" t="s">
        <v>155</v>
      </c>
      <c r="E138" s="1" t="s">
        <v>155</v>
      </c>
      <c r="F138" s="1" t="s">
        <v>155</v>
      </c>
      <c r="G138" s="1" t="s">
        <v>155</v>
      </c>
      <c r="H138" s="1" t="s">
        <v>155</v>
      </c>
      <c r="I138" s="1" t="s">
        <v>155</v>
      </c>
      <c r="J138" s="1" t="s">
        <v>155</v>
      </c>
      <c r="K138" s="1" t="s">
        <v>155</v>
      </c>
      <c r="L138" s="1" t="s">
        <v>155</v>
      </c>
      <c r="M138" s="1" t="s">
        <v>155</v>
      </c>
      <c r="N138" s="1" t="s">
        <v>155</v>
      </c>
      <c r="O138" s="1" t="s">
        <v>155</v>
      </c>
      <c r="P138" s="1" t="s">
        <v>155</v>
      </c>
      <c r="Q138" s="1" t="s">
        <v>155</v>
      </c>
      <c r="R138" s="1" t="s">
        <v>155</v>
      </c>
      <c r="S138" s="1" t="s">
        <v>155</v>
      </c>
      <c r="T138" s="1" t="s">
        <v>155</v>
      </c>
      <c r="U138" s="1" t="s">
        <v>155</v>
      </c>
      <c r="V138" s="1" t="s">
        <v>155</v>
      </c>
      <c r="W138" s="1" t="s">
        <v>155</v>
      </c>
      <c r="X138" s="1" t="s">
        <v>155</v>
      </c>
      <c r="Y138" s="1" t="s">
        <v>155</v>
      </c>
      <c r="Z138" s="1" t="s">
        <v>155</v>
      </c>
      <c r="AA138" s="1" t="s">
        <v>155</v>
      </c>
      <c r="AB138" s="1" t="s">
        <v>155</v>
      </c>
      <c r="AC138" s="1" t="s">
        <v>155</v>
      </c>
      <c r="AD138" s="1" t="s">
        <v>155</v>
      </c>
    </row>
    <row r="139" spans="1:33" x14ac:dyDescent="0.15">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6" t="s">
        <v>166</v>
      </c>
      <c r="AF139" s="6" t="s">
        <v>232</v>
      </c>
      <c r="AG139" s="6" t="s">
        <v>163</v>
      </c>
    </row>
    <row r="140" spans="1:33" x14ac:dyDescent="0.15">
      <c r="A140" s="2" t="s">
        <v>57</v>
      </c>
      <c r="B140" s="1" t="s">
        <v>166</v>
      </c>
      <c r="C140" s="1" t="s">
        <v>155</v>
      </c>
      <c r="D140" s="1" t="s">
        <v>166</v>
      </c>
      <c r="E140" s="1" t="s">
        <v>166</v>
      </c>
      <c r="F140" s="1" t="s">
        <v>155</v>
      </c>
      <c r="G140" s="1" t="s">
        <v>155</v>
      </c>
      <c r="H140" s="1" t="s">
        <v>166</v>
      </c>
      <c r="I140" s="1" t="s">
        <v>166</v>
      </c>
      <c r="J140" s="1" t="s">
        <v>166</v>
      </c>
      <c r="K140" s="1" t="s">
        <v>166</v>
      </c>
      <c r="L140" s="1" t="s">
        <v>166</v>
      </c>
      <c r="M140" s="1" t="s">
        <v>166</v>
      </c>
      <c r="N140" s="1" t="s">
        <v>166</v>
      </c>
      <c r="O140" s="1" t="s">
        <v>155</v>
      </c>
      <c r="P140" s="1" t="s">
        <v>155</v>
      </c>
      <c r="Q140" s="1" t="s">
        <v>166</v>
      </c>
      <c r="R140" s="1" t="s">
        <v>166</v>
      </c>
      <c r="S140" s="1" t="s">
        <v>166</v>
      </c>
      <c r="T140" s="1" t="s">
        <v>166</v>
      </c>
      <c r="U140" s="1" t="s">
        <v>232</v>
      </c>
      <c r="V140" s="1" t="s">
        <v>232</v>
      </c>
      <c r="W140" s="1" t="s">
        <v>166</v>
      </c>
      <c r="X140" s="1" t="s">
        <v>166</v>
      </c>
      <c r="Y140" s="1" t="s">
        <v>155</v>
      </c>
      <c r="Z140" s="1" t="s">
        <v>232</v>
      </c>
      <c r="AA140" s="1" t="s">
        <v>155</v>
      </c>
      <c r="AB140" s="1" t="s">
        <v>155</v>
      </c>
      <c r="AC140" s="1" t="s">
        <v>155</v>
      </c>
      <c r="AD140" s="1" t="s">
        <v>155</v>
      </c>
      <c r="AE140">
        <f>COUNTIF(E140:Z140,"smooth")</f>
        <v>14</v>
      </c>
      <c r="AF140">
        <f>COUNTIF(E140:Z140,"faceted")</f>
        <v>3</v>
      </c>
      <c r="AG140">
        <f>COUNTIF(E140:$W140,"No curved surfaces are present")</f>
        <v>0</v>
      </c>
    </row>
    <row r="141" spans="1:33" x14ac:dyDescent="0.15">
      <c r="A141" s="2" t="s">
        <v>2</v>
      </c>
      <c r="B141" s="1" t="s">
        <v>155</v>
      </c>
      <c r="C141" s="1" t="s">
        <v>155</v>
      </c>
      <c r="D141" s="1" t="s">
        <v>155</v>
      </c>
      <c r="E141" s="1" t="s">
        <v>155</v>
      </c>
      <c r="F141" s="1" t="s">
        <v>155</v>
      </c>
      <c r="G141" s="1" t="s">
        <v>155</v>
      </c>
      <c r="H141" s="1" t="s">
        <v>155</v>
      </c>
      <c r="I141" s="1" t="s">
        <v>155</v>
      </c>
      <c r="J141" s="1" t="s">
        <v>155</v>
      </c>
      <c r="K141" s="1" t="s">
        <v>155</v>
      </c>
      <c r="L141" s="1" t="s">
        <v>155</v>
      </c>
      <c r="M141" s="1" t="s">
        <v>155</v>
      </c>
      <c r="N141" s="1" t="s">
        <v>155</v>
      </c>
      <c r="O141" s="1" t="s">
        <v>155</v>
      </c>
      <c r="P141" s="1" t="s">
        <v>155</v>
      </c>
      <c r="Q141" s="1" t="s">
        <v>155</v>
      </c>
      <c r="R141" s="1" t="s">
        <v>155</v>
      </c>
      <c r="S141" s="1" t="s">
        <v>155</v>
      </c>
      <c r="T141" s="1" t="s">
        <v>155</v>
      </c>
      <c r="U141" s="1" t="s">
        <v>155</v>
      </c>
      <c r="V141" s="1" t="s">
        <v>155</v>
      </c>
      <c r="W141" s="1" t="s">
        <v>155</v>
      </c>
      <c r="X141" s="1" t="s">
        <v>155</v>
      </c>
      <c r="Y141" s="1" t="s">
        <v>155</v>
      </c>
      <c r="Z141" s="1" t="s">
        <v>155</v>
      </c>
      <c r="AA141" s="1" t="s">
        <v>155</v>
      </c>
      <c r="AB141" s="1" t="s">
        <v>155</v>
      </c>
      <c r="AC141" s="1" t="s">
        <v>155</v>
      </c>
      <c r="AD141" s="1" t="s">
        <v>155</v>
      </c>
    </row>
    <row r="142" spans="1:33" x14ac:dyDescent="0.15">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7" t="s">
        <v>303</v>
      </c>
      <c r="AF142" s="7" t="s">
        <v>495</v>
      </c>
      <c r="AG142" s="7" t="s">
        <v>496</v>
      </c>
    </row>
    <row r="143" spans="1:33" x14ac:dyDescent="0.15">
      <c r="A143" s="2" t="s">
        <v>58</v>
      </c>
      <c r="B143" s="1" t="s">
        <v>155</v>
      </c>
      <c r="C143" s="1" t="s">
        <v>155</v>
      </c>
      <c r="D143" s="1" t="s">
        <v>210</v>
      </c>
      <c r="E143" s="1" t="s">
        <v>210</v>
      </c>
      <c r="F143" s="1" t="s">
        <v>155</v>
      </c>
      <c r="G143" s="1" t="s">
        <v>155</v>
      </c>
      <c r="H143" s="1" t="s">
        <v>244</v>
      </c>
      <c r="I143" s="1" t="s">
        <v>244</v>
      </c>
      <c r="J143" s="1" t="s">
        <v>210</v>
      </c>
      <c r="K143" s="1" t="s">
        <v>210</v>
      </c>
      <c r="L143" s="1" t="s">
        <v>155</v>
      </c>
      <c r="M143" s="1" t="s">
        <v>244</v>
      </c>
      <c r="N143" s="1" t="s">
        <v>244</v>
      </c>
      <c r="O143" s="1" t="s">
        <v>155</v>
      </c>
      <c r="P143" s="1" t="s">
        <v>155</v>
      </c>
      <c r="Q143" s="1" t="s">
        <v>244</v>
      </c>
      <c r="R143" s="1" t="s">
        <v>244</v>
      </c>
      <c r="S143" s="1" t="s">
        <v>155</v>
      </c>
      <c r="T143" s="1" t="s">
        <v>244</v>
      </c>
      <c r="U143" s="1" t="s">
        <v>244</v>
      </c>
      <c r="V143" s="1" t="s">
        <v>210</v>
      </c>
      <c r="W143" s="1" t="s">
        <v>244</v>
      </c>
      <c r="X143" s="1" t="s">
        <v>244</v>
      </c>
      <c r="Y143" s="1" t="s">
        <v>155</v>
      </c>
      <c r="Z143" s="1" t="s">
        <v>210</v>
      </c>
      <c r="AA143" s="1" t="s">
        <v>155</v>
      </c>
      <c r="AB143" s="1" t="s">
        <v>155</v>
      </c>
      <c r="AC143" s="1" t="s">
        <v>155</v>
      </c>
      <c r="AD143" s="1" t="s">
        <v>155</v>
      </c>
      <c r="AE143">
        <f>COUNTIF(E143:Z143,"Oblique prism")</f>
        <v>0</v>
      </c>
      <c r="AF143">
        <f>COUNTIF(E143:Z143,"Oblique (no orthogonal angles) prism")</f>
        <v>0</v>
      </c>
      <c r="AG143">
        <f>COUNTIF(E143:Z143,"parallelopiped")</f>
        <v>0</v>
      </c>
    </row>
    <row r="144" spans="1:33" x14ac:dyDescent="0.15">
      <c r="A144" s="2" t="s">
        <v>2</v>
      </c>
      <c r="B144" s="1" t="s">
        <v>173</v>
      </c>
      <c r="C144" s="1" t="s">
        <v>155</v>
      </c>
      <c r="D144" s="1" t="s">
        <v>155</v>
      </c>
      <c r="E144" s="1" t="s">
        <v>155</v>
      </c>
      <c r="F144" s="1" t="s">
        <v>155</v>
      </c>
      <c r="G144" s="1" t="s">
        <v>155</v>
      </c>
      <c r="H144" s="1" t="s">
        <v>155</v>
      </c>
      <c r="I144" s="1" t="s">
        <v>155</v>
      </c>
      <c r="J144" s="1" t="s">
        <v>155</v>
      </c>
      <c r="K144" s="1" t="s">
        <v>155</v>
      </c>
      <c r="L144" s="1" t="s">
        <v>284</v>
      </c>
      <c r="M144" s="1" t="s">
        <v>155</v>
      </c>
      <c r="N144" s="1" t="s">
        <v>155</v>
      </c>
      <c r="O144" s="1" t="s">
        <v>155</v>
      </c>
      <c r="P144" s="1" t="s">
        <v>155</v>
      </c>
      <c r="Q144" s="1" t="s">
        <v>155</v>
      </c>
      <c r="R144" s="1" t="s">
        <v>155</v>
      </c>
      <c r="S144" s="1" t="s">
        <v>350</v>
      </c>
      <c r="T144" s="1" t="s">
        <v>155</v>
      </c>
      <c r="U144" s="1" t="s">
        <v>155</v>
      </c>
      <c r="V144" s="1" t="s">
        <v>155</v>
      </c>
      <c r="W144" s="1" t="s">
        <v>155</v>
      </c>
      <c r="X144" s="1" t="s">
        <v>155</v>
      </c>
      <c r="Y144" s="1" t="s">
        <v>155</v>
      </c>
      <c r="Z144" s="1" t="s">
        <v>155</v>
      </c>
      <c r="AA144" s="1" t="s">
        <v>155</v>
      </c>
      <c r="AB144" s="1" t="s">
        <v>155</v>
      </c>
      <c r="AC144" s="1" t="s">
        <v>155</v>
      </c>
      <c r="AD144" s="1" t="s">
        <v>155</v>
      </c>
    </row>
    <row r="145" spans="1:33" x14ac:dyDescent="0.15">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6" t="s">
        <v>484</v>
      </c>
      <c r="AF145" s="6" t="s">
        <v>485</v>
      </c>
    </row>
    <row r="146" spans="1:33" x14ac:dyDescent="0.15">
      <c r="A146" s="2" t="s">
        <v>59</v>
      </c>
      <c r="B146" s="1" t="s">
        <v>158</v>
      </c>
      <c r="C146" s="1" t="s">
        <v>158</v>
      </c>
      <c r="D146" s="1" t="s">
        <v>158</v>
      </c>
      <c r="E146" s="1" t="s">
        <v>158</v>
      </c>
      <c r="F146" s="1" t="s">
        <v>155</v>
      </c>
      <c r="G146" s="1" t="s">
        <v>158</v>
      </c>
      <c r="H146" s="1" t="s">
        <v>158</v>
      </c>
      <c r="I146" s="1" t="s">
        <v>158</v>
      </c>
      <c r="J146" s="1" t="s">
        <v>158</v>
      </c>
      <c r="K146" s="1" t="s">
        <v>158</v>
      </c>
      <c r="L146" s="1" t="s">
        <v>158</v>
      </c>
      <c r="M146" s="1" t="s">
        <v>158</v>
      </c>
      <c r="N146" s="1" t="s">
        <v>158</v>
      </c>
      <c r="O146" s="1" t="s">
        <v>155</v>
      </c>
      <c r="P146" s="1" t="s">
        <v>158</v>
      </c>
      <c r="Q146" s="1" t="s">
        <v>158</v>
      </c>
      <c r="R146" s="1" t="s">
        <v>158</v>
      </c>
      <c r="S146" s="1" t="s">
        <v>158</v>
      </c>
      <c r="T146" s="1" t="s">
        <v>158</v>
      </c>
      <c r="U146" s="1" t="s">
        <v>158</v>
      </c>
      <c r="V146" s="1" t="s">
        <v>158</v>
      </c>
      <c r="W146" s="1" t="s">
        <v>158</v>
      </c>
      <c r="X146" s="1" t="s">
        <v>158</v>
      </c>
      <c r="Y146" s="1" t="s">
        <v>155</v>
      </c>
      <c r="Z146" s="1" t="s">
        <v>158</v>
      </c>
      <c r="AA146" s="1" t="s">
        <v>155</v>
      </c>
      <c r="AB146" s="1" t="s">
        <v>155</v>
      </c>
      <c r="AC146" s="1" t="s">
        <v>155</v>
      </c>
      <c r="AD146" s="1" t="s">
        <v>155</v>
      </c>
      <c r="AE146">
        <f>COUNTIF(E146:Z146,0)</f>
        <v>0</v>
      </c>
      <c r="AF146">
        <f>COUNTIF(E146:Z146,1)</f>
        <v>19</v>
      </c>
      <c r="AG146" s="5"/>
    </row>
    <row r="147" spans="1:33" x14ac:dyDescent="0.15">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6" t="s">
        <v>159</v>
      </c>
      <c r="AF147" s="6" t="s">
        <v>170</v>
      </c>
      <c r="AG147" s="5"/>
    </row>
    <row r="148" spans="1:33" x14ac:dyDescent="0.15">
      <c r="A148" s="2" t="s">
        <v>60</v>
      </c>
      <c r="B148" s="1" t="s">
        <v>159</v>
      </c>
      <c r="C148" s="1" t="s">
        <v>159</v>
      </c>
      <c r="D148" s="1" t="s">
        <v>159</v>
      </c>
      <c r="E148" s="1" t="s">
        <v>159</v>
      </c>
      <c r="F148" s="1" t="s">
        <v>155</v>
      </c>
      <c r="G148" s="1" t="s">
        <v>159</v>
      </c>
      <c r="H148" s="1" t="s">
        <v>159</v>
      </c>
      <c r="I148" s="1" t="s">
        <v>159</v>
      </c>
      <c r="J148" s="1" t="s">
        <v>159</v>
      </c>
      <c r="K148" s="1" t="s">
        <v>159</v>
      </c>
      <c r="L148" s="1" t="s">
        <v>159</v>
      </c>
      <c r="M148" s="1" t="s">
        <v>159</v>
      </c>
      <c r="N148" s="1" t="s">
        <v>170</v>
      </c>
      <c r="O148" s="1" t="s">
        <v>155</v>
      </c>
      <c r="P148" s="1" t="s">
        <v>159</v>
      </c>
      <c r="Q148" s="1" t="s">
        <v>159</v>
      </c>
      <c r="R148" s="1" t="s">
        <v>159</v>
      </c>
      <c r="S148" s="1" t="s">
        <v>159</v>
      </c>
      <c r="T148" s="1" t="s">
        <v>170</v>
      </c>
      <c r="U148" s="1" t="s">
        <v>159</v>
      </c>
      <c r="V148" s="1" t="s">
        <v>159</v>
      </c>
      <c r="W148" s="1" t="s">
        <v>159</v>
      </c>
      <c r="X148" s="1" t="s">
        <v>159</v>
      </c>
      <c r="Y148" s="1" t="s">
        <v>155</v>
      </c>
      <c r="Z148" s="1" t="s">
        <v>159</v>
      </c>
      <c r="AA148" s="1" t="s">
        <v>155</v>
      </c>
      <c r="AB148" s="1" t="s">
        <v>155</v>
      </c>
      <c r="AC148" s="1" t="s">
        <v>155</v>
      </c>
      <c r="AD148" s="1" t="s">
        <v>155</v>
      </c>
      <c r="AE148">
        <f>COUNTIF(E148:Z148,"above touching")</f>
        <v>17</v>
      </c>
      <c r="AF148">
        <f>COUNTIF(E148:Z148,"above")</f>
        <v>2</v>
      </c>
      <c r="AG148" s="5"/>
    </row>
    <row r="149" spans="1:33" x14ac:dyDescent="0.15">
      <c r="A149" s="2" t="s">
        <v>2</v>
      </c>
      <c r="B149" s="1" t="s">
        <v>155</v>
      </c>
      <c r="C149" s="1" t="s">
        <v>155</v>
      </c>
      <c r="D149" s="1" t="s">
        <v>155</v>
      </c>
      <c r="E149" s="1" t="s">
        <v>155</v>
      </c>
      <c r="F149" s="1" t="s">
        <v>155</v>
      </c>
      <c r="G149" s="1" t="s">
        <v>155</v>
      </c>
      <c r="H149" s="1" t="s">
        <v>155</v>
      </c>
      <c r="I149" s="1" t="s">
        <v>155</v>
      </c>
      <c r="J149" s="1" t="s">
        <v>155</v>
      </c>
      <c r="K149" s="1" t="s">
        <v>155</v>
      </c>
      <c r="L149" s="1" t="s">
        <v>155</v>
      </c>
      <c r="M149" s="1" t="s">
        <v>155</v>
      </c>
      <c r="N149" s="1" t="s">
        <v>155</v>
      </c>
      <c r="O149" s="1" t="s">
        <v>155</v>
      </c>
      <c r="P149" s="1" t="s">
        <v>155</v>
      </c>
      <c r="Q149" s="1" t="s">
        <v>155</v>
      </c>
      <c r="R149" s="1" t="s">
        <v>155</v>
      </c>
      <c r="S149" s="1" t="s">
        <v>155</v>
      </c>
      <c r="T149" s="1" t="s">
        <v>155</v>
      </c>
      <c r="U149" s="1" t="s">
        <v>155</v>
      </c>
      <c r="V149" s="1" t="s">
        <v>155</v>
      </c>
      <c r="W149" s="1" t="s">
        <v>155</v>
      </c>
      <c r="X149" s="1" t="s">
        <v>155</v>
      </c>
      <c r="Y149" s="1" t="s">
        <v>155</v>
      </c>
      <c r="Z149" s="1" t="s">
        <v>155</v>
      </c>
      <c r="AA149" s="1" t="s">
        <v>155</v>
      </c>
      <c r="AB149" s="1" t="s">
        <v>155</v>
      </c>
      <c r="AC149" s="1" t="s">
        <v>155</v>
      </c>
      <c r="AD149" s="1" t="s">
        <v>155</v>
      </c>
      <c r="AG149" s="5"/>
    </row>
    <row r="150" spans="1:33" x14ac:dyDescent="0.15">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6" t="s">
        <v>166</v>
      </c>
      <c r="AF150" s="6" t="s">
        <v>232</v>
      </c>
      <c r="AG150" s="5"/>
    </row>
    <row r="151" spans="1:33" x14ac:dyDescent="0.15">
      <c r="A151" s="2" t="s">
        <v>61</v>
      </c>
      <c r="B151" s="1" t="s">
        <v>163</v>
      </c>
      <c r="C151" s="1" t="s">
        <v>163</v>
      </c>
      <c r="D151" s="1" t="s">
        <v>163</v>
      </c>
      <c r="E151" s="1" t="s">
        <v>163</v>
      </c>
      <c r="F151" s="1" t="s">
        <v>155</v>
      </c>
      <c r="G151" s="1" t="s">
        <v>163</v>
      </c>
      <c r="H151" s="1" t="s">
        <v>163</v>
      </c>
      <c r="I151" s="1" t="s">
        <v>163</v>
      </c>
      <c r="J151" s="1" t="s">
        <v>163</v>
      </c>
      <c r="K151" s="1" t="s">
        <v>163</v>
      </c>
      <c r="L151" s="1" t="s">
        <v>163</v>
      </c>
      <c r="M151" s="1" t="s">
        <v>163</v>
      </c>
      <c r="N151" s="1" t="s">
        <v>163</v>
      </c>
      <c r="O151" s="1" t="s">
        <v>155</v>
      </c>
      <c r="P151" s="1" t="s">
        <v>232</v>
      </c>
      <c r="Q151" s="1" t="s">
        <v>163</v>
      </c>
      <c r="R151" s="1" t="s">
        <v>163</v>
      </c>
      <c r="S151" s="1" t="s">
        <v>163</v>
      </c>
      <c r="T151" s="1" t="s">
        <v>163</v>
      </c>
      <c r="U151" s="1" t="s">
        <v>163</v>
      </c>
      <c r="V151" s="1" t="s">
        <v>163</v>
      </c>
      <c r="W151" s="1" t="s">
        <v>163</v>
      </c>
      <c r="X151" s="1" t="s">
        <v>163</v>
      </c>
      <c r="Y151" s="1" t="s">
        <v>155</v>
      </c>
      <c r="Z151" s="1" t="s">
        <v>163</v>
      </c>
      <c r="AA151" s="1" t="s">
        <v>155</v>
      </c>
      <c r="AB151" s="1" t="s">
        <v>155</v>
      </c>
      <c r="AC151" s="1" t="s">
        <v>155</v>
      </c>
      <c r="AD151" s="1" t="s">
        <v>155</v>
      </c>
      <c r="AE151">
        <f>COUNTIF(E151:Z151,"smooth")</f>
        <v>0</v>
      </c>
      <c r="AF151">
        <f>COUNTIF(E151:Z151,"faceted")</f>
        <v>1</v>
      </c>
      <c r="AG151" s="5"/>
    </row>
    <row r="152" spans="1:33" x14ac:dyDescent="0.15">
      <c r="A152" s="2" t="s">
        <v>2</v>
      </c>
      <c r="B152" s="1" t="s">
        <v>155</v>
      </c>
      <c r="C152" s="1" t="s">
        <v>155</v>
      </c>
      <c r="D152" s="1" t="s">
        <v>155</v>
      </c>
      <c r="E152" s="1" t="s">
        <v>155</v>
      </c>
      <c r="F152" s="1" t="s">
        <v>155</v>
      </c>
      <c r="G152" s="1" t="s">
        <v>155</v>
      </c>
      <c r="H152" s="1" t="s">
        <v>155</v>
      </c>
      <c r="I152" s="1" t="s">
        <v>155</v>
      </c>
      <c r="J152" s="1" t="s">
        <v>155</v>
      </c>
      <c r="K152" s="1" t="s">
        <v>155</v>
      </c>
      <c r="L152" s="1" t="s">
        <v>155</v>
      </c>
      <c r="M152" s="1" t="s">
        <v>155</v>
      </c>
      <c r="N152" s="1" t="s">
        <v>155</v>
      </c>
      <c r="O152" s="1" t="s">
        <v>155</v>
      </c>
      <c r="P152" s="1" t="s">
        <v>155</v>
      </c>
      <c r="Q152" s="1" t="s">
        <v>155</v>
      </c>
      <c r="R152" s="1" t="s">
        <v>155</v>
      </c>
      <c r="S152" s="1" t="s">
        <v>155</v>
      </c>
      <c r="T152" s="1" t="s">
        <v>155</v>
      </c>
      <c r="U152" s="1" t="s">
        <v>155</v>
      </c>
      <c r="V152" s="1" t="s">
        <v>155</v>
      </c>
      <c r="W152" s="1" t="s">
        <v>155</v>
      </c>
      <c r="X152" s="1" t="s">
        <v>155</v>
      </c>
      <c r="Y152" s="1" t="s">
        <v>155</v>
      </c>
      <c r="Z152" s="1" t="s">
        <v>155</v>
      </c>
      <c r="AA152" s="1" t="s">
        <v>155</v>
      </c>
      <c r="AB152" s="1" t="s">
        <v>155</v>
      </c>
      <c r="AC152" s="1" t="s">
        <v>155</v>
      </c>
      <c r="AD152" s="1" t="s">
        <v>155</v>
      </c>
      <c r="AE152" s="5"/>
      <c r="AF152" s="5"/>
      <c r="AG152" s="5"/>
    </row>
    <row r="153" spans="1:33" x14ac:dyDescent="0.15">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7" t="s">
        <v>196</v>
      </c>
      <c r="AF153" s="7" t="s">
        <v>177</v>
      </c>
      <c r="AG153" s="7"/>
    </row>
    <row r="154" spans="1:33" x14ac:dyDescent="0.15">
      <c r="A154" s="2" t="s">
        <v>62</v>
      </c>
      <c r="B154" s="1" t="s">
        <v>175</v>
      </c>
      <c r="C154" s="1" t="s">
        <v>175</v>
      </c>
      <c r="D154" s="1" t="s">
        <v>175</v>
      </c>
      <c r="E154" s="1" t="s">
        <v>175</v>
      </c>
      <c r="F154" s="1" t="s">
        <v>155</v>
      </c>
      <c r="G154" s="1" t="s">
        <v>175</v>
      </c>
      <c r="H154" s="1" t="s">
        <v>175</v>
      </c>
      <c r="I154" s="1" t="s">
        <v>155</v>
      </c>
      <c r="J154" s="1" t="s">
        <v>175</v>
      </c>
      <c r="K154" s="1" t="s">
        <v>175</v>
      </c>
      <c r="L154" s="1" t="s">
        <v>175</v>
      </c>
      <c r="M154" s="1" t="s">
        <v>175</v>
      </c>
      <c r="N154" s="1" t="s">
        <v>175</v>
      </c>
      <c r="O154" s="1" t="s">
        <v>155</v>
      </c>
      <c r="P154" s="1" t="s">
        <v>175</v>
      </c>
      <c r="Q154" s="1" t="s">
        <v>175</v>
      </c>
      <c r="R154" s="1" t="s">
        <v>155</v>
      </c>
      <c r="S154" s="1" t="s">
        <v>175</v>
      </c>
      <c r="T154" s="1" t="s">
        <v>175</v>
      </c>
      <c r="U154" s="1" t="s">
        <v>175</v>
      </c>
      <c r="V154" s="1" t="s">
        <v>175</v>
      </c>
      <c r="W154" s="1" t="s">
        <v>175</v>
      </c>
      <c r="X154" s="1" t="s">
        <v>175</v>
      </c>
      <c r="Y154" s="1" t="s">
        <v>155</v>
      </c>
      <c r="Z154" s="1" t="s">
        <v>175</v>
      </c>
      <c r="AA154" s="1" t="s">
        <v>155</v>
      </c>
      <c r="AB154" s="1" t="s">
        <v>155</v>
      </c>
      <c r="AC154" s="1" t="s">
        <v>155</v>
      </c>
      <c r="AD154" s="1" t="s">
        <v>155</v>
      </c>
      <c r="AE154">
        <f>COUNTIF(E154:Z154,"a cylinder with elliptical base")</f>
        <v>0</v>
      </c>
      <c r="AF154">
        <f>COUNTIF(E154:Z154,"a cylinder with round base")</f>
        <v>0</v>
      </c>
    </row>
    <row r="155" spans="1:33" x14ac:dyDescent="0.15">
      <c r="A155" s="2" t="s">
        <v>2</v>
      </c>
      <c r="B155" s="1" t="s">
        <v>155</v>
      </c>
      <c r="C155" s="1" t="s">
        <v>155</v>
      </c>
      <c r="D155" s="1" t="s">
        <v>155</v>
      </c>
      <c r="E155" s="1" t="s">
        <v>155</v>
      </c>
      <c r="F155" s="1" t="s">
        <v>155</v>
      </c>
      <c r="G155" s="1" t="s">
        <v>155</v>
      </c>
      <c r="H155" s="1" t="s">
        <v>155</v>
      </c>
      <c r="I155" s="1" t="s">
        <v>155</v>
      </c>
      <c r="J155" s="1" t="s">
        <v>155</v>
      </c>
      <c r="K155" s="1" t="s">
        <v>155</v>
      </c>
      <c r="L155" s="1" t="s">
        <v>155</v>
      </c>
      <c r="M155" s="1" t="s">
        <v>155</v>
      </c>
      <c r="N155" s="1" t="s">
        <v>155</v>
      </c>
      <c r="O155" s="1" t="s">
        <v>155</v>
      </c>
      <c r="P155" s="1" t="s">
        <v>155</v>
      </c>
      <c r="Q155" s="1" t="s">
        <v>155</v>
      </c>
      <c r="R155" s="1" t="s">
        <v>339</v>
      </c>
      <c r="S155" s="1" t="s">
        <v>155</v>
      </c>
      <c r="T155" s="1" t="s">
        <v>155</v>
      </c>
      <c r="U155" s="1" t="s">
        <v>155</v>
      </c>
      <c r="V155" s="1" t="s">
        <v>155</v>
      </c>
      <c r="W155" s="1" t="s">
        <v>155</v>
      </c>
      <c r="X155" s="1" t="s">
        <v>155</v>
      </c>
      <c r="Y155" s="1" t="s">
        <v>155</v>
      </c>
      <c r="Z155" s="1" t="s">
        <v>155</v>
      </c>
      <c r="AA155" s="1" t="s">
        <v>155</v>
      </c>
      <c r="AB155" s="1" t="s">
        <v>155</v>
      </c>
      <c r="AC155" s="1" t="s">
        <v>155</v>
      </c>
      <c r="AD155" s="1" t="s">
        <v>155</v>
      </c>
      <c r="AE155" s="5"/>
      <c r="AF155" s="5"/>
      <c r="AG155" s="5"/>
    </row>
    <row r="156" spans="1:33" x14ac:dyDescent="0.15">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6" t="s">
        <v>484</v>
      </c>
      <c r="AF156" s="6" t="s">
        <v>485</v>
      </c>
      <c r="AG156" s="5"/>
    </row>
    <row r="157" spans="1:33" x14ac:dyDescent="0.15">
      <c r="A157" s="2" t="s">
        <v>63</v>
      </c>
      <c r="B157" s="1" t="s">
        <v>158</v>
      </c>
      <c r="C157" s="1" t="s">
        <v>158</v>
      </c>
      <c r="D157" s="1" t="s">
        <v>158</v>
      </c>
      <c r="E157" s="1" t="s">
        <v>158</v>
      </c>
      <c r="F157" s="1" t="s">
        <v>155</v>
      </c>
      <c r="G157" s="1" t="s">
        <v>158</v>
      </c>
      <c r="H157" s="1" t="s">
        <v>158</v>
      </c>
      <c r="I157" s="1" t="s">
        <v>165</v>
      </c>
      <c r="J157" s="1" t="s">
        <v>158</v>
      </c>
      <c r="K157" s="1" t="s">
        <v>158</v>
      </c>
      <c r="L157" s="1" t="s">
        <v>158</v>
      </c>
      <c r="M157" s="1" t="s">
        <v>158</v>
      </c>
      <c r="N157" s="1" t="s">
        <v>165</v>
      </c>
      <c r="O157" s="1" t="s">
        <v>155</v>
      </c>
      <c r="P157" s="1" t="s">
        <v>158</v>
      </c>
      <c r="Q157" s="1" t="s">
        <v>165</v>
      </c>
      <c r="R157" s="1" t="s">
        <v>165</v>
      </c>
      <c r="S157" s="1" t="s">
        <v>158</v>
      </c>
      <c r="T157" s="1" t="s">
        <v>165</v>
      </c>
      <c r="U157" s="1" t="s">
        <v>158</v>
      </c>
      <c r="V157" s="1" t="s">
        <v>158</v>
      </c>
      <c r="W157" s="1" t="s">
        <v>165</v>
      </c>
      <c r="X157" s="1" t="s">
        <v>158</v>
      </c>
      <c r="Y157" s="1" t="s">
        <v>155</v>
      </c>
      <c r="Z157" s="1" t="s">
        <v>158</v>
      </c>
      <c r="AA157" s="1" t="s">
        <v>155</v>
      </c>
      <c r="AB157" s="1" t="s">
        <v>155</v>
      </c>
      <c r="AC157" s="1" t="s">
        <v>155</v>
      </c>
      <c r="AD157" s="1" t="s">
        <v>155</v>
      </c>
      <c r="AE157">
        <f>COUNTIF(E157:Z157,0)</f>
        <v>6</v>
      </c>
      <c r="AF157">
        <f>COUNTIF(E157:Z157,1)</f>
        <v>13</v>
      </c>
    </row>
    <row r="158" spans="1:33" x14ac:dyDescent="0.15">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6" t="s">
        <v>159</v>
      </c>
      <c r="AF158" s="6" t="s">
        <v>170</v>
      </c>
    </row>
    <row r="159" spans="1:33" x14ac:dyDescent="0.15">
      <c r="A159" s="2" t="s">
        <v>64</v>
      </c>
      <c r="B159" s="1" t="s">
        <v>176</v>
      </c>
      <c r="C159" s="1" t="s">
        <v>176</v>
      </c>
      <c r="D159" s="1" t="s">
        <v>176</v>
      </c>
      <c r="E159" s="1" t="s">
        <v>176</v>
      </c>
      <c r="F159" s="1" t="s">
        <v>155</v>
      </c>
      <c r="G159" s="1" t="s">
        <v>176</v>
      </c>
      <c r="H159" s="1" t="s">
        <v>176</v>
      </c>
      <c r="I159" s="1" t="s">
        <v>155</v>
      </c>
      <c r="J159" s="1" t="s">
        <v>162</v>
      </c>
      <c r="K159" s="1" t="s">
        <v>176</v>
      </c>
      <c r="L159" s="1" t="s">
        <v>176</v>
      </c>
      <c r="M159" s="1" t="s">
        <v>176</v>
      </c>
      <c r="N159" s="1" t="s">
        <v>155</v>
      </c>
      <c r="O159" s="1" t="s">
        <v>155</v>
      </c>
      <c r="P159" s="1" t="s">
        <v>162</v>
      </c>
      <c r="Q159" s="1" t="s">
        <v>155</v>
      </c>
      <c r="R159" s="1" t="s">
        <v>155</v>
      </c>
      <c r="S159" s="1" t="s">
        <v>176</v>
      </c>
      <c r="T159" s="1" t="s">
        <v>155</v>
      </c>
      <c r="U159" s="1" t="s">
        <v>176</v>
      </c>
      <c r="V159" s="1" t="s">
        <v>386</v>
      </c>
      <c r="W159" s="1" t="s">
        <v>155</v>
      </c>
      <c r="X159" s="1" t="s">
        <v>176</v>
      </c>
      <c r="Y159" s="1" t="s">
        <v>155</v>
      </c>
      <c r="Z159" s="1" t="s">
        <v>176</v>
      </c>
      <c r="AA159" s="1" t="s">
        <v>155</v>
      </c>
      <c r="AB159" s="1" t="s">
        <v>155</v>
      </c>
      <c r="AC159" s="1" t="s">
        <v>155</v>
      </c>
      <c r="AD159" s="1" t="s">
        <v>155</v>
      </c>
      <c r="AE159">
        <f>COUNTIF(E159:Z159,"above touching")</f>
        <v>0</v>
      </c>
      <c r="AF159">
        <f>COUNTIF(E159:Z159,"above")</f>
        <v>0</v>
      </c>
    </row>
    <row r="160" spans="1:33" x14ac:dyDescent="0.15">
      <c r="A160" s="2" t="s">
        <v>2</v>
      </c>
      <c r="B160" s="1" t="s">
        <v>155</v>
      </c>
      <c r="C160" s="1" t="s">
        <v>155</v>
      </c>
      <c r="D160" s="1" t="s">
        <v>155</v>
      </c>
      <c r="E160" s="1" t="s">
        <v>155</v>
      </c>
      <c r="F160" s="1" t="s">
        <v>155</v>
      </c>
      <c r="G160" s="1" t="s">
        <v>155</v>
      </c>
      <c r="H160" s="1" t="s">
        <v>155</v>
      </c>
      <c r="I160" s="1" t="s">
        <v>155</v>
      </c>
      <c r="J160" s="1" t="s">
        <v>155</v>
      </c>
      <c r="K160" s="1" t="s">
        <v>155</v>
      </c>
      <c r="L160" s="1" t="s">
        <v>155</v>
      </c>
      <c r="M160" s="1" t="s">
        <v>155</v>
      </c>
      <c r="N160" s="1" t="s">
        <v>155</v>
      </c>
      <c r="O160" s="1" t="s">
        <v>155</v>
      </c>
      <c r="P160" s="1" t="s">
        <v>155</v>
      </c>
      <c r="Q160" s="1" t="s">
        <v>155</v>
      </c>
      <c r="R160" s="1" t="s">
        <v>155</v>
      </c>
      <c r="S160" s="1" t="s">
        <v>155</v>
      </c>
      <c r="T160" s="1" t="s">
        <v>155</v>
      </c>
      <c r="U160" s="1" t="s">
        <v>155</v>
      </c>
      <c r="V160" s="1" t="s">
        <v>155</v>
      </c>
      <c r="W160" s="1" t="s">
        <v>155</v>
      </c>
      <c r="X160" s="1" t="s">
        <v>155</v>
      </c>
      <c r="Y160" s="1" t="s">
        <v>155</v>
      </c>
      <c r="Z160" s="1" t="s">
        <v>155</v>
      </c>
      <c r="AA160" s="1" t="s">
        <v>155</v>
      </c>
      <c r="AB160" s="1" t="s">
        <v>155</v>
      </c>
      <c r="AC160" s="1" t="s">
        <v>155</v>
      </c>
      <c r="AD160" s="1" t="s">
        <v>155</v>
      </c>
    </row>
    <row r="161" spans="1:33" x14ac:dyDescent="0.15">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6" t="s">
        <v>166</v>
      </c>
      <c r="AF161" s="6" t="s">
        <v>232</v>
      </c>
    </row>
    <row r="162" spans="1:33" x14ac:dyDescent="0.15">
      <c r="A162" s="2" t="s">
        <v>65</v>
      </c>
      <c r="B162" s="1" t="s">
        <v>163</v>
      </c>
      <c r="C162" s="1" t="s">
        <v>163</v>
      </c>
      <c r="D162" s="1" t="s">
        <v>163</v>
      </c>
      <c r="E162" s="1" t="s">
        <v>163</v>
      </c>
      <c r="F162" s="1" t="s">
        <v>155</v>
      </c>
      <c r="G162" s="1" t="s">
        <v>163</v>
      </c>
      <c r="H162" s="1" t="s">
        <v>163</v>
      </c>
      <c r="I162" s="1" t="s">
        <v>155</v>
      </c>
      <c r="J162" s="1" t="s">
        <v>163</v>
      </c>
      <c r="K162" s="1" t="s">
        <v>163</v>
      </c>
      <c r="L162" s="1" t="s">
        <v>163</v>
      </c>
      <c r="M162" s="1" t="s">
        <v>163</v>
      </c>
      <c r="N162" s="1" t="s">
        <v>155</v>
      </c>
      <c r="O162" s="1" t="s">
        <v>155</v>
      </c>
      <c r="P162" s="1" t="s">
        <v>232</v>
      </c>
      <c r="Q162" s="1" t="s">
        <v>155</v>
      </c>
      <c r="R162" s="1" t="s">
        <v>155</v>
      </c>
      <c r="S162" s="1" t="s">
        <v>166</v>
      </c>
      <c r="T162" s="1" t="s">
        <v>155</v>
      </c>
      <c r="U162" s="1" t="s">
        <v>163</v>
      </c>
      <c r="V162" s="1" t="s">
        <v>163</v>
      </c>
      <c r="W162" s="1" t="s">
        <v>155</v>
      </c>
      <c r="X162" s="1" t="s">
        <v>163</v>
      </c>
      <c r="Y162" s="1" t="s">
        <v>155</v>
      </c>
      <c r="Z162" s="1" t="s">
        <v>163</v>
      </c>
      <c r="AA162" s="1" t="s">
        <v>155</v>
      </c>
      <c r="AB162" s="1" t="s">
        <v>155</v>
      </c>
      <c r="AC162" s="1" t="s">
        <v>155</v>
      </c>
      <c r="AD162" s="1" t="s">
        <v>155</v>
      </c>
      <c r="AE162">
        <f>COUNTIF(E162:Z162,"smooth")</f>
        <v>1</v>
      </c>
      <c r="AF162">
        <f>COUNTIF(E162:Z162,"faceted")</f>
        <v>1</v>
      </c>
    </row>
    <row r="163" spans="1:33" x14ac:dyDescent="0.15">
      <c r="A163" s="2" t="s">
        <v>2</v>
      </c>
      <c r="B163" s="1" t="s">
        <v>155</v>
      </c>
      <c r="C163" s="1" t="s">
        <v>155</v>
      </c>
      <c r="D163" s="1" t="s">
        <v>155</v>
      </c>
      <c r="E163" s="1" t="s">
        <v>155</v>
      </c>
      <c r="F163" s="1" t="s">
        <v>155</v>
      </c>
      <c r="G163" s="1" t="s">
        <v>155</v>
      </c>
      <c r="H163" s="1" t="s">
        <v>155</v>
      </c>
      <c r="I163" s="1" t="s">
        <v>155</v>
      </c>
      <c r="J163" s="1" t="s">
        <v>155</v>
      </c>
      <c r="K163" s="1" t="s">
        <v>155</v>
      </c>
      <c r="L163" s="1" t="s">
        <v>155</v>
      </c>
      <c r="M163" s="1" t="s">
        <v>155</v>
      </c>
      <c r="N163" s="1" t="s">
        <v>155</v>
      </c>
      <c r="O163" s="1" t="s">
        <v>155</v>
      </c>
      <c r="P163" s="1" t="s">
        <v>155</v>
      </c>
      <c r="Q163" s="1" t="s">
        <v>155</v>
      </c>
      <c r="R163" s="1" t="s">
        <v>155</v>
      </c>
      <c r="S163" s="1" t="s">
        <v>155</v>
      </c>
      <c r="T163" s="1" t="s">
        <v>155</v>
      </c>
      <c r="U163" s="1" t="s">
        <v>155</v>
      </c>
      <c r="V163" s="1" t="s">
        <v>155</v>
      </c>
      <c r="W163" s="1" t="s">
        <v>155</v>
      </c>
      <c r="X163" s="1" t="s">
        <v>155</v>
      </c>
      <c r="Y163" s="1" t="s">
        <v>155</v>
      </c>
      <c r="Z163" s="1" t="s">
        <v>155</v>
      </c>
      <c r="AA163" s="1" t="s">
        <v>155</v>
      </c>
      <c r="AB163" s="1" t="s">
        <v>155</v>
      </c>
      <c r="AC163" s="1" t="s">
        <v>155</v>
      </c>
      <c r="AD163" s="1" t="s">
        <v>155</v>
      </c>
    </row>
    <row r="164" spans="1:33" x14ac:dyDescent="0.15">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7" t="s">
        <v>249</v>
      </c>
      <c r="AF164" s="7" t="s">
        <v>497</v>
      </c>
    </row>
    <row r="165" spans="1:33" x14ac:dyDescent="0.15">
      <c r="A165" s="2" t="s">
        <v>66</v>
      </c>
      <c r="B165" s="1" t="s">
        <v>164</v>
      </c>
      <c r="C165" s="1" t="s">
        <v>164</v>
      </c>
      <c r="D165" s="1" t="s">
        <v>164</v>
      </c>
      <c r="E165" s="1" t="s">
        <v>164</v>
      </c>
      <c r="F165" s="1" t="s">
        <v>155</v>
      </c>
      <c r="G165" s="1" t="s">
        <v>164</v>
      </c>
      <c r="H165" s="1" t="s">
        <v>164</v>
      </c>
      <c r="I165" s="1" t="s">
        <v>155</v>
      </c>
      <c r="J165" s="1" t="s">
        <v>164</v>
      </c>
      <c r="K165" s="1" t="s">
        <v>164</v>
      </c>
      <c r="L165" s="1" t="s">
        <v>164</v>
      </c>
      <c r="M165" s="1" t="s">
        <v>164</v>
      </c>
      <c r="N165" s="1" t="s">
        <v>155</v>
      </c>
      <c r="O165" s="1" t="s">
        <v>155</v>
      </c>
      <c r="P165" s="1" t="s">
        <v>164</v>
      </c>
      <c r="Q165" s="1" t="s">
        <v>155</v>
      </c>
      <c r="R165" s="1" t="s">
        <v>155</v>
      </c>
      <c r="S165" s="1" t="s">
        <v>164</v>
      </c>
      <c r="T165" s="1" t="s">
        <v>155</v>
      </c>
      <c r="U165" s="1" t="s">
        <v>164</v>
      </c>
      <c r="V165" s="1" t="s">
        <v>164</v>
      </c>
      <c r="W165" s="1" t="s">
        <v>155</v>
      </c>
      <c r="X165" s="1" t="s">
        <v>164</v>
      </c>
      <c r="Y165" s="1" t="s">
        <v>155</v>
      </c>
      <c r="Z165" s="1" t="s">
        <v>155</v>
      </c>
      <c r="AA165" s="1" t="s">
        <v>155</v>
      </c>
      <c r="AB165" s="1" t="s">
        <v>155</v>
      </c>
      <c r="AC165" s="1" t="s">
        <v>155</v>
      </c>
      <c r="AD165" s="1" t="s">
        <v>155</v>
      </c>
      <c r="AE165">
        <f>COUNTIF(E165:Z165,"cylinder with elliptical base")</f>
        <v>0</v>
      </c>
      <c r="AF165">
        <f>COUNTIF(E165:Z165,"cylinder with round base")</f>
        <v>0</v>
      </c>
    </row>
    <row r="166" spans="1:33" x14ac:dyDescent="0.15">
      <c r="A166" s="2" t="s">
        <v>2</v>
      </c>
      <c r="B166" s="1" t="s">
        <v>155</v>
      </c>
      <c r="C166" s="1" t="s">
        <v>155</v>
      </c>
      <c r="D166" s="1" t="s">
        <v>155</v>
      </c>
      <c r="E166" s="1" t="s">
        <v>155</v>
      </c>
      <c r="F166" s="1" t="s">
        <v>155</v>
      </c>
      <c r="G166" s="1" t="s">
        <v>155</v>
      </c>
      <c r="H166" s="1" t="s">
        <v>155</v>
      </c>
      <c r="I166" s="1" t="s">
        <v>155</v>
      </c>
      <c r="J166" s="1" t="s">
        <v>155</v>
      </c>
      <c r="K166" s="1" t="s">
        <v>155</v>
      </c>
      <c r="L166" s="1" t="s">
        <v>155</v>
      </c>
      <c r="M166" s="1" t="s">
        <v>155</v>
      </c>
      <c r="N166" s="1" t="s">
        <v>155</v>
      </c>
      <c r="O166" s="1" t="s">
        <v>155</v>
      </c>
      <c r="P166" s="1" t="s">
        <v>155</v>
      </c>
      <c r="Q166" s="1" t="s">
        <v>155</v>
      </c>
      <c r="R166" s="1" t="s">
        <v>155</v>
      </c>
      <c r="S166" s="1" t="s">
        <v>155</v>
      </c>
      <c r="T166" s="1" t="s">
        <v>155</v>
      </c>
      <c r="U166" s="1" t="s">
        <v>155</v>
      </c>
      <c r="V166" s="1" t="s">
        <v>155</v>
      </c>
      <c r="W166" s="1" t="s">
        <v>155</v>
      </c>
      <c r="X166" s="1" t="s">
        <v>155</v>
      </c>
      <c r="Y166" s="1" t="s">
        <v>155</v>
      </c>
      <c r="Z166" s="1" t="s">
        <v>415</v>
      </c>
      <c r="AA166" s="1" t="s">
        <v>155</v>
      </c>
      <c r="AB166" s="1" t="s">
        <v>155</v>
      </c>
      <c r="AC166" s="1" t="s">
        <v>155</v>
      </c>
      <c r="AD166" s="1" t="s">
        <v>155</v>
      </c>
    </row>
    <row r="167" spans="1:33" x14ac:dyDescent="0.15">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6" t="s">
        <v>484</v>
      </c>
      <c r="AF167" s="6" t="s">
        <v>485</v>
      </c>
    </row>
    <row r="168" spans="1:33" x14ac:dyDescent="0.15">
      <c r="A168" s="2" t="s">
        <v>67</v>
      </c>
      <c r="B168" s="1" t="s">
        <v>158</v>
      </c>
      <c r="C168" s="1" t="s">
        <v>158</v>
      </c>
      <c r="D168" s="1" t="s">
        <v>158</v>
      </c>
      <c r="E168" s="1" t="s">
        <v>165</v>
      </c>
      <c r="F168" s="1" t="s">
        <v>155</v>
      </c>
      <c r="G168" s="1" t="s">
        <v>158</v>
      </c>
      <c r="H168" s="1" t="s">
        <v>158</v>
      </c>
      <c r="I168" s="1" t="s">
        <v>158</v>
      </c>
      <c r="J168" s="1" t="s">
        <v>158</v>
      </c>
      <c r="K168" s="1" t="s">
        <v>158</v>
      </c>
      <c r="L168" s="1" t="s">
        <v>158</v>
      </c>
      <c r="M168" s="1" t="s">
        <v>158</v>
      </c>
      <c r="N168" s="1" t="s">
        <v>158</v>
      </c>
      <c r="O168" s="1" t="s">
        <v>155</v>
      </c>
      <c r="P168" s="1" t="s">
        <v>158</v>
      </c>
      <c r="Q168" s="1" t="s">
        <v>158</v>
      </c>
      <c r="R168" s="1" t="s">
        <v>158</v>
      </c>
      <c r="S168" s="1" t="s">
        <v>158</v>
      </c>
      <c r="T168" s="1" t="s">
        <v>158</v>
      </c>
      <c r="U168" s="1" t="s">
        <v>158</v>
      </c>
      <c r="V168" s="1" t="s">
        <v>158</v>
      </c>
      <c r="W168" s="1" t="s">
        <v>158</v>
      </c>
      <c r="X168" s="1" t="s">
        <v>158</v>
      </c>
      <c r="Y168" s="1" t="s">
        <v>155</v>
      </c>
      <c r="Z168" s="1" t="s">
        <v>158</v>
      </c>
      <c r="AA168" s="1" t="s">
        <v>155</v>
      </c>
      <c r="AB168" s="1" t="s">
        <v>155</v>
      </c>
      <c r="AC168" s="1" t="s">
        <v>155</v>
      </c>
      <c r="AD168" s="1" t="s">
        <v>155</v>
      </c>
      <c r="AE168">
        <f>COUNTIF(E168:Z168,0)</f>
        <v>1</v>
      </c>
      <c r="AF168">
        <f>COUNTIF(E168:Z168,1)</f>
        <v>18</v>
      </c>
      <c r="AG168" s="5"/>
    </row>
    <row r="169" spans="1:33" x14ac:dyDescent="0.15">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6" t="s">
        <v>159</v>
      </c>
      <c r="AF169" s="6" t="s">
        <v>170</v>
      </c>
      <c r="AG169" s="6" t="s">
        <v>162</v>
      </c>
    </row>
    <row r="170" spans="1:33" x14ac:dyDescent="0.15">
      <c r="A170" s="2" t="s">
        <v>68</v>
      </c>
      <c r="B170" s="1" t="s">
        <v>159</v>
      </c>
      <c r="C170" s="1" t="s">
        <v>159</v>
      </c>
      <c r="D170" s="1" t="s">
        <v>159</v>
      </c>
      <c r="E170" s="1" t="s">
        <v>155</v>
      </c>
      <c r="F170" s="1" t="s">
        <v>155</v>
      </c>
      <c r="G170" s="1" t="s">
        <v>159</v>
      </c>
      <c r="H170" s="1" t="s">
        <v>159</v>
      </c>
      <c r="I170" s="1" t="s">
        <v>159</v>
      </c>
      <c r="J170" s="1" t="s">
        <v>170</v>
      </c>
      <c r="K170" s="1" t="s">
        <v>159</v>
      </c>
      <c r="L170" s="1" t="s">
        <v>159</v>
      </c>
      <c r="M170" s="1" t="s">
        <v>159</v>
      </c>
      <c r="N170" s="1" t="s">
        <v>170</v>
      </c>
      <c r="O170" s="1" t="s">
        <v>155</v>
      </c>
      <c r="P170" s="1" t="s">
        <v>159</v>
      </c>
      <c r="Q170" s="1" t="s">
        <v>159</v>
      </c>
      <c r="R170" s="1" t="s">
        <v>159</v>
      </c>
      <c r="S170" s="1" t="s">
        <v>159</v>
      </c>
      <c r="T170" s="1" t="s">
        <v>170</v>
      </c>
      <c r="U170" s="1" t="s">
        <v>159</v>
      </c>
      <c r="V170" s="1" t="s">
        <v>159</v>
      </c>
      <c r="W170" s="1" t="s">
        <v>159</v>
      </c>
      <c r="X170" s="1" t="s">
        <v>159</v>
      </c>
      <c r="Y170" s="1" t="s">
        <v>155</v>
      </c>
      <c r="Z170" s="1" t="s">
        <v>159</v>
      </c>
      <c r="AA170" s="1" t="s">
        <v>155</v>
      </c>
      <c r="AB170" s="1" t="s">
        <v>155</v>
      </c>
      <c r="AC170" s="1" t="s">
        <v>155</v>
      </c>
      <c r="AD170" s="1" t="s">
        <v>155</v>
      </c>
      <c r="AE170">
        <f>COUNTIF(E170:Z170,"above touching")</f>
        <v>15</v>
      </c>
      <c r="AF170">
        <f>COUNTIF(E170:Z170,"above")</f>
        <v>3</v>
      </c>
      <c r="AG170">
        <f>COUNTIF(E170:Z170,"on")</f>
        <v>0</v>
      </c>
    </row>
    <row r="171" spans="1:33" x14ac:dyDescent="0.15">
      <c r="A171" s="2" t="s">
        <v>2</v>
      </c>
      <c r="B171" s="1" t="s">
        <v>155</v>
      </c>
      <c r="C171" s="1" t="s">
        <v>155</v>
      </c>
      <c r="D171" s="1" t="s">
        <v>155</v>
      </c>
      <c r="E171" s="1" t="s">
        <v>155</v>
      </c>
      <c r="F171" s="1" t="s">
        <v>155</v>
      </c>
      <c r="G171" s="1" t="s">
        <v>155</v>
      </c>
      <c r="H171" s="1" t="s">
        <v>155</v>
      </c>
      <c r="I171" s="1" t="s">
        <v>155</v>
      </c>
      <c r="J171" s="1" t="s">
        <v>155</v>
      </c>
      <c r="K171" s="1" t="s">
        <v>155</v>
      </c>
      <c r="L171" s="1" t="s">
        <v>155</v>
      </c>
      <c r="M171" s="1" t="s">
        <v>155</v>
      </c>
      <c r="N171" s="1" t="s">
        <v>155</v>
      </c>
      <c r="O171" s="1" t="s">
        <v>155</v>
      </c>
      <c r="P171" s="1" t="s">
        <v>155</v>
      </c>
      <c r="Q171" s="1" t="s">
        <v>155</v>
      </c>
      <c r="R171" s="1" t="s">
        <v>155</v>
      </c>
      <c r="S171" s="1" t="s">
        <v>155</v>
      </c>
      <c r="T171" s="1" t="s">
        <v>155</v>
      </c>
      <c r="U171" s="1" t="s">
        <v>155</v>
      </c>
      <c r="V171" s="1" t="s">
        <v>155</v>
      </c>
      <c r="W171" s="1" t="s">
        <v>155</v>
      </c>
      <c r="X171" s="1" t="s">
        <v>155</v>
      </c>
      <c r="Y171" s="1" t="s">
        <v>155</v>
      </c>
      <c r="Z171" s="1" t="s">
        <v>155</v>
      </c>
      <c r="AA171" s="1" t="s">
        <v>155</v>
      </c>
      <c r="AB171" s="1" t="s">
        <v>155</v>
      </c>
      <c r="AC171" s="1" t="s">
        <v>155</v>
      </c>
      <c r="AD171" s="1" t="s">
        <v>155</v>
      </c>
      <c r="AG171" s="5"/>
    </row>
    <row r="172" spans="1:33" x14ac:dyDescent="0.15">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6" t="s">
        <v>166</v>
      </c>
      <c r="AF172" s="6" t="s">
        <v>232</v>
      </c>
      <c r="AG172" s="6" t="s">
        <v>163</v>
      </c>
    </row>
    <row r="173" spans="1:33" x14ac:dyDescent="0.15">
      <c r="A173" s="2" t="s">
        <v>69</v>
      </c>
      <c r="B173" s="1" t="s">
        <v>166</v>
      </c>
      <c r="C173" s="1" t="s">
        <v>166</v>
      </c>
      <c r="D173" s="1" t="s">
        <v>166</v>
      </c>
      <c r="E173" s="1" t="s">
        <v>155</v>
      </c>
      <c r="F173" s="1" t="s">
        <v>155</v>
      </c>
      <c r="G173" s="1" t="s">
        <v>232</v>
      </c>
      <c r="H173" s="1" t="s">
        <v>166</v>
      </c>
      <c r="I173" s="1" t="s">
        <v>166</v>
      </c>
      <c r="J173" s="1" t="s">
        <v>166</v>
      </c>
      <c r="K173" s="1" t="s">
        <v>166</v>
      </c>
      <c r="L173" s="1" t="s">
        <v>166</v>
      </c>
      <c r="M173" s="1" t="s">
        <v>166</v>
      </c>
      <c r="N173" s="1" t="s">
        <v>166</v>
      </c>
      <c r="O173" s="1" t="s">
        <v>155</v>
      </c>
      <c r="P173" s="1" t="s">
        <v>232</v>
      </c>
      <c r="Q173" s="1" t="s">
        <v>166</v>
      </c>
      <c r="R173" s="1" t="s">
        <v>166</v>
      </c>
      <c r="S173" s="1" t="s">
        <v>166</v>
      </c>
      <c r="T173" s="1" t="s">
        <v>166</v>
      </c>
      <c r="U173" s="1" t="s">
        <v>166</v>
      </c>
      <c r="V173" s="1" t="s">
        <v>232</v>
      </c>
      <c r="W173" s="1" t="s">
        <v>166</v>
      </c>
      <c r="X173" s="1" t="s">
        <v>166</v>
      </c>
      <c r="Y173" s="1" t="s">
        <v>155</v>
      </c>
      <c r="Z173" s="1" t="s">
        <v>232</v>
      </c>
      <c r="AA173" s="1" t="s">
        <v>155</v>
      </c>
      <c r="AB173" s="1" t="s">
        <v>155</v>
      </c>
      <c r="AC173" s="1" t="s">
        <v>155</v>
      </c>
      <c r="AD173" s="1" t="s">
        <v>155</v>
      </c>
      <c r="AE173">
        <f>COUNTIF(E173:Z173,"smooth")</f>
        <v>14</v>
      </c>
      <c r="AF173">
        <f>COUNTIF(E173:Z173,"faceted")</f>
        <v>4</v>
      </c>
      <c r="AG173">
        <f>COUNTIF(E173:$W173,"No curved surfaces are present")</f>
        <v>0</v>
      </c>
    </row>
    <row r="174" spans="1:33" x14ac:dyDescent="0.15">
      <c r="A174" s="2" t="s">
        <v>2</v>
      </c>
      <c r="B174" s="1" t="s">
        <v>155</v>
      </c>
      <c r="C174" s="1" t="s">
        <v>155</v>
      </c>
      <c r="D174" s="1" t="s">
        <v>155</v>
      </c>
      <c r="E174" s="1" t="s">
        <v>155</v>
      </c>
      <c r="F174" s="1" t="s">
        <v>155</v>
      </c>
      <c r="G174" s="1" t="s">
        <v>155</v>
      </c>
      <c r="H174" s="1" t="s">
        <v>155</v>
      </c>
      <c r="I174" s="1" t="s">
        <v>155</v>
      </c>
      <c r="J174" s="1" t="s">
        <v>155</v>
      </c>
      <c r="K174" s="1" t="s">
        <v>155</v>
      </c>
      <c r="L174" s="1" t="s">
        <v>155</v>
      </c>
      <c r="M174" s="1" t="s">
        <v>155</v>
      </c>
      <c r="N174" s="1" t="s">
        <v>155</v>
      </c>
      <c r="O174" s="1" t="s">
        <v>155</v>
      </c>
      <c r="P174" s="1" t="s">
        <v>155</v>
      </c>
      <c r="Q174" s="1" t="s">
        <v>155</v>
      </c>
      <c r="R174" s="1" t="s">
        <v>155</v>
      </c>
      <c r="S174" s="1" t="s">
        <v>155</v>
      </c>
      <c r="T174" s="1" t="s">
        <v>155</v>
      </c>
      <c r="U174" s="1" t="s">
        <v>155</v>
      </c>
      <c r="V174" s="1" t="s">
        <v>155</v>
      </c>
      <c r="W174" s="1" t="s">
        <v>155</v>
      </c>
      <c r="X174" s="1" t="s">
        <v>155</v>
      </c>
      <c r="Y174" s="1" t="s">
        <v>155</v>
      </c>
      <c r="Z174" s="1" t="s">
        <v>155</v>
      </c>
      <c r="AA174" s="1" t="s">
        <v>155</v>
      </c>
      <c r="AB174" s="1" t="s">
        <v>155</v>
      </c>
      <c r="AC174" s="1" t="s">
        <v>155</v>
      </c>
      <c r="AD174" s="1" t="s">
        <v>155</v>
      </c>
      <c r="AE174" s="5"/>
      <c r="AF174" s="5"/>
      <c r="AG174" s="5"/>
    </row>
    <row r="175" spans="1:33" x14ac:dyDescent="0.15">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0" t="s">
        <v>200</v>
      </c>
      <c r="AG175" s="1" t="s">
        <v>194</v>
      </c>
    </row>
    <row r="176" spans="1:33" x14ac:dyDescent="0.15">
      <c r="A176" s="2" t="s">
        <v>70</v>
      </c>
      <c r="B176" s="1" t="s">
        <v>177</v>
      </c>
      <c r="C176" s="1" t="s">
        <v>196</v>
      </c>
      <c r="D176" s="1" t="s">
        <v>196</v>
      </c>
      <c r="E176" s="1" t="s">
        <v>155</v>
      </c>
      <c r="F176" s="1" t="s">
        <v>155</v>
      </c>
      <c r="G176" s="1" t="s">
        <v>196</v>
      </c>
      <c r="H176" s="1" t="s">
        <v>196</v>
      </c>
      <c r="I176" s="1" t="s">
        <v>196</v>
      </c>
      <c r="J176" s="1" t="s">
        <v>196</v>
      </c>
      <c r="K176" s="1" t="s">
        <v>196</v>
      </c>
      <c r="L176" s="1" t="s">
        <v>177</v>
      </c>
      <c r="M176" s="1" t="s">
        <v>196</v>
      </c>
      <c r="N176" s="1" t="s">
        <v>196</v>
      </c>
      <c r="O176" s="1" t="s">
        <v>155</v>
      </c>
      <c r="P176" s="1" t="s">
        <v>196</v>
      </c>
      <c r="Q176" s="1" t="s">
        <v>196</v>
      </c>
      <c r="R176" s="1" t="s">
        <v>196</v>
      </c>
      <c r="S176" s="1" t="s">
        <v>196</v>
      </c>
      <c r="T176" s="1" t="s">
        <v>177</v>
      </c>
      <c r="U176" s="1" t="s">
        <v>196</v>
      </c>
      <c r="V176" s="1" t="s">
        <v>196</v>
      </c>
      <c r="W176" s="1" t="s">
        <v>196</v>
      </c>
      <c r="X176" s="1" t="s">
        <v>196</v>
      </c>
      <c r="Y176" s="1" t="s">
        <v>155</v>
      </c>
      <c r="Z176" s="1" t="s">
        <v>196</v>
      </c>
      <c r="AA176" s="1" t="s">
        <v>155</v>
      </c>
      <c r="AB176" s="1" t="s">
        <v>155</v>
      </c>
      <c r="AC176" s="1" t="s">
        <v>155</v>
      </c>
      <c r="AD176" s="1" t="s">
        <v>155</v>
      </c>
      <c r="AF176">
        <f>COUNTIF(E176:Z176,"Flattened cylinder")</f>
        <v>0</v>
      </c>
      <c r="AG176">
        <f>COUNTIF(E176:Z176,"Flattened shape")</f>
        <v>0</v>
      </c>
    </row>
    <row r="177" spans="1:33" x14ac:dyDescent="0.15">
      <c r="A177" s="2" t="s">
        <v>2</v>
      </c>
      <c r="B177" s="1" t="s">
        <v>155</v>
      </c>
      <c r="C177" s="1" t="s">
        <v>155</v>
      </c>
      <c r="D177" s="1" t="s">
        <v>155</v>
      </c>
      <c r="E177" s="1" t="s">
        <v>155</v>
      </c>
      <c r="F177" s="1" t="s">
        <v>155</v>
      </c>
      <c r="G177" s="1" t="s">
        <v>155</v>
      </c>
      <c r="H177" s="1" t="s">
        <v>155</v>
      </c>
      <c r="I177" s="1" t="s">
        <v>155</v>
      </c>
      <c r="J177" s="1" t="s">
        <v>155</v>
      </c>
      <c r="K177" s="1" t="s">
        <v>155</v>
      </c>
      <c r="L177" s="1" t="s">
        <v>155</v>
      </c>
      <c r="M177" s="1" t="s">
        <v>155</v>
      </c>
      <c r="N177" s="1" t="s">
        <v>155</v>
      </c>
      <c r="O177" s="1" t="s">
        <v>155</v>
      </c>
      <c r="P177" s="1" t="s">
        <v>155</v>
      </c>
      <c r="Q177" s="1" t="s">
        <v>155</v>
      </c>
      <c r="R177" s="1" t="s">
        <v>155</v>
      </c>
      <c r="S177" s="1" t="s">
        <v>155</v>
      </c>
      <c r="T177" s="1" t="s">
        <v>155</v>
      </c>
      <c r="U177" s="1" t="s">
        <v>155</v>
      </c>
      <c r="V177" s="1" t="s">
        <v>155</v>
      </c>
      <c r="W177" s="1" t="s">
        <v>155</v>
      </c>
      <c r="X177" s="1" t="s">
        <v>155</v>
      </c>
      <c r="Y177" s="1" t="s">
        <v>155</v>
      </c>
      <c r="Z177" s="1" t="s">
        <v>155</v>
      </c>
      <c r="AA177" s="1" t="s">
        <v>155</v>
      </c>
      <c r="AB177" s="1" t="s">
        <v>155</v>
      </c>
      <c r="AC177" s="1" t="s">
        <v>155</v>
      </c>
      <c r="AD177" s="1" t="s">
        <v>155</v>
      </c>
      <c r="AE177" s="5"/>
      <c r="AF177" s="5"/>
      <c r="AG177" s="5"/>
    </row>
    <row r="178" spans="1:33" x14ac:dyDescent="0.15">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6" t="s">
        <v>484</v>
      </c>
      <c r="AF178" s="6" t="s">
        <v>485</v>
      </c>
      <c r="AG178" s="5"/>
    </row>
    <row r="179" spans="1:33" x14ac:dyDescent="0.15">
      <c r="A179" s="2" t="s">
        <v>71</v>
      </c>
      <c r="B179" s="1" t="s">
        <v>158</v>
      </c>
      <c r="C179" s="1" t="s">
        <v>158</v>
      </c>
      <c r="D179" s="1" t="s">
        <v>158</v>
      </c>
      <c r="E179" s="1" t="s">
        <v>158</v>
      </c>
      <c r="F179" s="1" t="s">
        <v>155</v>
      </c>
      <c r="G179" s="1" t="s">
        <v>158</v>
      </c>
      <c r="H179" s="1" t="s">
        <v>158</v>
      </c>
      <c r="I179" s="1" t="s">
        <v>158</v>
      </c>
      <c r="J179" s="1" t="s">
        <v>158</v>
      </c>
      <c r="K179" s="1" t="s">
        <v>158</v>
      </c>
      <c r="L179" s="1" t="s">
        <v>158</v>
      </c>
      <c r="M179" s="1" t="s">
        <v>158</v>
      </c>
      <c r="N179" s="1" t="s">
        <v>158</v>
      </c>
      <c r="O179" s="1" t="s">
        <v>155</v>
      </c>
      <c r="P179" s="1" t="s">
        <v>158</v>
      </c>
      <c r="Q179" s="1" t="s">
        <v>158</v>
      </c>
      <c r="R179" s="1" t="s">
        <v>158</v>
      </c>
      <c r="S179" s="1" t="s">
        <v>158</v>
      </c>
      <c r="T179" s="1" t="s">
        <v>158</v>
      </c>
      <c r="U179" s="1" t="s">
        <v>158</v>
      </c>
      <c r="V179" s="1" t="s">
        <v>158</v>
      </c>
      <c r="W179" s="1" t="s">
        <v>158</v>
      </c>
      <c r="X179" s="1" t="s">
        <v>158</v>
      </c>
      <c r="Y179" s="1" t="s">
        <v>155</v>
      </c>
      <c r="Z179" s="1" t="s">
        <v>158</v>
      </c>
      <c r="AA179" s="1" t="s">
        <v>155</v>
      </c>
      <c r="AB179" s="1" t="s">
        <v>155</v>
      </c>
      <c r="AC179" s="1" t="s">
        <v>155</v>
      </c>
      <c r="AD179" s="1" t="s">
        <v>155</v>
      </c>
      <c r="AE179">
        <f>COUNTIF(E179:Z179,0)</f>
        <v>0</v>
      </c>
      <c r="AF179">
        <f>COUNTIF(E179:Z179,1)</f>
        <v>19</v>
      </c>
    </row>
    <row r="180" spans="1:33" x14ac:dyDescent="0.15">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6" t="s">
        <v>159</v>
      </c>
      <c r="AF180" s="6" t="s">
        <v>170</v>
      </c>
      <c r="AG180" s="6" t="s">
        <v>162</v>
      </c>
    </row>
    <row r="181" spans="1:33" x14ac:dyDescent="0.15">
      <c r="A181" s="2" t="s">
        <v>72</v>
      </c>
      <c r="B181" s="1" t="s">
        <v>159</v>
      </c>
      <c r="C181" s="1" t="s">
        <v>159</v>
      </c>
      <c r="D181" s="1" t="s">
        <v>159</v>
      </c>
      <c r="E181" s="1" t="s">
        <v>159</v>
      </c>
      <c r="F181" s="1" t="s">
        <v>155</v>
      </c>
      <c r="G181" s="1" t="s">
        <v>159</v>
      </c>
      <c r="H181" s="1" t="s">
        <v>159</v>
      </c>
      <c r="I181" s="1" t="s">
        <v>159</v>
      </c>
      <c r="J181" s="1" t="s">
        <v>170</v>
      </c>
      <c r="K181" s="1" t="s">
        <v>159</v>
      </c>
      <c r="L181" s="1" t="s">
        <v>159</v>
      </c>
      <c r="M181" s="1" t="s">
        <v>159</v>
      </c>
      <c r="N181" s="1" t="s">
        <v>170</v>
      </c>
      <c r="O181" s="1" t="s">
        <v>155</v>
      </c>
      <c r="P181" s="1" t="s">
        <v>159</v>
      </c>
      <c r="Q181" s="1" t="s">
        <v>159</v>
      </c>
      <c r="R181" s="1" t="s">
        <v>159</v>
      </c>
      <c r="S181" s="1" t="s">
        <v>159</v>
      </c>
      <c r="T181" s="1" t="s">
        <v>170</v>
      </c>
      <c r="U181" s="1" t="s">
        <v>159</v>
      </c>
      <c r="V181" s="1" t="s">
        <v>159</v>
      </c>
      <c r="W181" s="1" t="s">
        <v>159</v>
      </c>
      <c r="X181" s="1" t="s">
        <v>159</v>
      </c>
      <c r="Y181" s="1" t="s">
        <v>155</v>
      </c>
      <c r="Z181" s="1" t="s">
        <v>159</v>
      </c>
      <c r="AA181" s="1" t="s">
        <v>155</v>
      </c>
      <c r="AB181" s="1" t="s">
        <v>155</v>
      </c>
      <c r="AC181" s="1" t="s">
        <v>155</v>
      </c>
      <c r="AD181" s="1" t="s">
        <v>155</v>
      </c>
      <c r="AE181">
        <f>COUNTIF(E181:Z181,"above touching")</f>
        <v>16</v>
      </c>
      <c r="AF181">
        <f>COUNTIF(E181:Z181,"above")</f>
        <v>3</v>
      </c>
      <c r="AG181">
        <f>COUNTIF(E181:Z181,"on")</f>
        <v>0</v>
      </c>
    </row>
    <row r="182" spans="1:33" x14ac:dyDescent="0.15">
      <c r="A182" s="2" t="s">
        <v>2</v>
      </c>
      <c r="B182" s="1" t="s">
        <v>155</v>
      </c>
      <c r="C182" s="1" t="s">
        <v>155</v>
      </c>
      <c r="D182" s="1" t="s">
        <v>155</v>
      </c>
      <c r="E182" s="1" t="s">
        <v>155</v>
      </c>
      <c r="F182" s="1" t="s">
        <v>155</v>
      </c>
      <c r="G182" s="1" t="s">
        <v>155</v>
      </c>
      <c r="H182" s="1" t="s">
        <v>155</v>
      </c>
      <c r="I182" s="1" t="s">
        <v>155</v>
      </c>
      <c r="J182" s="1" t="s">
        <v>155</v>
      </c>
      <c r="K182" s="1" t="s">
        <v>155</v>
      </c>
      <c r="L182" s="1" t="s">
        <v>155</v>
      </c>
      <c r="M182" s="1" t="s">
        <v>155</v>
      </c>
      <c r="N182" s="1" t="s">
        <v>155</v>
      </c>
      <c r="O182" s="1" t="s">
        <v>155</v>
      </c>
      <c r="P182" s="1" t="s">
        <v>155</v>
      </c>
      <c r="Q182" s="1" t="s">
        <v>155</v>
      </c>
      <c r="R182" s="1" t="s">
        <v>155</v>
      </c>
      <c r="S182" s="1" t="s">
        <v>155</v>
      </c>
      <c r="T182" s="1" t="s">
        <v>155</v>
      </c>
      <c r="U182" s="1" t="s">
        <v>155</v>
      </c>
      <c r="V182" s="1" t="s">
        <v>155</v>
      </c>
      <c r="W182" s="1" t="s">
        <v>155</v>
      </c>
      <c r="X182" s="1" t="s">
        <v>155</v>
      </c>
      <c r="Y182" s="1" t="s">
        <v>155</v>
      </c>
      <c r="Z182" s="1" t="s">
        <v>155</v>
      </c>
      <c r="AA182" s="1" t="s">
        <v>155</v>
      </c>
      <c r="AB182" s="1" t="s">
        <v>155</v>
      </c>
      <c r="AC182" s="1" t="s">
        <v>155</v>
      </c>
      <c r="AD182" s="1" t="s">
        <v>155</v>
      </c>
    </row>
    <row r="183" spans="1:33" x14ac:dyDescent="0.15">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6" t="s">
        <v>166</v>
      </c>
      <c r="AF183" s="6" t="s">
        <v>232</v>
      </c>
      <c r="AG183" s="6" t="s">
        <v>163</v>
      </c>
    </row>
    <row r="184" spans="1:33" x14ac:dyDescent="0.15">
      <c r="A184" s="2" t="s">
        <v>73</v>
      </c>
      <c r="B184" s="1" t="s">
        <v>166</v>
      </c>
      <c r="C184" s="1" t="s">
        <v>163</v>
      </c>
      <c r="D184" s="1" t="s">
        <v>163</v>
      </c>
      <c r="E184" s="1" t="s">
        <v>163</v>
      </c>
      <c r="F184" s="1" t="s">
        <v>155</v>
      </c>
      <c r="G184" s="1" t="s">
        <v>166</v>
      </c>
      <c r="H184" s="1" t="s">
        <v>166</v>
      </c>
      <c r="I184" s="1" t="s">
        <v>166</v>
      </c>
      <c r="J184" s="1" t="s">
        <v>163</v>
      </c>
      <c r="K184" s="1" t="s">
        <v>163</v>
      </c>
      <c r="L184" s="1" t="s">
        <v>232</v>
      </c>
      <c r="M184" s="1" t="s">
        <v>166</v>
      </c>
      <c r="N184" s="1" t="s">
        <v>166</v>
      </c>
      <c r="O184" s="1" t="s">
        <v>155</v>
      </c>
      <c r="P184" s="1" t="s">
        <v>232</v>
      </c>
      <c r="Q184" s="1" t="s">
        <v>166</v>
      </c>
      <c r="R184" s="1" t="s">
        <v>166</v>
      </c>
      <c r="S184" s="1" t="s">
        <v>166</v>
      </c>
      <c r="T184" s="1" t="s">
        <v>166</v>
      </c>
      <c r="U184" s="1" t="s">
        <v>166</v>
      </c>
      <c r="V184" s="1" t="s">
        <v>163</v>
      </c>
      <c r="W184" s="1" t="s">
        <v>166</v>
      </c>
      <c r="X184" s="1" t="s">
        <v>166</v>
      </c>
      <c r="Y184" s="1" t="s">
        <v>155</v>
      </c>
      <c r="Z184" s="1" t="s">
        <v>163</v>
      </c>
      <c r="AA184" s="1" t="s">
        <v>155</v>
      </c>
      <c r="AB184" s="1" t="s">
        <v>155</v>
      </c>
      <c r="AC184" s="1" t="s">
        <v>155</v>
      </c>
      <c r="AD184" s="1" t="s">
        <v>155</v>
      </c>
      <c r="AE184">
        <f>COUNTIF(E184:Z184,"smooth")</f>
        <v>12</v>
      </c>
      <c r="AF184">
        <f>COUNTIF(E184:Z184,"faceted")</f>
        <v>2</v>
      </c>
      <c r="AG184">
        <f>COUNTIF(E184:$W184,"No curved surfaces are present")</f>
        <v>4</v>
      </c>
    </row>
    <row r="185" spans="1:33" x14ac:dyDescent="0.15">
      <c r="A185" s="2" t="s">
        <v>2</v>
      </c>
      <c r="B185" s="1" t="s">
        <v>155</v>
      </c>
      <c r="C185" s="1" t="s">
        <v>155</v>
      </c>
      <c r="D185" s="1" t="s">
        <v>155</v>
      </c>
      <c r="E185" s="1" t="s">
        <v>155</v>
      </c>
      <c r="F185" s="1" t="s">
        <v>155</v>
      </c>
      <c r="G185" s="1" t="s">
        <v>155</v>
      </c>
      <c r="H185" s="1" t="s">
        <v>155</v>
      </c>
      <c r="I185" s="1" t="s">
        <v>155</v>
      </c>
      <c r="J185" s="1" t="s">
        <v>155</v>
      </c>
      <c r="K185" s="1" t="s">
        <v>155</v>
      </c>
      <c r="L185" s="1" t="s">
        <v>155</v>
      </c>
      <c r="M185" s="1" t="s">
        <v>155</v>
      </c>
      <c r="N185" s="1" t="s">
        <v>155</v>
      </c>
      <c r="O185" s="1" t="s">
        <v>155</v>
      </c>
      <c r="P185" s="1" t="s">
        <v>155</v>
      </c>
      <c r="Q185" s="1" t="s">
        <v>155</v>
      </c>
      <c r="R185" s="1" t="s">
        <v>155</v>
      </c>
      <c r="S185" s="1" t="s">
        <v>155</v>
      </c>
      <c r="T185" s="1" t="s">
        <v>155</v>
      </c>
      <c r="U185" s="1" t="s">
        <v>155</v>
      </c>
      <c r="V185" s="1" t="s">
        <v>155</v>
      </c>
      <c r="W185" s="1" t="s">
        <v>155</v>
      </c>
      <c r="X185" s="1" t="s">
        <v>155</v>
      </c>
      <c r="Y185" s="1" t="s">
        <v>155</v>
      </c>
      <c r="Z185" s="1" t="s">
        <v>155</v>
      </c>
      <c r="AA185" s="1" t="s">
        <v>155</v>
      </c>
      <c r="AB185" s="1" t="s">
        <v>155</v>
      </c>
      <c r="AC185" s="1" t="s">
        <v>155</v>
      </c>
      <c r="AD185" s="1" t="s">
        <v>155</v>
      </c>
    </row>
    <row r="186" spans="1:33" x14ac:dyDescent="0.15">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0" t="s">
        <v>164</v>
      </c>
      <c r="AF186" s="10" t="s">
        <v>385</v>
      </c>
      <c r="AG186" s="1" t="s">
        <v>498</v>
      </c>
    </row>
    <row r="187" spans="1:33" x14ac:dyDescent="0.15">
      <c r="A187" s="2" t="s">
        <v>74</v>
      </c>
      <c r="B187" s="1" t="s">
        <v>155</v>
      </c>
      <c r="C187" s="1" t="s">
        <v>197</v>
      </c>
      <c r="D187" s="1" t="s">
        <v>197</v>
      </c>
      <c r="E187" s="1" t="s">
        <v>197</v>
      </c>
      <c r="F187" s="1" t="s">
        <v>155</v>
      </c>
      <c r="G187" s="1" t="s">
        <v>234</v>
      </c>
      <c r="H187" s="1" t="s">
        <v>234</v>
      </c>
      <c r="I187" s="1" t="s">
        <v>234</v>
      </c>
      <c r="J187" s="1" t="s">
        <v>197</v>
      </c>
      <c r="K187" s="1" t="s">
        <v>197</v>
      </c>
      <c r="L187" s="1" t="s">
        <v>155</v>
      </c>
      <c r="M187" s="1" t="s">
        <v>234</v>
      </c>
      <c r="N187" s="1" t="s">
        <v>234</v>
      </c>
      <c r="O187" s="1" t="s">
        <v>155</v>
      </c>
      <c r="P187" s="1" t="s">
        <v>197</v>
      </c>
      <c r="Q187" s="1" t="s">
        <v>234</v>
      </c>
      <c r="R187" s="1" t="s">
        <v>234</v>
      </c>
      <c r="S187" s="1" t="s">
        <v>234</v>
      </c>
      <c r="T187" s="1" t="s">
        <v>234</v>
      </c>
      <c r="U187" s="1" t="s">
        <v>234</v>
      </c>
      <c r="V187" s="1" t="s">
        <v>197</v>
      </c>
      <c r="W187" s="1" t="s">
        <v>234</v>
      </c>
      <c r="X187" s="1" t="s">
        <v>234</v>
      </c>
      <c r="Y187" s="1" t="s">
        <v>155</v>
      </c>
      <c r="Z187" s="1" t="s">
        <v>197</v>
      </c>
      <c r="AA187" s="1" t="s">
        <v>155</v>
      </c>
      <c r="AB187" s="1" t="s">
        <v>155</v>
      </c>
      <c r="AC187" s="1" t="s">
        <v>155</v>
      </c>
      <c r="AD187" s="1" t="s">
        <v>155</v>
      </c>
      <c r="AE187">
        <f>COUNTIF(E187:Z187,"Complete cube")</f>
        <v>0</v>
      </c>
      <c r="AF187">
        <f>COUNTIF(E187:Z187,"Cube with missing faces")</f>
        <v>0</v>
      </c>
      <c r="AG187">
        <f>COUNTIF(E187:Z187,"Cube with faces that appear and disappear while rotating")</f>
        <v>0</v>
      </c>
    </row>
    <row r="188" spans="1:33" x14ac:dyDescent="0.15">
      <c r="A188" s="2" t="s">
        <v>2</v>
      </c>
      <c r="B188" s="1" t="s">
        <v>173</v>
      </c>
      <c r="C188" s="1" t="s">
        <v>155</v>
      </c>
      <c r="D188" s="1" t="s">
        <v>155</v>
      </c>
      <c r="E188" s="1" t="s">
        <v>155</v>
      </c>
      <c r="F188" s="1" t="s">
        <v>155</v>
      </c>
      <c r="G188" s="1" t="s">
        <v>155</v>
      </c>
      <c r="H188" s="1" t="s">
        <v>155</v>
      </c>
      <c r="I188" s="1" t="s">
        <v>155</v>
      </c>
      <c r="J188" s="1" t="s">
        <v>155</v>
      </c>
      <c r="K188" s="1" t="s">
        <v>155</v>
      </c>
      <c r="L188" s="1" t="s">
        <v>285</v>
      </c>
      <c r="M188" s="1" t="s">
        <v>155</v>
      </c>
      <c r="N188" s="1" t="s">
        <v>155</v>
      </c>
      <c r="O188" s="1" t="s">
        <v>155</v>
      </c>
      <c r="P188" s="1" t="s">
        <v>155</v>
      </c>
      <c r="Q188" s="1" t="s">
        <v>155</v>
      </c>
      <c r="R188" s="1" t="s">
        <v>155</v>
      </c>
      <c r="S188" s="1" t="s">
        <v>155</v>
      </c>
      <c r="T188" s="1" t="s">
        <v>155</v>
      </c>
      <c r="U188" s="1" t="s">
        <v>155</v>
      </c>
      <c r="V188" s="1" t="s">
        <v>155</v>
      </c>
      <c r="W188" s="1" t="s">
        <v>155</v>
      </c>
      <c r="X188" s="1" t="s">
        <v>155</v>
      </c>
      <c r="Y188" s="1" t="s">
        <v>155</v>
      </c>
      <c r="Z188" s="1" t="s">
        <v>155</v>
      </c>
      <c r="AA188" s="1" t="s">
        <v>155</v>
      </c>
      <c r="AB188" s="1" t="s">
        <v>155</v>
      </c>
      <c r="AC188" s="1" t="s">
        <v>155</v>
      </c>
      <c r="AD188" s="1" t="s">
        <v>155</v>
      </c>
    </row>
    <row r="189" spans="1:33" x14ac:dyDescent="0.15">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6" t="s">
        <v>484</v>
      </c>
      <c r="AF189" s="6" t="s">
        <v>485</v>
      </c>
    </row>
    <row r="190" spans="1:33" x14ac:dyDescent="0.15">
      <c r="A190" s="2" t="s">
        <v>75</v>
      </c>
      <c r="B190" s="1" t="s">
        <v>165</v>
      </c>
      <c r="C190" s="1" t="s">
        <v>165</v>
      </c>
      <c r="D190" s="1" t="s">
        <v>158</v>
      </c>
      <c r="E190" s="1" t="s">
        <v>165</v>
      </c>
      <c r="F190" s="1" t="s">
        <v>155</v>
      </c>
      <c r="G190" s="1" t="s">
        <v>158</v>
      </c>
      <c r="H190" s="1" t="s">
        <v>158</v>
      </c>
      <c r="I190" s="1" t="s">
        <v>165</v>
      </c>
      <c r="J190" s="1" t="s">
        <v>165</v>
      </c>
      <c r="K190" s="1" t="s">
        <v>165</v>
      </c>
      <c r="L190" s="1" t="s">
        <v>158</v>
      </c>
      <c r="M190" s="1" t="s">
        <v>158</v>
      </c>
      <c r="N190" s="1" t="s">
        <v>165</v>
      </c>
      <c r="O190" s="1" t="s">
        <v>155</v>
      </c>
      <c r="P190" s="1" t="s">
        <v>165</v>
      </c>
      <c r="Q190" s="1" t="s">
        <v>165</v>
      </c>
      <c r="R190" s="1" t="s">
        <v>165</v>
      </c>
      <c r="S190" s="1" t="s">
        <v>165</v>
      </c>
      <c r="T190" s="1" t="s">
        <v>165</v>
      </c>
      <c r="U190" s="1" t="s">
        <v>158</v>
      </c>
      <c r="V190" s="1" t="s">
        <v>158</v>
      </c>
      <c r="W190" s="1" t="s">
        <v>165</v>
      </c>
      <c r="X190" s="1" t="s">
        <v>165</v>
      </c>
      <c r="Y190" s="1" t="s">
        <v>155</v>
      </c>
      <c r="Z190" s="1" t="s">
        <v>158</v>
      </c>
      <c r="AA190" s="1" t="s">
        <v>155</v>
      </c>
      <c r="AB190" s="1" t="s">
        <v>155</v>
      </c>
      <c r="AC190" s="1" t="s">
        <v>155</v>
      </c>
      <c r="AD190" s="1" t="s">
        <v>155</v>
      </c>
      <c r="AE190">
        <f>COUNTIF(E190:Z190,0)</f>
        <v>12</v>
      </c>
      <c r="AF190">
        <f>COUNTIF(E190:Z190,1)</f>
        <v>7</v>
      </c>
      <c r="AG190" s="5"/>
    </row>
    <row r="191" spans="1:33" x14ac:dyDescent="0.15">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6" t="s">
        <v>159</v>
      </c>
      <c r="AF191" s="6" t="s">
        <v>170</v>
      </c>
      <c r="AG191" s="5"/>
    </row>
    <row r="192" spans="1:33" x14ac:dyDescent="0.15">
      <c r="A192" s="2" t="s">
        <v>76</v>
      </c>
      <c r="B192" s="1" t="s">
        <v>155</v>
      </c>
      <c r="C192" s="1" t="s">
        <v>155</v>
      </c>
      <c r="D192" s="1" t="s">
        <v>162</v>
      </c>
      <c r="E192" s="1" t="s">
        <v>155</v>
      </c>
      <c r="F192" s="1" t="s">
        <v>155</v>
      </c>
      <c r="G192" s="1" t="s">
        <v>162</v>
      </c>
      <c r="H192" s="1" t="s">
        <v>162</v>
      </c>
      <c r="I192" s="1" t="s">
        <v>155</v>
      </c>
      <c r="J192" s="1" t="s">
        <v>155</v>
      </c>
      <c r="K192" s="1" t="s">
        <v>155</v>
      </c>
      <c r="L192" s="1" t="s">
        <v>162</v>
      </c>
      <c r="M192" s="1" t="s">
        <v>162</v>
      </c>
      <c r="N192" s="1" t="s">
        <v>155</v>
      </c>
      <c r="O192" s="1" t="s">
        <v>155</v>
      </c>
      <c r="P192" s="1" t="s">
        <v>155</v>
      </c>
      <c r="Q192" s="1" t="s">
        <v>155</v>
      </c>
      <c r="R192" s="1" t="s">
        <v>155</v>
      </c>
      <c r="S192" s="1" t="s">
        <v>155</v>
      </c>
      <c r="T192" s="1" t="s">
        <v>155</v>
      </c>
      <c r="U192" s="1" t="s">
        <v>159</v>
      </c>
      <c r="V192" s="1" t="s">
        <v>159</v>
      </c>
      <c r="W192" s="1" t="s">
        <v>155</v>
      </c>
      <c r="X192" s="1" t="s">
        <v>155</v>
      </c>
      <c r="Y192" s="1" t="s">
        <v>155</v>
      </c>
      <c r="Z192" s="1" t="s">
        <v>162</v>
      </c>
      <c r="AA192" s="1" t="s">
        <v>155</v>
      </c>
      <c r="AB192" s="1" t="s">
        <v>155</v>
      </c>
      <c r="AC192" s="1" t="s">
        <v>155</v>
      </c>
      <c r="AD192" s="1" t="s">
        <v>155</v>
      </c>
      <c r="AE192">
        <f>COUNTIF(E192:Z192,"above touching")</f>
        <v>2</v>
      </c>
      <c r="AF192">
        <f>COUNTIF(E192:Z192,"above")</f>
        <v>0</v>
      </c>
      <c r="AG192" s="5"/>
    </row>
    <row r="193" spans="1:33" x14ac:dyDescent="0.15">
      <c r="A193" s="2" t="s">
        <v>2</v>
      </c>
      <c r="B193" s="1" t="s">
        <v>155</v>
      </c>
      <c r="C193" s="1" t="s">
        <v>155</v>
      </c>
      <c r="D193" s="1" t="s">
        <v>155</v>
      </c>
      <c r="E193" s="1" t="s">
        <v>155</v>
      </c>
      <c r="F193" s="1" t="s">
        <v>155</v>
      </c>
      <c r="G193" s="1" t="s">
        <v>155</v>
      </c>
      <c r="H193" s="1" t="s">
        <v>155</v>
      </c>
      <c r="I193" s="1" t="s">
        <v>155</v>
      </c>
      <c r="J193" s="1" t="s">
        <v>155</v>
      </c>
      <c r="K193" s="1" t="s">
        <v>155</v>
      </c>
      <c r="L193" s="1" t="s">
        <v>155</v>
      </c>
      <c r="M193" s="1" t="s">
        <v>155</v>
      </c>
      <c r="N193" s="1" t="s">
        <v>155</v>
      </c>
      <c r="O193" s="1" t="s">
        <v>155</v>
      </c>
      <c r="P193" s="1" t="s">
        <v>155</v>
      </c>
      <c r="Q193" s="1" t="s">
        <v>155</v>
      </c>
      <c r="R193" s="1" t="s">
        <v>155</v>
      </c>
      <c r="S193" s="1" t="s">
        <v>155</v>
      </c>
      <c r="T193" s="1" t="s">
        <v>155</v>
      </c>
      <c r="U193" s="1" t="s">
        <v>155</v>
      </c>
      <c r="V193" s="1" t="s">
        <v>155</v>
      </c>
      <c r="W193" s="1" t="s">
        <v>155</v>
      </c>
      <c r="X193" s="1" t="s">
        <v>155</v>
      </c>
      <c r="Y193" s="1" t="s">
        <v>155</v>
      </c>
      <c r="Z193" s="1" t="s">
        <v>155</v>
      </c>
      <c r="AA193" s="1" t="s">
        <v>155</v>
      </c>
      <c r="AB193" s="1" t="s">
        <v>155</v>
      </c>
      <c r="AC193" s="1" t="s">
        <v>155</v>
      </c>
      <c r="AD193" s="1" t="s">
        <v>155</v>
      </c>
      <c r="AG193" s="5"/>
    </row>
    <row r="194" spans="1:33" x14ac:dyDescent="0.15">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6" t="s">
        <v>166</v>
      </c>
      <c r="AF194" s="6" t="s">
        <v>232</v>
      </c>
      <c r="AG194" s="6" t="s">
        <v>163</v>
      </c>
    </row>
    <row r="195" spans="1:33" x14ac:dyDescent="0.15">
      <c r="A195" s="2" t="s">
        <v>77</v>
      </c>
      <c r="B195" s="1" t="s">
        <v>155</v>
      </c>
      <c r="C195" s="1" t="s">
        <v>155</v>
      </c>
      <c r="D195" s="1" t="s">
        <v>163</v>
      </c>
      <c r="E195" s="1" t="s">
        <v>155</v>
      </c>
      <c r="F195" s="1" t="s">
        <v>155</v>
      </c>
      <c r="G195" s="1" t="s">
        <v>163</v>
      </c>
      <c r="H195" s="1" t="s">
        <v>163</v>
      </c>
      <c r="I195" s="1" t="s">
        <v>155</v>
      </c>
      <c r="J195" s="1" t="s">
        <v>155</v>
      </c>
      <c r="K195" s="1" t="s">
        <v>155</v>
      </c>
      <c r="L195" s="1" t="s">
        <v>163</v>
      </c>
      <c r="M195" s="1" t="s">
        <v>163</v>
      </c>
      <c r="N195" s="1" t="s">
        <v>155</v>
      </c>
      <c r="O195" s="1" t="s">
        <v>155</v>
      </c>
      <c r="P195" s="1" t="s">
        <v>155</v>
      </c>
      <c r="Q195" s="1" t="s">
        <v>155</v>
      </c>
      <c r="R195" s="1" t="s">
        <v>155</v>
      </c>
      <c r="S195" s="1" t="s">
        <v>155</v>
      </c>
      <c r="T195" s="1" t="s">
        <v>155</v>
      </c>
      <c r="U195" s="1" t="s">
        <v>163</v>
      </c>
      <c r="V195" s="1" t="s">
        <v>163</v>
      </c>
      <c r="W195" s="1" t="s">
        <v>155</v>
      </c>
      <c r="X195" s="1" t="s">
        <v>155</v>
      </c>
      <c r="Y195" s="1" t="s">
        <v>155</v>
      </c>
      <c r="Z195" s="1" t="s">
        <v>163</v>
      </c>
      <c r="AA195" s="1" t="s">
        <v>155</v>
      </c>
      <c r="AB195" s="1" t="s">
        <v>155</v>
      </c>
      <c r="AC195" s="1" t="s">
        <v>155</v>
      </c>
      <c r="AD195" s="1" t="s">
        <v>155</v>
      </c>
      <c r="AE195">
        <f>COUNTIF(E195:Z195,"smooth")</f>
        <v>0</v>
      </c>
      <c r="AF195">
        <f>COUNTIF(E195:Z195,"faceted")</f>
        <v>0</v>
      </c>
      <c r="AG195">
        <f>COUNTIF(E195:$W195,"No curved surfaces are present")</f>
        <v>6</v>
      </c>
    </row>
    <row r="196" spans="1:33" x14ac:dyDescent="0.15">
      <c r="A196" s="2" t="s">
        <v>2</v>
      </c>
      <c r="B196" s="1" t="s">
        <v>155</v>
      </c>
      <c r="C196" s="1" t="s">
        <v>155</v>
      </c>
      <c r="D196" s="1" t="s">
        <v>155</v>
      </c>
      <c r="E196" s="1" t="s">
        <v>155</v>
      </c>
      <c r="F196" s="1" t="s">
        <v>155</v>
      </c>
      <c r="G196" s="1" t="s">
        <v>155</v>
      </c>
      <c r="H196" s="1" t="s">
        <v>155</v>
      </c>
      <c r="I196" s="1" t="s">
        <v>155</v>
      </c>
      <c r="J196" s="1" t="s">
        <v>155</v>
      </c>
      <c r="K196" s="1" t="s">
        <v>155</v>
      </c>
      <c r="L196" s="1" t="s">
        <v>155</v>
      </c>
      <c r="M196" s="1" t="s">
        <v>155</v>
      </c>
      <c r="N196" s="1" t="s">
        <v>155</v>
      </c>
      <c r="O196" s="1" t="s">
        <v>155</v>
      </c>
      <c r="P196" s="1" t="s">
        <v>155</v>
      </c>
      <c r="Q196" s="1" t="s">
        <v>155</v>
      </c>
      <c r="R196" s="1" t="s">
        <v>155</v>
      </c>
      <c r="S196" s="1" t="s">
        <v>155</v>
      </c>
      <c r="T196" s="1" t="s">
        <v>155</v>
      </c>
      <c r="U196" s="1" t="s">
        <v>155</v>
      </c>
      <c r="V196" s="1" t="s">
        <v>155</v>
      </c>
      <c r="W196" s="1" t="s">
        <v>155</v>
      </c>
      <c r="X196" s="1" t="s">
        <v>155</v>
      </c>
      <c r="Y196" s="1" t="s">
        <v>155</v>
      </c>
      <c r="Z196" s="1" t="s">
        <v>155</v>
      </c>
      <c r="AA196" s="1" t="s">
        <v>155</v>
      </c>
      <c r="AB196" s="1" t="s">
        <v>155</v>
      </c>
      <c r="AC196" s="1" t="s">
        <v>155</v>
      </c>
      <c r="AD196" s="1" t="s">
        <v>155</v>
      </c>
      <c r="AE196" s="5"/>
      <c r="AF196" s="5"/>
      <c r="AG196" s="5"/>
    </row>
    <row r="197" spans="1:33" x14ac:dyDescent="0.15">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0" t="s">
        <v>164</v>
      </c>
      <c r="AF197" s="10" t="s">
        <v>385</v>
      </c>
      <c r="AG197" s="1" t="s">
        <v>498</v>
      </c>
    </row>
    <row r="198" spans="1:33" x14ac:dyDescent="0.15">
      <c r="A198" s="2" t="s">
        <v>78</v>
      </c>
      <c r="B198" s="1" t="s">
        <v>155</v>
      </c>
      <c r="C198" s="1" t="s">
        <v>155</v>
      </c>
      <c r="D198" s="1" t="s">
        <v>194</v>
      </c>
      <c r="E198" s="1" t="s">
        <v>155</v>
      </c>
      <c r="F198" s="1" t="s">
        <v>155</v>
      </c>
      <c r="G198" s="1" t="s">
        <v>194</v>
      </c>
      <c r="H198" s="1" t="s">
        <v>194</v>
      </c>
      <c r="I198" s="1" t="s">
        <v>155</v>
      </c>
      <c r="J198" s="1" t="s">
        <v>155</v>
      </c>
      <c r="K198" s="1" t="s">
        <v>155</v>
      </c>
      <c r="L198" s="1" t="s">
        <v>194</v>
      </c>
      <c r="M198" s="1" t="s">
        <v>194</v>
      </c>
      <c r="N198" s="1" t="s">
        <v>155</v>
      </c>
      <c r="O198" s="1" t="s">
        <v>155</v>
      </c>
      <c r="P198" s="1" t="s">
        <v>155</v>
      </c>
      <c r="Q198" s="1" t="s">
        <v>155</v>
      </c>
      <c r="R198" s="1" t="s">
        <v>155</v>
      </c>
      <c r="S198" s="1" t="s">
        <v>155</v>
      </c>
      <c r="T198" s="1" t="s">
        <v>155</v>
      </c>
      <c r="U198" s="1" t="s">
        <v>194</v>
      </c>
      <c r="V198" s="1" t="s">
        <v>194</v>
      </c>
      <c r="W198" s="1" t="s">
        <v>155</v>
      </c>
      <c r="X198" s="1" t="s">
        <v>155</v>
      </c>
      <c r="Y198" s="1" t="s">
        <v>155</v>
      </c>
      <c r="Z198" s="1" t="s">
        <v>194</v>
      </c>
      <c r="AA198" s="1" t="s">
        <v>155</v>
      </c>
      <c r="AB198" s="1" t="s">
        <v>155</v>
      </c>
      <c r="AC198" s="1" t="s">
        <v>155</v>
      </c>
      <c r="AD198" s="1" t="s">
        <v>155</v>
      </c>
      <c r="AE198">
        <f>COUNTIF(E198:Z198,"Complete cube")</f>
        <v>0</v>
      </c>
      <c r="AF198">
        <f>COUNTIF(E198:Z198,"Cube with missing faces")</f>
        <v>0</v>
      </c>
      <c r="AG198">
        <f>COUNTIF(E198:Z198,"Cube with faces that appear and disappear while rotating")</f>
        <v>0</v>
      </c>
    </row>
    <row r="199" spans="1:33" x14ac:dyDescent="0.15">
      <c r="A199" s="2" t="s">
        <v>2</v>
      </c>
      <c r="B199" s="1" t="s">
        <v>155</v>
      </c>
      <c r="C199" s="1" t="s">
        <v>155</v>
      </c>
      <c r="D199" s="1" t="s">
        <v>155</v>
      </c>
      <c r="E199" s="1" t="s">
        <v>155</v>
      </c>
      <c r="F199" s="1" t="s">
        <v>155</v>
      </c>
      <c r="G199" s="1" t="s">
        <v>155</v>
      </c>
      <c r="H199" s="1" t="s">
        <v>155</v>
      </c>
      <c r="I199" s="1" t="s">
        <v>155</v>
      </c>
      <c r="J199" s="1" t="s">
        <v>155</v>
      </c>
      <c r="K199" s="1" t="s">
        <v>155</v>
      </c>
      <c r="L199" s="1" t="s">
        <v>155</v>
      </c>
      <c r="M199" s="1" t="s">
        <v>155</v>
      </c>
      <c r="N199" s="1" t="s">
        <v>155</v>
      </c>
      <c r="O199" s="1" t="s">
        <v>155</v>
      </c>
      <c r="P199" s="1" t="s">
        <v>155</v>
      </c>
      <c r="Q199" s="1" t="s">
        <v>155</v>
      </c>
      <c r="R199" s="1" t="s">
        <v>155</v>
      </c>
      <c r="S199" s="1" t="s">
        <v>155</v>
      </c>
      <c r="T199" s="1" t="s">
        <v>155</v>
      </c>
      <c r="U199" s="1" t="s">
        <v>155</v>
      </c>
      <c r="V199" s="1" t="s">
        <v>155</v>
      </c>
      <c r="W199" s="1" t="s">
        <v>155</v>
      </c>
      <c r="X199" s="1" t="s">
        <v>155</v>
      </c>
      <c r="Y199" s="1" t="s">
        <v>155</v>
      </c>
      <c r="Z199" s="1" t="s">
        <v>155</v>
      </c>
      <c r="AA199" s="1" t="s">
        <v>155</v>
      </c>
      <c r="AB199" s="1" t="s">
        <v>155</v>
      </c>
      <c r="AC199" s="1" t="s">
        <v>155</v>
      </c>
      <c r="AD199" s="1" t="s">
        <v>155</v>
      </c>
      <c r="AE199" s="5"/>
      <c r="AF199" s="5"/>
      <c r="AG199" s="5"/>
    </row>
    <row r="200" spans="1:33" x14ac:dyDescent="0.15">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6" t="s">
        <v>484</v>
      </c>
      <c r="AF200" s="6" t="s">
        <v>485</v>
      </c>
      <c r="AG200" s="5"/>
    </row>
    <row r="201" spans="1:33" x14ac:dyDescent="0.15">
      <c r="A201" s="2" t="s">
        <v>79</v>
      </c>
      <c r="B201" s="1" t="s">
        <v>158</v>
      </c>
      <c r="C201" s="1" t="s">
        <v>165</v>
      </c>
      <c r="D201" s="1" t="s">
        <v>158</v>
      </c>
      <c r="E201" s="1" t="s">
        <v>165</v>
      </c>
      <c r="F201" s="1" t="s">
        <v>155</v>
      </c>
      <c r="G201" s="1" t="s">
        <v>158</v>
      </c>
      <c r="H201" s="1" t="s">
        <v>158</v>
      </c>
      <c r="I201" s="1" t="s">
        <v>165</v>
      </c>
      <c r="J201" s="1" t="s">
        <v>165</v>
      </c>
      <c r="K201" s="1" t="s">
        <v>165</v>
      </c>
      <c r="L201" s="1" t="s">
        <v>158</v>
      </c>
      <c r="M201" s="1" t="s">
        <v>158</v>
      </c>
      <c r="N201" s="1" t="s">
        <v>165</v>
      </c>
      <c r="O201" s="1" t="s">
        <v>155</v>
      </c>
      <c r="P201" s="1" t="s">
        <v>165</v>
      </c>
      <c r="Q201" s="1" t="s">
        <v>165</v>
      </c>
      <c r="R201" s="1" t="s">
        <v>165</v>
      </c>
      <c r="S201" s="1" t="s">
        <v>165</v>
      </c>
      <c r="T201" s="1" t="s">
        <v>165</v>
      </c>
      <c r="U201" s="1" t="s">
        <v>158</v>
      </c>
      <c r="V201" s="1" t="s">
        <v>158</v>
      </c>
      <c r="W201" s="1" t="s">
        <v>165</v>
      </c>
      <c r="X201" s="1" t="s">
        <v>165</v>
      </c>
      <c r="Y201" s="1" t="s">
        <v>155</v>
      </c>
      <c r="Z201" s="1" t="s">
        <v>158</v>
      </c>
      <c r="AA201" s="1" t="s">
        <v>155</v>
      </c>
      <c r="AB201" s="1" t="s">
        <v>155</v>
      </c>
      <c r="AC201" s="1" t="s">
        <v>155</v>
      </c>
      <c r="AD201" s="1" t="s">
        <v>155</v>
      </c>
      <c r="AE201">
        <f>COUNTIF(E201:Z201,0)</f>
        <v>12</v>
      </c>
      <c r="AF201">
        <f>COUNTIF(E201:Z201,1)</f>
        <v>7</v>
      </c>
    </row>
    <row r="202" spans="1:33" x14ac:dyDescent="0.15">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6" t="s">
        <v>176</v>
      </c>
      <c r="AF202" s="6" t="s">
        <v>170</v>
      </c>
      <c r="AG202" s="6" t="s">
        <v>162</v>
      </c>
    </row>
    <row r="203" spans="1:33" x14ac:dyDescent="0.15">
      <c r="A203" s="2" t="s">
        <v>80</v>
      </c>
      <c r="B203" s="1" t="s">
        <v>159</v>
      </c>
      <c r="C203" s="1" t="s">
        <v>155</v>
      </c>
      <c r="D203" s="1" t="s">
        <v>159</v>
      </c>
      <c r="E203" s="1" t="s">
        <v>155</v>
      </c>
      <c r="F203" s="1" t="s">
        <v>155</v>
      </c>
      <c r="G203" s="1" t="s">
        <v>159</v>
      </c>
      <c r="H203" s="1" t="s">
        <v>159</v>
      </c>
      <c r="I203" s="1" t="s">
        <v>155</v>
      </c>
      <c r="J203" s="1" t="s">
        <v>155</v>
      </c>
      <c r="K203" s="1" t="s">
        <v>155</v>
      </c>
      <c r="L203" s="1" t="s">
        <v>159</v>
      </c>
      <c r="M203" s="1" t="s">
        <v>159</v>
      </c>
      <c r="N203" s="1" t="s">
        <v>155</v>
      </c>
      <c r="O203" s="1" t="s">
        <v>155</v>
      </c>
      <c r="P203" s="1" t="s">
        <v>155</v>
      </c>
      <c r="Q203" s="1" t="s">
        <v>155</v>
      </c>
      <c r="R203" s="1" t="s">
        <v>155</v>
      </c>
      <c r="S203" s="1" t="s">
        <v>155</v>
      </c>
      <c r="T203" s="1" t="s">
        <v>155</v>
      </c>
      <c r="U203" s="1" t="s">
        <v>159</v>
      </c>
      <c r="V203" s="1" t="s">
        <v>159</v>
      </c>
      <c r="W203" s="1" t="s">
        <v>155</v>
      </c>
      <c r="X203" s="1" t="s">
        <v>155</v>
      </c>
      <c r="Y203" s="1" t="s">
        <v>155</v>
      </c>
      <c r="Z203" s="1" t="s">
        <v>159</v>
      </c>
      <c r="AA203" s="1" t="s">
        <v>155</v>
      </c>
      <c r="AB203" s="1" t="s">
        <v>155</v>
      </c>
      <c r="AC203" s="1" t="s">
        <v>155</v>
      </c>
      <c r="AD203" s="1" t="s">
        <v>155</v>
      </c>
      <c r="AE203">
        <f>COUNTIF(E203:Z203,"below touching")</f>
        <v>0</v>
      </c>
      <c r="AF203">
        <f>COUNTIF(E203:Z203,"above")</f>
        <v>0</v>
      </c>
      <c r="AG203">
        <f>COUNTIF(E203:Z203,"on")</f>
        <v>0</v>
      </c>
    </row>
    <row r="204" spans="1:33" x14ac:dyDescent="0.15">
      <c r="A204" s="2" t="s">
        <v>2</v>
      </c>
      <c r="B204" s="1" t="s">
        <v>155</v>
      </c>
      <c r="C204" s="1" t="s">
        <v>155</v>
      </c>
      <c r="D204" s="1" t="s">
        <v>155</v>
      </c>
      <c r="E204" s="1" t="s">
        <v>155</v>
      </c>
      <c r="F204" s="1" t="s">
        <v>155</v>
      </c>
      <c r="G204" s="1" t="s">
        <v>155</v>
      </c>
      <c r="H204" s="1" t="s">
        <v>155</v>
      </c>
      <c r="I204" s="1" t="s">
        <v>155</v>
      </c>
      <c r="J204" s="1" t="s">
        <v>155</v>
      </c>
      <c r="K204" s="1" t="s">
        <v>155</v>
      </c>
      <c r="L204" s="1" t="s">
        <v>155</v>
      </c>
      <c r="M204" s="1" t="s">
        <v>155</v>
      </c>
      <c r="N204" s="1" t="s">
        <v>155</v>
      </c>
      <c r="O204" s="1" t="s">
        <v>155</v>
      </c>
      <c r="P204" s="1" t="s">
        <v>155</v>
      </c>
      <c r="Q204" s="1" t="s">
        <v>155</v>
      </c>
      <c r="R204" s="1" t="s">
        <v>155</v>
      </c>
      <c r="S204" s="1" t="s">
        <v>155</v>
      </c>
      <c r="T204" s="1" t="s">
        <v>155</v>
      </c>
      <c r="U204" s="1" t="s">
        <v>155</v>
      </c>
      <c r="V204" s="1" t="s">
        <v>155</v>
      </c>
      <c r="W204" s="1" t="s">
        <v>155</v>
      </c>
      <c r="X204" s="1" t="s">
        <v>155</v>
      </c>
      <c r="Y204" s="1" t="s">
        <v>155</v>
      </c>
      <c r="Z204" s="1" t="s">
        <v>155</v>
      </c>
      <c r="AA204" s="1" t="s">
        <v>155</v>
      </c>
      <c r="AB204" s="1" t="s">
        <v>155</v>
      </c>
      <c r="AC204" s="1" t="s">
        <v>155</v>
      </c>
      <c r="AD204" s="1" t="s">
        <v>155</v>
      </c>
    </row>
    <row r="205" spans="1:33" x14ac:dyDescent="0.15">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6" t="s">
        <v>166</v>
      </c>
      <c r="AF205" s="6" t="s">
        <v>232</v>
      </c>
      <c r="AG205" s="6" t="s">
        <v>163</v>
      </c>
    </row>
    <row r="206" spans="1:33" x14ac:dyDescent="0.15">
      <c r="A206" s="2" t="s">
        <v>81</v>
      </c>
      <c r="B206" s="1" t="s">
        <v>166</v>
      </c>
      <c r="C206" s="1" t="s">
        <v>155</v>
      </c>
      <c r="D206" s="1" t="s">
        <v>166</v>
      </c>
      <c r="E206" s="1" t="s">
        <v>155</v>
      </c>
      <c r="F206" s="1" t="s">
        <v>155</v>
      </c>
      <c r="G206" s="1" t="s">
        <v>166</v>
      </c>
      <c r="H206" s="1" t="s">
        <v>166</v>
      </c>
      <c r="I206" s="1" t="s">
        <v>155</v>
      </c>
      <c r="J206" s="1" t="s">
        <v>155</v>
      </c>
      <c r="K206" s="1" t="s">
        <v>155</v>
      </c>
      <c r="L206" s="1" t="s">
        <v>163</v>
      </c>
      <c r="M206" s="1" t="s">
        <v>166</v>
      </c>
      <c r="N206" s="1" t="s">
        <v>155</v>
      </c>
      <c r="O206" s="1" t="s">
        <v>155</v>
      </c>
      <c r="P206" s="1" t="s">
        <v>155</v>
      </c>
      <c r="Q206" s="1" t="s">
        <v>155</v>
      </c>
      <c r="R206" s="1" t="s">
        <v>155</v>
      </c>
      <c r="S206" s="1" t="s">
        <v>155</v>
      </c>
      <c r="T206" s="1" t="s">
        <v>155</v>
      </c>
      <c r="U206" s="1" t="s">
        <v>232</v>
      </c>
      <c r="V206" s="1" t="s">
        <v>232</v>
      </c>
      <c r="W206" s="1" t="s">
        <v>155</v>
      </c>
      <c r="X206" s="1" t="s">
        <v>155</v>
      </c>
      <c r="Y206" s="1" t="s">
        <v>155</v>
      </c>
      <c r="Z206" s="1" t="s">
        <v>232</v>
      </c>
      <c r="AA206" s="1" t="s">
        <v>155</v>
      </c>
      <c r="AB206" s="1" t="s">
        <v>155</v>
      </c>
      <c r="AC206" s="1" t="s">
        <v>155</v>
      </c>
      <c r="AD206" s="1" t="s">
        <v>155</v>
      </c>
      <c r="AE206">
        <f>COUNTIF(E206:Z206,"smooth")</f>
        <v>3</v>
      </c>
      <c r="AF206">
        <f>COUNTIF(E206:Z206,"faceted")</f>
        <v>3</v>
      </c>
      <c r="AG206">
        <f>COUNTIF(E206:$W206,"No curved surfaces are present")</f>
        <v>1</v>
      </c>
    </row>
    <row r="207" spans="1:33" x14ac:dyDescent="0.15">
      <c r="A207" s="2" t="s">
        <v>2</v>
      </c>
      <c r="B207" s="1" t="s">
        <v>155</v>
      </c>
      <c r="C207" s="1" t="s">
        <v>155</v>
      </c>
      <c r="D207" s="1" t="s">
        <v>155</v>
      </c>
      <c r="E207" s="1" t="s">
        <v>155</v>
      </c>
      <c r="F207" s="1" t="s">
        <v>155</v>
      </c>
      <c r="G207" s="1" t="s">
        <v>155</v>
      </c>
      <c r="H207" s="1" t="s">
        <v>155</v>
      </c>
      <c r="I207" s="1" t="s">
        <v>155</v>
      </c>
      <c r="J207" s="1" t="s">
        <v>155</v>
      </c>
      <c r="K207" s="1" t="s">
        <v>155</v>
      </c>
      <c r="L207" s="1" t="s">
        <v>155</v>
      </c>
      <c r="M207" s="1" t="s">
        <v>155</v>
      </c>
      <c r="N207" s="1" t="s">
        <v>155</v>
      </c>
      <c r="O207" s="1" t="s">
        <v>155</v>
      </c>
      <c r="P207" s="1" t="s">
        <v>155</v>
      </c>
      <c r="Q207" s="1" t="s">
        <v>155</v>
      </c>
      <c r="R207" s="1" t="s">
        <v>155</v>
      </c>
      <c r="S207" s="1" t="s">
        <v>155</v>
      </c>
      <c r="T207" s="1" t="s">
        <v>155</v>
      </c>
      <c r="U207" s="1" t="s">
        <v>155</v>
      </c>
      <c r="V207" s="1" t="s">
        <v>155</v>
      </c>
      <c r="W207" s="1" t="s">
        <v>155</v>
      </c>
      <c r="X207" s="1" t="s">
        <v>155</v>
      </c>
      <c r="Y207" s="1" t="s">
        <v>155</v>
      </c>
      <c r="Z207" s="1" t="s">
        <v>155</v>
      </c>
      <c r="AA207" s="1" t="s">
        <v>155</v>
      </c>
      <c r="AB207" s="1" t="s">
        <v>155</v>
      </c>
      <c r="AC207" s="1" t="s">
        <v>155</v>
      </c>
      <c r="AD207" s="1" t="s">
        <v>155</v>
      </c>
    </row>
    <row r="208" spans="1:33" x14ac:dyDescent="0.15">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0" t="s">
        <v>164</v>
      </c>
      <c r="AF208" s="10" t="s">
        <v>385</v>
      </c>
      <c r="AG208" s="1" t="s">
        <v>499</v>
      </c>
    </row>
    <row r="209" spans="1:33" x14ac:dyDescent="0.15">
      <c r="A209" s="2" t="s">
        <v>82</v>
      </c>
      <c r="B209" s="1" t="s">
        <v>178</v>
      </c>
      <c r="C209" s="1" t="s">
        <v>155</v>
      </c>
      <c r="D209" s="1" t="s">
        <v>211</v>
      </c>
      <c r="E209" s="1" t="s">
        <v>155</v>
      </c>
      <c r="F209" s="1" t="s">
        <v>155</v>
      </c>
      <c r="G209" s="1" t="s">
        <v>155</v>
      </c>
      <c r="H209" s="1" t="s">
        <v>155</v>
      </c>
      <c r="I209" s="1" t="s">
        <v>155</v>
      </c>
      <c r="J209" s="1" t="s">
        <v>155</v>
      </c>
      <c r="K209" s="1" t="s">
        <v>155</v>
      </c>
      <c r="L209" s="1" t="s">
        <v>178</v>
      </c>
      <c r="M209" s="1" t="s">
        <v>211</v>
      </c>
      <c r="N209" s="1" t="s">
        <v>155</v>
      </c>
      <c r="O209" s="1" t="s">
        <v>155</v>
      </c>
      <c r="P209" s="1" t="s">
        <v>155</v>
      </c>
      <c r="Q209" s="1" t="s">
        <v>155</v>
      </c>
      <c r="R209" s="1" t="s">
        <v>155</v>
      </c>
      <c r="S209" s="1" t="s">
        <v>155</v>
      </c>
      <c r="T209" s="1" t="s">
        <v>155</v>
      </c>
      <c r="U209" s="1" t="s">
        <v>374</v>
      </c>
      <c r="V209" s="1" t="s">
        <v>178</v>
      </c>
      <c r="W209" s="1" t="s">
        <v>155</v>
      </c>
      <c r="X209" s="1" t="s">
        <v>155</v>
      </c>
      <c r="Y209" s="1" t="s">
        <v>155</v>
      </c>
      <c r="Z209" s="1" t="s">
        <v>178</v>
      </c>
      <c r="AA209" s="1" t="s">
        <v>155</v>
      </c>
      <c r="AB209" s="1" t="s">
        <v>155</v>
      </c>
      <c r="AC209" s="1" t="s">
        <v>155</v>
      </c>
      <c r="AD209" s="1" t="s">
        <v>155</v>
      </c>
      <c r="AE209">
        <f>COUNTIF(E209:Z209,"Complete cube")</f>
        <v>0</v>
      </c>
      <c r="AF209">
        <f>COUNTIF(E209:Z209,"Cube with missing faces")</f>
        <v>0</v>
      </c>
      <c r="AG209">
        <f>COUNTIF(E209:Z209,"Cube whose faces appear and disappear while rotating; the interior part of it is always visible")</f>
        <v>0</v>
      </c>
    </row>
    <row r="210" spans="1:33" x14ac:dyDescent="0.15">
      <c r="A210" s="2" t="s">
        <v>2</v>
      </c>
      <c r="B210" s="1" t="s">
        <v>155</v>
      </c>
      <c r="C210" s="1" t="s">
        <v>155</v>
      </c>
      <c r="D210" s="1" t="s">
        <v>155</v>
      </c>
      <c r="E210" s="1" t="s">
        <v>155</v>
      </c>
      <c r="F210" s="1" t="s">
        <v>155</v>
      </c>
      <c r="G210" s="1" t="s">
        <v>235</v>
      </c>
      <c r="H210" s="1" t="s">
        <v>245</v>
      </c>
      <c r="I210" s="1" t="s">
        <v>155</v>
      </c>
      <c r="J210" s="1" t="s">
        <v>155</v>
      </c>
      <c r="K210" s="1" t="s">
        <v>155</v>
      </c>
      <c r="L210" s="1" t="s">
        <v>155</v>
      </c>
      <c r="M210" s="1" t="s">
        <v>155</v>
      </c>
      <c r="N210" s="1" t="s">
        <v>155</v>
      </c>
      <c r="O210" s="1" t="s">
        <v>155</v>
      </c>
      <c r="P210" s="1" t="s">
        <v>155</v>
      </c>
      <c r="Q210" s="1" t="s">
        <v>155</v>
      </c>
      <c r="R210" s="1" t="s">
        <v>155</v>
      </c>
      <c r="S210" s="1" t="s">
        <v>155</v>
      </c>
      <c r="T210" s="1" t="s">
        <v>155</v>
      </c>
      <c r="U210" s="1" t="s">
        <v>155</v>
      </c>
      <c r="V210" s="1" t="s">
        <v>155</v>
      </c>
      <c r="W210" s="1" t="s">
        <v>155</v>
      </c>
      <c r="X210" s="1" t="s">
        <v>155</v>
      </c>
      <c r="Y210" s="1" t="s">
        <v>155</v>
      </c>
      <c r="Z210" s="1" t="s">
        <v>155</v>
      </c>
      <c r="AA210" s="1" t="s">
        <v>155</v>
      </c>
      <c r="AB210" s="1" t="s">
        <v>155</v>
      </c>
      <c r="AC210" s="1" t="s">
        <v>155</v>
      </c>
      <c r="AD210" s="1" t="s">
        <v>155</v>
      </c>
    </row>
    <row r="211" spans="1:33" x14ac:dyDescent="0.15">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6" t="s">
        <v>484</v>
      </c>
      <c r="AF211" s="6" t="s">
        <v>485</v>
      </c>
    </row>
    <row r="212" spans="1:33" x14ac:dyDescent="0.15">
      <c r="A212" s="2" t="s">
        <v>83</v>
      </c>
      <c r="B212" s="1" t="s">
        <v>158</v>
      </c>
      <c r="C212" s="1" t="s">
        <v>158</v>
      </c>
      <c r="D212" s="1" t="s">
        <v>158</v>
      </c>
      <c r="E212" s="1" t="s">
        <v>158</v>
      </c>
      <c r="F212" s="1" t="s">
        <v>155</v>
      </c>
      <c r="G212" s="1" t="s">
        <v>158</v>
      </c>
      <c r="H212" s="1" t="s">
        <v>158</v>
      </c>
      <c r="I212" s="1" t="s">
        <v>158</v>
      </c>
      <c r="J212" s="1" t="s">
        <v>158</v>
      </c>
      <c r="K212" s="1" t="s">
        <v>158</v>
      </c>
      <c r="L212" s="1" t="s">
        <v>158</v>
      </c>
      <c r="M212" s="1" t="s">
        <v>158</v>
      </c>
      <c r="N212" s="1" t="s">
        <v>158</v>
      </c>
      <c r="O212" s="1" t="s">
        <v>155</v>
      </c>
      <c r="P212" s="1" t="s">
        <v>158</v>
      </c>
      <c r="Q212" s="1" t="s">
        <v>158</v>
      </c>
      <c r="R212" s="1" t="s">
        <v>158</v>
      </c>
      <c r="S212" s="1" t="s">
        <v>158</v>
      </c>
      <c r="T212" s="1" t="s">
        <v>158</v>
      </c>
      <c r="U212" s="1" t="s">
        <v>158</v>
      </c>
      <c r="V212" s="1" t="s">
        <v>158</v>
      </c>
      <c r="W212" s="1" t="s">
        <v>158</v>
      </c>
      <c r="X212" s="1" t="s">
        <v>158</v>
      </c>
      <c r="Y212" s="1" t="s">
        <v>155</v>
      </c>
      <c r="Z212" s="1" t="s">
        <v>158</v>
      </c>
      <c r="AA212" s="1" t="s">
        <v>155</v>
      </c>
      <c r="AB212" s="1" t="s">
        <v>155</v>
      </c>
      <c r="AC212" s="1" t="s">
        <v>155</v>
      </c>
      <c r="AD212" s="1" t="s">
        <v>155</v>
      </c>
      <c r="AE212">
        <f>COUNTIF(E212:Z212,0)</f>
        <v>0</v>
      </c>
      <c r="AF212">
        <f>COUNTIF(E212:Z212,1)</f>
        <v>19</v>
      </c>
      <c r="AG212" s="5"/>
    </row>
    <row r="213" spans="1:33" x14ac:dyDescent="0.15">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6" t="s">
        <v>159</v>
      </c>
      <c r="AF213" s="6" t="s">
        <v>170</v>
      </c>
      <c r="AG213" s="6" t="s">
        <v>162</v>
      </c>
    </row>
    <row r="214" spans="1:33" x14ac:dyDescent="0.15">
      <c r="A214" s="2" t="s">
        <v>84</v>
      </c>
      <c r="B214" s="1" t="s">
        <v>159</v>
      </c>
      <c r="C214" s="1" t="s">
        <v>159</v>
      </c>
      <c r="D214" s="1" t="s">
        <v>159</v>
      </c>
      <c r="E214" s="1" t="s">
        <v>159</v>
      </c>
      <c r="F214" s="1" t="s">
        <v>155</v>
      </c>
      <c r="G214" s="1" t="s">
        <v>159</v>
      </c>
      <c r="H214" s="1" t="s">
        <v>159</v>
      </c>
      <c r="I214" s="1" t="s">
        <v>159</v>
      </c>
      <c r="J214" s="1" t="s">
        <v>170</v>
      </c>
      <c r="K214" s="1" t="s">
        <v>159</v>
      </c>
      <c r="L214" s="1" t="s">
        <v>159</v>
      </c>
      <c r="M214" s="1" t="s">
        <v>159</v>
      </c>
      <c r="N214" s="1" t="s">
        <v>170</v>
      </c>
      <c r="O214" s="1" t="s">
        <v>155</v>
      </c>
      <c r="P214" s="1" t="s">
        <v>159</v>
      </c>
      <c r="Q214" s="1" t="s">
        <v>159</v>
      </c>
      <c r="R214" s="1" t="s">
        <v>159</v>
      </c>
      <c r="S214" s="1" t="s">
        <v>159</v>
      </c>
      <c r="T214" s="1" t="s">
        <v>170</v>
      </c>
      <c r="U214" s="1" t="s">
        <v>159</v>
      </c>
      <c r="V214" s="1" t="s">
        <v>159</v>
      </c>
      <c r="W214" s="1" t="s">
        <v>159</v>
      </c>
      <c r="X214" s="1" t="s">
        <v>159</v>
      </c>
      <c r="Y214" s="1" t="s">
        <v>155</v>
      </c>
      <c r="Z214" s="1" t="s">
        <v>159</v>
      </c>
      <c r="AA214" s="1" t="s">
        <v>155</v>
      </c>
      <c r="AB214" s="1" t="s">
        <v>155</v>
      </c>
      <c r="AC214" s="1" t="s">
        <v>155</v>
      </c>
      <c r="AD214" s="1" t="s">
        <v>155</v>
      </c>
      <c r="AE214">
        <f>COUNTIF(E214:Z214,"above touching")</f>
        <v>16</v>
      </c>
      <c r="AF214">
        <f>COUNTIF(E214:Z214,"above")</f>
        <v>3</v>
      </c>
      <c r="AG214">
        <f>COUNTIF(E214:Z214,"on")</f>
        <v>0</v>
      </c>
    </row>
    <row r="215" spans="1:33" x14ac:dyDescent="0.15">
      <c r="A215" s="2" t="s">
        <v>2</v>
      </c>
      <c r="B215" s="1" t="s">
        <v>155</v>
      </c>
      <c r="C215" s="1" t="s">
        <v>155</v>
      </c>
      <c r="D215" s="1" t="s">
        <v>155</v>
      </c>
      <c r="E215" s="1" t="s">
        <v>155</v>
      </c>
      <c r="F215" s="1" t="s">
        <v>155</v>
      </c>
      <c r="G215" s="1" t="s">
        <v>155</v>
      </c>
      <c r="H215" s="1" t="s">
        <v>155</v>
      </c>
      <c r="I215" s="1" t="s">
        <v>155</v>
      </c>
      <c r="J215" s="1" t="s">
        <v>155</v>
      </c>
      <c r="K215" s="1" t="s">
        <v>155</v>
      </c>
      <c r="L215" s="1" t="s">
        <v>155</v>
      </c>
      <c r="M215" s="1" t="s">
        <v>155</v>
      </c>
      <c r="N215" s="1" t="s">
        <v>155</v>
      </c>
      <c r="O215" s="1" t="s">
        <v>155</v>
      </c>
      <c r="P215" s="1" t="s">
        <v>155</v>
      </c>
      <c r="Q215" s="1" t="s">
        <v>155</v>
      </c>
      <c r="R215" s="1" t="s">
        <v>155</v>
      </c>
      <c r="S215" s="1" t="s">
        <v>155</v>
      </c>
      <c r="T215" s="1" t="s">
        <v>155</v>
      </c>
      <c r="U215" s="1" t="s">
        <v>155</v>
      </c>
      <c r="V215" s="1" t="s">
        <v>155</v>
      </c>
      <c r="W215" s="1" t="s">
        <v>155</v>
      </c>
      <c r="X215" s="1" t="s">
        <v>155</v>
      </c>
      <c r="Y215" s="1" t="s">
        <v>155</v>
      </c>
      <c r="Z215" s="1" t="s">
        <v>155</v>
      </c>
      <c r="AA215" s="1" t="s">
        <v>155</v>
      </c>
      <c r="AB215" s="1" t="s">
        <v>155</v>
      </c>
      <c r="AC215" s="1" t="s">
        <v>155</v>
      </c>
      <c r="AD215" s="1" t="s">
        <v>155</v>
      </c>
      <c r="AG215" s="5"/>
    </row>
    <row r="216" spans="1:33" x14ac:dyDescent="0.15">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6" t="s">
        <v>166</v>
      </c>
      <c r="AF216" s="6" t="s">
        <v>232</v>
      </c>
      <c r="AG216" s="6" t="s">
        <v>163</v>
      </c>
    </row>
    <row r="217" spans="1:33" x14ac:dyDescent="0.15">
      <c r="A217" s="2" t="s">
        <v>85</v>
      </c>
      <c r="B217" s="1" t="s">
        <v>163</v>
      </c>
      <c r="C217" s="1" t="s">
        <v>163</v>
      </c>
      <c r="D217" s="1" t="s">
        <v>163</v>
      </c>
      <c r="E217" s="1" t="s">
        <v>163</v>
      </c>
      <c r="F217" s="1" t="s">
        <v>155</v>
      </c>
      <c r="G217" s="1" t="s">
        <v>163</v>
      </c>
      <c r="H217" s="1" t="s">
        <v>163</v>
      </c>
      <c r="I217" s="1" t="s">
        <v>163</v>
      </c>
      <c r="J217" s="1" t="s">
        <v>163</v>
      </c>
      <c r="K217" s="1" t="s">
        <v>163</v>
      </c>
      <c r="L217" s="1" t="s">
        <v>163</v>
      </c>
      <c r="M217" s="1" t="s">
        <v>163</v>
      </c>
      <c r="N217" s="1" t="s">
        <v>163</v>
      </c>
      <c r="O217" s="1" t="s">
        <v>155</v>
      </c>
      <c r="P217" s="1" t="s">
        <v>232</v>
      </c>
      <c r="Q217" s="1" t="s">
        <v>163</v>
      </c>
      <c r="R217" s="1" t="s">
        <v>163</v>
      </c>
      <c r="S217" s="1" t="s">
        <v>163</v>
      </c>
      <c r="T217" s="1" t="s">
        <v>163</v>
      </c>
      <c r="U217" s="1" t="s">
        <v>163</v>
      </c>
      <c r="V217" s="1" t="s">
        <v>163</v>
      </c>
      <c r="W217" s="1" t="s">
        <v>163</v>
      </c>
      <c r="X217" s="1" t="s">
        <v>163</v>
      </c>
      <c r="Y217" s="1" t="s">
        <v>155</v>
      </c>
      <c r="Z217" s="1" t="s">
        <v>163</v>
      </c>
      <c r="AA217" s="1" t="s">
        <v>155</v>
      </c>
      <c r="AB217" s="1" t="s">
        <v>155</v>
      </c>
      <c r="AC217" s="1" t="s">
        <v>155</v>
      </c>
      <c r="AD217" s="1" t="s">
        <v>155</v>
      </c>
      <c r="AE217">
        <f>COUNTIF(E217:Z217,"smooth")</f>
        <v>0</v>
      </c>
      <c r="AF217">
        <f>COUNTIF(E217:Z217,"faceted")</f>
        <v>1</v>
      </c>
      <c r="AG217">
        <f>COUNTIF(E217:$W217,"No curved surfaces are present")</f>
        <v>16</v>
      </c>
    </row>
    <row r="218" spans="1:33" x14ac:dyDescent="0.15">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0" t="s">
        <v>164</v>
      </c>
      <c r="AF218" s="10" t="s">
        <v>385</v>
      </c>
      <c r="AG218" s="1" t="s">
        <v>499</v>
      </c>
    </row>
    <row r="219" spans="1:33" x14ac:dyDescent="0.15">
      <c r="A219" s="2" t="s">
        <v>86</v>
      </c>
      <c r="B219" s="1" t="s">
        <v>179</v>
      </c>
      <c r="C219" s="1" t="s">
        <v>179</v>
      </c>
      <c r="D219" s="1" t="s">
        <v>179</v>
      </c>
      <c r="E219" s="1" t="s">
        <v>179</v>
      </c>
      <c r="F219" s="1" t="s">
        <v>155</v>
      </c>
      <c r="G219" s="1" t="s">
        <v>179</v>
      </c>
      <c r="H219" s="1" t="s">
        <v>179</v>
      </c>
      <c r="I219" s="1" t="s">
        <v>179</v>
      </c>
      <c r="J219" s="1" t="s">
        <v>179</v>
      </c>
      <c r="K219" s="1" t="s">
        <v>179</v>
      </c>
      <c r="L219" s="1" t="s">
        <v>179</v>
      </c>
      <c r="M219" s="1" t="s">
        <v>179</v>
      </c>
      <c r="N219" s="1" t="s">
        <v>179</v>
      </c>
      <c r="O219" s="1" t="s">
        <v>155</v>
      </c>
      <c r="P219" s="1" t="s">
        <v>179</v>
      </c>
      <c r="Q219" s="1" t="s">
        <v>179</v>
      </c>
      <c r="R219" s="1" t="s">
        <v>179</v>
      </c>
      <c r="S219" s="1" t="s">
        <v>179</v>
      </c>
      <c r="T219" s="1" t="s">
        <v>179</v>
      </c>
      <c r="U219" s="1" t="s">
        <v>179</v>
      </c>
      <c r="V219" s="1" t="s">
        <v>179</v>
      </c>
      <c r="W219" s="1" t="s">
        <v>179</v>
      </c>
      <c r="X219" s="1" t="s">
        <v>179</v>
      </c>
      <c r="Y219" s="1" t="s">
        <v>155</v>
      </c>
      <c r="Z219" s="1" t="s">
        <v>179</v>
      </c>
      <c r="AA219" s="1" t="s">
        <v>155</v>
      </c>
      <c r="AB219" s="1" t="s">
        <v>155</v>
      </c>
      <c r="AC219" s="1" t="s">
        <v>155</v>
      </c>
      <c r="AD219" s="1" t="s">
        <v>155</v>
      </c>
      <c r="AE219">
        <f>COUNTIF(E219:Z219,"Complete cube")</f>
        <v>0</v>
      </c>
      <c r="AF219">
        <f>COUNTIF(E219:Z219,"Cube with missing faces")</f>
        <v>0</v>
      </c>
      <c r="AG219">
        <f>COUNTIF(E219:Z219,"Cube whose faces appear and disappear while rotating; the interior part of it is always visible")</f>
        <v>0</v>
      </c>
    </row>
    <row r="220" spans="1:33" x14ac:dyDescent="0.15">
      <c r="A220" s="2" t="s">
        <v>2</v>
      </c>
      <c r="B220" s="1" t="s">
        <v>155</v>
      </c>
      <c r="C220" s="1" t="s">
        <v>155</v>
      </c>
      <c r="D220" s="1" t="s">
        <v>155</v>
      </c>
      <c r="E220" s="1" t="s">
        <v>155</v>
      </c>
      <c r="F220" s="1" t="s">
        <v>155</v>
      </c>
      <c r="G220" s="1" t="s">
        <v>155</v>
      </c>
      <c r="H220" s="1" t="s">
        <v>155</v>
      </c>
      <c r="I220" s="1" t="s">
        <v>155</v>
      </c>
      <c r="J220" s="1" t="s">
        <v>155</v>
      </c>
      <c r="K220" s="1" t="s">
        <v>155</v>
      </c>
      <c r="L220" s="1" t="s">
        <v>155</v>
      </c>
      <c r="M220" s="1" t="s">
        <v>155</v>
      </c>
      <c r="N220" s="1" t="s">
        <v>155</v>
      </c>
      <c r="O220" s="1" t="s">
        <v>155</v>
      </c>
      <c r="P220" s="1" t="s">
        <v>155</v>
      </c>
      <c r="Q220" s="1" t="s">
        <v>155</v>
      </c>
      <c r="R220" s="1" t="s">
        <v>155</v>
      </c>
      <c r="S220" s="1" t="s">
        <v>155</v>
      </c>
      <c r="T220" s="1" t="s">
        <v>155</v>
      </c>
      <c r="U220" s="1" t="s">
        <v>155</v>
      </c>
      <c r="V220" s="1" t="s">
        <v>155</v>
      </c>
      <c r="W220" s="1" t="s">
        <v>155</v>
      </c>
      <c r="X220" s="1" t="s">
        <v>155</v>
      </c>
      <c r="Y220" s="1" t="s">
        <v>155</v>
      </c>
      <c r="Z220" s="1" t="s">
        <v>155</v>
      </c>
      <c r="AA220" s="1" t="s">
        <v>155</v>
      </c>
      <c r="AB220" s="1" t="s">
        <v>155</v>
      </c>
      <c r="AC220" s="1" t="s">
        <v>155</v>
      </c>
      <c r="AD220" s="1" t="s">
        <v>155</v>
      </c>
      <c r="AE220" s="5"/>
      <c r="AF220" s="5"/>
      <c r="AG220" s="5"/>
    </row>
    <row r="221" spans="1:33" x14ac:dyDescent="0.15">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6" t="s">
        <v>484</v>
      </c>
      <c r="AF221" s="6" t="s">
        <v>485</v>
      </c>
      <c r="AG221" s="5"/>
    </row>
    <row r="222" spans="1:33" x14ac:dyDescent="0.15">
      <c r="A222" s="2" t="s">
        <v>87</v>
      </c>
      <c r="B222" s="1" t="s">
        <v>165</v>
      </c>
      <c r="C222" s="1" t="s">
        <v>158</v>
      </c>
      <c r="D222" s="1" t="s">
        <v>158</v>
      </c>
      <c r="E222" s="1" t="s">
        <v>158</v>
      </c>
      <c r="F222" s="1" t="s">
        <v>155</v>
      </c>
      <c r="G222" s="1" t="s">
        <v>158</v>
      </c>
      <c r="H222" s="1" t="s">
        <v>158</v>
      </c>
      <c r="I222" s="1" t="s">
        <v>165</v>
      </c>
      <c r="J222" s="1" t="s">
        <v>158</v>
      </c>
      <c r="K222" s="1" t="s">
        <v>165</v>
      </c>
      <c r="L222" s="1" t="s">
        <v>158</v>
      </c>
      <c r="M222" s="1" t="s">
        <v>158</v>
      </c>
      <c r="N222" s="1" t="s">
        <v>165</v>
      </c>
      <c r="O222" s="1" t="s">
        <v>155</v>
      </c>
      <c r="P222" s="1" t="s">
        <v>158</v>
      </c>
      <c r="Q222" s="1" t="s">
        <v>165</v>
      </c>
      <c r="R222" s="1" t="s">
        <v>165</v>
      </c>
      <c r="S222" s="1" t="s">
        <v>165</v>
      </c>
      <c r="T222" s="1" t="s">
        <v>165</v>
      </c>
      <c r="U222" s="1" t="s">
        <v>158</v>
      </c>
      <c r="V222" s="1" t="s">
        <v>165</v>
      </c>
      <c r="W222" s="1" t="s">
        <v>165</v>
      </c>
      <c r="X222" s="1" t="s">
        <v>165</v>
      </c>
      <c r="Y222" s="1" t="s">
        <v>155</v>
      </c>
      <c r="Z222" s="1" t="s">
        <v>165</v>
      </c>
      <c r="AA222" s="1" t="s">
        <v>155</v>
      </c>
      <c r="AB222" s="1" t="s">
        <v>155</v>
      </c>
      <c r="AC222" s="1" t="s">
        <v>155</v>
      </c>
      <c r="AD222" s="1" t="s">
        <v>155</v>
      </c>
      <c r="AE222">
        <f>COUNTIF(E222:Z222,0)</f>
        <v>11</v>
      </c>
      <c r="AF222">
        <f>COUNTIF(E222:Z222,1)</f>
        <v>8</v>
      </c>
    </row>
    <row r="223" spans="1:33" x14ac:dyDescent="0.15">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6" t="s">
        <v>159</v>
      </c>
      <c r="AF223" s="6" t="s">
        <v>170</v>
      </c>
      <c r="AG223" s="6" t="s">
        <v>162</v>
      </c>
    </row>
    <row r="224" spans="1:33" x14ac:dyDescent="0.15">
      <c r="A224" s="2" t="s">
        <v>88</v>
      </c>
      <c r="B224" s="1" t="s">
        <v>155</v>
      </c>
      <c r="C224" s="1" t="s">
        <v>162</v>
      </c>
      <c r="D224" s="1" t="s">
        <v>162</v>
      </c>
      <c r="E224" s="1" t="s">
        <v>162</v>
      </c>
      <c r="F224" s="1" t="s">
        <v>155</v>
      </c>
      <c r="G224" s="1" t="s">
        <v>162</v>
      </c>
      <c r="H224" s="1" t="s">
        <v>162</v>
      </c>
      <c r="I224" s="1" t="s">
        <v>155</v>
      </c>
      <c r="J224" s="1" t="s">
        <v>170</v>
      </c>
      <c r="K224" s="1" t="s">
        <v>155</v>
      </c>
      <c r="L224" s="1" t="s">
        <v>162</v>
      </c>
      <c r="M224" s="1" t="s">
        <v>162</v>
      </c>
      <c r="N224" s="1" t="s">
        <v>155</v>
      </c>
      <c r="O224" s="1" t="s">
        <v>155</v>
      </c>
      <c r="P224" s="1" t="s">
        <v>162</v>
      </c>
      <c r="Q224" s="1" t="s">
        <v>155</v>
      </c>
      <c r="R224" s="1" t="s">
        <v>155</v>
      </c>
      <c r="S224" s="1" t="s">
        <v>155</v>
      </c>
      <c r="T224" s="1" t="s">
        <v>155</v>
      </c>
      <c r="U224" s="1" t="s">
        <v>159</v>
      </c>
      <c r="V224" s="1" t="s">
        <v>155</v>
      </c>
      <c r="W224" s="1" t="s">
        <v>155</v>
      </c>
      <c r="X224" s="1" t="s">
        <v>155</v>
      </c>
      <c r="Y224" s="1" t="s">
        <v>155</v>
      </c>
      <c r="Z224" s="1" t="s">
        <v>155</v>
      </c>
      <c r="AA224" s="1" t="s">
        <v>155</v>
      </c>
      <c r="AB224" s="1" t="s">
        <v>155</v>
      </c>
      <c r="AC224" s="1" t="s">
        <v>155</v>
      </c>
      <c r="AD224" s="1" t="s">
        <v>155</v>
      </c>
      <c r="AE224">
        <f>COUNTIF(E224:Z224,"above touching")</f>
        <v>1</v>
      </c>
      <c r="AF224">
        <f>COUNTIF(E224:Z224,"above")</f>
        <v>1</v>
      </c>
      <c r="AG224">
        <f>COUNTIF(E224:Z224,"on")</f>
        <v>6</v>
      </c>
    </row>
    <row r="225" spans="1:33" x14ac:dyDescent="0.15">
      <c r="A225" s="2" t="s">
        <v>2</v>
      </c>
      <c r="B225" s="1" t="s">
        <v>155</v>
      </c>
      <c r="C225" s="1" t="s">
        <v>155</v>
      </c>
      <c r="D225" s="1" t="s">
        <v>155</v>
      </c>
      <c r="E225" s="1" t="s">
        <v>155</v>
      </c>
      <c r="F225" s="1" t="s">
        <v>155</v>
      </c>
      <c r="G225" s="1" t="s">
        <v>155</v>
      </c>
      <c r="H225" s="1" t="s">
        <v>155</v>
      </c>
      <c r="I225" s="1" t="s">
        <v>155</v>
      </c>
      <c r="J225" s="1" t="s">
        <v>155</v>
      </c>
      <c r="K225" s="1" t="s">
        <v>155</v>
      </c>
      <c r="L225" s="1" t="s">
        <v>155</v>
      </c>
      <c r="M225" s="1" t="s">
        <v>155</v>
      </c>
      <c r="N225" s="1" t="s">
        <v>155</v>
      </c>
      <c r="O225" s="1" t="s">
        <v>155</v>
      </c>
      <c r="P225" s="1" t="s">
        <v>155</v>
      </c>
      <c r="Q225" s="1" t="s">
        <v>155</v>
      </c>
      <c r="R225" s="1" t="s">
        <v>155</v>
      </c>
      <c r="S225" s="1" t="s">
        <v>155</v>
      </c>
      <c r="T225" s="1" t="s">
        <v>155</v>
      </c>
      <c r="U225" s="1" t="s">
        <v>155</v>
      </c>
      <c r="V225" s="1" t="s">
        <v>155</v>
      </c>
      <c r="W225" s="1" t="s">
        <v>155</v>
      </c>
      <c r="X225" s="1" t="s">
        <v>155</v>
      </c>
      <c r="Y225" s="1" t="s">
        <v>155</v>
      </c>
      <c r="Z225" s="1" t="s">
        <v>155</v>
      </c>
      <c r="AA225" s="1" t="s">
        <v>155</v>
      </c>
      <c r="AB225" s="1" t="s">
        <v>155</v>
      </c>
      <c r="AC225" s="1" t="s">
        <v>155</v>
      </c>
      <c r="AD225" s="1" t="s">
        <v>155</v>
      </c>
    </row>
    <row r="226" spans="1:33" x14ac:dyDescent="0.15">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6" t="s">
        <v>166</v>
      </c>
      <c r="AF226" s="6" t="s">
        <v>232</v>
      </c>
      <c r="AG226" s="6" t="s">
        <v>163</v>
      </c>
    </row>
    <row r="227" spans="1:33" x14ac:dyDescent="0.15">
      <c r="A227" s="2" t="s">
        <v>89</v>
      </c>
      <c r="B227" s="1" t="s">
        <v>155</v>
      </c>
      <c r="C227" s="1" t="s">
        <v>163</v>
      </c>
      <c r="D227" s="1" t="s">
        <v>163</v>
      </c>
      <c r="E227" s="1" t="s">
        <v>163</v>
      </c>
      <c r="F227" s="1" t="s">
        <v>155</v>
      </c>
      <c r="G227" s="1" t="s">
        <v>163</v>
      </c>
      <c r="H227" s="1" t="s">
        <v>163</v>
      </c>
      <c r="I227" s="1" t="s">
        <v>155</v>
      </c>
      <c r="J227" s="1" t="s">
        <v>163</v>
      </c>
      <c r="K227" s="1" t="s">
        <v>155</v>
      </c>
      <c r="L227" s="1" t="s">
        <v>163</v>
      </c>
      <c r="M227" s="1" t="s">
        <v>163</v>
      </c>
      <c r="N227" s="1" t="s">
        <v>155</v>
      </c>
      <c r="O227" s="1" t="s">
        <v>155</v>
      </c>
      <c r="P227" s="1" t="s">
        <v>232</v>
      </c>
      <c r="Q227" s="1" t="s">
        <v>155</v>
      </c>
      <c r="R227" s="1" t="s">
        <v>155</v>
      </c>
      <c r="S227" s="1" t="s">
        <v>155</v>
      </c>
      <c r="T227" s="1" t="s">
        <v>155</v>
      </c>
      <c r="U227" s="1" t="s">
        <v>163</v>
      </c>
      <c r="V227" s="1" t="s">
        <v>155</v>
      </c>
      <c r="W227" s="1" t="s">
        <v>155</v>
      </c>
      <c r="X227" s="1" t="s">
        <v>155</v>
      </c>
      <c r="Y227" s="1" t="s">
        <v>155</v>
      </c>
      <c r="Z227" s="1" t="s">
        <v>155</v>
      </c>
      <c r="AA227" s="1" t="s">
        <v>155</v>
      </c>
      <c r="AB227" s="1" t="s">
        <v>155</v>
      </c>
      <c r="AC227" s="1" t="s">
        <v>155</v>
      </c>
      <c r="AD227" s="1" t="s">
        <v>155</v>
      </c>
      <c r="AE227">
        <f>COUNTIF(E227:Z227,"smooth")</f>
        <v>0</v>
      </c>
      <c r="AF227">
        <f>COUNTIF(E227:Z227,"faceted")</f>
        <v>1</v>
      </c>
      <c r="AG227">
        <f>COUNTIF(E227:$W227,"No curved surfaces are present")</f>
        <v>7</v>
      </c>
    </row>
    <row r="228" spans="1:33" x14ac:dyDescent="0.15">
      <c r="A228" s="2" t="s">
        <v>2</v>
      </c>
      <c r="B228" s="1" t="s">
        <v>155</v>
      </c>
      <c r="C228" s="1" t="s">
        <v>155</v>
      </c>
      <c r="D228" s="1" t="s">
        <v>155</v>
      </c>
      <c r="E228" s="1" t="s">
        <v>155</v>
      </c>
      <c r="F228" s="1" t="s">
        <v>155</v>
      </c>
      <c r="G228" s="1" t="s">
        <v>155</v>
      </c>
      <c r="H228" s="1" t="s">
        <v>155</v>
      </c>
      <c r="I228" s="1" t="s">
        <v>155</v>
      </c>
      <c r="J228" s="1" t="s">
        <v>155</v>
      </c>
      <c r="K228" s="1" t="s">
        <v>155</v>
      </c>
      <c r="L228" s="1" t="s">
        <v>155</v>
      </c>
      <c r="M228" s="1" t="s">
        <v>155</v>
      </c>
      <c r="N228" s="1" t="s">
        <v>155</v>
      </c>
      <c r="O228" s="1" t="s">
        <v>155</v>
      </c>
      <c r="P228" s="1" t="s">
        <v>155</v>
      </c>
      <c r="Q228" s="1" t="s">
        <v>155</v>
      </c>
      <c r="R228" s="1" t="s">
        <v>155</v>
      </c>
      <c r="S228" s="1" t="s">
        <v>155</v>
      </c>
      <c r="T228" s="1" t="s">
        <v>155</v>
      </c>
      <c r="U228" s="1" t="s">
        <v>155</v>
      </c>
      <c r="V228" s="1" t="s">
        <v>155</v>
      </c>
      <c r="W228" s="1" t="s">
        <v>155</v>
      </c>
      <c r="X228" s="1" t="s">
        <v>155</v>
      </c>
      <c r="Y228" s="1" t="s">
        <v>155</v>
      </c>
      <c r="Z228" s="1" t="s">
        <v>155</v>
      </c>
      <c r="AA228" s="1" t="s">
        <v>155</v>
      </c>
      <c r="AB228" s="1" t="s">
        <v>155</v>
      </c>
      <c r="AC228" s="1" t="s">
        <v>155</v>
      </c>
      <c r="AD228" s="1" t="s">
        <v>155</v>
      </c>
    </row>
    <row r="229" spans="1:33" x14ac:dyDescent="0.15">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0" t="s">
        <v>164</v>
      </c>
      <c r="AF229" s="10" t="s">
        <v>500</v>
      </c>
      <c r="AG229" s="1" t="s">
        <v>194</v>
      </c>
    </row>
    <row r="230" spans="1:33" x14ac:dyDescent="0.15">
      <c r="A230" s="2" t="s">
        <v>90</v>
      </c>
      <c r="B230" s="1" t="s">
        <v>155</v>
      </c>
      <c r="C230" s="1" t="s">
        <v>194</v>
      </c>
      <c r="D230" s="1" t="s">
        <v>194</v>
      </c>
      <c r="E230" s="1" t="s">
        <v>194</v>
      </c>
      <c r="F230" s="1" t="s">
        <v>155</v>
      </c>
      <c r="G230" s="1" t="s">
        <v>194</v>
      </c>
      <c r="H230" s="1" t="s">
        <v>194</v>
      </c>
      <c r="I230" s="1" t="s">
        <v>155</v>
      </c>
      <c r="J230" s="1" t="s">
        <v>194</v>
      </c>
      <c r="K230" s="1" t="s">
        <v>155</v>
      </c>
      <c r="L230" s="1" t="s">
        <v>194</v>
      </c>
      <c r="M230" s="1" t="s">
        <v>194</v>
      </c>
      <c r="N230" s="1" t="s">
        <v>155</v>
      </c>
      <c r="O230" s="1" t="s">
        <v>155</v>
      </c>
      <c r="P230" s="1" t="s">
        <v>194</v>
      </c>
      <c r="Q230" s="1" t="s">
        <v>155</v>
      </c>
      <c r="R230" s="1" t="s">
        <v>155</v>
      </c>
      <c r="S230" s="1" t="s">
        <v>155</v>
      </c>
      <c r="T230" s="1" t="s">
        <v>155</v>
      </c>
      <c r="U230" s="1" t="s">
        <v>194</v>
      </c>
      <c r="V230" s="1" t="s">
        <v>155</v>
      </c>
      <c r="W230" s="1" t="s">
        <v>155</v>
      </c>
      <c r="X230" s="1" t="s">
        <v>155</v>
      </c>
      <c r="Y230" s="1" t="s">
        <v>155</v>
      </c>
      <c r="Z230" s="1" t="s">
        <v>155</v>
      </c>
      <c r="AA230" s="1" t="s">
        <v>155</v>
      </c>
      <c r="AB230" s="1" t="s">
        <v>155</v>
      </c>
      <c r="AC230" s="1" t="s">
        <v>155</v>
      </c>
      <c r="AD230" s="1" t="s">
        <v>155</v>
      </c>
      <c r="AE230">
        <f>COUNTIF(E230:Z230,"Complete cube")</f>
        <v>0</v>
      </c>
      <c r="AF230">
        <f>COUNTIF(E230:Z230,"box twice as tall as most of other cubes")</f>
        <v>0</v>
      </c>
      <c r="AG230">
        <f>COUNTIF(E230:Z230,"Flattened shape")</f>
        <v>8</v>
      </c>
    </row>
    <row r="231" spans="1:33" x14ac:dyDescent="0.15">
      <c r="A231" s="2" t="s">
        <v>2</v>
      </c>
      <c r="B231" s="1" t="s">
        <v>155</v>
      </c>
      <c r="C231" s="1" t="s">
        <v>155</v>
      </c>
      <c r="D231" s="1" t="s">
        <v>155</v>
      </c>
      <c r="E231" s="1" t="s">
        <v>155</v>
      </c>
      <c r="F231" s="1" t="s">
        <v>155</v>
      </c>
      <c r="G231" s="1" t="s">
        <v>155</v>
      </c>
      <c r="H231" s="1" t="s">
        <v>155</v>
      </c>
      <c r="I231" s="1" t="s">
        <v>155</v>
      </c>
      <c r="J231" s="1" t="s">
        <v>155</v>
      </c>
      <c r="K231" s="1" t="s">
        <v>155</v>
      </c>
      <c r="L231" s="1" t="s">
        <v>155</v>
      </c>
      <c r="M231" s="1" t="s">
        <v>155</v>
      </c>
      <c r="N231" s="1" t="s">
        <v>155</v>
      </c>
      <c r="O231" s="1" t="s">
        <v>155</v>
      </c>
      <c r="P231" s="1" t="s">
        <v>155</v>
      </c>
      <c r="Q231" s="1" t="s">
        <v>155</v>
      </c>
      <c r="R231" s="1" t="s">
        <v>155</v>
      </c>
      <c r="S231" s="1" t="s">
        <v>155</v>
      </c>
      <c r="T231" s="1" t="s">
        <v>155</v>
      </c>
      <c r="U231" s="1" t="s">
        <v>155</v>
      </c>
      <c r="V231" s="1" t="s">
        <v>155</v>
      </c>
      <c r="W231" s="1" t="s">
        <v>155</v>
      </c>
      <c r="X231" s="1" t="s">
        <v>155</v>
      </c>
      <c r="Y231" s="1" t="s">
        <v>155</v>
      </c>
      <c r="Z231" s="1" t="s">
        <v>155</v>
      </c>
      <c r="AA231" s="1" t="s">
        <v>155</v>
      </c>
      <c r="AB231" s="1" t="s">
        <v>155</v>
      </c>
      <c r="AC231" s="1" t="s">
        <v>155</v>
      </c>
      <c r="AD231" s="1" t="s">
        <v>155</v>
      </c>
    </row>
    <row r="232" spans="1:33" x14ac:dyDescent="0.15">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6" t="s">
        <v>484</v>
      </c>
      <c r="AF232" s="6" t="s">
        <v>485</v>
      </c>
    </row>
    <row r="233" spans="1:33" x14ac:dyDescent="0.15">
      <c r="A233" s="2" t="s">
        <v>91</v>
      </c>
      <c r="B233" s="1" t="s">
        <v>158</v>
      </c>
      <c r="C233" s="1" t="s">
        <v>158</v>
      </c>
      <c r="D233" s="1" t="s">
        <v>158</v>
      </c>
      <c r="E233" s="1" t="s">
        <v>165</v>
      </c>
      <c r="F233" s="1" t="s">
        <v>155</v>
      </c>
      <c r="G233" s="1" t="s">
        <v>158</v>
      </c>
      <c r="H233" s="1" t="s">
        <v>158</v>
      </c>
      <c r="I233" s="1" t="s">
        <v>158</v>
      </c>
      <c r="J233" s="1" t="s">
        <v>158</v>
      </c>
      <c r="K233" s="1" t="s">
        <v>158</v>
      </c>
      <c r="L233" s="1" t="s">
        <v>158</v>
      </c>
      <c r="M233" s="1" t="s">
        <v>158</v>
      </c>
      <c r="N233" s="1" t="s">
        <v>158</v>
      </c>
      <c r="O233" s="1" t="s">
        <v>155</v>
      </c>
      <c r="P233" s="1" t="s">
        <v>158</v>
      </c>
      <c r="Q233" s="1" t="s">
        <v>158</v>
      </c>
      <c r="R233" s="1" t="s">
        <v>158</v>
      </c>
      <c r="S233" s="1" t="s">
        <v>158</v>
      </c>
      <c r="T233" s="1" t="s">
        <v>158</v>
      </c>
      <c r="U233" s="1" t="s">
        <v>158</v>
      </c>
      <c r="V233" s="1" t="s">
        <v>158</v>
      </c>
      <c r="W233" s="1" t="s">
        <v>158</v>
      </c>
      <c r="X233" s="1" t="s">
        <v>158</v>
      </c>
      <c r="Y233" s="1" t="s">
        <v>155</v>
      </c>
      <c r="Z233" s="1" t="s">
        <v>158</v>
      </c>
      <c r="AA233" s="1" t="s">
        <v>155</v>
      </c>
      <c r="AB233" s="1" t="s">
        <v>155</v>
      </c>
      <c r="AC233" s="1" t="s">
        <v>155</v>
      </c>
      <c r="AD233" s="1" t="s">
        <v>155</v>
      </c>
      <c r="AE233">
        <f>COUNTIF(E233:Z233,0)</f>
        <v>1</v>
      </c>
      <c r="AF233">
        <f>COUNTIF(E233:Z233,1)</f>
        <v>18</v>
      </c>
      <c r="AG233" s="5"/>
    </row>
    <row r="234" spans="1:33" x14ac:dyDescent="0.15">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6" t="s">
        <v>159</v>
      </c>
      <c r="AF234" s="6" t="s">
        <v>170</v>
      </c>
      <c r="AG234" s="5"/>
    </row>
    <row r="235" spans="1:33" x14ac:dyDescent="0.15">
      <c r="A235" s="2" t="s">
        <v>92</v>
      </c>
      <c r="B235" s="1" t="s">
        <v>159</v>
      </c>
      <c r="C235" s="1" t="s">
        <v>159</v>
      </c>
      <c r="D235" s="1" t="s">
        <v>159</v>
      </c>
      <c r="E235" s="1" t="s">
        <v>155</v>
      </c>
      <c r="F235" s="1" t="s">
        <v>155</v>
      </c>
      <c r="G235" s="1" t="s">
        <v>159</v>
      </c>
      <c r="H235" s="1" t="s">
        <v>159</v>
      </c>
      <c r="I235" s="1" t="s">
        <v>159</v>
      </c>
      <c r="J235" s="1" t="s">
        <v>170</v>
      </c>
      <c r="K235" s="1" t="s">
        <v>159</v>
      </c>
      <c r="L235" s="1" t="s">
        <v>159</v>
      </c>
      <c r="M235" s="1" t="s">
        <v>159</v>
      </c>
      <c r="N235" s="1" t="s">
        <v>170</v>
      </c>
      <c r="O235" s="1" t="s">
        <v>155</v>
      </c>
      <c r="P235" s="1" t="s">
        <v>159</v>
      </c>
      <c r="Q235" s="1" t="s">
        <v>159</v>
      </c>
      <c r="R235" s="1" t="s">
        <v>159</v>
      </c>
      <c r="S235" s="1" t="s">
        <v>159</v>
      </c>
      <c r="T235" s="1" t="s">
        <v>170</v>
      </c>
      <c r="U235" s="1" t="s">
        <v>159</v>
      </c>
      <c r="V235" s="1" t="s">
        <v>159</v>
      </c>
      <c r="W235" s="1" t="s">
        <v>159</v>
      </c>
      <c r="X235" s="1" t="s">
        <v>159</v>
      </c>
      <c r="Y235" s="1" t="s">
        <v>155</v>
      </c>
      <c r="Z235" s="1" t="s">
        <v>159</v>
      </c>
      <c r="AA235" s="1" t="s">
        <v>155</v>
      </c>
      <c r="AB235" s="1" t="s">
        <v>155</v>
      </c>
      <c r="AC235" s="1" t="s">
        <v>155</v>
      </c>
      <c r="AD235" s="1" t="s">
        <v>155</v>
      </c>
      <c r="AE235">
        <f>COUNTIF(E235:Z235,"above touching")</f>
        <v>15</v>
      </c>
      <c r="AF235">
        <f>COUNTIF(E235:Z235,"above")</f>
        <v>3</v>
      </c>
      <c r="AG235" s="5"/>
    </row>
    <row r="236" spans="1:33" x14ac:dyDescent="0.15">
      <c r="A236" s="2" t="s">
        <v>2</v>
      </c>
      <c r="B236" s="1" t="s">
        <v>155</v>
      </c>
      <c r="C236" s="1" t="s">
        <v>155</v>
      </c>
      <c r="D236" s="1" t="s">
        <v>155</v>
      </c>
      <c r="E236" s="1" t="s">
        <v>155</v>
      </c>
      <c r="F236" s="1" t="s">
        <v>155</v>
      </c>
      <c r="G236" s="1" t="s">
        <v>155</v>
      </c>
      <c r="H236" s="1" t="s">
        <v>155</v>
      </c>
      <c r="I236" s="1" t="s">
        <v>155</v>
      </c>
      <c r="J236" s="1" t="s">
        <v>155</v>
      </c>
      <c r="K236" s="1" t="s">
        <v>155</v>
      </c>
      <c r="L236" s="1" t="s">
        <v>155</v>
      </c>
      <c r="M236" s="1" t="s">
        <v>155</v>
      </c>
      <c r="N236" s="1" t="s">
        <v>155</v>
      </c>
      <c r="O236" s="1" t="s">
        <v>155</v>
      </c>
      <c r="P236" s="1" t="s">
        <v>155</v>
      </c>
      <c r="Q236" s="1" t="s">
        <v>155</v>
      </c>
      <c r="R236" s="1" t="s">
        <v>155</v>
      </c>
      <c r="S236" s="1" t="s">
        <v>155</v>
      </c>
      <c r="T236" s="1" t="s">
        <v>155</v>
      </c>
      <c r="U236" s="1" t="s">
        <v>155</v>
      </c>
      <c r="V236" s="1" t="s">
        <v>155</v>
      </c>
      <c r="W236" s="1" t="s">
        <v>155</v>
      </c>
      <c r="X236" s="1" t="s">
        <v>155</v>
      </c>
      <c r="Y236" s="1" t="s">
        <v>155</v>
      </c>
      <c r="Z236" s="1" t="s">
        <v>155</v>
      </c>
      <c r="AA236" s="1" t="s">
        <v>155</v>
      </c>
      <c r="AB236" s="1" t="s">
        <v>155</v>
      </c>
      <c r="AC236" s="1" t="s">
        <v>155</v>
      </c>
      <c r="AD236" s="1" t="s">
        <v>155</v>
      </c>
      <c r="AG236" s="5"/>
    </row>
    <row r="237" spans="1:33" x14ac:dyDescent="0.15">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6" t="s">
        <v>166</v>
      </c>
      <c r="AF237" s="6" t="s">
        <v>232</v>
      </c>
      <c r="AG237" s="6" t="s">
        <v>163</v>
      </c>
    </row>
    <row r="238" spans="1:33" x14ac:dyDescent="0.15">
      <c r="A238" s="2" t="s">
        <v>93</v>
      </c>
      <c r="B238" s="1" t="s">
        <v>166</v>
      </c>
      <c r="C238" s="1" t="s">
        <v>166</v>
      </c>
      <c r="D238" s="1" t="s">
        <v>166</v>
      </c>
      <c r="E238" s="1" t="s">
        <v>155</v>
      </c>
      <c r="F238" s="1" t="s">
        <v>155</v>
      </c>
      <c r="G238" s="1" t="s">
        <v>232</v>
      </c>
      <c r="H238" s="1" t="s">
        <v>166</v>
      </c>
      <c r="I238" s="1" t="s">
        <v>166</v>
      </c>
      <c r="J238" s="1" t="s">
        <v>166</v>
      </c>
      <c r="K238" s="1" t="s">
        <v>166</v>
      </c>
      <c r="L238" s="1" t="s">
        <v>166</v>
      </c>
      <c r="M238" s="1" t="s">
        <v>166</v>
      </c>
      <c r="N238" s="1" t="s">
        <v>166</v>
      </c>
      <c r="O238" s="1" t="s">
        <v>155</v>
      </c>
      <c r="P238" s="1" t="s">
        <v>232</v>
      </c>
      <c r="Q238" s="1" t="s">
        <v>166</v>
      </c>
      <c r="R238" s="1" t="s">
        <v>166</v>
      </c>
      <c r="S238" s="1" t="s">
        <v>166</v>
      </c>
      <c r="T238" s="1" t="s">
        <v>166</v>
      </c>
      <c r="U238" s="1" t="s">
        <v>166</v>
      </c>
      <c r="V238" s="1" t="s">
        <v>232</v>
      </c>
      <c r="W238" s="1" t="s">
        <v>166</v>
      </c>
      <c r="X238" s="1" t="s">
        <v>166</v>
      </c>
      <c r="Y238" s="1" t="s">
        <v>155</v>
      </c>
      <c r="Z238" s="1" t="s">
        <v>232</v>
      </c>
      <c r="AA238" s="1" t="s">
        <v>155</v>
      </c>
      <c r="AB238" s="1" t="s">
        <v>155</v>
      </c>
      <c r="AC238" s="1" t="s">
        <v>155</v>
      </c>
      <c r="AD238" s="1" t="s">
        <v>155</v>
      </c>
      <c r="AE238">
        <f>COUNTIF(E238:Z238,"smooth")</f>
        <v>14</v>
      </c>
      <c r="AF238">
        <f>COUNTIF(E238:Z238,"faceted")</f>
        <v>4</v>
      </c>
      <c r="AG238">
        <f>COUNTIF(E238:$W238,"No curved surfaces are present")</f>
        <v>0</v>
      </c>
    </row>
    <row r="239" spans="1:33" x14ac:dyDescent="0.15">
      <c r="A239" s="2" t="s">
        <v>2</v>
      </c>
      <c r="B239" s="1" t="s">
        <v>155</v>
      </c>
      <c r="C239" s="1" t="s">
        <v>155</v>
      </c>
      <c r="D239" s="1" t="s">
        <v>155</v>
      </c>
      <c r="E239" s="1" t="s">
        <v>155</v>
      </c>
      <c r="F239" s="1" t="s">
        <v>155</v>
      </c>
      <c r="G239" s="1" t="s">
        <v>155</v>
      </c>
      <c r="H239" s="1" t="s">
        <v>155</v>
      </c>
      <c r="I239" s="1" t="s">
        <v>155</v>
      </c>
      <c r="J239" s="1" t="s">
        <v>155</v>
      </c>
      <c r="K239" s="1" t="s">
        <v>155</v>
      </c>
      <c r="L239" s="1" t="s">
        <v>155</v>
      </c>
      <c r="M239" s="1" t="s">
        <v>155</v>
      </c>
      <c r="N239" s="1" t="s">
        <v>155</v>
      </c>
      <c r="O239" s="1" t="s">
        <v>155</v>
      </c>
      <c r="P239" s="1" t="s">
        <v>155</v>
      </c>
      <c r="Q239" s="1" t="s">
        <v>155</v>
      </c>
      <c r="R239" s="1" t="s">
        <v>155</v>
      </c>
      <c r="S239" s="1" t="s">
        <v>155</v>
      </c>
      <c r="T239" s="1" t="s">
        <v>155</v>
      </c>
      <c r="U239" s="1" t="s">
        <v>155</v>
      </c>
      <c r="V239" s="1" t="s">
        <v>155</v>
      </c>
      <c r="W239" s="1" t="s">
        <v>155</v>
      </c>
      <c r="X239" s="1" t="s">
        <v>155</v>
      </c>
      <c r="Y239" s="1" t="s">
        <v>155</v>
      </c>
      <c r="Z239" s="1" t="s">
        <v>155</v>
      </c>
      <c r="AA239" s="1" t="s">
        <v>155</v>
      </c>
      <c r="AB239" s="1" t="s">
        <v>155</v>
      </c>
      <c r="AC239" s="1" t="s">
        <v>155</v>
      </c>
      <c r="AD239" s="1" t="s">
        <v>155</v>
      </c>
      <c r="AE239" s="5"/>
      <c r="AF239" s="5"/>
      <c r="AG239" s="5"/>
    </row>
    <row r="240" spans="1:33" x14ac:dyDescent="0.15">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0" t="s">
        <v>161</v>
      </c>
      <c r="AF240" s="10" t="s">
        <v>500</v>
      </c>
      <c r="AG240" s="1" t="s">
        <v>194</v>
      </c>
    </row>
    <row r="241" spans="1:33" x14ac:dyDescent="0.15">
      <c r="A241" s="2" t="s">
        <v>94</v>
      </c>
      <c r="B241" s="1" t="s">
        <v>180</v>
      </c>
      <c r="C241" s="1" t="s">
        <v>198</v>
      </c>
      <c r="D241" s="1" t="s">
        <v>198</v>
      </c>
      <c r="E241" s="1" t="s">
        <v>155</v>
      </c>
      <c r="F241" s="1" t="s">
        <v>155</v>
      </c>
      <c r="G241" s="1" t="s">
        <v>198</v>
      </c>
      <c r="H241" s="1" t="s">
        <v>198</v>
      </c>
      <c r="I241" s="1" t="s">
        <v>198</v>
      </c>
      <c r="J241" s="1" t="s">
        <v>198</v>
      </c>
      <c r="K241" s="1" t="s">
        <v>198</v>
      </c>
      <c r="L241" s="1" t="s">
        <v>180</v>
      </c>
      <c r="M241" s="1" t="s">
        <v>198</v>
      </c>
      <c r="N241" s="1" t="s">
        <v>198</v>
      </c>
      <c r="O241" s="1" t="s">
        <v>155</v>
      </c>
      <c r="P241" s="1" t="s">
        <v>198</v>
      </c>
      <c r="Q241" s="1" t="s">
        <v>198</v>
      </c>
      <c r="R241" s="1" t="s">
        <v>198</v>
      </c>
      <c r="S241" s="1" t="s">
        <v>198</v>
      </c>
      <c r="T241" s="1" t="s">
        <v>198</v>
      </c>
      <c r="U241" s="1" t="s">
        <v>198</v>
      </c>
      <c r="V241" s="1" t="s">
        <v>198</v>
      </c>
      <c r="W241" s="1" t="s">
        <v>198</v>
      </c>
      <c r="X241" s="1" t="s">
        <v>198</v>
      </c>
      <c r="Y241" s="1" t="s">
        <v>155</v>
      </c>
      <c r="Z241" s="1" t="s">
        <v>198</v>
      </c>
      <c r="AA241" s="1" t="s">
        <v>155</v>
      </c>
      <c r="AB241" s="1" t="s">
        <v>155</v>
      </c>
      <c r="AC241" s="1" t="s">
        <v>155</v>
      </c>
      <c r="AD241" s="1" t="s">
        <v>155</v>
      </c>
      <c r="AE241">
        <f>COUNTIF(E241:Z241,"Cube with subtraction in corner")</f>
        <v>0</v>
      </c>
      <c r="AF241">
        <f>COUNTIF(E241:Z241,"box twice as tall as most of other cubes")</f>
        <v>0</v>
      </c>
      <c r="AG241">
        <f>COUNTIF(E241:Z241,"Flattened shape")</f>
        <v>0</v>
      </c>
    </row>
    <row r="242" spans="1:33" x14ac:dyDescent="0.15">
      <c r="A242" s="2" t="s">
        <v>2</v>
      </c>
      <c r="B242" s="1" t="s">
        <v>155</v>
      </c>
      <c r="C242" s="1" t="s">
        <v>155</v>
      </c>
      <c r="D242" s="1" t="s">
        <v>155</v>
      </c>
      <c r="E242" s="1" t="s">
        <v>155</v>
      </c>
      <c r="F242" s="1" t="s">
        <v>155</v>
      </c>
      <c r="G242" s="1" t="s">
        <v>155</v>
      </c>
      <c r="H242" s="1" t="s">
        <v>155</v>
      </c>
      <c r="I242" s="1" t="s">
        <v>155</v>
      </c>
      <c r="J242" s="1" t="s">
        <v>155</v>
      </c>
      <c r="K242" s="1" t="s">
        <v>155</v>
      </c>
      <c r="L242" s="1" t="s">
        <v>155</v>
      </c>
      <c r="M242" s="1" t="s">
        <v>155</v>
      </c>
      <c r="N242" s="1" t="s">
        <v>155</v>
      </c>
      <c r="O242" s="1" t="s">
        <v>155</v>
      </c>
      <c r="P242" s="1" t="s">
        <v>155</v>
      </c>
      <c r="Q242" s="1" t="s">
        <v>155</v>
      </c>
      <c r="R242" s="1" t="s">
        <v>155</v>
      </c>
      <c r="S242" s="1" t="s">
        <v>155</v>
      </c>
      <c r="T242" s="1" t="s">
        <v>155</v>
      </c>
      <c r="U242" s="1" t="s">
        <v>155</v>
      </c>
      <c r="V242" s="1" t="s">
        <v>155</v>
      </c>
      <c r="W242" s="1" t="s">
        <v>155</v>
      </c>
      <c r="X242" s="1" t="s">
        <v>155</v>
      </c>
      <c r="Y242" s="1" t="s">
        <v>155</v>
      </c>
      <c r="Z242" s="1" t="s">
        <v>155</v>
      </c>
      <c r="AA242" s="1" t="s">
        <v>155</v>
      </c>
      <c r="AB242" s="1" t="s">
        <v>155</v>
      </c>
      <c r="AC242" s="1" t="s">
        <v>155</v>
      </c>
      <c r="AD242" s="1" t="s">
        <v>155</v>
      </c>
      <c r="AE242" s="5"/>
      <c r="AF242" s="5"/>
      <c r="AG242" s="5"/>
    </row>
    <row r="243" spans="1:33" x14ac:dyDescent="0.15">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6" t="s">
        <v>484</v>
      </c>
      <c r="AF243" s="6" t="s">
        <v>485</v>
      </c>
      <c r="AG243" s="5"/>
    </row>
    <row r="244" spans="1:33" x14ac:dyDescent="0.15">
      <c r="A244" s="2" t="s">
        <v>95</v>
      </c>
      <c r="B244" s="1" t="s">
        <v>165</v>
      </c>
      <c r="C244" s="1" t="s">
        <v>158</v>
      </c>
      <c r="D244" s="1" t="s">
        <v>158</v>
      </c>
      <c r="E244" s="1" t="s">
        <v>158</v>
      </c>
      <c r="F244" s="1" t="s">
        <v>155</v>
      </c>
      <c r="G244" s="1" t="s">
        <v>158</v>
      </c>
      <c r="H244" s="1" t="s">
        <v>158</v>
      </c>
      <c r="I244" s="1" t="s">
        <v>158</v>
      </c>
      <c r="J244" s="1" t="s">
        <v>158</v>
      </c>
      <c r="K244" s="1" t="s">
        <v>165</v>
      </c>
      <c r="L244" s="1" t="s">
        <v>158</v>
      </c>
      <c r="M244" s="1" t="s">
        <v>158</v>
      </c>
      <c r="N244" s="1" t="s">
        <v>158</v>
      </c>
      <c r="O244" s="1" t="s">
        <v>155</v>
      </c>
      <c r="P244" s="1" t="s">
        <v>158</v>
      </c>
      <c r="Q244" s="1" t="s">
        <v>165</v>
      </c>
      <c r="R244" s="1" t="s">
        <v>165</v>
      </c>
      <c r="S244" s="1" t="s">
        <v>158</v>
      </c>
      <c r="T244" s="1" t="s">
        <v>158</v>
      </c>
      <c r="U244" s="1" t="s">
        <v>158</v>
      </c>
      <c r="V244" s="1" t="s">
        <v>158</v>
      </c>
      <c r="W244" s="1" t="s">
        <v>158</v>
      </c>
      <c r="X244" s="1" t="s">
        <v>158</v>
      </c>
      <c r="Y244" s="1" t="s">
        <v>155</v>
      </c>
      <c r="Z244" s="1" t="s">
        <v>158</v>
      </c>
      <c r="AA244" s="1" t="s">
        <v>155</v>
      </c>
      <c r="AB244" s="1" t="s">
        <v>155</v>
      </c>
      <c r="AC244" s="1" t="s">
        <v>155</v>
      </c>
      <c r="AD244" s="1" t="s">
        <v>155</v>
      </c>
      <c r="AE244">
        <f>COUNTIF(E244:Z244,0)</f>
        <v>3</v>
      </c>
      <c r="AF244">
        <f>COUNTIF(E244:Z244,1)</f>
        <v>16</v>
      </c>
    </row>
    <row r="245" spans="1:33" x14ac:dyDescent="0.15">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6" t="s">
        <v>159</v>
      </c>
      <c r="AF245" s="6" t="s">
        <v>170</v>
      </c>
    </row>
    <row r="246" spans="1:33" x14ac:dyDescent="0.15">
      <c r="A246" s="2" t="s">
        <v>96</v>
      </c>
      <c r="B246" s="1" t="s">
        <v>155</v>
      </c>
      <c r="C246" s="1" t="s">
        <v>162</v>
      </c>
      <c r="D246" s="1" t="s">
        <v>162</v>
      </c>
      <c r="E246" s="1" t="s">
        <v>162</v>
      </c>
      <c r="F246" s="1" t="s">
        <v>155</v>
      </c>
      <c r="G246" s="1" t="s">
        <v>162</v>
      </c>
      <c r="H246" s="1" t="s">
        <v>162</v>
      </c>
      <c r="I246" s="1" t="s">
        <v>159</v>
      </c>
      <c r="J246" s="1" t="s">
        <v>170</v>
      </c>
      <c r="K246" s="1" t="s">
        <v>155</v>
      </c>
      <c r="L246" s="1" t="s">
        <v>162</v>
      </c>
      <c r="M246" s="1" t="s">
        <v>162</v>
      </c>
      <c r="N246" s="1" t="s">
        <v>170</v>
      </c>
      <c r="O246" s="1" t="s">
        <v>155</v>
      </c>
      <c r="P246" s="1" t="s">
        <v>159</v>
      </c>
      <c r="Q246" s="1" t="s">
        <v>155</v>
      </c>
      <c r="R246" s="1" t="s">
        <v>155</v>
      </c>
      <c r="S246" s="1" t="s">
        <v>159</v>
      </c>
      <c r="T246" s="1" t="s">
        <v>170</v>
      </c>
      <c r="U246" s="1" t="s">
        <v>159</v>
      </c>
      <c r="V246" s="1" t="s">
        <v>159</v>
      </c>
      <c r="W246" s="1" t="s">
        <v>159</v>
      </c>
      <c r="X246" s="1" t="s">
        <v>159</v>
      </c>
      <c r="Y246" s="1" t="s">
        <v>155</v>
      </c>
      <c r="Z246" s="1" t="s">
        <v>162</v>
      </c>
      <c r="AA246" s="1" t="s">
        <v>155</v>
      </c>
      <c r="AB246" s="1" t="s">
        <v>155</v>
      </c>
      <c r="AC246" s="1" t="s">
        <v>155</v>
      </c>
      <c r="AD246" s="1" t="s">
        <v>155</v>
      </c>
      <c r="AE246">
        <f>COUNTIF(E246:Z246,"above touching")</f>
        <v>7</v>
      </c>
      <c r="AF246">
        <f>COUNTIF(E246:Z246,"above")</f>
        <v>3</v>
      </c>
    </row>
    <row r="247" spans="1:33" x14ac:dyDescent="0.15">
      <c r="A247" s="2" t="s">
        <v>2</v>
      </c>
      <c r="B247" s="1" t="s">
        <v>155</v>
      </c>
      <c r="C247" s="1" t="s">
        <v>155</v>
      </c>
      <c r="D247" s="1" t="s">
        <v>155</v>
      </c>
      <c r="E247" s="1" t="s">
        <v>155</v>
      </c>
      <c r="F247" s="1" t="s">
        <v>155</v>
      </c>
      <c r="G247" s="1" t="s">
        <v>155</v>
      </c>
      <c r="H247" s="1" t="s">
        <v>155</v>
      </c>
      <c r="I247" s="1" t="s">
        <v>155</v>
      </c>
      <c r="J247" s="1" t="s">
        <v>155</v>
      </c>
      <c r="K247" s="1" t="s">
        <v>155</v>
      </c>
      <c r="L247" s="1" t="s">
        <v>155</v>
      </c>
      <c r="M247" s="1" t="s">
        <v>155</v>
      </c>
      <c r="N247" s="1" t="s">
        <v>155</v>
      </c>
      <c r="O247" s="1" t="s">
        <v>155</v>
      </c>
      <c r="P247" s="1" t="s">
        <v>155</v>
      </c>
      <c r="Q247" s="1" t="s">
        <v>155</v>
      </c>
      <c r="R247" s="1" t="s">
        <v>155</v>
      </c>
      <c r="S247" s="1" t="s">
        <v>155</v>
      </c>
      <c r="T247" s="1" t="s">
        <v>155</v>
      </c>
      <c r="U247" s="1" t="s">
        <v>155</v>
      </c>
      <c r="V247" s="1" t="s">
        <v>155</v>
      </c>
      <c r="W247" s="1" t="s">
        <v>155</v>
      </c>
      <c r="X247" s="1" t="s">
        <v>155</v>
      </c>
      <c r="Y247" s="1" t="s">
        <v>155</v>
      </c>
      <c r="Z247" s="1" t="s">
        <v>155</v>
      </c>
      <c r="AA247" s="1" t="s">
        <v>155</v>
      </c>
      <c r="AB247" s="1" t="s">
        <v>155</v>
      </c>
      <c r="AC247" s="1" t="s">
        <v>155</v>
      </c>
      <c r="AD247" s="1" t="s">
        <v>155</v>
      </c>
    </row>
    <row r="248" spans="1:33" x14ac:dyDescent="0.15">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6" t="s">
        <v>166</v>
      </c>
      <c r="AF248" s="6" t="s">
        <v>232</v>
      </c>
      <c r="AG248" s="6" t="s">
        <v>163</v>
      </c>
    </row>
    <row r="249" spans="1:33" x14ac:dyDescent="0.15">
      <c r="A249" s="2" t="s">
        <v>97</v>
      </c>
      <c r="B249" s="1" t="s">
        <v>155</v>
      </c>
      <c r="C249" s="1" t="s">
        <v>163</v>
      </c>
      <c r="D249" s="1" t="s">
        <v>163</v>
      </c>
      <c r="E249" s="1" t="s">
        <v>163</v>
      </c>
      <c r="F249" s="1" t="s">
        <v>155</v>
      </c>
      <c r="G249" s="1" t="s">
        <v>166</v>
      </c>
      <c r="H249" s="1" t="s">
        <v>166</v>
      </c>
      <c r="I249" s="1" t="s">
        <v>163</v>
      </c>
      <c r="J249" s="1" t="s">
        <v>163</v>
      </c>
      <c r="K249" s="1" t="s">
        <v>155</v>
      </c>
      <c r="L249" s="1" t="s">
        <v>163</v>
      </c>
      <c r="M249" s="1" t="s">
        <v>166</v>
      </c>
      <c r="N249" s="1" t="s">
        <v>163</v>
      </c>
      <c r="O249" s="1" t="s">
        <v>155</v>
      </c>
      <c r="P249" s="1" t="s">
        <v>232</v>
      </c>
      <c r="Q249" s="1" t="s">
        <v>155</v>
      </c>
      <c r="R249" s="1" t="s">
        <v>155</v>
      </c>
      <c r="S249" s="1" t="s">
        <v>232</v>
      </c>
      <c r="T249" s="1" t="s">
        <v>163</v>
      </c>
      <c r="U249" s="1" t="s">
        <v>166</v>
      </c>
      <c r="V249" s="1" t="s">
        <v>163</v>
      </c>
      <c r="W249" s="1" t="s">
        <v>163</v>
      </c>
      <c r="X249" s="1" t="s">
        <v>232</v>
      </c>
      <c r="Y249" s="1" t="s">
        <v>155</v>
      </c>
      <c r="Z249" s="1" t="s">
        <v>163</v>
      </c>
      <c r="AA249" s="1" t="s">
        <v>155</v>
      </c>
      <c r="AB249" s="1" t="s">
        <v>155</v>
      </c>
      <c r="AC249" s="1" t="s">
        <v>155</v>
      </c>
      <c r="AD249" s="1" t="s">
        <v>155</v>
      </c>
      <c r="AE249">
        <f>COUNTIF(E249:Z249,"smooth")</f>
        <v>4</v>
      </c>
      <c r="AF249">
        <f>COUNTIF(E249:Z249,"faceted")</f>
        <v>3</v>
      </c>
      <c r="AG249">
        <f>COUNTIF(E249:$W249,"No curved surfaces are present")</f>
        <v>8</v>
      </c>
    </row>
    <row r="250" spans="1:33" x14ac:dyDescent="0.15">
      <c r="A250" s="2" t="s">
        <v>2</v>
      </c>
      <c r="B250" s="1" t="s">
        <v>155</v>
      </c>
      <c r="C250" s="1" t="s">
        <v>155</v>
      </c>
      <c r="D250" s="1" t="s">
        <v>155</v>
      </c>
      <c r="E250" s="1" t="s">
        <v>155</v>
      </c>
      <c r="F250" s="1" t="s">
        <v>155</v>
      </c>
      <c r="G250" s="1" t="s">
        <v>155</v>
      </c>
      <c r="H250" s="1" t="s">
        <v>155</v>
      </c>
      <c r="I250" s="1" t="s">
        <v>155</v>
      </c>
      <c r="J250" s="1" t="s">
        <v>155</v>
      </c>
      <c r="K250" s="1" t="s">
        <v>155</v>
      </c>
      <c r="L250" s="1" t="s">
        <v>155</v>
      </c>
      <c r="M250" s="1" t="s">
        <v>155</v>
      </c>
      <c r="N250" s="1" t="s">
        <v>155</v>
      </c>
      <c r="O250" s="1" t="s">
        <v>155</v>
      </c>
      <c r="P250" s="1" t="s">
        <v>155</v>
      </c>
      <c r="Q250" s="1" t="s">
        <v>155</v>
      </c>
      <c r="R250" s="1" t="s">
        <v>155</v>
      </c>
      <c r="S250" s="1" t="s">
        <v>155</v>
      </c>
      <c r="T250" s="1" t="s">
        <v>155</v>
      </c>
      <c r="U250" s="1" t="s">
        <v>155</v>
      </c>
      <c r="V250" s="1" t="s">
        <v>155</v>
      </c>
      <c r="W250" s="1" t="s">
        <v>155</v>
      </c>
      <c r="X250" s="1" t="s">
        <v>155</v>
      </c>
      <c r="Y250" s="1" t="s">
        <v>155</v>
      </c>
      <c r="Z250" s="1" t="s">
        <v>155</v>
      </c>
      <c r="AA250" s="1" t="s">
        <v>155</v>
      </c>
      <c r="AB250" s="1" t="s">
        <v>155</v>
      </c>
      <c r="AC250" s="1" t="s">
        <v>155</v>
      </c>
      <c r="AD250" s="1" t="s">
        <v>155</v>
      </c>
    </row>
    <row r="251" spans="1:33" x14ac:dyDescent="0.15">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0" t="s">
        <v>171</v>
      </c>
      <c r="AF251" s="10" t="s">
        <v>219</v>
      </c>
      <c r="AG251" s="10" t="s">
        <v>501</v>
      </c>
    </row>
    <row r="252" spans="1:33" x14ac:dyDescent="0.15">
      <c r="A252" s="2" t="s">
        <v>98</v>
      </c>
      <c r="B252" s="1" t="s">
        <v>155</v>
      </c>
      <c r="C252" s="1" t="s">
        <v>181</v>
      </c>
      <c r="D252" s="1" t="s">
        <v>194</v>
      </c>
      <c r="E252" s="1" t="s">
        <v>155</v>
      </c>
      <c r="F252" s="1" t="s">
        <v>155</v>
      </c>
      <c r="G252" s="1" t="s">
        <v>155</v>
      </c>
      <c r="H252" s="1" t="s">
        <v>155</v>
      </c>
      <c r="I252" s="1" t="s">
        <v>155</v>
      </c>
      <c r="J252" s="1" t="s">
        <v>194</v>
      </c>
      <c r="K252" s="1" t="s">
        <v>155</v>
      </c>
      <c r="L252" s="1" t="s">
        <v>194</v>
      </c>
      <c r="M252" s="1" t="s">
        <v>194</v>
      </c>
      <c r="N252" s="1" t="s">
        <v>194</v>
      </c>
      <c r="O252" s="1" t="s">
        <v>155</v>
      </c>
      <c r="P252" s="1" t="s">
        <v>194</v>
      </c>
      <c r="Q252" s="1" t="s">
        <v>155</v>
      </c>
      <c r="R252" s="1" t="s">
        <v>155</v>
      </c>
      <c r="S252" s="1" t="s">
        <v>194</v>
      </c>
      <c r="T252" s="1" t="s">
        <v>194</v>
      </c>
      <c r="U252" s="1" t="s">
        <v>194</v>
      </c>
      <c r="V252" s="1" t="s">
        <v>194</v>
      </c>
      <c r="W252" s="1" t="s">
        <v>194</v>
      </c>
      <c r="X252" s="1" t="s">
        <v>194</v>
      </c>
      <c r="Y252" s="1" t="s">
        <v>155</v>
      </c>
      <c r="Z252" s="1" t="s">
        <v>194</v>
      </c>
      <c r="AA252" s="1" t="s">
        <v>155</v>
      </c>
      <c r="AB252" s="1" t="s">
        <v>155</v>
      </c>
      <c r="AC252" s="1" t="s">
        <v>155</v>
      </c>
      <c r="AD252" s="1" t="s">
        <v>155</v>
      </c>
      <c r="AE252">
        <f>COUNTIF(E252:Z252,"a small cube in the corner")</f>
        <v>0</v>
      </c>
      <c r="AF252">
        <f>COUNTIF(E252:Z252,"Complete cube occupying the same size of earlier")</f>
        <v>0</v>
      </c>
      <c r="AG252">
        <f>COUNTIF(E252:Z252,"same as 51")</f>
        <v>0</v>
      </c>
    </row>
    <row r="253" spans="1:33" x14ac:dyDescent="0.15">
      <c r="A253" s="2" t="s">
        <v>2</v>
      </c>
      <c r="B253" s="1" t="s">
        <v>155</v>
      </c>
      <c r="C253" s="1" t="s">
        <v>155</v>
      </c>
      <c r="D253" s="1" t="s">
        <v>155</v>
      </c>
      <c r="E253" s="1" t="s">
        <v>220</v>
      </c>
      <c r="F253" s="1" t="s">
        <v>155</v>
      </c>
      <c r="G253" s="1" t="s">
        <v>236</v>
      </c>
      <c r="H253" s="1" t="s">
        <v>246</v>
      </c>
      <c r="I253" s="1" t="s">
        <v>155</v>
      </c>
      <c r="J253" s="1" t="s">
        <v>155</v>
      </c>
      <c r="K253" s="1" t="s">
        <v>155</v>
      </c>
      <c r="L253" s="1" t="s">
        <v>155</v>
      </c>
      <c r="M253" s="1" t="s">
        <v>155</v>
      </c>
      <c r="N253" s="1" t="s">
        <v>155</v>
      </c>
      <c r="O253" s="1" t="s">
        <v>155</v>
      </c>
      <c r="P253" s="1" t="s">
        <v>155</v>
      </c>
      <c r="Q253" s="1" t="s">
        <v>155</v>
      </c>
      <c r="R253" s="1" t="s">
        <v>155</v>
      </c>
      <c r="S253" s="1" t="s">
        <v>155</v>
      </c>
      <c r="T253" s="1" t="s">
        <v>155</v>
      </c>
      <c r="U253" s="1" t="s">
        <v>155</v>
      </c>
      <c r="V253" s="1" t="s">
        <v>155</v>
      </c>
      <c r="W253" s="1" t="s">
        <v>155</v>
      </c>
      <c r="X253" s="1" t="s">
        <v>155</v>
      </c>
      <c r="Y253" s="1" t="s">
        <v>155</v>
      </c>
      <c r="Z253" s="1" t="s">
        <v>155</v>
      </c>
      <c r="AA253" s="1" t="s">
        <v>155</v>
      </c>
      <c r="AB253" s="1" t="s">
        <v>155</v>
      </c>
      <c r="AC253" s="1" t="s">
        <v>155</v>
      </c>
      <c r="AD253" s="1" t="s">
        <v>155</v>
      </c>
    </row>
    <row r="254" spans="1:33" x14ac:dyDescent="0.15">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6" t="s">
        <v>484</v>
      </c>
      <c r="AF254" s="6" t="s">
        <v>485</v>
      </c>
    </row>
    <row r="255" spans="1:33" x14ac:dyDescent="0.15">
      <c r="A255" s="2" t="s">
        <v>99</v>
      </c>
      <c r="B255" s="1" t="s">
        <v>158</v>
      </c>
      <c r="C255" s="1" t="s">
        <v>165</v>
      </c>
      <c r="D255" s="1" t="s">
        <v>158</v>
      </c>
      <c r="E255" s="1" t="s">
        <v>165</v>
      </c>
      <c r="F255" s="1" t="s">
        <v>155</v>
      </c>
      <c r="G255" s="1" t="s">
        <v>158</v>
      </c>
      <c r="H255" s="1" t="s">
        <v>158</v>
      </c>
      <c r="I255" s="1" t="s">
        <v>165</v>
      </c>
      <c r="J255" s="1" t="s">
        <v>165</v>
      </c>
      <c r="K255" s="1" t="s">
        <v>165</v>
      </c>
      <c r="L255" s="1" t="s">
        <v>158</v>
      </c>
      <c r="M255" s="1" t="s">
        <v>158</v>
      </c>
      <c r="N255" s="1" t="s">
        <v>165</v>
      </c>
      <c r="O255" s="1" t="s">
        <v>155</v>
      </c>
      <c r="P255" s="1" t="s">
        <v>165</v>
      </c>
      <c r="Q255" s="1" t="s">
        <v>165</v>
      </c>
      <c r="R255" s="1" t="s">
        <v>165</v>
      </c>
      <c r="S255" s="1" t="s">
        <v>165</v>
      </c>
      <c r="T255" s="1" t="s">
        <v>165</v>
      </c>
      <c r="U255" s="1" t="s">
        <v>158</v>
      </c>
      <c r="V255" s="1" t="s">
        <v>158</v>
      </c>
      <c r="W255" s="1" t="s">
        <v>165</v>
      </c>
      <c r="X255" s="1" t="s">
        <v>165</v>
      </c>
      <c r="Y255" s="1" t="s">
        <v>155</v>
      </c>
      <c r="Z255" s="1" t="s">
        <v>158</v>
      </c>
      <c r="AA255" s="1" t="s">
        <v>155</v>
      </c>
      <c r="AB255" s="1" t="s">
        <v>155</v>
      </c>
      <c r="AC255" s="1" t="s">
        <v>155</v>
      </c>
      <c r="AD255" s="1" t="s">
        <v>155</v>
      </c>
      <c r="AE255">
        <f>COUNTIF(E255:Z255,0)</f>
        <v>12</v>
      </c>
      <c r="AF255">
        <f>COUNTIF(E255:Z255,1)</f>
        <v>7</v>
      </c>
      <c r="AG255" s="5"/>
    </row>
    <row r="256" spans="1:33" x14ac:dyDescent="0.15">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6" t="s">
        <v>159</v>
      </c>
      <c r="AF256" s="6" t="s">
        <v>170</v>
      </c>
      <c r="AG256" s="5"/>
    </row>
    <row r="257" spans="1:33" x14ac:dyDescent="0.15">
      <c r="A257" s="2" t="s">
        <v>100</v>
      </c>
      <c r="B257" s="1" t="s">
        <v>159</v>
      </c>
      <c r="C257" s="1" t="s">
        <v>155</v>
      </c>
      <c r="D257" s="1" t="s">
        <v>159</v>
      </c>
      <c r="E257" s="1" t="s">
        <v>155</v>
      </c>
      <c r="F257" s="1" t="s">
        <v>155</v>
      </c>
      <c r="G257" s="1" t="s">
        <v>159</v>
      </c>
      <c r="H257" s="1" t="s">
        <v>159</v>
      </c>
      <c r="I257" s="1" t="s">
        <v>155</v>
      </c>
      <c r="J257" s="1" t="s">
        <v>155</v>
      </c>
      <c r="K257" s="1" t="s">
        <v>155</v>
      </c>
      <c r="L257" s="1" t="s">
        <v>159</v>
      </c>
      <c r="M257" s="1" t="s">
        <v>159</v>
      </c>
      <c r="N257" s="1" t="s">
        <v>155</v>
      </c>
      <c r="O257" s="1" t="s">
        <v>155</v>
      </c>
      <c r="P257" s="1" t="s">
        <v>155</v>
      </c>
      <c r="Q257" s="1" t="s">
        <v>155</v>
      </c>
      <c r="R257" s="1" t="s">
        <v>155</v>
      </c>
      <c r="S257" s="1" t="s">
        <v>155</v>
      </c>
      <c r="T257" s="1" t="s">
        <v>155</v>
      </c>
      <c r="U257" s="1" t="s">
        <v>159</v>
      </c>
      <c r="V257" s="1" t="s">
        <v>159</v>
      </c>
      <c r="W257" s="1" t="s">
        <v>155</v>
      </c>
      <c r="X257" s="1" t="s">
        <v>155</v>
      </c>
      <c r="Y257" s="1" t="s">
        <v>155</v>
      </c>
      <c r="Z257" s="1" t="s">
        <v>159</v>
      </c>
      <c r="AA257" s="1" t="s">
        <v>155</v>
      </c>
      <c r="AB257" s="1" t="s">
        <v>155</v>
      </c>
      <c r="AC257" s="1" t="s">
        <v>155</v>
      </c>
      <c r="AD257" s="1" t="s">
        <v>155</v>
      </c>
      <c r="AE257">
        <f>COUNTIF(E257:Z257,"above touching")</f>
        <v>7</v>
      </c>
      <c r="AF257">
        <f>COUNTIF(E257:Z257,"above")</f>
        <v>0</v>
      </c>
      <c r="AG257" s="5"/>
    </row>
    <row r="258" spans="1:33" x14ac:dyDescent="0.15">
      <c r="A258" s="2" t="s">
        <v>2</v>
      </c>
      <c r="B258" s="1" t="s">
        <v>155</v>
      </c>
      <c r="C258" s="1" t="s">
        <v>155</v>
      </c>
      <c r="D258" s="1" t="s">
        <v>155</v>
      </c>
      <c r="E258" s="1" t="s">
        <v>155</v>
      </c>
      <c r="F258" s="1" t="s">
        <v>155</v>
      </c>
      <c r="G258" s="1" t="s">
        <v>155</v>
      </c>
      <c r="H258" s="1" t="s">
        <v>155</v>
      </c>
      <c r="I258" s="1" t="s">
        <v>155</v>
      </c>
      <c r="J258" s="1" t="s">
        <v>155</v>
      </c>
      <c r="K258" s="1" t="s">
        <v>155</v>
      </c>
      <c r="L258" s="1" t="s">
        <v>155</v>
      </c>
      <c r="M258" s="1" t="s">
        <v>155</v>
      </c>
      <c r="N258" s="1" t="s">
        <v>155</v>
      </c>
      <c r="O258" s="1" t="s">
        <v>155</v>
      </c>
      <c r="P258" s="1" t="s">
        <v>155</v>
      </c>
      <c r="Q258" s="1" t="s">
        <v>155</v>
      </c>
      <c r="R258" s="1" t="s">
        <v>155</v>
      </c>
      <c r="S258" s="1" t="s">
        <v>155</v>
      </c>
      <c r="T258" s="1" t="s">
        <v>155</v>
      </c>
      <c r="U258" s="1" t="s">
        <v>155</v>
      </c>
      <c r="V258" s="1" t="s">
        <v>155</v>
      </c>
      <c r="W258" s="1" t="s">
        <v>155</v>
      </c>
      <c r="X258" s="1" t="s">
        <v>155</v>
      </c>
      <c r="Y258" s="1" t="s">
        <v>155</v>
      </c>
      <c r="Z258" s="1" t="s">
        <v>155</v>
      </c>
      <c r="AA258" s="1" t="s">
        <v>155</v>
      </c>
      <c r="AB258" s="1" t="s">
        <v>155</v>
      </c>
      <c r="AC258" s="1" t="s">
        <v>155</v>
      </c>
      <c r="AD258" s="1" t="s">
        <v>155</v>
      </c>
      <c r="AG258" s="6"/>
    </row>
    <row r="259" spans="1:33" x14ac:dyDescent="0.15">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6" t="s">
        <v>166</v>
      </c>
      <c r="AF259" s="6" t="s">
        <v>232</v>
      </c>
      <c r="AG259" s="6" t="s">
        <v>163</v>
      </c>
    </row>
    <row r="260" spans="1:33" x14ac:dyDescent="0.15">
      <c r="A260" s="2" t="s">
        <v>101</v>
      </c>
      <c r="B260" s="1" t="s">
        <v>163</v>
      </c>
      <c r="C260" s="1" t="s">
        <v>155</v>
      </c>
      <c r="D260" s="1" t="s">
        <v>163</v>
      </c>
      <c r="E260" s="1" t="s">
        <v>155</v>
      </c>
      <c r="F260" s="1" t="s">
        <v>155</v>
      </c>
      <c r="G260" s="1" t="s">
        <v>163</v>
      </c>
      <c r="H260" s="1" t="s">
        <v>163</v>
      </c>
      <c r="I260" s="1" t="s">
        <v>155</v>
      </c>
      <c r="J260" s="1" t="s">
        <v>155</v>
      </c>
      <c r="K260" s="1" t="s">
        <v>155</v>
      </c>
      <c r="L260" s="1" t="s">
        <v>163</v>
      </c>
      <c r="M260" s="1" t="s">
        <v>163</v>
      </c>
      <c r="N260" s="1" t="s">
        <v>155</v>
      </c>
      <c r="O260" s="1" t="s">
        <v>155</v>
      </c>
      <c r="P260" s="1" t="s">
        <v>155</v>
      </c>
      <c r="Q260" s="1" t="s">
        <v>155</v>
      </c>
      <c r="R260" s="1" t="s">
        <v>155</v>
      </c>
      <c r="S260" s="1" t="s">
        <v>155</v>
      </c>
      <c r="T260" s="1" t="s">
        <v>155</v>
      </c>
      <c r="U260" s="1" t="s">
        <v>163</v>
      </c>
      <c r="V260" s="1" t="s">
        <v>163</v>
      </c>
      <c r="W260" s="1" t="s">
        <v>155</v>
      </c>
      <c r="X260" s="1" t="s">
        <v>155</v>
      </c>
      <c r="Y260" s="1" t="s">
        <v>155</v>
      </c>
      <c r="Z260" s="1" t="s">
        <v>163</v>
      </c>
      <c r="AA260" s="1" t="s">
        <v>155</v>
      </c>
      <c r="AB260" s="1" t="s">
        <v>155</v>
      </c>
      <c r="AC260" s="1" t="s">
        <v>155</v>
      </c>
      <c r="AD260" s="1" t="s">
        <v>155</v>
      </c>
      <c r="AE260">
        <f>COUNTIF(E260:Z260,"smooth")</f>
        <v>0</v>
      </c>
      <c r="AF260">
        <f>COUNTIF(E260:Z260,"faceted")</f>
        <v>0</v>
      </c>
      <c r="AG260">
        <f>COUNTIF(E260:$W260,"No curved surfaces are present")</f>
        <v>6</v>
      </c>
    </row>
    <row r="261" spans="1:33" x14ac:dyDescent="0.15">
      <c r="A261" s="2" t="s">
        <v>2</v>
      </c>
      <c r="B261" s="1" t="s">
        <v>155</v>
      </c>
      <c r="C261" s="1" t="s">
        <v>155</v>
      </c>
      <c r="D261" s="1" t="s">
        <v>155</v>
      </c>
      <c r="E261" s="1" t="s">
        <v>155</v>
      </c>
      <c r="F261" s="1" t="s">
        <v>155</v>
      </c>
      <c r="G261" s="1" t="s">
        <v>155</v>
      </c>
      <c r="H261" s="1" t="s">
        <v>155</v>
      </c>
      <c r="I261" s="1" t="s">
        <v>155</v>
      </c>
      <c r="J261" s="1" t="s">
        <v>155</v>
      </c>
      <c r="K261" s="1" t="s">
        <v>155</v>
      </c>
      <c r="L261" s="1" t="s">
        <v>155</v>
      </c>
      <c r="M261" s="1" t="s">
        <v>155</v>
      </c>
      <c r="N261" s="1" t="s">
        <v>155</v>
      </c>
      <c r="O261" s="1" t="s">
        <v>155</v>
      </c>
      <c r="P261" s="1" t="s">
        <v>155</v>
      </c>
      <c r="Q261" s="1" t="s">
        <v>155</v>
      </c>
      <c r="R261" s="1" t="s">
        <v>155</v>
      </c>
      <c r="S261" s="1" t="s">
        <v>155</v>
      </c>
      <c r="T261" s="1" t="s">
        <v>155</v>
      </c>
      <c r="U261" s="1" t="s">
        <v>155</v>
      </c>
      <c r="V261" s="1" t="s">
        <v>155</v>
      </c>
      <c r="W261" s="1" t="s">
        <v>155</v>
      </c>
      <c r="X261" s="1" t="s">
        <v>155</v>
      </c>
      <c r="Y261" s="1" t="s">
        <v>155</v>
      </c>
      <c r="Z261" s="1" t="s">
        <v>155</v>
      </c>
      <c r="AA261" s="1" t="s">
        <v>155</v>
      </c>
      <c r="AB261" s="1" t="s">
        <v>155</v>
      </c>
      <c r="AC261" s="1" t="s">
        <v>155</v>
      </c>
      <c r="AD261" s="1" t="s">
        <v>155</v>
      </c>
      <c r="AE261" s="5"/>
      <c r="AF261" s="5"/>
      <c r="AG261" s="5"/>
    </row>
    <row r="262" spans="1:33" x14ac:dyDescent="0.15">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0" t="s">
        <v>175</v>
      </c>
      <c r="AF262" s="10" t="s">
        <v>219</v>
      </c>
      <c r="AG262" s="10" t="s">
        <v>501</v>
      </c>
    </row>
    <row r="263" spans="1:33" x14ac:dyDescent="0.15">
      <c r="A263" s="2" t="s">
        <v>102</v>
      </c>
      <c r="B263" s="1" t="s">
        <v>181</v>
      </c>
      <c r="C263" s="1" t="s">
        <v>155</v>
      </c>
      <c r="D263" s="1" t="s">
        <v>212</v>
      </c>
      <c r="E263" s="1" t="s">
        <v>155</v>
      </c>
      <c r="F263" s="1" t="s">
        <v>155</v>
      </c>
      <c r="G263" s="1" t="s">
        <v>155</v>
      </c>
      <c r="H263" s="1" t="s">
        <v>155</v>
      </c>
      <c r="I263" s="1" t="s">
        <v>155</v>
      </c>
      <c r="J263" s="1" t="s">
        <v>155</v>
      </c>
      <c r="K263" s="1" t="s">
        <v>155</v>
      </c>
      <c r="L263" s="1" t="s">
        <v>181</v>
      </c>
      <c r="M263" s="1" t="s">
        <v>212</v>
      </c>
      <c r="N263" s="1" t="s">
        <v>155</v>
      </c>
      <c r="O263" s="1" t="s">
        <v>155</v>
      </c>
      <c r="P263" s="1" t="s">
        <v>155</v>
      </c>
      <c r="Q263" s="1" t="s">
        <v>155</v>
      </c>
      <c r="R263" s="1" t="s">
        <v>155</v>
      </c>
      <c r="S263" s="1" t="s">
        <v>155</v>
      </c>
      <c r="T263" s="1" t="s">
        <v>155</v>
      </c>
      <c r="U263" s="1" t="s">
        <v>375</v>
      </c>
      <c r="V263" s="1" t="s">
        <v>181</v>
      </c>
      <c r="W263" s="1" t="s">
        <v>155</v>
      </c>
      <c r="X263" s="1" t="s">
        <v>155</v>
      </c>
      <c r="Y263" s="1" t="s">
        <v>155</v>
      </c>
      <c r="Z263" s="1" t="s">
        <v>197</v>
      </c>
      <c r="AA263" s="1" t="s">
        <v>155</v>
      </c>
      <c r="AB263" s="1" t="s">
        <v>155</v>
      </c>
      <c r="AC263" s="1" t="s">
        <v>155</v>
      </c>
      <c r="AD263" s="1" t="s">
        <v>155</v>
      </c>
      <c r="AE263">
        <f>COUNTIF(E263:Z263,"a shape deriving from the intersection of two cubes in a corner")</f>
        <v>0</v>
      </c>
      <c r="AF263">
        <f>COUNTIF(E263:Z263,"Complete cube occupying the same size of earlier")</f>
        <v>0</v>
      </c>
      <c r="AG263">
        <f>COUNTIF(E263:Z263,"same as 51")</f>
        <v>0</v>
      </c>
    </row>
    <row r="264" spans="1:33" x14ac:dyDescent="0.15">
      <c r="A264" s="2" t="s">
        <v>2</v>
      </c>
      <c r="B264" s="1" t="s">
        <v>155</v>
      </c>
      <c r="C264" s="1" t="s">
        <v>155</v>
      </c>
      <c r="D264" s="1" t="s">
        <v>155</v>
      </c>
      <c r="E264" s="1" t="s">
        <v>155</v>
      </c>
      <c r="F264" s="1" t="s">
        <v>155</v>
      </c>
      <c r="G264" s="1" t="s">
        <v>237</v>
      </c>
      <c r="H264" s="1" t="s">
        <v>247</v>
      </c>
      <c r="I264" s="1" t="s">
        <v>155</v>
      </c>
      <c r="J264" s="1" t="s">
        <v>155</v>
      </c>
      <c r="K264" s="1" t="s">
        <v>155</v>
      </c>
      <c r="L264" s="1" t="s">
        <v>155</v>
      </c>
      <c r="M264" s="1" t="s">
        <v>155</v>
      </c>
      <c r="N264" s="1" t="s">
        <v>155</v>
      </c>
      <c r="O264" s="1" t="s">
        <v>155</v>
      </c>
      <c r="P264" s="1" t="s">
        <v>155</v>
      </c>
      <c r="Q264" s="1" t="s">
        <v>155</v>
      </c>
      <c r="R264" s="1" t="s">
        <v>155</v>
      </c>
      <c r="S264" s="1" t="s">
        <v>155</v>
      </c>
      <c r="T264" s="1" t="s">
        <v>155</v>
      </c>
      <c r="U264" s="1" t="s">
        <v>155</v>
      </c>
      <c r="V264" s="1" t="s">
        <v>155</v>
      </c>
      <c r="W264" s="1" t="s">
        <v>155</v>
      </c>
      <c r="X264" s="1" t="s">
        <v>155</v>
      </c>
      <c r="Y264" s="1" t="s">
        <v>155</v>
      </c>
      <c r="Z264" s="1" t="s">
        <v>155</v>
      </c>
      <c r="AA264" s="1" t="s">
        <v>155</v>
      </c>
      <c r="AB264" s="1" t="s">
        <v>155</v>
      </c>
      <c r="AC264" s="1" t="s">
        <v>155</v>
      </c>
      <c r="AD264" s="1" t="s">
        <v>155</v>
      </c>
      <c r="AE264" s="5"/>
      <c r="AF264" s="5"/>
      <c r="AG264" s="5"/>
    </row>
    <row r="265" spans="1:33" x14ac:dyDescent="0.15">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6" t="s">
        <v>484</v>
      </c>
      <c r="AF265" s="6" t="s">
        <v>485</v>
      </c>
      <c r="AG265" s="5"/>
    </row>
    <row r="266" spans="1:33" x14ac:dyDescent="0.15">
      <c r="A266" s="2" t="s">
        <v>103</v>
      </c>
      <c r="B266" s="1" t="s">
        <v>165</v>
      </c>
      <c r="C266" s="1" t="s">
        <v>158</v>
      </c>
      <c r="D266" s="1" t="s">
        <v>158</v>
      </c>
      <c r="E266" s="1" t="s">
        <v>158</v>
      </c>
      <c r="F266" s="1" t="s">
        <v>155</v>
      </c>
      <c r="G266" s="1" t="s">
        <v>158</v>
      </c>
      <c r="H266" s="1" t="s">
        <v>158</v>
      </c>
      <c r="I266" s="1" t="s">
        <v>158</v>
      </c>
      <c r="J266" s="1" t="s">
        <v>158</v>
      </c>
      <c r="K266" s="1" t="s">
        <v>165</v>
      </c>
      <c r="L266" s="1" t="s">
        <v>158</v>
      </c>
      <c r="M266" s="1" t="s">
        <v>158</v>
      </c>
      <c r="N266" s="1" t="s">
        <v>158</v>
      </c>
      <c r="O266" s="1" t="s">
        <v>155</v>
      </c>
      <c r="P266" s="1" t="s">
        <v>158</v>
      </c>
      <c r="Q266" s="1" t="s">
        <v>158</v>
      </c>
      <c r="R266" s="1" t="s">
        <v>158</v>
      </c>
      <c r="S266" s="1" t="s">
        <v>165</v>
      </c>
      <c r="T266" s="1" t="s">
        <v>158</v>
      </c>
      <c r="U266" s="1" t="s">
        <v>158</v>
      </c>
      <c r="V266" s="1" t="s">
        <v>158</v>
      </c>
      <c r="W266" s="1" t="s">
        <v>158</v>
      </c>
      <c r="X266" s="1" t="s">
        <v>158</v>
      </c>
      <c r="Y266" s="1" t="s">
        <v>155</v>
      </c>
      <c r="Z266" s="1" t="s">
        <v>158</v>
      </c>
      <c r="AA266" s="1" t="s">
        <v>155</v>
      </c>
      <c r="AB266" s="1" t="s">
        <v>155</v>
      </c>
      <c r="AC266" s="1" t="s">
        <v>155</v>
      </c>
      <c r="AD266" s="1" t="s">
        <v>155</v>
      </c>
      <c r="AE266">
        <f>COUNTIF(E266:Z266,0)</f>
        <v>2</v>
      </c>
      <c r="AF266">
        <f>COUNTIF(E266:Z266,1)</f>
        <v>17</v>
      </c>
    </row>
    <row r="267" spans="1:33" x14ac:dyDescent="0.15">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6" t="s">
        <v>159</v>
      </c>
      <c r="AF267" s="6" t="s">
        <v>170</v>
      </c>
    </row>
    <row r="268" spans="1:33" x14ac:dyDescent="0.15">
      <c r="A268" s="2" t="s">
        <v>104</v>
      </c>
      <c r="B268" s="1" t="s">
        <v>155</v>
      </c>
      <c r="C268" s="1" t="s">
        <v>159</v>
      </c>
      <c r="D268" s="1" t="s">
        <v>159</v>
      </c>
      <c r="E268" s="1" t="s">
        <v>159</v>
      </c>
      <c r="F268" s="1" t="s">
        <v>155</v>
      </c>
      <c r="G268" s="1" t="s">
        <v>159</v>
      </c>
      <c r="H268" s="1" t="s">
        <v>159</v>
      </c>
      <c r="I268" s="1" t="s">
        <v>159</v>
      </c>
      <c r="J268" s="1" t="s">
        <v>170</v>
      </c>
      <c r="K268" s="1" t="s">
        <v>155</v>
      </c>
      <c r="L268" s="1" t="s">
        <v>162</v>
      </c>
      <c r="M268" s="1" t="s">
        <v>159</v>
      </c>
      <c r="N268" s="1" t="s">
        <v>170</v>
      </c>
      <c r="O268" s="1" t="s">
        <v>155</v>
      </c>
      <c r="P268" s="1" t="s">
        <v>159</v>
      </c>
      <c r="Q268" s="1" t="s">
        <v>159</v>
      </c>
      <c r="R268" s="1" t="s">
        <v>159</v>
      </c>
      <c r="S268" s="1" t="s">
        <v>155</v>
      </c>
      <c r="T268" s="1" t="s">
        <v>170</v>
      </c>
      <c r="U268" s="1" t="s">
        <v>159</v>
      </c>
      <c r="V268" s="1" t="s">
        <v>159</v>
      </c>
      <c r="W268" s="1" t="s">
        <v>159</v>
      </c>
      <c r="X268" s="1" t="s">
        <v>159</v>
      </c>
      <c r="Y268" s="1" t="s">
        <v>155</v>
      </c>
      <c r="Z268" s="1" t="s">
        <v>159</v>
      </c>
      <c r="AA268" s="1" t="s">
        <v>155</v>
      </c>
      <c r="AB268" s="1" t="s">
        <v>155</v>
      </c>
      <c r="AC268" s="1" t="s">
        <v>155</v>
      </c>
      <c r="AD268" s="1" t="s">
        <v>155</v>
      </c>
      <c r="AE268">
        <f>COUNTIF(E268:Z268,"above touching")</f>
        <v>13</v>
      </c>
      <c r="AF268">
        <f>COUNTIF(E268:Z268,"above")</f>
        <v>3</v>
      </c>
    </row>
    <row r="269" spans="1:33" x14ac:dyDescent="0.15">
      <c r="A269" s="2" t="s">
        <v>2</v>
      </c>
      <c r="B269" s="1" t="s">
        <v>155</v>
      </c>
      <c r="C269" s="1" t="s">
        <v>155</v>
      </c>
      <c r="D269" s="1" t="s">
        <v>155</v>
      </c>
      <c r="E269" s="1" t="s">
        <v>155</v>
      </c>
      <c r="F269" s="1" t="s">
        <v>155</v>
      </c>
      <c r="G269" s="1" t="s">
        <v>155</v>
      </c>
      <c r="H269" s="1" t="s">
        <v>155</v>
      </c>
      <c r="I269" s="1" t="s">
        <v>155</v>
      </c>
      <c r="J269" s="1" t="s">
        <v>155</v>
      </c>
      <c r="K269" s="1" t="s">
        <v>155</v>
      </c>
      <c r="L269" s="1" t="s">
        <v>155</v>
      </c>
      <c r="M269" s="1" t="s">
        <v>155</v>
      </c>
      <c r="N269" s="1" t="s">
        <v>155</v>
      </c>
      <c r="O269" s="1" t="s">
        <v>155</v>
      </c>
      <c r="P269" s="1" t="s">
        <v>155</v>
      </c>
      <c r="Q269" s="1" t="s">
        <v>155</v>
      </c>
      <c r="R269" s="1" t="s">
        <v>155</v>
      </c>
      <c r="S269" s="1" t="s">
        <v>155</v>
      </c>
      <c r="T269" s="1" t="s">
        <v>155</v>
      </c>
      <c r="U269" s="1" t="s">
        <v>155</v>
      </c>
      <c r="V269" s="1" t="s">
        <v>155</v>
      </c>
      <c r="W269" s="1" t="s">
        <v>155</v>
      </c>
      <c r="X269" s="1" t="s">
        <v>155</v>
      </c>
      <c r="Y269" s="1" t="s">
        <v>155</v>
      </c>
      <c r="Z269" s="1" t="s">
        <v>155</v>
      </c>
      <c r="AA269" s="1" t="s">
        <v>155</v>
      </c>
      <c r="AB269" s="1" t="s">
        <v>155</v>
      </c>
      <c r="AC269" s="1" t="s">
        <v>155</v>
      </c>
      <c r="AD269" s="1" t="s">
        <v>155</v>
      </c>
    </row>
    <row r="270" spans="1:33" x14ac:dyDescent="0.15">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6" t="s">
        <v>166</v>
      </c>
      <c r="AF270" s="6" t="s">
        <v>232</v>
      </c>
      <c r="AG270" s="6" t="s">
        <v>163</v>
      </c>
    </row>
    <row r="271" spans="1:33" x14ac:dyDescent="0.15">
      <c r="A271" s="2" t="s">
        <v>105</v>
      </c>
      <c r="B271" s="1" t="s">
        <v>155</v>
      </c>
      <c r="C271" s="1" t="s">
        <v>166</v>
      </c>
      <c r="D271" s="1" t="s">
        <v>166</v>
      </c>
      <c r="E271" s="1" t="s">
        <v>166</v>
      </c>
      <c r="F271" s="1" t="s">
        <v>155</v>
      </c>
      <c r="G271" s="1" t="s">
        <v>232</v>
      </c>
      <c r="H271" s="1" t="s">
        <v>166</v>
      </c>
      <c r="I271" s="1" t="s">
        <v>166</v>
      </c>
      <c r="J271" s="1" t="s">
        <v>166</v>
      </c>
      <c r="K271" s="1" t="s">
        <v>155</v>
      </c>
      <c r="L271" s="1" t="s">
        <v>163</v>
      </c>
      <c r="M271" s="1" t="s">
        <v>166</v>
      </c>
      <c r="N271" s="1" t="s">
        <v>166</v>
      </c>
      <c r="O271" s="1" t="s">
        <v>155</v>
      </c>
      <c r="P271" s="1" t="s">
        <v>232</v>
      </c>
      <c r="Q271" s="1" t="s">
        <v>166</v>
      </c>
      <c r="R271" s="1" t="s">
        <v>166</v>
      </c>
      <c r="S271" s="1" t="s">
        <v>155</v>
      </c>
      <c r="T271" s="1" t="s">
        <v>166</v>
      </c>
      <c r="U271" s="1" t="s">
        <v>166</v>
      </c>
      <c r="V271" s="1" t="s">
        <v>232</v>
      </c>
      <c r="W271" s="1" t="s">
        <v>166</v>
      </c>
      <c r="X271" s="1" t="s">
        <v>166</v>
      </c>
      <c r="Y271" s="1" t="s">
        <v>155</v>
      </c>
      <c r="Z271" s="1" t="s">
        <v>232</v>
      </c>
      <c r="AA271" s="1" t="s">
        <v>155</v>
      </c>
      <c r="AB271" s="1" t="s">
        <v>155</v>
      </c>
      <c r="AC271" s="1" t="s">
        <v>155</v>
      </c>
      <c r="AD271" s="1" t="s">
        <v>155</v>
      </c>
      <c r="AE271">
        <f>COUNTIF(E271:Z271,"smooth")</f>
        <v>12</v>
      </c>
      <c r="AF271">
        <f>COUNTIF(E271:Z271,"faceted")</f>
        <v>4</v>
      </c>
      <c r="AG271">
        <f>COUNTIF(E271:$W271,"No curved surfaces are present")</f>
        <v>1</v>
      </c>
    </row>
    <row r="272" spans="1:33" x14ac:dyDescent="0.15">
      <c r="A272" s="2" t="s">
        <v>2</v>
      </c>
      <c r="B272" s="1" t="s">
        <v>155</v>
      </c>
      <c r="C272" s="1" t="s">
        <v>155</v>
      </c>
      <c r="D272" s="1" t="s">
        <v>155</v>
      </c>
      <c r="E272" s="1" t="s">
        <v>155</v>
      </c>
      <c r="F272" s="1" t="s">
        <v>155</v>
      </c>
      <c r="G272" s="1" t="s">
        <v>155</v>
      </c>
      <c r="H272" s="1" t="s">
        <v>155</v>
      </c>
      <c r="I272" s="1" t="s">
        <v>155</v>
      </c>
      <c r="J272" s="1" t="s">
        <v>155</v>
      </c>
      <c r="K272" s="1" t="s">
        <v>155</v>
      </c>
      <c r="L272" s="1" t="s">
        <v>155</v>
      </c>
      <c r="M272" s="1" t="s">
        <v>155</v>
      </c>
      <c r="N272" s="1" t="s">
        <v>155</v>
      </c>
      <c r="O272" s="1" t="s">
        <v>155</v>
      </c>
      <c r="P272" s="1" t="s">
        <v>155</v>
      </c>
      <c r="Q272" s="1" t="s">
        <v>155</v>
      </c>
      <c r="R272" s="1" t="s">
        <v>155</v>
      </c>
      <c r="S272" s="1" t="s">
        <v>155</v>
      </c>
      <c r="T272" s="1" t="s">
        <v>155</v>
      </c>
      <c r="U272" s="1" t="s">
        <v>155</v>
      </c>
      <c r="V272" s="1" t="s">
        <v>155</v>
      </c>
      <c r="W272" s="1" t="s">
        <v>155</v>
      </c>
      <c r="X272" s="1" t="s">
        <v>155</v>
      </c>
      <c r="Y272" s="1" t="s">
        <v>155</v>
      </c>
      <c r="Z272" s="1" t="s">
        <v>155</v>
      </c>
      <c r="AA272" s="1" t="s">
        <v>155</v>
      </c>
      <c r="AB272" s="1" t="s">
        <v>155</v>
      </c>
      <c r="AC272" s="1" t="s">
        <v>155</v>
      </c>
      <c r="AD272" s="1" t="s">
        <v>155</v>
      </c>
      <c r="AE272" s="10"/>
      <c r="AF272" s="10"/>
      <c r="AG272" s="10"/>
    </row>
    <row r="273" spans="1:33" x14ac:dyDescent="0.15">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0" t="s">
        <v>179</v>
      </c>
      <c r="AF273" s="10" t="s">
        <v>219</v>
      </c>
      <c r="AG273" s="10" t="s">
        <v>501</v>
      </c>
    </row>
    <row r="274" spans="1:33" x14ac:dyDescent="0.15">
      <c r="A274" s="2" t="s">
        <v>106</v>
      </c>
      <c r="B274" s="1" t="s">
        <v>155</v>
      </c>
      <c r="C274" s="1" t="s">
        <v>199</v>
      </c>
      <c r="D274" s="1" t="s">
        <v>199</v>
      </c>
      <c r="E274" s="1" t="s">
        <v>199</v>
      </c>
      <c r="F274" s="1" t="s">
        <v>155</v>
      </c>
      <c r="G274" s="1" t="s">
        <v>199</v>
      </c>
      <c r="H274" s="1" t="s">
        <v>199</v>
      </c>
      <c r="I274" s="1" t="s">
        <v>199</v>
      </c>
      <c r="J274" s="1" t="s">
        <v>199</v>
      </c>
      <c r="K274" s="1" t="s">
        <v>155</v>
      </c>
      <c r="L274" s="1" t="s">
        <v>194</v>
      </c>
      <c r="M274" s="1" t="s">
        <v>199</v>
      </c>
      <c r="N274" s="1" t="s">
        <v>199</v>
      </c>
      <c r="O274" s="1" t="s">
        <v>155</v>
      </c>
      <c r="P274" s="1" t="s">
        <v>155</v>
      </c>
      <c r="Q274" s="1" t="s">
        <v>199</v>
      </c>
      <c r="R274" s="1" t="s">
        <v>199</v>
      </c>
      <c r="S274" s="1" t="s">
        <v>155</v>
      </c>
      <c r="T274" s="1" t="s">
        <v>199</v>
      </c>
      <c r="U274" s="1" t="s">
        <v>199</v>
      </c>
      <c r="V274" s="1" t="s">
        <v>199</v>
      </c>
      <c r="W274" s="1" t="s">
        <v>199</v>
      </c>
      <c r="X274" s="1" t="s">
        <v>199</v>
      </c>
      <c r="Y274" s="1" t="s">
        <v>155</v>
      </c>
      <c r="Z274" s="1" t="s">
        <v>199</v>
      </c>
      <c r="AA274" s="1" t="s">
        <v>155</v>
      </c>
      <c r="AB274" s="1" t="s">
        <v>155</v>
      </c>
      <c r="AC274" s="1" t="s">
        <v>155</v>
      </c>
      <c r="AD274" s="1" t="s">
        <v>155</v>
      </c>
      <c r="AE274">
        <f>COUNTIF(E274:Z274,"A triangular prism")</f>
        <v>0</v>
      </c>
      <c r="AF274">
        <f>COUNTIF(E274:Z274,"Complete cube occupying the same size of earlier")</f>
        <v>0</v>
      </c>
      <c r="AG274">
        <f>COUNTIF(E274:Z274,"same as 51")</f>
        <v>0</v>
      </c>
    </row>
    <row r="275" spans="1:33" x14ac:dyDescent="0.15">
      <c r="A275" s="2" t="s">
        <v>2</v>
      </c>
      <c r="B275" s="1" t="s">
        <v>155</v>
      </c>
      <c r="C275" s="1" t="s">
        <v>155</v>
      </c>
      <c r="D275" s="1" t="s">
        <v>155</v>
      </c>
      <c r="E275" s="1" t="s">
        <v>155</v>
      </c>
      <c r="F275" s="1" t="s">
        <v>155</v>
      </c>
      <c r="G275" s="1" t="s">
        <v>155</v>
      </c>
      <c r="H275" s="1" t="s">
        <v>155</v>
      </c>
      <c r="I275" s="1" t="s">
        <v>155</v>
      </c>
      <c r="J275" s="1" t="s">
        <v>155</v>
      </c>
      <c r="K275" s="1" t="s">
        <v>155</v>
      </c>
      <c r="L275" s="1" t="s">
        <v>155</v>
      </c>
      <c r="M275" s="1" t="s">
        <v>155</v>
      </c>
      <c r="N275" s="1" t="s">
        <v>155</v>
      </c>
      <c r="O275" s="1" t="s">
        <v>155</v>
      </c>
      <c r="P275" s="1" t="s">
        <v>155</v>
      </c>
      <c r="Q275" s="1" t="s">
        <v>155</v>
      </c>
      <c r="R275" s="1" t="s">
        <v>155</v>
      </c>
      <c r="S275" s="1" t="s">
        <v>155</v>
      </c>
      <c r="T275" s="1" t="s">
        <v>155</v>
      </c>
      <c r="U275" s="1" t="s">
        <v>155</v>
      </c>
      <c r="V275" s="1" t="s">
        <v>155</v>
      </c>
      <c r="W275" s="1" t="s">
        <v>155</v>
      </c>
      <c r="X275" s="1" t="s">
        <v>155</v>
      </c>
      <c r="Y275" s="1" t="s">
        <v>155</v>
      </c>
      <c r="Z275" s="1" t="s">
        <v>155</v>
      </c>
      <c r="AA275" s="1" t="s">
        <v>155</v>
      </c>
      <c r="AB275" s="1" t="s">
        <v>155</v>
      </c>
      <c r="AC275" s="1" t="s">
        <v>155</v>
      </c>
      <c r="AD275" s="1" t="s">
        <v>155</v>
      </c>
    </row>
    <row r="276" spans="1:33" x14ac:dyDescent="0.15">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6" t="s">
        <v>484</v>
      </c>
      <c r="AF276" s="6" t="s">
        <v>485</v>
      </c>
    </row>
    <row r="277" spans="1:33" x14ac:dyDescent="0.15">
      <c r="A277" s="2" t="s">
        <v>107</v>
      </c>
      <c r="B277" s="1" t="s">
        <v>158</v>
      </c>
      <c r="C277" s="1" t="s">
        <v>158</v>
      </c>
      <c r="D277" s="1" t="s">
        <v>158</v>
      </c>
      <c r="E277" s="1" t="s">
        <v>158</v>
      </c>
      <c r="F277" s="1" t="s">
        <v>155</v>
      </c>
      <c r="G277" s="1" t="s">
        <v>158</v>
      </c>
      <c r="H277" s="1" t="s">
        <v>158</v>
      </c>
      <c r="I277" s="1" t="s">
        <v>158</v>
      </c>
      <c r="J277" s="1" t="s">
        <v>158</v>
      </c>
      <c r="K277" s="1" t="s">
        <v>158</v>
      </c>
      <c r="L277" s="1" t="s">
        <v>158</v>
      </c>
      <c r="M277" s="1" t="s">
        <v>158</v>
      </c>
      <c r="N277" s="1" t="s">
        <v>158</v>
      </c>
      <c r="O277" s="1" t="s">
        <v>155</v>
      </c>
      <c r="P277" s="1" t="s">
        <v>158</v>
      </c>
      <c r="Q277" s="1" t="s">
        <v>158</v>
      </c>
      <c r="R277" s="1" t="s">
        <v>158</v>
      </c>
      <c r="S277" s="1" t="s">
        <v>158</v>
      </c>
      <c r="T277" s="1" t="s">
        <v>158</v>
      </c>
      <c r="U277" s="1" t="s">
        <v>158</v>
      </c>
      <c r="V277" s="1" t="s">
        <v>158</v>
      </c>
      <c r="W277" s="1" t="s">
        <v>158</v>
      </c>
      <c r="X277" s="1" t="s">
        <v>158</v>
      </c>
      <c r="Y277" s="1" t="s">
        <v>155</v>
      </c>
      <c r="Z277" s="1" t="s">
        <v>158</v>
      </c>
      <c r="AA277" s="1" t="s">
        <v>155</v>
      </c>
      <c r="AB277" s="1" t="s">
        <v>155</v>
      </c>
      <c r="AC277" s="1" t="s">
        <v>155</v>
      </c>
      <c r="AD277" s="1" t="s">
        <v>155</v>
      </c>
      <c r="AE277">
        <f>COUNTIF(E277:Z277,0)</f>
        <v>0</v>
      </c>
      <c r="AF277">
        <f>COUNTIF(E277:Z277,1)</f>
        <v>19</v>
      </c>
      <c r="AG277" s="5"/>
    </row>
    <row r="278" spans="1:33" x14ac:dyDescent="0.15">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6" t="s">
        <v>159</v>
      </c>
      <c r="AF278" s="6" t="s">
        <v>170</v>
      </c>
      <c r="AG278" s="6" t="s">
        <v>162</v>
      </c>
    </row>
    <row r="279" spans="1:33" x14ac:dyDescent="0.15">
      <c r="A279" s="2" t="s">
        <v>108</v>
      </c>
      <c r="B279" s="1" t="s">
        <v>162</v>
      </c>
      <c r="C279" s="1" t="s">
        <v>162</v>
      </c>
      <c r="D279" s="1" t="s">
        <v>162</v>
      </c>
      <c r="E279" s="1" t="s">
        <v>162</v>
      </c>
      <c r="F279" s="1" t="s">
        <v>155</v>
      </c>
      <c r="G279" s="1" t="s">
        <v>162</v>
      </c>
      <c r="H279" s="1" t="s">
        <v>162</v>
      </c>
      <c r="I279" s="1" t="s">
        <v>162</v>
      </c>
      <c r="J279" s="1" t="s">
        <v>162</v>
      </c>
      <c r="K279" s="1" t="s">
        <v>162</v>
      </c>
      <c r="L279" s="1" t="s">
        <v>162</v>
      </c>
      <c r="M279" s="1" t="s">
        <v>162</v>
      </c>
      <c r="N279" s="1" t="s">
        <v>162</v>
      </c>
      <c r="O279" s="1" t="s">
        <v>155</v>
      </c>
      <c r="P279" s="1" t="s">
        <v>162</v>
      </c>
      <c r="Q279" s="1" t="s">
        <v>162</v>
      </c>
      <c r="R279" s="1" t="s">
        <v>162</v>
      </c>
      <c r="S279" s="1" t="s">
        <v>162</v>
      </c>
      <c r="T279" s="1" t="s">
        <v>162</v>
      </c>
      <c r="U279" s="1" t="s">
        <v>162</v>
      </c>
      <c r="V279" s="1" t="s">
        <v>162</v>
      </c>
      <c r="W279" s="1" t="s">
        <v>162</v>
      </c>
      <c r="X279" s="1" t="s">
        <v>162</v>
      </c>
      <c r="Y279" s="1" t="s">
        <v>155</v>
      </c>
      <c r="Z279" s="1" t="s">
        <v>162</v>
      </c>
      <c r="AA279" s="1" t="s">
        <v>155</v>
      </c>
      <c r="AB279" s="1" t="s">
        <v>155</v>
      </c>
      <c r="AC279" s="1" t="s">
        <v>155</v>
      </c>
      <c r="AD279" s="1" t="s">
        <v>155</v>
      </c>
      <c r="AE279">
        <f>COUNTIF(E279:Z279,"above touching")</f>
        <v>0</v>
      </c>
      <c r="AF279">
        <f>COUNTIF(E279:Z279,"above")</f>
        <v>0</v>
      </c>
      <c r="AG279">
        <f>COUNTIF(E279:Z279,"on")</f>
        <v>19</v>
      </c>
    </row>
    <row r="280" spans="1:33" x14ac:dyDescent="0.15">
      <c r="A280" s="2" t="s">
        <v>2</v>
      </c>
      <c r="B280" s="1" t="s">
        <v>155</v>
      </c>
      <c r="C280" s="1" t="s">
        <v>155</v>
      </c>
      <c r="D280" s="1" t="s">
        <v>155</v>
      </c>
      <c r="E280" s="1" t="s">
        <v>155</v>
      </c>
      <c r="F280" s="1" t="s">
        <v>155</v>
      </c>
      <c r="G280" s="1" t="s">
        <v>155</v>
      </c>
      <c r="H280" s="1" t="s">
        <v>155</v>
      </c>
      <c r="I280" s="1" t="s">
        <v>155</v>
      </c>
      <c r="J280" s="1" t="s">
        <v>155</v>
      </c>
      <c r="K280" s="1" t="s">
        <v>155</v>
      </c>
      <c r="L280" s="1" t="s">
        <v>155</v>
      </c>
      <c r="M280" s="1" t="s">
        <v>155</v>
      </c>
      <c r="N280" s="1" t="s">
        <v>155</v>
      </c>
      <c r="O280" s="1" t="s">
        <v>155</v>
      </c>
      <c r="P280" s="1" t="s">
        <v>155</v>
      </c>
      <c r="Q280" s="1" t="s">
        <v>155</v>
      </c>
      <c r="R280" s="1" t="s">
        <v>155</v>
      </c>
      <c r="S280" s="1" t="s">
        <v>155</v>
      </c>
      <c r="T280" s="1" t="s">
        <v>155</v>
      </c>
      <c r="U280" s="1" t="s">
        <v>155</v>
      </c>
      <c r="V280" s="1" t="s">
        <v>155</v>
      </c>
      <c r="W280" s="1" t="s">
        <v>155</v>
      </c>
      <c r="X280" s="1" t="s">
        <v>155</v>
      </c>
      <c r="Y280" s="1" t="s">
        <v>155</v>
      </c>
      <c r="Z280" s="1" t="s">
        <v>155</v>
      </c>
      <c r="AA280" s="1" t="s">
        <v>155</v>
      </c>
      <c r="AB280" s="1" t="s">
        <v>155</v>
      </c>
      <c r="AC280" s="1" t="s">
        <v>155</v>
      </c>
      <c r="AD280" s="1" t="s">
        <v>155</v>
      </c>
      <c r="AG280" s="5"/>
    </row>
    <row r="281" spans="1:33" x14ac:dyDescent="0.15">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6" t="s">
        <v>166</v>
      </c>
      <c r="AF281" s="6" t="s">
        <v>232</v>
      </c>
      <c r="AG281" s="6" t="s">
        <v>163</v>
      </c>
    </row>
    <row r="282" spans="1:33" x14ac:dyDescent="0.15">
      <c r="A282" s="2" t="s">
        <v>109</v>
      </c>
      <c r="B282" s="1" t="s">
        <v>163</v>
      </c>
      <c r="C282" s="1" t="s">
        <v>163</v>
      </c>
      <c r="D282" s="1" t="s">
        <v>163</v>
      </c>
      <c r="E282" s="1" t="s">
        <v>163</v>
      </c>
      <c r="F282" s="1" t="s">
        <v>155</v>
      </c>
      <c r="G282" s="1" t="s">
        <v>163</v>
      </c>
      <c r="H282" s="1" t="s">
        <v>163</v>
      </c>
      <c r="I282" s="1" t="s">
        <v>163</v>
      </c>
      <c r="J282" s="1" t="s">
        <v>163</v>
      </c>
      <c r="K282" s="1" t="s">
        <v>163</v>
      </c>
      <c r="L282" s="1" t="s">
        <v>163</v>
      </c>
      <c r="M282" s="1" t="s">
        <v>163</v>
      </c>
      <c r="N282" s="1" t="s">
        <v>163</v>
      </c>
      <c r="O282" s="1" t="s">
        <v>155</v>
      </c>
      <c r="P282" s="1" t="s">
        <v>232</v>
      </c>
      <c r="Q282" s="1" t="s">
        <v>163</v>
      </c>
      <c r="R282" s="1" t="s">
        <v>163</v>
      </c>
      <c r="S282" s="1" t="s">
        <v>163</v>
      </c>
      <c r="T282" s="1" t="s">
        <v>163</v>
      </c>
      <c r="U282" s="1" t="s">
        <v>163</v>
      </c>
      <c r="V282" s="1" t="s">
        <v>163</v>
      </c>
      <c r="W282" s="1" t="s">
        <v>163</v>
      </c>
      <c r="X282" s="1" t="s">
        <v>163</v>
      </c>
      <c r="Y282" s="1" t="s">
        <v>155</v>
      </c>
      <c r="Z282" s="1" t="s">
        <v>163</v>
      </c>
      <c r="AA282" s="1" t="s">
        <v>155</v>
      </c>
      <c r="AB282" s="1" t="s">
        <v>155</v>
      </c>
      <c r="AC282" s="1" t="s">
        <v>155</v>
      </c>
      <c r="AD282" s="1" t="s">
        <v>155</v>
      </c>
      <c r="AE282">
        <f>COUNTIF(E282:Z282,"smooth")</f>
        <v>0</v>
      </c>
      <c r="AF282">
        <f>COUNTIF(E282:Z282,"faceted")</f>
        <v>1</v>
      </c>
      <c r="AG282">
        <f>COUNTIF(E282:$W282,"No curved surfaces are present")</f>
        <v>16</v>
      </c>
    </row>
    <row r="283" spans="1:33" x14ac:dyDescent="0.15">
      <c r="A283" s="2" t="s">
        <v>2</v>
      </c>
      <c r="B283" s="1" t="s">
        <v>155</v>
      </c>
      <c r="C283" s="1" t="s">
        <v>155</v>
      </c>
      <c r="D283" s="1" t="s">
        <v>155</v>
      </c>
      <c r="E283" s="1" t="s">
        <v>155</v>
      </c>
      <c r="F283" s="1" t="s">
        <v>155</v>
      </c>
      <c r="G283" s="1" t="s">
        <v>155</v>
      </c>
      <c r="H283" s="1" t="s">
        <v>155</v>
      </c>
      <c r="I283" s="1" t="s">
        <v>155</v>
      </c>
      <c r="J283" s="1" t="s">
        <v>155</v>
      </c>
      <c r="K283" s="1" t="s">
        <v>155</v>
      </c>
      <c r="L283" s="1" t="s">
        <v>155</v>
      </c>
      <c r="M283" s="1" t="s">
        <v>155</v>
      </c>
      <c r="N283" s="1" t="s">
        <v>155</v>
      </c>
      <c r="O283" s="1" t="s">
        <v>155</v>
      </c>
      <c r="P283" s="1" t="s">
        <v>155</v>
      </c>
      <c r="Q283" s="1" t="s">
        <v>155</v>
      </c>
      <c r="R283" s="1" t="s">
        <v>155</v>
      </c>
      <c r="S283" s="1" t="s">
        <v>155</v>
      </c>
      <c r="T283" s="1" t="s">
        <v>155</v>
      </c>
      <c r="U283" s="1" t="s">
        <v>155</v>
      </c>
      <c r="V283" s="1" t="s">
        <v>155</v>
      </c>
      <c r="W283" s="1" t="s">
        <v>155</v>
      </c>
      <c r="X283" s="1" t="s">
        <v>155</v>
      </c>
      <c r="Y283" s="1" t="s">
        <v>155</v>
      </c>
      <c r="Z283" s="1" t="s">
        <v>155</v>
      </c>
      <c r="AA283" s="1" t="s">
        <v>155</v>
      </c>
      <c r="AB283" s="1" t="s">
        <v>155</v>
      </c>
      <c r="AC283" s="1" t="s">
        <v>155</v>
      </c>
      <c r="AD283" s="1" t="s">
        <v>155</v>
      </c>
      <c r="AE283" s="5"/>
      <c r="AF283" s="5"/>
      <c r="AG283" s="5"/>
    </row>
    <row r="284" spans="1:33" x14ac:dyDescent="0.15">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0" t="s">
        <v>164</v>
      </c>
      <c r="AF284" s="10" t="s">
        <v>500</v>
      </c>
      <c r="AG284" s="1" t="s">
        <v>194</v>
      </c>
    </row>
    <row r="285" spans="1:33" x14ac:dyDescent="0.15">
      <c r="A285" s="2" t="s">
        <v>110</v>
      </c>
      <c r="B285" s="1" t="s">
        <v>164</v>
      </c>
      <c r="C285" s="1" t="s">
        <v>164</v>
      </c>
      <c r="D285" s="1" t="s">
        <v>164</v>
      </c>
      <c r="E285" s="1" t="s">
        <v>164</v>
      </c>
      <c r="F285" s="1" t="s">
        <v>155</v>
      </c>
      <c r="G285" s="1" t="s">
        <v>164</v>
      </c>
      <c r="H285" s="1" t="s">
        <v>164</v>
      </c>
      <c r="I285" s="1" t="s">
        <v>164</v>
      </c>
      <c r="J285" s="1" t="s">
        <v>164</v>
      </c>
      <c r="K285" s="1" t="s">
        <v>164</v>
      </c>
      <c r="L285" s="1" t="s">
        <v>164</v>
      </c>
      <c r="M285" s="1" t="s">
        <v>164</v>
      </c>
      <c r="N285" s="1" t="s">
        <v>164</v>
      </c>
      <c r="O285" s="1" t="s">
        <v>155</v>
      </c>
      <c r="P285" s="1" t="s">
        <v>164</v>
      </c>
      <c r="Q285" s="1" t="s">
        <v>164</v>
      </c>
      <c r="R285" s="1" t="s">
        <v>164</v>
      </c>
      <c r="S285" s="1" t="s">
        <v>164</v>
      </c>
      <c r="T285" s="1" t="s">
        <v>164</v>
      </c>
      <c r="U285" s="1" t="s">
        <v>164</v>
      </c>
      <c r="V285" s="1" t="s">
        <v>164</v>
      </c>
      <c r="W285" s="1" t="s">
        <v>164</v>
      </c>
      <c r="X285" s="1" t="s">
        <v>164</v>
      </c>
      <c r="Y285" s="1" t="s">
        <v>155</v>
      </c>
      <c r="Z285" s="1" t="s">
        <v>164</v>
      </c>
      <c r="AA285" s="1" t="s">
        <v>155</v>
      </c>
      <c r="AB285" s="1" t="s">
        <v>155</v>
      </c>
      <c r="AC285" s="1" t="s">
        <v>155</v>
      </c>
      <c r="AD285" s="1" t="s">
        <v>155</v>
      </c>
      <c r="AE285">
        <f>COUNTIF(E285:Z285,"Complete cube")</f>
        <v>19</v>
      </c>
      <c r="AF285">
        <f>COUNTIF(E285:Z285,"box twice as tall as most of other cubes")</f>
        <v>0</v>
      </c>
      <c r="AG285">
        <f>COUNTIF(E285:Z285,"Flattened shape")</f>
        <v>0</v>
      </c>
    </row>
    <row r="286" spans="1:33" x14ac:dyDescent="0.15">
      <c r="A286" s="2" t="s">
        <v>2</v>
      </c>
      <c r="B286" s="1" t="s">
        <v>155</v>
      </c>
      <c r="C286" s="1" t="s">
        <v>155</v>
      </c>
      <c r="D286" s="1" t="s">
        <v>155</v>
      </c>
      <c r="E286" s="1" t="s">
        <v>155</v>
      </c>
      <c r="F286" s="1" t="s">
        <v>155</v>
      </c>
      <c r="G286" s="1" t="s">
        <v>155</v>
      </c>
      <c r="H286" s="1" t="s">
        <v>155</v>
      </c>
      <c r="I286" s="1" t="s">
        <v>155</v>
      </c>
      <c r="J286" s="1" t="s">
        <v>155</v>
      </c>
      <c r="K286" s="1" t="s">
        <v>155</v>
      </c>
      <c r="L286" s="1" t="s">
        <v>155</v>
      </c>
      <c r="M286" s="1" t="s">
        <v>155</v>
      </c>
      <c r="N286" s="1" t="s">
        <v>155</v>
      </c>
      <c r="O286" s="1" t="s">
        <v>155</v>
      </c>
      <c r="P286" s="1" t="s">
        <v>155</v>
      </c>
      <c r="Q286" s="1" t="s">
        <v>155</v>
      </c>
      <c r="R286" s="1" t="s">
        <v>155</v>
      </c>
      <c r="S286" s="1" t="s">
        <v>155</v>
      </c>
      <c r="T286" s="1" t="s">
        <v>155</v>
      </c>
      <c r="U286" s="1" t="s">
        <v>155</v>
      </c>
      <c r="V286" s="1" t="s">
        <v>155</v>
      </c>
      <c r="W286" s="1" t="s">
        <v>155</v>
      </c>
      <c r="X286" s="1" t="s">
        <v>155</v>
      </c>
      <c r="Y286" s="1" t="s">
        <v>155</v>
      </c>
      <c r="Z286" s="1" t="s">
        <v>155</v>
      </c>
      <c r="AA286" s="1" t="s">
        <v>155</v>
      </c>
      <c r="AB286" s="1" t="s">
        <v>155</v>
      </c>
      <c r="AC286" s="1" t="s">
        <v>155</v>
      </c>
      <c r="AD286" s="1" t="s">
        <v>155</v>
      </c>
    </row>
    <row r="287" spans="1:33" x14ac:dyDescent="0.15">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6" t="s">
        <v>484</v>
      </c>
      <c r="AF287" s="6" t="s">
        <v>485</v>
      </c>
    </row>
    <row r="288" spans="1:33" x14ac:dyDescent="0.15">
      <c r="A288" s="2" t="s">
        <v>111</v>
      </c>
      <c r="B288" s="1" t="s">
        <v>158</v>
      </c>
      <c r="C288" s="1" t="s">
        <v>158</v>
      </c>
      <c r="D288" s="1" t="s">
        <v>158</v>
      </c>
      <c r="E288" s="1" t="s">
        <v>158</v>
      </c>
      <c r="F288" s="1" t="s">
        <v>155</v>
      </c>
      <c r="G288" s="1" t="s">
        <v>158</v>
      </c>
      <c r="H288" s="1" t="s">
        <v>158</v>
      </c>
      <c r="I288" s="1" t="s">
        <v>158</v>
      </c>
      <c r="J288" s="1" t="s">
        <v>158</v>
      </c>
      <c r="K288" s="1" t="s">
        <v>158</v>
      </c>
      <c r="L288" s="1" t="s">
        <v>158</v>
      </c>
      <c r="M288" s="1" t="s">
        <v>158</v>
      </c>
      <c r="N288" s="1" t="s">
        <v>158</v>
      </c>
      <c r="O288" s="1" t="s">
        <v>155</v>
      </c>
      <c r="P288" s="1" t="s">
        <v>158</v>
      </c>
      <c r="Q288" s="1" t="s">
        <v>158</v>
      </c>
      <c r="R288" s="1" t="s">
        <v>158</v>
      </c>
      <c r="S288" s="1" t="s">
        <v>158</v>
      </c>
      <c r="T288" s="1" t="s">
        <v>158</v>
      </c>
      <c r="U288" s="1" t="s">
        <v>158</v>
      </c>
      <c r="V288" s="1" t="s">
        <v>158</v>
      </c>
      <c r="W288" s="1" t="s">
        <v>158</v>
      </c>
      <c r="X288" s="1" t="s">
        <v>158</v>
      </c>
      <c r="Y288" s="1" t="s">
        <v>155</v>
      </c>
      <c r="Z288" s="1" t="s">
        <v>158</v>
      </c>
      <c r="AA288" s="1" t="s">
        <v>155</v>
      </c>
      <c r="AB288" s="1" t="s">
        <v>155</v>
      </c>
      <c r="AC288" s="1" t="s">
        <v>155</v>
      </c>
      <c r="AD288" s="1" t="s">
        <v>155</v>
      </c>
      <c r="AE288">
        <f>COUNTIF(E288:Z288,0)</f>
        <v>0</v>
      </c>
      <c r="AF288">
        <f>COUNTIF(E288:Z288,1)</f>
        <v>19</v>
      </c>
      <c r="AG288" s="5"/>
    </row>
    <row r="289" spans="1:33" x14ac:dyDescent="0.15">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6" t="s">
        <v>159</v>
      </c>
      <c r="AF289" s="6" t="s">
        <v>170</v>
      </c>
      <c r="AG289" s="6" t="s">
        <v>162</v>
      </c>
    </row>
    <row r="290" spans="1:33" x14ac:dyDescent="0.15">
      <c r="A290" s="2" t="s">
        <v>112</v>
      </c>
      <c r="B290" s="1" t="s">
        <v>159</v>
      </c>
      <c r="C290" s="1" t="s">
        <v>159</v>
      </c>
      <c r="D290" s="1" t="s">
        <v>159</v>
      </c>
      <c r="E290" s="1" t="s">
        <v>159</v>
      </c>
      <c r="F290" s="1" t="s">
        <v>155</v>
      </c>
      <c r="G290" s="1" t="s">
        <v>159</v>
      </c>
      <c r="H290" s="1" t="s">
        <v>155</v>
      </c>
      <c r="I290" s="1" t="s">
        <v>159</v>
      </c>
      <c r="J290" s="1" t="s">
        <v>170</v>
      </c>
      <c r="K290" s="1" t="s">
        <v>159</v>
      </c>
      <c r="L290" s="1" t="s">
        <v>159</v>
      </c>
      <c r="M290" s="1" t="s">
        <v>159</v>
      </c>
      <c r="N290" s="1" t="s">
        <v>170</v>
      </c>
      <c r="O290" s="1" t="s">
        <v>155</v>
      </c>
      <c r="P290" s="1" t="s">
        <v>159</v>
      </c>
      <c r="Q290" s="1" t="s">
        <v>159</v>
      </c>
      <c r="R290" s="1" t="s">
        <v>159</v>
      </c>
      <c r="S290" s="1" t="s">
        <v>159</v>
      </c>
      <c r="T290" s="1" t="s">
        <v>170</v>
      </c>
      <c r="U290" s="1" t="s">
        <v>159</v>
      </c>
      <c r="V290" s="1" t="s">
        <v>159</v>
      </c>
      <c r="W290" s="1" t="s">
        <v>159</v>
      </c>
      <c r="X290" s="1" t="s">
        <v>159</v>
      </c>
      <c r="Y290" s="1" t="s">
        <v>155</v>
      </c>
      <c r="Z290" s="1" t="s">
        <v>159</v>
      </c>
      <c r="AA290" s="1" t="s">
        <v>155</v>
      </c>
      <c r="AB290" s="1" t="s">
        <v>155</v>
      </c>
      <c r="AC290" s="1" t="s">
        <v>155</v>
      </c>
      <c r="AD290" s="1" t="s">
        <v>155</v>
      </c>
      <c r="AE290">
        <f>COUNTIF(E290:Z290,"above touching")</f>
        <v>15</v>
      </c>
      <c r="AF290">
        <f>COUNTIF(E290:Z290,"above")</f>
        <v>3</v>
      </c>
      <c r="AG290">
        <f>COUNTIF(E290:Z290,"on")</f>
        <v>0</v>
      </c>
    </row>
    <row r="291" spans="1:33" x14ac:dyDescent="0.15">
      <c r="A291" s="2" t="s">
        <v>2</v>
      </c>
      <c r="B291" s="1" t="s">
        <v>155</v>
      </c>
      <c r="C291" s="1" t="s">
        <v>155</v>
      </c>
      <c r="D291" s="1" t="s">
        <v>155</v>
      </c>
      <c r="E291" s="1" t="s">
        <v>155</v>
      </c>
      <c r="F291" s="1" t="s">
        <v>155</v>
      </c>
      <c r="G291" s="1" t="s">
        <v>155</v>
      </c>
      <c r="H291" s="1" t="s">
        <v>155</v>
      </c>
      <c r="I291" s="1" t="s">
        <v>155</v>
      </c>
      <c r="J291" s="1" t="s">
        <v>155</v>
      </c>
      <c r="K291" s="1" t="s">
        <v>155</v>
      </c>
      <c r="L291" s="1" t="s">
        <v>155</v>
      </c>
      <c r="M291" s="1" t="s">
        <v>155</v>
      </c>
      <c r="N291" s="1" t="s">
        <v>155</v>
      </c>
      <c r="O291" s="1" t="s">
        <v>155</v>
      </c>
      <c r="P291" s="1" t="s">
        <v>155</v>
      </c>
      <c r="Q291" s="1" t="s">
        <v>155</v>
      </c>
      <c r="R291" s="1" t="s">
        <v>155</v>
      </c>
      <c r="S291" s="1" t="s">
        <v>155</v>
      </c>
      <c r="T291" s="1" t="s">
        <v>155</v>
      </c>
      <c r="U291" s="1" t="s">
        <v>155</v>
      </c>
      <c r="V291" s="1" t="s">
        <v>155</v>
      </c>
      <c r="W291" s="1" t="s">
        <v>155</v>
      </c>
      <c r="X291" s="1" t="s">
        <v>155</v>
      </c>
      <c r="Y291" s="1" t="s">
        <v>155</v>
      </c>
      <c r="Z291" s="1" t="s">
        <v>155</v>
      </c>
      <c r="AA291" s="1" t="s">
        <v>155</v>
      </c>
      <c r="AB291" s="1" t="s">
        <v>155</v>
      </c>
      <c r="AC291" s="1" t="s">
        <v>155</v>
      </c>
      <c r="AD291" s="1" t="s">
        <v>155</v>
      </c>
      <c r="AG291" s="5"/>
    </row>
    <row r="292" spans="1:33" x14ac:dyDescent="0.15">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6" t="s">
        <v>166</v>
      </c>
      <c r="AF292" s="6" t="s">
        <v>232</v>
      </c>
      <c r="AG292" s="6" t="s">
        <v>163</v>
      </c>
    </row>
    <row r="293" spans="1:33" x14ac:dyDescent="0.15">
      <c r="A293" s="2" t="s">
        <v>113</v>
      </c>
      <c r="B293" s="1" t="s">
        <v>163</v>
      </c>
      <c r="C293" s="1" t="s">
        <v>163</v>
      </c>
      <c r="D293" s="1" t="s">
        <v>163</v>
      </c>
      <c r="E293" s="1" t="s">
        <v>163</v>
      </c>
      <c r="F293" s="1" t="s">
        <v>155</v>
      </c>
      <c r="G293" s="1" t="s">
        <v>163</v>
      </c>
      <c r="H293" s="1" t="s">
        <v>163</v>
      </c>
      <c r="I293" s="1" t="s">
        <v>163</v>
      </c>
      <c r="J293" s="1" t="s">
        <v>163</v>
      </c>
      <c r="K293" s="1" t="s">
        <v>163</v>
      </c>
      <c r="L293" s="1" t="s">
        <v>163</v>
      </c>
      <c r="M293" s="1" t="s">
        <v>163</v>
      </c>
      <c r="N293" s="1" t="s">
        <v>163</v>
      </c>
      <c r="O293" s="1" t="s">
        <v>155</v>
      </c>
      <c r="P293" s="1" t="s">
        <v>232</v>
      </c>
      <c r="Q293" s="1" t="s">
        <v>163</v>
      </c>
      <c r="R293" s="1" t="s">
        <v>163</v>
      </c>
      <c r="S293" s="1" t="s">
        <v>163</v>
      </c>
      <c r="T293" s="1" t="s">
        <v>163</v>
      </c>
      <c r="U293" s="1" t="s">
        <v>163</v>
      </c>
      <c r="V293" s="1" t="s">
        <v>163</v>
      </c>
      <c r="W293" s="1" t="s">
        <v>163</v>
      </c>
      <c r="X293" s="1" t="s">
        <v>163</v>
      </c>
      <c r="Y293" s="1" t="s">
        <v>155</v>
      </c>
      <c r="Z293" s="1" t="s">
        <v>163</v>
      </c>
      <c r="AA293" s="1" t="s">
        <v>155</v>
      </c>
      <c r="AB293" s="1" t="s">
        <v>155</v>
      </c>
      <c r="AC293" s="1" t="s">
        <v>155</v>
      </c>
      <c r="AD293" s="1" t="s">
        <v>155</v>
      </c>
      <c r="AE293">
        <f>COUNTIF(E293:Z293,"smooth")</f>
        <v>0</v>
      </c>
      <c r="AF293">
        <f>COUNTIF(E293:Z293,"faceted")</f>
        <v>1</v>
      </c>
      <c r="AG293">
        <f>COUNTIF(E293:$W293,"No curved surfaces are present")</f>
        <v>16</v>
      </c>
    </row>
    <row r="294" spans="1:33" x14ac:dyDescent="0.15">
      <c r="A294" s="2" t="s">
        <v>2</v>
      </c>
      <c r="B294" s="1" t="s">
        <v>155</v>
      </c>
      <c r="C294" s="1" t="s">
        <v>155</v>
      </c>
      <c r="D294" s="1" t="s">
        <v>155</v>
      </c>
      <c r="E294" s="1" t="s">
        <v>155</v>
      </c>
      <c r="F294" s="1" t="s">
        <v>155</v>
      </c>
      <c r="G294" s="1" t="s">
        <v>155</v>
      </c>
      <c r="H294" s="1" t="s">
        <v>155</v>
      </c>
      <c r="I294" s="1" t="s">
        <v>155</v>
      </c>
      <c r="J294" s="1" t="s">
        <v>155</v>
      </c>
      <c r="K294" s="1" t="s">
        <v>155</v>
      </c>
      <c r="L294" s="1" t="s">
        <v>155</v>
      </c>
      <c r="M294" s="1" t="s">
        <v>155</v>
      </c>
      <c r="N294" s="1" t="s">
        <v>155</v>
      </c>
      <c r="O294" s="1" t="s">
        <v>155</v>
      </c>
      <c r="P294" s="1" t="s">
        <v>155</v>
      </c>
      <c r="Q294" s="1" t="s">
        <v>155</v>
      </c>
      <c r="R294" s="1" t="s">
        <v>155</v>
      </c>
      <c r="S294" s="1" t="s">
        <v>155</v>
      </c>
      <c r="T294" s="1" t="s">
        <v>155</v>
      </c>
      <c r="U294" s="1" t="s">
        <v>155</v>
      </c>
      <c r="V294" s="1" t="s">
        <v>155</v>
      </c>
      <c r="W294" s="1" t="s">
        <v>155</v>
      </c>
      <c r="X294" s="1" t="s">
        <v>155</v>
      </c>
      <c r="Y294" s="1" t="s">
        <v>155</v>
      </c>
      <c r="Z294" s="1" t="s">
        <v>155</v>
      </c>
      <c r="AA294" s="1" t="s">
        <v>155</v>
      </c>
      <c r="AB294" s="1" t="s">
        <v>155</v>
      </c>
      <c r="AC294" s="1" t="s">
        <v>155</v>
      </c>
      <c r="AD294" s="1" t="s">
        <v>155</v>
      </c>
      <c r="AE294" s="5"/>
      <c r="AF294" s="5"/>
      <c r="AG294" s="5"/>
    </row>
    <row r="295" spans="1:33" x14ac:dyDescent="0.15">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0" t="s">
        <v>164</v>
      </c>
      <c r="AF295" s="10" t="s">
        <v>500</v>
      </c>
      <c r="AG295" s="1" t="s">
        <v>194</v>
      </c>
    </row>
    <row r="296" spans="1:33" x14ac:dyDescent="0.15">
      <c r="A296" s="2" t="s">
        <v>114</v>
      </c>
      <c r="B296" s="1" t="s">
        <v>164</v>
      </c>
      <c r="C296" s="1" t="s">
        <v>164</v>
      </c>
      <c r="D296" s="1" t="s">
        <v>164</v>
      </c>
      <c r="E296" s="1" t="s">
        <v>164</v>
      </c>
      <c r="F296" s="1" t="s">
        <v>155</v>
      </c>
      <c r="G296" s="1" t="s">
        <v>164</v>
      </c>
      <c r="H296" s="1" t="s">
        <v>164</v>
      </c>
      <c r="I296" s="1" t="s">
        <v>164</v>
      </c>
      <c r="J296" s="1" t="s">
        <v>164</v>
      </c>
      <c r="K296" s="1" t="s">
        <v>164</v>
      </c>
      <c r="L296" s="1" t="s">
        <v>164</v>
      </c>
      <c r="M296" s="1" t="s">
        <v>164</v>
      </c>
      <c r="N296" s="1" t="s">
        <v>164</v>
      </c>
      <c r="O296" s="1" t="s">
        <v>155</v>
      </c>
      <c r="P296" s="1" t="s">
        <v>164</v>
      </c>
      <c r="Q296" s="1" t="s">
        <v>330</v>
      </c>
      <c r="R296" s="1" t="s">
        <v>330</v>
      </c>
      <c r="S296" s="1" t="s">
        <v>164</v>
      </c>
      <c r="T296" s="1" t="s">
        <v>164</v>
      </c>
      <c r="U296" s="1" t="s">
        <v>164</v>
      </c>
      <c r="V296" s="1" t="s">
        <v>164</v>
      </c>
      <c r="W296" s="1" t="s">
        <v>164</v>
      </c>
      <c r="X296" s="1" t="s">
        <v>164</v>
      </c>
      <c r="Y296" s="1" t="s">
        <v>155</v>
      </c>
      <c r="Z296" s="1" t="s">
        <v>164</v>
      </c>
      <c r="AA296" s="1" t="s">
        <v>155</v>
      </c>
      <c r="AB296" s="1" t="s">
        <v>155</v>
      </c>
      <c r="AC296" s="1" t="s">
        <v>155</v>
      </c>
      <c r="AD296" s="1" t="s">
        <v>155</v>
      </c>
      <c r="AE296">
        <f>COUNTIF(E296:Z296,"Complete cube")</f>
        <v>17</v>
      </c>
      <c r="AF296">
        <f>COUNTIF(E296:Z296,"box twice as tall as most of other cubes")</f>
        <v>0</v>
      </c>
      <c r="AG296">
        <f>COUNTIF(E296:Z296,"Flattened shape")</f>
        <v>0</v>
      </c>
    </row>
    <row r="297" spans="1:33" x14ac:dyDescent="0.15">
      <c r="A297" s="2" t="s">
        <v>2</v>
      </c>
      <c r="B297" s="1" t="s">
        <v>155</v>
      </c>
      <c r="C297" s="1" t="s">
        <v>155</v>
      </c>
      <c r="D297" s="1" t="s">
        <v>155</v>
      </c>
      <c r="E297" s="1" t="s">
        <v>155</v>
      </c>
      <c r="F297" s="1" t="s">
        <v>155</v>
      </c>
      <c r="G297" s="1" t="s">
        <v>155</v>
      </c>
      <c r="H297" s="1" t="s">
        <v>155</v>
      </c>
      <c r="I297" s="1" t="s">
        <v>155</v>
      </c>
      <c r="J297" s="1" t="s">
        <v>155</v>
      </c>
      <c r="K297" s="1" t="s">
        <v>155</v>
      </c>
      <c r="L297" s="1" t="s">
        <v>155</v>
      </c>
      <c r="M297" s="1" t="s">
        <v>155</v>
      </c>
      <c r="N297" s="1" t="s">
        <v>155</v>
      </c>
      <c r="O297" s="1" t="s">
        <v>155</v>
      </c>
      <c r="P297" s="1" t="s">
        <v>155</v>
      </c>
      <c r="Q297" s="1" t="s">
        <v>155</v>
      </c>
      <c r="R297" s="1" t="s">
        <v>155</v>
      </c>
      <c r="S297" s="1" t="s">
        <v>155</v>
      </c>
      <c r="T297" s="1" t="s">
        <v>155</v>
      </c>
      <c r="U297" s="1" t="s">
        <v>155</v>
      </c>
      <c r="V297" s="1" t="s">
        <v>155</v>
      </c>
      <c r="W297" s="1" t="s">
        <v>155</v>
      </c>
      <c r="X297" s="1" t="s">
        <v>155</v>
      </c>
      <c r="Y297" s="1" t="s">
        <v>155</v>
      </c>
      <c r="Z297" s="1" t="s">
        <v>155</v>
      </c>
      <c r="AA297" s="1" t="s">
        <v>155</v>
      </c>
      <c r="AB297" s="1" t="s">
        <v>155</v>
      </c>
      <c r="AC297" s="1" t="s">
        <v>155</v>
      </c>
      <c r="AD297" s="1" t="s">
        <v>155</v>
      </c>
      <c r="AE297" s="1" t="s">
        <v>155</v>
      </c>
      <c r="AF297" s="1" t="s">
        <v>155</v>
      </c>
    </row>
    <row r="298" spans="1:33" x14ac:dyDescent="0.15">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6" t="s">
        <v>484</v>
      </c>
      <c r="AF298" s="6" t="s">
        <v>485</v>
      </c>
    </row>
    <row r="299" spans="1:33" x14ac:dyDescent="0.15">
      <c r="A299" s="2" t="s">
        <v>115</v>
      </c>
      <c r="B299" s="1" t="s">
        <v>165</v>
      </c>
      <c r="C299" s="1" t="s">
        <v>158</v>
      </c>
      <c r="D299" s="1" t="s">
        <v>158</v>
      </c>
      <c r="E299" s="1" t="s">
        <v>165</v>
      </c>
      <c r="F299" s="1" t="s">
        <v>155</v>
      </c>
      <c r="G299" s="1" t="s">
        <v>158</v>
      </c>
      <c r="H299" s="1" t="s">
        <v>158</v>
      </c>
      <c r="I299" s="1" t="s">
        <v>158</v>
      </c>
      <c r="J299" s="1" t="s">
        <v>158</v>
      </c>
      <c r="K299" s="1" t="s">
        <v>165</v>
      </c>
      <c r="L299" s="1" t="s">
        <v>158</v>
      </c>
      <c r="M299" s="1" t="s">
        <v>158</v>
      </c>
      <c r="N299" s="1" t="s">
        <v>158</v>
      </c>
      <c r="O299" s="1" t="s">
        <v>155</v>
      </c>
      <c r="P299" s="1" t="s">
        <v>158</v>
      </c>
      <c r="Q299" s="1" t="s">
        <v>165</v>
      </c>
      <c r="R299" s="1" t="s">
        <v>165</v>
      </c>
      <c r="S299" s="1" t="s">
        <v>158</v>
      </c>
      <c r="T299" s="1" t="s">
        <v>158</v>
      </c>
      <c r="U299" s="1" t="s">
        <v>158</v>
      </c>
      <c r="V299" s="1" t="s">
        <v>158</v>
      </c>
      <c r="W299" s="1" t="s">
        <v>158</v>
      </c>
      <c r="X299" s="1" t="s">
        <v>158</v>
      </c>
      <c r="Y299" s="1" t="s">
        <v>155</v>
      </c>
      <c r="Z299" s="1" t="s">
        <v>158</v>
      </c>
      <c r="AA299" s="1" t="s">
        <v>155</v>
      </c>
      <c r="AB299" s="1" t="s">
        <v>155</v>
      </c>
      <c r="AC299" s="1" t="s">
        <v>155</v>
      </c>
      <c r="AD299" s="1" t="s">
        <v>155</v>
      </c>
      <c r="AE299">
        <f>COUNTIF(E299:Z299,0)</f>
        <v>4</v>
      </c>
      <c r="AF299">
        <f>COUNTIF(E299:Z299,1)</f>
        <v>15</v>
      </c>
      <c r="AG299" s="5"/>
    </row>
    <row r="300" spans="1:33" x14ac:dyDescent="0.15">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6" t="s">
        <v>159</v>
      </c>
      <c r="AF300" s="6" t="s">
        <v>170</v>
      </c>
      <c r="AG300" s="6" t="s">
        <v>162</v>
      </c>
    </row>
    <row r="301" spans="1:33" x14ac:dyDescent="0.15">
      <c r="A301" s="2" t="s">
        <v>116</v>
      </c>
      <c r="B301" s="1" t="s">
        <v>155</v>
      </c>
      <c r="C301" s="1" t="s">
        <v>162</v>
      </c>
      <c r="D301" s="1" t="s">
        <v>162</v>
      </c>
      <c r="E301" s="1" t="s">
        <v>155</v>
      </c>
      <c r="F301" s="1" t="s">
        <v>155</v>
      </c>
      <c r="G301" s="1" t="s">
        <v>162</v>
      </c>
      <c r="H301" s="1" t="s">
        <v>162</v>
      </c>
      <c r="I301" s="1" t="s">
        <v>159</v>
      </c>
      <c r="J301" s="1" t="s">
        <v>170</v>
      </c>
      <c r="K301" s="1" t="s">
        <v>155</v>
      </c>
      <c r="L301" s="1" t="s">
        <v>162</v>
      </c>
      <c r="M301" s="1" t="s">
        <v>162</v>
      </c>
      <c r="N301" s="1" t="s">
        <v>170</v>
      </c>
      <c r="O301" s="1" t="s">
        <v>155</v>
      </c>
      <c r="P301" s="1" t="s">
        <v>162</v>
      </c>
      <c r="Q301" s="1" t="s">
        <v>155</v>
      </c>
      <c r="R301" s="1" t="s">
        <v>155</v>
      </c>
      <c r="S301" s="1" t="s">
        <v>159</v>
      </c>
      <c r="T301" s="1" t="s">
        <v>170</v>
      </c>
      <c r="U301" s="1" t="s">
        <v>159</v>
      </c>
      <c r="V301" s="1" t="s">
        <v>159</v>
      </c>
      <c r="W301" s="1" t="s">
        <v>159</v>
      </c>
      <c r="X301" s="1" t="s">
        <v>159</v>
      </c>
      <c r="Y301" s="1" t="s">
        <v>155</v>
      </c>
      <c r="Z301" s="1" t="s">
        <v>162</v>
      </c>
      <c r="AA301" s="1" t="s">
        <v>155</v>
      </c>
      <c r="AB301" s="1" t="s">
        <v>155</v>
      </c>
      <c r="AC301" s="1" t="s">
        <v>155</v>
      </c>
      <c r="AD301" s="1" t="s">
        <v>155</v>
      </c>
      <c r="AE301">
        <f>COUNTIF(E301:Z301,"above touching")</f>
        <v>6</v>
      </c>
      <c r="AF301">
        <f>COUNTIF(E301:Z301,"above")</f>
        <v>3</v>
      </c>
      <c r="AG301">
        <f>COUNTIF(E301:Z301,"on")</f>
        <v>6</v>
      </c>
    </row>
    <row r="302" spans="1:33" x14ac:dyDescent="0.15">
      <c r="A302" s="2" t="s">
        <v>2</v>
      </c>
      <c r="B302" s="1" t="s">
        <v>155</v>
      </c>
      <c r="C302" s="1" t="s">
        <v>155</v>
      </c>
      <c r="D302" s="1" t="s">
        <v>155</v>
      </c>
      <c r="E302" s="1" t="s">
        <v>155</v>
      </c>
      <c r="F302" s="1" t="s">
        <v>155</v>
      </c>
      <c r="G302" s="1" t="s">
        <v>155</v>
      </c>
      <c r="H302" s="1" t="s">
        <v>155</v>
      </c>
      <c r="I302" s="1" t="s">
        <v>155</v>
      </c>
      <c r="J302" s="1" t="s">
        <v>155</v>
      </c>
      <c r="K302" s="1" t="s">
        <v>155</v>
      </c>
      <c r="L302" s="1" t="s">
        <v>155</v>
      </c>
      <c r="M302" s="1" t="s">
        <v>155</v>
      </c>
      <c r="N302" s="1" t="s">
        <v>155</v>
      </c>
      <c r="O302" s="1" t="s">
        <v>155</v>
      </c>
      <c r="P302" s="1" t="s">
        <v>155</v>
      </c>
      <c r="Q302" s="1" t="s">
        <v>155</v>
      </c>
      <c r="R302" s="1" t="s">
        <v>155</v>
      </c>
      <c r="S302" s="1" t="s">
        <v>155</v>
      </c>
      <c r="T302" s="1" t="s">
        <v>155</v>
      </c>
      <c r="U302" s="1" t="s">
        <v>155</v>
      </c>
      <c r="V302" s="1" t="s">
        <v>155</v>
      </c>
      <c r="W302" s="1" t="s">
        <v>155</v>
      </c>
      <c r="X302" s="1" t="s">
        <v>155</v>
      </c>
      <c r="Y302" s="1" t="s">
        <v>155</v>
      </c>
      <c r="Z302" s="1" t="s">
        <v>155</v>
      </c>
      <c r="AA302" s="1" t="s">
        <v>155</v>
      </c>
      <c r="AB302" s="1" t="s">
        <v>155</v>
      </c>
      <c r="AC302" s="1" t="s">
        <v>155</v>
      </c>
      <c r="AD302" s="1" t="s">
        <v>155</v>
      </c>
      <c r="AG302" s="5"/>
    </row>
    <row r="303" spans="1:33" x14ac:dyDescent="0.15">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6" t="s">
        <v>166</v>
      </c>
      <c r="AF303" s="6" t="s">
        <v>232</v>
      </c>
      <c r="AG303" s="6" t="s">
        <v>163</v>
      </c>
    </row>
    <row r="304" spans="1:33" x14ac:dyDescent="0.15">
      <c r="A304" s="2" t="s">
        <v>117</v>
      </c>
      <c r="B304" s="1" t="s">
        <v>155</v>
      </c>
      <c r="C304" s="1" t="s">
        <v>166</v>
      </c>
      <c r="D304" s="1" t="s">
        <v>166</v>
      </c>
      <c r="E304" s="1" t="s">
        <v>155</v>
      </c>
      <c r="F304" s="1" t="s">
        <v>155</v>
      </c>
      <c r="G304" s="1" t="s">
        <v>232</v>
      </c>
      <c r="H304" s="1" t="s">
        <v>166</v>
      </c>
      <c r="I304" s="1" t="s">
        <v>163</v>
      </c>
      <c r="J304" s="1" t="s">
        <v>163</v>
      </c>
      <c r="K304" s="1" t="s">
        <v>155</v>
      </c>
      <c r="L304" s="1" t="s">
        <v>163</v>
      </c>
      <c r="M304" s="1" t="s">
        <v>166</v>
      </c>
      <c r="N304" s="1" t="s">
        <v>163</v>
      </c>
      <c r="O304" s="1" t="s">
        <v>155</v>
      </c>
      <c r="P304" s="1" t="s">
        <v>166</v>
      </c>
      <c r="Q304" s="1" t="s">
        <v>155</v>
      </c>
      <c r="R304" s="1" t="s">
        <v>155</v>
      </c>
      <c r="S304" s="1" t="s">
        <v>232</v>
      </c>
      <c r="T304" s="1" t="s">
        <v>232</v>
      </c>
      <c r="U304" s="1" t="s">
        <v>166</v>
      </c>
      <c r="V304" s="1" t="s">
        <v>232</v>
      </c>
      <c r="W304" s="1" t="s">
        <v>163</v>
      </c>
      <c r="X304" s="1" t="s">
        <v>232</v>
      </c>
      <c r="Y304" s="1" t="s">
        <v>155</v>
      </c>
      <c r="Z304" s="1" t="s">
        <v>163</v>
      </c>
      <c r="AA304" s="1" t="s">
        <v>155</v>
      </c>
      <c r="AB304" s="1" t="s">
        <v>155</v>
      </c>
      <c r="AC304" s="1" t="s">
        <v>155</v>
      </c>
      <c r="AD304" s="1" t="s">
        <v>155</v>
      </c>
      <c r="AE304">
        <f>COUNTIF(E304:Z304,"smooth")</f>
        <v>4</v>
      </c>
      <c r="AF304">
        <f>COUNTIF(E304:Z304,"faceted")</f>
        <v>5</v>
      </c>
      <c r="AG304">
        <f>COUNTIF(E304:$W304,"No curved surfaces are present")</f>
        <v>5</v>
      </c>
    </row>
    <row r="305" spans="1:33" x14ac:dyDescent="0.15">
      <c r="A305" s="2" t="s">
        <v>2</v>
      </c>
      <c r="B305" s="1" t="s">
        <v>155</v>
      </c>
      <c r="C305" s="1" t="s">
        <v>155</v>
      </c>
      <c r="D305" s="1" t="s">
        <v>155</v>
      </c>
      <c r="E305" s="1" t="s">
        <v>155</v>
      </c>
      <c r="F305" s="1" t="s">
        <v>155</v>
      </c>
      <c r="G305" s="1" t="s">
        <v>155</v>
      </c>
      <c r="H305" s="1" t="s">
        <v>155</v>
      </c>
      <c r="I305" s="1" t="s">
        <v>155</v>
      </c>
      <c r="J305" s="1" t="s">
        <v>155</v>
      </c>
      <c r="K305" s="1" t="s">
        <v>155</v>
      </c>
      <c r="L305" s="1" t="s">
        <v>155</v>
      </c>
      <c r="M305" s="1" t="s">
        <v>155</v>
      </c>
      <c r="N305" s="1" t="s">
        <v>155</v>
      </c>
      <c r="O305" s="1" t="s">
        <v>155</v>
      </c>
      <c r="P305" s="1" t="s">
        <v>155</v>
      </c>
      <c r="Q305" s="1" t="s">
        <v>155</v>
      </c>
      <c r="R305" s="1" t="s">
        <v>155</v>
      </c>
      <c r="S305" s="1" t="s">
        <v>155</v>
      </c>
      <c r="T305" s="1" t="s">
        <v>155</v>
      </c>
      <c r="U305" s="1" t="s">
        <v>155</v>
      </c>
      <c r="V305" s="1" t="s">
        <v>155</v>
      </c>
      <c r="W305" s="1" t="s">
        <v>155</v>
      </c>
      <c r="X305" s="1" t="s">
        <v>155</v>
      </c>
      <c r="Y305" s="1" t="s">
        <v>155</v>
      </c>
      <c r="Z305" s="1" t="s">
        <v>155</v>
      </c>
      <c r="AA305" s="1" t="s">
        <v>155</v>
      </c>
      <c r="AB305" s="1" t="s">
        <v>155</v>
      </c>
      <c r="AC305" s="1" t="s">
        <v>155</v>
      </c>
      <c r="AD305" s="1" t="s">
        <v>155</v>
      </c>
      <c r="AE305" s="5"/>
      <c r="AF305" s="5"/>
      <c r="AG305" s="5"/>
    </row>
    <row r="306" spans="1:33" x14ac:dyDescent="0.15">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0" t="s">
        <v>164</v>
      </c>
      <c r="AF306" s="10" t="s">
        <v>500</v>
      </c>
      <c r="AG306" s="1" t="s">
        <v>194</v>
      </c>
    </row>
    <row r="307" spans="1:33" x14ac:dyDescent="0.15">
      <c r="A307" s="2" t="s">
        <v>118</v>
      </c>
      <c r="B307" s="1" t="s">
        <v>155</v>
      </c>
      <c r="C307" s="1" t="s">
        <v>155</v>
      </c>
      <c r="D307" s="1" t="s">
        <v>194</v>
      </c>
      <c r="E307" s="1" t="s">
        <v>155</v>
      </c>
      <c r="F307" s="1" t="s">
        <v>155</v>
      </c>
      <c r="G307" s="1" t="s">
        <v>194</v>
      </c>
      <c r="H307" s="1" t="s">
        <v>155</v>
      </c>
      <c r="I307" s="1" t="s">
        <v>194</v>
      </c>
      <c r="J307" s="1" t="s">
        <v>194</v>
      </c>
      <c r="K307" s="1" t="s">
        <v>155</v>
      </c>
      <c r="L307" s="1" t="s">
        <v>194</v>
      </c>
      <c r="M307" s="1" t="s">
        <v>194</v>
      </c>
      <c r="N307" s="1" t="s">
        <v>194</v>
      </c>
      <c r="O307" s="1" t="s">
        <v>155</v>
      </c>
      <c r="P307" s="1" t="s">
        <v>194</v>
      </c>
      <c r="Q307" s="1" t="s">
        <v>155</v>
      </c>
      <c r="R307" s="1" t="s">
        <v>155</v>
      </c>
      <c r="S307" s="1" t="s">
        <v>194</v>
      </c>
      <c r="T307" s="1" t="s">
        <v>155</v>
      </c>
      <c r="U307" s="1" t="s">
        <v>194</v>
      </c>
      <c r="V307" s="1" t="s">
        <v>194</v>
      </c>
      <c r="W307" s="1" t="s">
        <v>194</v>
      </c>
      <c r="X307" s="1" t="s">
        <v>194</v>
      </c>
      <c r="Y307" s="1" t="s">
        <v>155</v>
      </c>
      <c r="Z307" s="1" t="s">
        <v>194</v>
      </c>
      <c r="AA307" s="1" t="s">
        <v>155</v>
      </c>
      <c r="AB307" s="1" t="s">
        <v>155</v>
      </c>
      <c r="AC307" s="1" t="s">
        <v>155</v>
      </c>
      <c r="AD307" s="1" t="s">
        <v>155</v>
      </c>
      <c r="AE307">
        <f>COUNTIF(E307:Z307,"Complete cube")</f>
        <v>0</v>
      </c>
      <c r="AF307">
        <f>COUNTIF(E307:Z307,"box twice as tall as most of other cubes")</f>
        <v>0</v>
      </c>
      <c r="AG307">
        <f>COUNTIF(E307:Z307,"Flattened shape")</f>
        <v>13</v>
      </c>
    </row>
    <row r="308" spans="1:33" x14ac:dyDescent="0.15">
      <c r="A308" s="2" t="s">
        <v>2</v>
      </c>
      <c r="B308" s="1" t="s">
        <v>155</v>
      </c>
      <c r="C308" s="1" t="s">
        <v>200</v>
      </c>
      <c r="D308" s="1" t="s">
        <v>155</v>
      </c>
      <c r="E308" s="1" t="s">
        <v>155</v>
      </c>
      <c r="F308" s="1" t="s">
        <v>155</v>
      </c>
      <c r="G308" s="1" t="s">
        <v>155</v>
      </c>
      <c r="H308" s="1" t="s">
        <v>248</v>
      </c>
      <c r="I308" s="1" t="s">
        <v>155</v>
      </c>
      <c r="J308" s="1" t="s">
        <v>155</v>
      </c>
      <c r="K308" s="1" t="s">
        <v>155</v>
      </c>
      <c r="L308" s="1" t="s">
        <v>155</v>
      </c>
      <c r="M308" s="1" t="s">
        <v>155</v>
      </c>
      <c r="N308" s="1" t="s">
        <v>155</v>
      </c>
      <c r="O308" s="1" t="s">
        <v>155</v>
      </c>
      <c r="P308" s="1" t="s">
        <v>155</v>
      </c>
      <c r="Q308" s="1" t="s">
        <v>155</v>
      </c>
      <c r="R308" s="1" t="s">
        <v>155</v>
      </c>
      <c r="S308" s="1" t="s">
        <v>155</v>
      </c>
      <c r="T308" s="1" t="s">
        <v>361</v>
      </c>
      <c r="U308" s="1" t="s">
        <v>155</v>
      </c>
      <c r="V308" s="1" t="s">
        <v>155</v>
      </c>
      <c r="W308" s="1" t="s">
        <v>155</v>
      </c>
      <c r="X308" s="1" t="s">
        <v>155</v>
      </c>
      <c r="Y308" s="1" t="s">
        <v>155</v>
      </c>
      <c r="Z308" s="1" t="s">
        <v>155</v>
      </c>
      <c r="AA308" s="1" t="s">
        <v>155</v>
      </c>
      <c r="AB308" s="1" t="s">
        <v>155</v>
      </c>
      <c r="AC308" s="1" t="s">
        <v>155</v>
      </c>
      <c r="AD308" s="1" t="s">
        <v>155</v>
      </c>
      <c r="AE308" s="1" t="s">
        <v>155</v>
      </c>
      <c r="AF308" s="1" t="s">
        <v>155</v>
      </c>
    </row>
    <row r="309" spans="1:33" x14ac:dyDescent="0.15">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6" t="s">
        <v>484</v>
      </c>
      <c r="AF309" s="6" t="s">
        <v>485</v>
      </c>
    </row>
    <row r="310" spans="1:33" x14ac:dyDescent="0.15">
      <c r="A310" s="2" t="s">
        <v>119</v>
      </c>
      <c r="B310" s="1" t="s">
        <v>158</v>
      </c>
      <c r="C310" s="1" t="s">
        <v>158</v>
      </c>
      <c r="D310" s="1" t="s">
        <v>158</v>
      </c>
      <c r="E310" s="1" t="s">
        <v>158</v>
      </c>
      <c r="F310" s="1" t="s">
        <v>155</v>
      </c>
      <c r="G310" s="1" t="s">
        <v>158</v>
      </c>
      <c r="H310" s="1" t="s">
        <v>158</v>
      </c>
      <c r="I310" s="1" t="s">
        <v>158</v>
      </c>
      <c r="J310" s="1" t="s">
        <v>158</v>
      </c>
      <c r="K310" s="1" t="s">
        <v>158</v>
      </c>
      <c r="L310" s="1" t="s">
        <v>158</v>
      </c>
      <c r="M310" s="1" t="s">
        <v>158</v>
      </c>
      <c r="N310" s="1" t="s">
        <v>158</v>
      </c>
      <c r="O310" s="1" t="s">
        <v>155</v>
      </c>
      <c r="P310" s="1" t="s">
        <v>158</v>
      </c>
      <c r="Q310" s="1" t="s">
        <v>158</v>
      </c>
      <c r="R310" s="1" t="s">
        <v>158</v>
      </c>
      <c r="S310" s="1" t="s">
        <v>158</v>
      </c>
      <c r="T310" s="1" t="s">
        <v>158</v>
      </c>
      <c r="U310" s="1" t="s">
        <v>158</v>
      </c>
      <c r="V310" s="1" t="s">
        <v>158</v>
      </c>
      <c r="W310" s="1" t="s">
        <v>158</v>
      </c>
      <c r="X310" s="1" t="s">
        <v>158</v>
      </c>
      <c r="Y310" s="1" t="s">
        <v>155</v>
      </c>
      <c r="Z310" s="1" t="s">
        <v>158</v>
      </c>
      <c r="AA310" s="1" t="s">
        <v>155</v>
      </c>
      <c r="AB310" s="1" t="s">
        <v>155</v>
      </c>
      <c r="AC310" s="1" t="s">
        <v>155</v>
      </c>
      <c r="AD310" s="1" t="s">
        <v>155</v>
      </c>
      <c r="AE310">
        <f>COUNTIF(E310:Z310,0)</f>
        <v>0</v>
      </c>
      <c r="AF310">
        <f>COUNTIF(E310:Z310,1)</f>
        <v>19</v>
      </c>
      <c r="AG310" s="5"/>
    </row>
    <row r="311" spans="1:33" x14ac:dyDescent="0.15">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6" t="s">
        <v>159</v>
      </c>
      <c r="AF311" s="6" t="s">
        <v>170</v>
      </c>
      <c r="AG311" s="6" t="s">
        <v>162</v>
      </c>
    </row>
    <row r="312" spans="1:33" x14ac:dyDescent="0.15">
      <c r="A312" s="2" t="s">
        <v>120</v>
      </c>
      <c r="B312" s="1" t="s">
        <v>159</v>
      </c>
      <c r="C312" s="1" t="s">
        <v>159</v>
      </c>
      <c r="D312" s="1" t="s">
        <v>159</v>
      </c>
      <c r="E312" s="1" t="s">
        <v>159</v>
      </c>
      <c r="F312" s="1" t="s">
        <v>155</v>
      </c>
      <c r="G312" s="1" t="s">
        <v>159</v>
      </c>
      <c r="H312" s="1" t="s">
        <v>159</v>
      </c>
      <c r="I312" s="1" t="s">
        <v>159</v>
      </c>
      <c r="J312" s="1" t="s">
        <v>170</v>
      </c>
      <c r="K312" s="1" t="s">
        <v>159</v>
      </c>
      <c r="L312" s="1" t="s">
        <v>159</v>
      </c>
      <c r="M312" s="1" t="s">
        <v>159</v>
      </c>
      <c r="N312" s="1" t="s">
        <v>170</v>
      </c>
      <c r="O312" s="1" t="s">
        <v>155</v>
      </c>
      <c r="P312" s="1" t="s">
        <v>159</v>
      </c>
      <c r="Q312" s="1" t="s">
        <v>159</v>
      </c>
      <c r="R312" s="1" t="s">
        <v>159</v>
      </c>
      <c r="S312" s="1" t="s">
        <v>159</v>
      </c>
      <c r="T312" s="1" t="s">
        <v>170</v>
      </c>
      <c r="U312" s="1" t="s">
        <v>159</v>
      </c>
      <c r="V312" s="1" t="s">
        <v>159</v>
      </c>
      <c r="W312" s="1" t="s">
        <v>159</v>
      </c>
      <c r="X312" s="1" t="s">
        <v>159</v>
      </c>
      <c r="Y312" s="1" t="s">
        <v>155</v>
      </c>
      <c r="Z312" s="1" t="s">
        <v>159</v>
      </c>
      <c r="AA312" s="1" t="s">
        <v>155</v>
      </c>
      <c r="AB312" s="1" t="s">
        <v>155</v>
      </c>
      <c r="AC312" s="1" t="s">
        <v>155</v>
      </c>
      <c r="AD312" s="1" t="s">
        <v>155</v>
      </c>
      <c r="AE312">
        <f>COUNTIF(E312:Z312,"above touching")</f>
        <v>16</v>
      </c>
      <c r="AF312">
        <f>COUNTIF(E312:Z312,"above")</f>
        <v>3</v>
      </c>
      <c r="AG312">
        <f>COUNTIF(E312:Z312,"on")</f>
        <v>0</v>
      </c>
    </row>
    <row r="313" spans="1:33" x14ac:dyDescent="0.15">
      <c r="A313" s="2" t="s">
        <v>2</v>
      </c>
      <c r="B313" s="1" t="s">
        <v>155</v>
      </c>
      <c r="C313" s="1" t="s">
        <v>155</v>
      </c>
      <c r="D313" s="1" t="s">
        <v>155</v>
      </c>
      <c r="E313" s="1" t="s">
        <v>155</v>
      </c>
      <c r="F313" s="1" t="s">
        <v>155</v>
      </c>
      <c r="G313" s="1" t="s">
        <v>155</v>
      </c>
      <c r="H313" s="1" t="s">
        <v>155</v>
      </c>
      <c r="I313" s="1" t="s">
        <v>155</v>
      </c>
      <c r="J313" s="1" t="s">
        <v>155</v>
      </c>
      <c r="K313" s="1" t="s">
        <v>155</v>
      </c>
      <c r="L313" s="1" t="s">
        <v>155</v>
      </c>
      <c r="M313" s="1" t="s">
        <v>155</v>
      </c>
      <c r="N313" s="1" t="s">
        <v>155</v>
      </c>
      <c r="O313" s="1" t="s">
        <v>155</v>
      </c>
      <c r="P313" s="1" t="s">
        <v>155</v>
      </c>
      <c r="Q313" s="1" t="s">
        <v>155</v>
      </c>
      <c r="R313" s="1" t="s">
        <v>155</v>
      </c>
      <c r="S313" s="1" t="s">
        <v>155</v>
      </c>
      <c r="T313" s="1" t="s">
        <v>155</v>
      </c>
      <c r="U313" s="1" t="s">
        <v>155</v>
      </c>
      <c r="V313" s="1" t="s">
        <v>155</v>
      </c>
      <c r="W313" s="1" t="s">
        <v>155</v>
      </c>
      <c r="X313" s="1" t="s">
        <v>155</v>
      </c>
      <c r="Y313" s="1" t="s">
        <v>155</v>
      </c>
      <c r="Z313" s="1" t="s">
        <v>155</v>
      </c>
      <c r="AA313" s="1" t="s">
        <v>155</v>
      </c>
      <c r="AB313" s="1" t="s">
        <v>155</v>
      </c>
      <c r="AC313" s="1" t="s">
        <v>155</v>
      </c>
      <c r="AD313" s="1" t="s">
        <v>155</v>
      </c>
      <c r="AG313" s="5"/>
    </row>
    <row r="314" spans="1:33" x14ac:dyDescent="0.15">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6" t="s">
        <v>166</v>
      </c>
      <c r="AF314" s="6" t="s">
        <v>232</v>
      </c>
      <c r="AG314" s="6" t="s">
        <v>163</v>
      </c>
    </row>
    <row r="315" spans="1:33" x14ac:dyDescent="0.15">
      <c r="A315" s="2" t="s">
        <v>121</v>
      </c>
      <c r="B315" s="1" t="s">
        <v>166</v>
      </c>
      <c r="C315" s="1" t="s">
        <v>163</v>
      </c>
      <c r="D315" s="1" t="s">
        <v>163</v>
      </c>
      <c r="E315" s="1" t="s">
        <v>163</v>
      </c>
      <c r="F315" s="1" t="s">
        <v>155</v>
      </c>
      <c r="G315" s="1" t="s">
        <v>166</v>
      </c>
      <c r="H315" s="1" t="s">
        <v>166</v>
      </c>
      <c r="I315" s="1" t="s">
        <v>166</v>
      </c>
      <c r="J315" s="1" t="s">
        <v>163</v>
      </c>
      <c r="K315" s="1" t="s">
        <v>163</v>
      </c>
      <c r="L315" s="1" t="s">
        <v>232</v>
      </c>
      <c r="M315" s="1" t="s">
        <v>166</v>
      </c>
      <c r="N315" s="1" t="s">
        <v>166</v>
      </c>
      <c r="O315" s="1" t="s">
        <v>155</v>
      </c>
      <c r="P315" s="1" t="s">
        <v>232</v>
      </c>
      <c r="Q315" s="1" t="s">
        <v>166</v>
      </c>
      <c r="R315" s="1" t="s">
        <v>166</v>
      </c>
      <c r="S315" s="1" t="s">
        <v>166</v>
      </c>
      <c r="T315" s="1" t="s">
        <v>166</v>
      </c>
      <c r="U315" s="1" t="s">
        <v>166</v>
      </c>
      <c r="V315" s="1" t="s">
        <v>163</v>
      </c>
      <c r="W315" s="1" t="s">
        <v>166</v>
      </c>
      <c r="X315" s="1" t="s">
        <v>166</v>
      </c>
      <c r="Y315" s="1" t="s">
        <v>155</v>
      </c>
      <c r="Z315" s="1" t="s">
        <v>163</v>
      </c>
      <c r="AA315" s="1" t="s">
        <v>155</v>
      </c>
      <c r="AB315" s="1" t="s">
        <v>155</v>
      </c>
      <c r="AC315" s="1" t="s">
        <v>155</v>
      </c>
      <c r="AD315" s="1" t="s">
        <v>155</v>
      </c>
      <c r="AE315">
        <f>COUNTIF(E315:Z315,"smooth")</f>
        <v>12</v>
      </c>
      <c r="AF315">
        <f>COUNTIF(E315:Z315,"faceted")</f>
        <v>2</v>
      </c>
      <c r="AG315">
        <f>COUNTIF(E315:$W315,"No curved surfaces are present")</f>
        <v>4</v>
      </c>
    </row>
    <row r="316" spans="1:33" x14ac:dyDescent="0.15">
      <c r="A316" s="2" t="s">
        <v>2</v>
      </c>
      <c r="B316" s="1" t="s">
        <v>155</v>
      </c>
      <c r="C316" s="1" t="s">
        <v>155</v>
      </c>
      <c r="D316" s="1" t="s">
        <v>155</v>
      </c>
      <c r="E316" s="1" t="s">
        <v>155</v>
      </c>
      <c r="F316" s="1" t="s">
        <v>155</v>
      </c>
      <c r="G316" s="1" t="s">
        <v>155</v>
      </c>
      <c r="H316" s="1" t="s">
        <v>155</v>
      </c>
      <c r="I316" s="1" t="s">
        <v>155</v>
      </c>
      <c r="J316" s="1" t="s">
        <v>155</v>
      </c>
      <c r="K316" s="1" t="s">
        <v>155</v>
      </c>
      <c r="L316" s="1" t="s">
        <v>155</v>
      </c>
      <c r="M316" s="1" t="s">
        <v>155</v>
      </c>
      <c r="N316" s="1" t="s">
        <v>155</v>
      </c>
      <c r="O316" s="1" t="s">
        <v>155</v>
      </c>
      <c r="P316" s="1" t="s">
        <v>155</v>
      </c>
      <c r="Q316" s="1" t="s">
        <v>155</v>
      </c>
      <c r="R316" s="1" t="s">
        <v>155</v>
      </c>
      <c r="S316" s="1" t="s">
        <v>155</v>
      </c>
      <c r="T316" s="1" t="s">
        <v>155</v>
      </c>
      <c r="U316" s="1" t="s">
        <v>155</v>
      </c>
      <c r="V316" s="1" t="s">
        <v>155</v>
      </c>
      <c r="W316" s="1" t="s">
        <v>155</v>
      </c>
      <c r="X316" s="1" t="s">
        <v>155</v>
      </c>
      <c r="Y316" s="1" t="s">
        <v>155</v>
      </c>
      <c r="Z316" s="1" t="s">
        <v>155</v>
      </c>
      <c r="AA316" s="1" t="s">
        <v>155</v>
      </c>
      <c r="AB316" s="1" t="s">
        <v>155</v>
      </c>
      <c r="AC316" s="1" t="s">
        <v>155</v>
      </c>
      <c r="AD316" s="1" t="s">
        <v>155</v>
      </c>
      <c r="AE316" s="5"/>
      <c r="AF316" s="5"/>
      <c r="AG316" s="5"/>
    </row>
    <row r="317" spans="1:33" x14ac:dyDescent="0.15">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0" t="s">
        <v>164</v>
      </c>
      <c r="AF317" s="10" t="s">
        <v>500</v>
      </c>
      <c r="AG317" s="1" t="s">
        <v>194</v>
      </c>
    </row>
    <row r="318" spans="1:33" x14ac:dyDescent="0.15">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f>COUNTIF(E318:Z318,"Complete cube")</f>
        <v>0</v>
      </c>
      <c r="AF318">
        <f>COUNTIF(E318:Z318,"box twice as tall as most of other cubes")</f>
        <v>0</v>
      </c>
      <c r="AG318">
        <f>COUNTIF(E318:Z318,"Flattened shape")</f>
        <v>0</v>
      </c>
    </row>
    <row r="319" spans="1:33" x14ac:dyDescent="0.15">
      <c r="A319" s="2" t="s">
        <v>122</v>
      </c>
      <c r="B319" s="1" t="s">
        <v>155</v>
      </c>
      <c r="C319" s="1" t="s">
        <v>181</v>
      </c>
      <c r="D319" s="1" t="s">
        <v>181</v>
      </c>
      <c r="E319" s="1" t="s">
        <v>181</v>
      </c>
      <c r="F319" s="1" t="s">
        <v>155</v>
      </c>
      <c r="G319" s="1" t="s">
        <v>212</v>
      </c>
      <c r="H319" s="1" t="s">
        <v>212</v>
      </c>
      <c r="I319" s="1" t="s">
        <v>212</v>
      </c>
      <c r="J319" s="1" t="s">
        <v>181</v>
      </c>
      <c r="K319" s="1" t="s">
        <v>181</v>
      </c>
      <c r="L319" s="1" t="s">
        <v>155</v>
      </c>
      <c r="M319" s="1" t="s">
        <v>212</v>
      </c>
      <c r="N319" s="1" t="s">
        <v>212</v>
      </c>
      <c r="O319" s="1" t="s">
        <v>155</v>
      </c>
      <c r="P319" s="1" t="s">
        <v>181</v>
      </c>
      <c r="Q319" s="1" t="s">
        <v>212</v>
      </c>
      <c r="R319" s="1" t="s">
        <v>212</v>
      </c>
      <c r="S319" s="1" t="s">
        <v>212</v>
      </c>
      <c r="T319" s="1" t="s">
        <v>212</v>
      </c>
      <c r="U319" s="1" t="s">
        <v>212</v>
      </c>
      <c r="V319" s="1" t="s">
        <v>181</v>
      </c>
      <c r="W319" s="1" t="s">
        <v>212</v>
      </c>
      <c r="X319" s="1" t="s">
        <v>212</v>
      </c>
      <c r="Y319" s="1" t="s">
        <v>155</v>
      </c>
      <c r="Z319" s="1" t="s">
        <v>181</v>
      </c>
      <c r="AA319" s="1" t="s">
        <v>155</v>
      </c>
      <c r="AB319" s="1" t="s">
        <v>155</v>
      </c>
      <c r="AC319" s="1" t="s">
        <v>155</v>
      </c>
      <c r="AD319" s="1" t="s">
        <v>155</v>
      </c>
      <c r="AE319" s="1" t="s">
        <v>155</v>
      </c>
      <c r="AF319" s="1" t="s">
        <v>155</v>
      </c>
    </row>
    <row r="320" spans="1:33" x14ac:dyDescent="0.15">
      <c r="A320" s="2" t="s">
        <v>2</v>
      </c>
      <c r="B320" s="1" t="s">
        <v>173</v>
      </c>
      <c r="C320" s="1" t="s">
        <v>155</v>
      </c>
      <c r="D320" s="1" t="s">
        <v>155</v>
      </c>
      <c r="E320" s="1" t="s">
        <v>155</v>
      </c>
      <c r="F320" s="1" t="s">
        <v>155</v>
      </c>
      <c r="G320" s="1" t="s">
        <v>155</v>
      </c>
      <c r="H320" s="1" t="s">
        <v>155</v>
      </c>
      <c r="I320" s="1" t="s">
        <v>155</v>
      </c>
      <c r="J320" s="1" t="s">
        <v>155</v>
      </c>
      <c r="K320" s="1" t="s">
        <v>155</v>
      </c>
      <c r="L320" s="1" t="s">
        <v>286</v>
      </c>
      <c r="M320" s="1" t="s">
        <v>155</v>
      </c>
      <c r="N320" s="1" t="s">
        <v>155</v>
      </c>
      <c r="O320" s="1" t="s">
        <v>155</v>
      </c>
      <c r="P320" s="1" t="s">
        <v>155</v>
      </c>
      <c r="Q320" s="1" t="s">
        <v>155</v>
      </c>
      <c r="R320" s="1" t="s">
        <v>155</v>
      </c>
      <c r="S320" s="1" t="s">
        <v>155</v>
      </c>
      <c r="T320" s="1" t="s">
        <v>155</v>
      </c>
      <c r="U320" s="1" t="s">
        <v>155</v>
      </c>
      <c r="V320" s="1" t="s">
        <v>155</v>
      </c>
      <c r="W320" s="1" t="s">
        <v>155</v>
      </c>
      <c r="X320" s="1" t="s">
        <v>155</v>
      </c>
      <c r="Y320" s="1" t="s">
        <v>155</v>
      </c>
      <c r="Z320" s="1" t="s">
        <v>155</v>
      </c>
      <c r="AA320" s="1" t="s">
        <v>155</v>
      </c>
      <c r="AB320" s="1" t="s">
        <v>155</v>
      </c>
      <c r="AC320" s="1" t="s">
        <v>155</v>
      </c>
      <c r="AD320" s="1" t="s">
        <v>155</v>
      </c>
      <c r="AE320" s="1" t="s">
        <v>155</v>
      </c>
      <c r="AF320" s="1" t="s">
        <v>155</v>
      </c>
    </row>
    <row r="321" spans="1:33" x14ac:dyDescent="0.15">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6" t="s">
        <v>484</v>
      </c>
      <c r="AF321" s="6" t="s">
        <v>485</v>
      </c>
    </row>
    <row r="322" spans="1:33" x14ac:dyDescent="0.15">
      <c r="A322" s="2" t="s">
        <v>123</v>
      </c>
      <c r="B322" s="1" t="s">
        <v>158</v>
      </c>
      <c r="C322" s="1" t="s">
        <v>165</v>
      </c>
      <c r="D322" s="1" t="s">
        <v>158</v>
      </c>
      <c r="E322" s="1" t="s">
        <v>158</v>
      </c>
      <c r="F322" s="1" t="s">
        <v>155</v>
      </c>
      <c r="G322" s="1" t="s">
        <v>158</v>
      </c>
      <c r="H322" s="1" t="s">
        <v>158</v>
      </c>
      <c r="I322" s="1" t="s">
        <v>158</v>
      </c>
      <c r="J322" s="1" t="s">
        <v>158</v>
      </c>
      <c r="K322" s="1" t="s">
        <v>158</v>
      </c>
      <c r="L322" s="1" t="s">
        <v>158</v>
      </c>
      <c r="M322" s="1" t="s">
        <v>158</v>
      </c>
      <c r="N322" s="1" t="s">
        <v>158</v>
      </c>
      <c r="O322" s="1" t="s">
        <v>155</v>
      </c>
      <c r="P322" s="1" t="s">
        <v>165</v>
      </c>
      <c r="Q322" s="1" t="s">
        <v>158</v>
      </c>
      <c r="R322" s="1" t="s">
        <v>158</v>
      </c>
      <c r="S322" s="1" t="s">
        <v>158</v>
      </c>
      <c r="T322" s="1" t="s">
        <v>158</v>
      </c>
      <c r="U322" s="1" t="s">
        <v>158</v>
      </c>
      <c r="V322" s="1" t="s">
        <v>158</v>
      </c>
      <c r="W322" s="1" t="s">
        <v>158</v>
      </c>
      <c r="X322" s="1" t="s">
        <v>158</v>
      </c>
      <c r="Y322" s="1" t="s">
        <v>155</v>
      </c>
      <c r="Z322" s="1" t="s">
        <v>158</v>
      </c>
      <c r="AA322" s="1" t="s">
        <v>155</v>
      </c>
      <c r="AB322" s="1" t="s">
        <v>155</v>
      </c>
      <c r="AC322" s="1" t="s">
        <v>155</v>
      </c>
      <c r="AD322" s="1" t="s">
        <v>155</v>
      </c>
      <c r="AE322">
        <f>COUNTIF(E322:Z322,0)</f>
        <v>1</v>
      </c>
      <c r="AF322">
        <f>COUNTIF(E322:Z322,1)</f>
        <v>18</v>
      </c>
      <c r="AG322" s="5"/>
    </row>
    <row r="323" spans="1:33" x14ac:dyDescent="0.15">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6" t="s">
        <v>159</v>
      </c>
      <c r="AF323" s="6" t="s">
        <v>170</v>
      </c>
      <c r="AG323" s="6" t="s">
        <v>162</v>
      </c>
    </row>
    <row r="324" spans="1:33" x14ac:dyDescent="0.15">
      <c r="A324" s="2" t="s">
        <v>124</v>
      </c>
      <c r="B324" s="1" t="s">
        <v>159</v>
      </c>
      <c r="C324" s="1" t="s">
        <v>155</v>
      </c>
      <c r="D324" s="1" t="s">
        <v>159</v>
      </c>
      <c r="E324" s="1" t="s">
        <v>159</v>
      </c>
      <c r="F324" s="1" t="s">
        <v>155</v>
      </c>
      <c r="G324" s="1" t="s">
        <v>159</v>
      </c>
      <c r="H324" s="1" t="s">
        <v>159</v>
      </c>
      <c r="I324" s="1" t="s">
        <v>159</v>
      </c>
      <c r="J324" s="1" t="s">
        <v>170</v>
      </c>
      <c r="K324" s="1" t="s">
        <v>159</v>
      </c>
      <c r="L324" s="1" t="s">
        <v>159</v>
      </c>
      <c r="M324" s="1" t="s">
        <v>159</v>
      </c>
      <c r="N324" s="1" t="s">
        <v>170</v>
      </c>
      <c r="O324" s="1" t="s">
        <v>155</v>
      </c>
      <c r="P324" s="1" t="s">
        <v>155</v>
      </c>
      <c r="Q324" s="1" t="s">
        <v>159</v>
      </c>
      <c r="R324" s="1" t="s">
        <v>159</v>
      </c>
      <c r="S324" s="1" t="s">
        <v>159</v>
      </c>
      <c r="T324" s="1" t="s">
        <v>170</v>
      </c>
      <c r="U324" s="1" t="s">
        <v>159</v>
      </c>
      <c r="V324" s="1" t="s">
        <v>159</v>
      </c>
      <c r="W324" s="1" t="s">
        <v>159</v>
      </c>
      <c r="X324" s="1" t="s">
        <v>159</v>
      </c>
      <c r="Y324" s="1" t="s">
        <v>155</v>
      </c>
      <c r="Z324" s="1" t="s">
        <v>159</v>
      </c>
      <c r="AA324" s="1" t="s">
        <v>155</v>
      </c>
      <c r="AB324" s="1" t="s">
        <v>155</v>
      </c>
      <c r="AC324" s="1" t="s">
        <v>155</v>
      </c>
      <c r="AD324" s="1" t="s">
        <v>155</v>
      </c>
      <c r="AE324">
        <f>COUNTIF(E324:Z324,"above touching")</f>
        <v>15</v>
      </c>
      <c r="AF324">
        <f>COUNTIF(E324:Z324,"above")</f>
        <v>3</v>
      </c>
      <c r="AG324">
        <f>COUNTIF(E324:Z324,"on")</f>
        <v>0</v>
      </c>
    </row>
    <row r="325" spans="1:33" x14ac:dyDescent="0.15">
      <c r="A325" s="2" t="s">
        <v>2</v>
      </c>
      <c r="B325" s="1" t="s">
        <v>155</v>
      </c>
      <c r="C325" s="1" t="s">
        <v>155</v>
      </c>
      <c r="D325" s="1" t="s">
        <v>155</v>
      </c>
      <c r="E325" s="1" t="s">
        <v>155</v>
      </c>
      <c r="F325" s="1" t="s">
        <v>155</v>
      </c>
      <c r="G325" s="1" t="s">
        <v>155</v>
      </c>
      <c r="H325" s="1" t="s">
        <v>155</v>
      </c>
      <c r="I325" s="1" t="s">
        <v>155</v>
      </c>
      <c r="J325" s="1" t="s">
        <v>155</v>
      </c>
      <c r="K325" s="1" t="s">
        <v>155</v>
      </c>
      <c r="L325" s="1" t="s">
        <v>155</v>
      </c>
      <c r="M325" s="1" t="s">
        <v>155</v>
      </c>
      <c r="N325" s="1" t="s">
        <v>155</v>
      </c>
      <c r="O325" s="1" t="s">
        <v>155</v>
      </c>
      <c r="P325" s="1" t="s">
        <v>155</v>
      </c>
      <c r="Q325" s="1" t="s">
        <v>155</v>
      </c>
      <c r="R325" s="1" t="s">
        <v>155</v>
      </c>
      <c r="S325" s="1" t="s">
        <v>155</v>
      </c>
      <c r="T325" s="1" t="s">
        <v>155</v>
      </c>
      <c r="U325" s="1" t="s">
        <v>155</v>
      </c>
      <c r="V325" s="1" t="s">
        <v>155</v>
      </c>
      <c r="W325" s="1" t="s">
        <v>155</v>
      </c>
      <c r="X325" s="1" t="s">
        <v>155</v>
      </c>
      <c r="Y325" s="1" t="s">
        <v>155</v>
      </c>
      <c r="Z325" s="1" t="s">
        <v>155</v>
      </c>
      <c r="AA325" s="1" t="s">
        <v>155</v>
      </c>
      <c r="AB325" s="1" t="s">
        <v>155</v>
      </c>
      <c r="AC325" s="1" t="s">
        <v>155</v>
      </c>
      <c r="AD325" s="1" t="s">
        <v>155</v>
      </c>
      <c r="AG325" s="5"/>
    </row>
    <row r="326" spans="1:33" x14ac:dyDescent="0.15">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6" t="s">
        <v>166</v>
      </c>
      <c r="AF326" s="6" t="s">
        <v>232</v>
      </c>
      <c r="AG326" s="6" t="s">
        <v>163</v>
      </c>
    </row>
    <row r="327" spans="1:33" x14ac:dyDescent="0.15">
      <c r="A327" s="2" t="s">
        <v>125</v>
      </c>
      <c r="B327" s="1" t="s">
        <v>166</v>
      </c>
      <c r="C327" s="1" t="s">
        <v>155</v>
      </c>
      <c r="D327" s="1" t="s">
        <v>166</v>
      </c>
      <c r="E327" s="1" t="s">
        <v>166</v>
      </c>
      <c r="F327" s="1" t="s">
        <v>155</v>
      </c>
      <c r="G327" s="1" t="s">
        <v>166</v>
      </c>
      <c r="H327" s="1" t="s">
        <v>166</v>
      </c>
      <c r="I327" s="1" t="s">
        <v>166</v>
      </c>
      <c r="J327" s="1" t="s">
        <v>166</v>
      </c>
      <c r="K327" s="1" t="s">
        <v>166</v>
      </c>
      <c r="L327" s="1" t="s">
        <v>166</v>
      </c>
      <c r="M327" s="1" t="s">
        <v>166</v>
      </c>
      <c r="N327" s="1" t="s">
        <v>166</v>
      </c>
      <c r="O327" s="1" t="s">
        <v>155</v>
      </c>
      <c r="P327" s="1" t="s">
        <v>155</v>
      </c>
      <c r="Q327" s="1" t="s">
        <v>166</v>
      </c>
      <c r="R327" s="1" t="s">
        <v>166</v>
      </c>
      <c r="S327" s="1" t="s">
        <v>166</v>
      </c>
      <c r="T327" s="1" t="s">
        <v>166</v>
      </c>
      <c r="U327" s="1" t="s">
        <v>232</v>
      </c>
      <c r="V327" s="1" t="s">
        <v>232</v>
      </c>
      <c r="W327" s="1" t="s">
        <v>166</v>
      </c>
      <c r="X327" s="1" t="s">
        <v>166</v>
      </c>
      <c r="Y327" s="1" t="s">
        <v>155</v>
      </c>
      <c r="Z327" s="1" t="s">
        <v>232</v>
      </c>
      <c r="AA327" s="1" t="s">
        <v>155</v>
      </c>
      <c r="AB327" s="1" t="s">
        <v>155</v>
      </c>
      <c r="AC327" s="1" t="s">
        <v>155</v>
      </c>
      <c r="AD327" s="1" t="s">
        <v>155</v>
      </c>
      <c r="AE327">
        <f>COUNTIF(E327:Z327,"smooth")</f>
        <v>15</v>
      </c>
      <c r="AF327">
        <f>COUNTIF(E327:Z327,"faceted")</f>
        <v>3</v>
      </c>
      <c r="AG327">
        <f>COUNTIF(E327:$W327,"No curved surfaces are present")</f>
        <v>0</v>
      </c>
    </row>
    <row r="328" spans="1:33" x14ac:dyDescent="0.15">
      <c r="A328" s="2" t="s">
        <v>2</v>
      </c>
      <c r="B328" s="1" t="s">
        <v>155</v>
      </c>
      <c r="C328" s="1" t="s">
        <v>155</v>
      </c>
      <c r="D328" s="1" t="s">
        <v>155</v>
      </c>
      <c r="E328" s="1" t="s">
        <v>155</v>
      </c>
      <c r="F328" s="1" t="s">
        <v>155</v>
      </c>
      <c r="G328" s="1" t="s">
        <v>155</v>
      </c>
      <c r="H328" s="1" t="s">
        <v>155</v>
      </c>
      <c r="I328" s="1" t="s">
        <v>155</v>
      </c>
      <c r="J328" s="1" t="s">
        <v>155</v>
      </c>
      <c r="K328" s="1" t="s">
        <v>155</v>
      </c>
      <c r="L328" s="1" t="s">
        <v>155</v>
      </c>
      <c r="M328" s="1" t="s">
        <v>155</v>
      </c>
      <c r="N328" s="1" t="s">
        <v>155</v>
      </c>
      <c r="O328" s="1" t="s">
        <v>155</v>
      </c>
      <c r="P328" s="1" t="s">
        <v>155</v>
      </c>
      <c r="Q328" s="1" t="s">
        <v>155</v>
      </c>
      <c r="R328" s="1" t="s">
        <v>155</v>
      </c>
      <c r="S328" s="1" t="s">
        <v>155</v>
      </c>
      <c r="T328" s="1" t="s">
        <v>155</v>
      </c>
      <c r="U328" s="1" t="s">
        <v>155</v>
      </c>
      <c r="V328" s="1" t="s">
        <v>155</v>
      </c>
      <c r="W328" s="1" t="s">
        <v>155</v>
      </c>
      <c r="X328" s="1" t="s">
        <v>155</v>
      </c>
      <c r="Y328" s="1" t="s">
        <v>155</v>
      </c>
      <c r="Z328" s="1" t="s">
        <v>155</v>
      </c>
      <c r="AA328" s="1" t="s">
        <v>155</v>
      </c>
      <c r="AB328" s="1" t="s">
        <v>155</v>
      </c>
      <c r="AC328" s="1" t="s">
        <v>155</v>
      </c>
      <c r="AD328" s="1" t="s">
        <v>155</v>
      </c>
      <c r="AE328" s="5"/>
      <c r="AF328" s="5"/>
      <c r="AG328" s="5"/>
    </row>
    <row r="329" spans="1:33" x14ac:dyDescent="0.15">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0" t="s">
        <v>164</v>
      </c>
      <c r="AF329" s="10" t="s">
        <v>500</v>
      </c>
      <c r="AG329" s="1" t="s">
        <v>194</v>
      </c>
    </row>
    <row r="330" spans="1:33" x14ac:dyDescent="0.15">
      <c r="A330" s="2" t="s">
        <v>126</v>
      </c>
      <c r="B330" s="1" t="s">
        <v>182</v>
      </c>
      <c r="C330" s="1" t="s">
        <v>155</v>
      </c>
      <c r="D330" s="1" t="s">
        <v>182</v>
      </c>
      <c r="E330" s="1" t="s">
        <v>182</v>
      </c>
      <c r="F330" s="1" t="s">
        <v>155</v>
      </c>
      <c r="G330" s="1" t="s">
        <v>182</v>
      </c>
      <c r="H330" s="1" t="s">
        <v>182</v>
      </c>
      <c r="I330" s="1" t="s">
        <v>182</v>
      </c>
      <c r="J330" s="1" t="s">
        <v>182</v>
      </c>
      <c r="K330" s="1" t="s">
        <v>182</v>
      </c>
      <c r="L330" s="1" t="s">
        <v>182</v>
      </c>
      <c r="M330" s="1" t="s">
        <v>182</v>
      </c>
      <c r="N330" s="1" t="s">
        <v>182</v>
      </c>
      <c r="O330" s="1" t="s">
        <v>155</v>
      </c>
      <c r="P330" s="1" t="s">
        <v>155</v>
      </c>
      <c r="Q330" s="1" t="s">
        <v>182</v>
      </c>
      <c r="R330" s="1" t="s">
        <v>182</v>
      </c>
      <c r="S330" s="1" t="s">
        <v>182</v>
      </c>
      <c r="T330" s="1" t="s">
        <v>182</v>
      </c>
      <c r="U330" s="1" t="s">
        <v>182</v>
      </c>
      <c r="V330" s="1" t="s">
        <v>182</v>
      </c>
      <c r="W330" s="1" t="s">
        <v>182</v>
      </c>
      <c r="X330" s="1" t="s">
        <v>182</v>
      </c>
      <c r="Y330" s="1" t="s">
        <v>155</v>
      </c>
      <c r="Z330" s="1" t="s">
        <v>182</v>
      </c>
      <c r="AA330" s="1" t="s">
        <v>155</v>
      </c>
      <c r="AB330" s="1" t="s">
        <v>155</v>
      </c>
      <c r="AC330" s="1" t="s">
        <v>155</v>
      </c>
      <c r="AD330" s="1" t="s">
        <v>155</v>
      </c>
      <c r="AE330">
        <f>COUNTIF(E330:Z330,"Complete cube")</f>
        <v>0</v>
      </c>
      <c r="AF330">
        <f>COUNTIF(E330:Z330,"box twice as tall as most of other cubes")</f>
        <v>0</v>
      </c>
      <c r="AG330">
        <f>COUNTIF(E330:Z330,"Flattened shape")</f>
        <v>0</v>
      </c>
    </row>
    <row r="331" spans="1:33" x14ac:dyDescent="0.15">
      <c r="A331" s="2" t="s">
        <v>2</v>
      </c>
      <c r="B331" s="1" t="s">
        <v>155</v>
      </c>
      <c r="C331" s="1" t="s">
        <v>155</v>
      </c>
      <c r="D331" s="1" t="s">
        <v>155</v>
      </c>
      <c r="E331" s="1" t="s">
        <v>155</v>
      </c>
      <c r="F331" s="1" t="s">
        <v>155</v>
      </c>
      <c r="G331" s="1" t="s">
        <v>155</v>
      </c>
      <c r="H331" s="1" t="s">
        <v>155</v>
      </c>
      <c r="I331" s="1" t="s">
        <v>155</v>
      </c>
      <c r="J331" s="1" t="s">
        <v>155</v>
      </c>
      <c r="K331" s="1" t="s">
        <v>155</v>
      </c>
      <c r="L331" s="1" t="s">
        <v>155</v>
      </c>
      <c r="M331" s="1" t="s">
        <v>155</v>
      </c>
      <c r="N331" s="1" t="s">
        <v>155</v>
      </c>
      <c r="O331" s="1" t="s">
        <v>155</v>
      </c>
      <c r="P331" s="1" t="s">
        <v>155</v>
      </c>
      <c r="Q331" s="1" t="s">
        <v>155</v>
      </c>
      <c r="R331" s="1" t="s">
        <v>155</v>
      </c>
      <c r="S331" s="1" t="s">
        <v>155</v>
      </c>
      <c r="T331" s="1" t="s">
        <v>155</v>
      </c>
      <c r="U331" s="1" t="s">
        <v>155</v>
      </c>
      <c r="V331" s="1" t="s">
        <v>155</v>
      </c>
      <c r="W331" s="1" t="s">
        <v>155</v>
      </c>
      <c r="X331" s="1" t="s">
        <v>155</v>
      </c>
      <c r="Y331" s="1" t="s">
        <v>155</v>
      </c>
      <c r="Z331" s="1" t="s">
        <v>155</v>
      </c>
      <c r="AA331" s="1" t="s">
        <v>155</v>
      </c>
      <c r="AB331" s="1" t="s">
        <v>155</v>
      </c>
      <c r="AC331" s="1" t="s">
        <v>155</v>
      </c>
      <c r="AD331" s="1" t="s">
        <v>155</v>
      </c>
      <c r="AE331" s="1" t="s">
        <v>155</v>
      </c>
      <c r="AF331" s="1" t="s">
        <v>155</v>
      </c>
    </row>
    <row r="332" spans="1:33" x14ac:dyDescent="0.15">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6" t="s">
        <v>484</v>
      </c>
      <c r="AF332" s="6" t="s">
        <v>485</v>
      </c>
    </row>
    <row r="333" spans="1:33" x14ac:dyDescent="0.15">
      <c r="A333" s="2" t="s">
        <v>127</v>
      </c>
      <c r="B333" s="1" t="s">
        <v>165</v>
      </c>
      <c r="C333" s="1" t="s">
        <v>158</v>
      </c>
      <c r="D333" s="1" t="s">
        <v>158</v>
      </c>
      <c r="E333" s="1" t="s">
        <v>158</v>
      </c>
      <c r="F333" s="1" t="s">
        <v>155</v>
      </c>
      <c r="G333" s="1" t="s">
        <v>158</v>
      </c>
      <c r="H333" s="1" t="s">
        <v>158</v>
      </c>
      <c r="I333" s="1" t="s">
        <v>158</v>
      </c>
      <c r="J333" s="1" t="s">
        <v>158</v>
      </c>
      <c r="K333" s="1" t="s">
        <v>165</v>
      </c>
      <c r="L333" s="1" t="s">
        <v>158</v>
      </c>
      <c r="M333" s="1" t="s">
        <v>158</v>
      </c>
      <c r="N333" s="1" t="s">
        <v>158</v>
      </c>
      <c r="O333" s="1" t="s">
        <v>155</v>
      </c>
      <c r="P333" s="1" t="s">
        <v>158</v>
      </c>
      <c r="Q333" s="1" t="s">
        <v>158</v>
      </c>
      <c r="R333" s="1" t="s">
        <v>158</v>
      </c>
      <c r="S333" s="1" t="s">
        <v>158</v>
      </c>
      <c r="T333" s="1" t="s">
        <v>158</v>
      </c>
      <c r="U333" s="1" t="s">
        <v>158</v>
      </c>
      <c r="V333" s="1" t="s">
        <v>158</v>
      </c>
      <c r="W333" s="1" t="s">
        <v>158</v>
      </c>
      <c r="X333" s="1" t="s">
        <v>158</v>
      </c>
      <c r="Y333" s="1" t="s">
        <v>155</v>
      </c>
      <c r="Z333" s="1" t="s">
        <v>158</v>
      </c>
      <c r="AA333" s="1" t="s">
        <v>155</v>
      </c>
      <c r="AB333" s="1" t="s">
        <v>155</v>
      </c>
      <c r="AC333" s="1" t="s">
        <v>155</v>
      </c>
      <c r="AD333" s="1" t="s">
        <v>155</v>
      </c>
      <c r="AE333">
        <f>COUNTIF(E333:Z333,0)</f>
        <v>1</v>
      </c>
      <c r="AF333">
        <f>COUNTIF(E333:Z333,1)</f>
        <v>18</v>
      </c>
      <c r="AG333" s="5"/>
    </row>
    <row r="334" spans="1:33" x14ac:dyDescent="0.15">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6" t="s">
        <v>159</v>
      </c>
      <c r="AF334" s="6" t="s">
        <v>170</v>
      </c>
      <c r="AG334" s="6" t="s">
        <v>162</v>
      </c>
    </row>
    <row r="335" spans="1:33" x14ac:dyDescent="0.15">
      <c r="A335" s="2" t="s">
        <v>128</v>
      </c>
      <c r="B335" s="1" t="s">
        <v>155</v>
      </c>
      <c r="C335" s="1" t="s">
        <v>159</v>
      </c>
      <c r="D335" s="1" t="s">
        <v>159</v>
      </c>
      <c r="E335" s="1" t="s">
        <v>159</v>
      </c>
      <c r="F335" s="1" t="s">
        <v>155</v>
      </c>
      <c r="G335" s="1" t="s">
        <v>159</v>
      </c>
      <c r="H335" s="1" t="s">
        <v>159</v>
      </c>
      <c r="I335" s="1" t="s">
        <v>159</v>
      </c>
      <c r="J335" s="1" t="s">
        <v>170</v>
      </c>
      <c r="K335" s="1" t="s">
        <v>155</v>
      </c>
      <c r="L335" s="1" t="s">
        <v>162</v>
      </c>
      <c r="M335" s="1" t="s">
        <v>159</v>
      </c>
      <c r="N335" s="1" t="s">
        <v>170</v>
      </c>
      <c r="O335" s="1" t="s">
        <v>155</v>
      </c>
      <c r="P335" s="1" t="s">
        <v>159</v>
      </c>
      <c r="Q335" s="1" t="s">
        <v>159</v>
      </c>
      <c r="R335" s="1" t="s">
        <v>159</v>
      </c>
      <c r="S335" s="1" t="s">
        <v>159</v>
      </c>
      <c r="T335" s="1" t="s">
        <v>170</v>
      </c>
      <c r="U335" s="1" t="s">
        <v>159</v>
      </c>
      <c r="V335" s="1" t="s">
        <v>159</v>
      </c>
      <c r="W335" s="1" t="s">
        <v>159</v>
      </c>
      <c r="X335" s="1" t="s">
        <v>159</v>
      </c>
      <c r="Y335" s="1" t="s">
        <v>155</v>
      </c>
      <c r="Z335" s="1" t="s">
        <v>159</v>
      </c>
      <c r="AA335" s="1" t="s">
        <v>155</v>
      </c>
      <c r="AB335" s="1" t="s">
        <v>155</v>
      </c>
      <c r="AC335" s="1" t="s">
        <v>155</v>
      </c>
      <c r="AD335" s="1" t="s">
        <v>155</v>
      </c>
      <c r="AE335">
        <f>COUNTIF(E335:Z335,"above touching")</f>
        <v>14</v>
      </c>
      <c r="AF335">
        <f>COUNTIF(E335:Z335,"above")</f>
        <v>3</v>
      </c>
      <c r="AG335">
        <f>COUNTIF(E335:Z335,"on")</f>
        <v>1</v>
      </c>
    </row>
    <row r="336" spans="1:33" x14ac:dyDescent="0.15">
      <c r="A336" s="2" t="s">
        <v>2</v>
      </c>
      <c r="B336" s="1" t="s">
        <v>155</v>
      </c>
      <c r="C336" s="1" t="s">
        <v>155</v>
      </c>
      <c r="D336" s="1" t="s">
        <v>155</v>
      </c>
      <c r="E336" s="1" t="s">
        <v>155</v>
      </c>
      <c r="F336" s="1" t="s">
        <v>155</v>
      </c>
      <c r="G336" s="1" t="s">
        <v>155</v>
      </c>
      <c r="H336" s="1" t="s">
        <v>155</v>
      </c>
      <c r="I336" s="1" t="s">
        <v>155</v>
      </c>
      <c r="J336" s="1" t="s">
        <v>155</v>
      </c>
      <c r="K336" s="1" t="s">
        <v>155</v>
      </c>
      <c r="L336" s="1" t="s">
        <v>155</v>
      </c>
      <c r="M336" s="1" t="s">
        <v>155</v>
      </c>
      <c r="N336" s="1" t="s">
        <v>155</v>
      </c>
      <c r="O336" s="1" t="s">
        <v>155</v>
      </c>
      <c r="P336" s="1" t="s">
        <v>155</v>
      </c>
      <c r="Q336" s="1" t="s">
        <v>155</v>
      </c>
      <c r="R336" s="1" t="s">
        <v>155</v>
      </c>
      <c r="S336" s="1" t="s">
        <v>155</v>
      </c>
      <c r="T336" s="1" t="s">
        <v>155</v>
      </c>
      <c r="U336" s="1" t="s">
        <v>155</v>
      </c>
      <c r="V336" s="1" t="s">
        <v>155</v>
      </c>
      <c r="W336" s="1" t="s">
        <v>155</v>
      </c>
      <c r="X336" s="1" t="s">
        <v>155</v>
      </c>
      <c r="Y336" s="1" t="s">
        <v>155</v>
      </c>
      <c r="Z336" s="1" t="s">
        <v>155</v>
      </c>
      <c r="AA336" s="1" t="s">
        <v>155</v>
      </c>
      <c r="AB336" s="1" t="s">
        <v>155</v>
      </c>
      <c r="AC336" s="1" t="s">
        <v>155</v>
      </c>
      <c r="AD336" s="1" t="s">
        <v>155</v>
      </c>
      <c r="AG336" s="5"/>
    </row>
    <row r="337" spans="1:33" x14ac:dyDescent="0.15">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6" t="s">
        <v>166</v>
      </c>
      <c r="AF337" s="6" t="s">
        <v>232</v>
      </c>
      <c r="AG337" s="6" t="s">
        <v>163</v>
      </c>
    </row>
    <row r="338" spans="1:33" x14ac:dyDescent="0.15">
      <c r="A338" s="2" t="s">
        <v>129</v>
      </c>
      <c r="B338" s="1" t="s">
        <v>155</v>
      </c>
      <c r="C338" s="1" t="s">
        <v>166</v>
      </c>
      <c r="D338" s="1" t="s">
        <v>155</v>
      </c>
      <c r="E338" s="1" t="s">
        <v>166</v>
      </c>
      <c r="F338" s="1" t="s">
        <v>155</v>
      </c>
      <c r="G338" s="1" t="s">
        <v>232</v>
      </c>
      <c r="H338" s="1" t="s">
        <v>166</v>
      </c>
      <c r="I338" s="1" t="s">
        <v>166</v>
      </c>
      <c r="J338" s="1" t="s">
        <v>166</v>
      </c>
      <c r="K338" s="1" t="s">
        <v>155</v>
      </c>
      <c r="L338" s="1" t="s">
        <v>163</v>
      </c>
      <c r="M338" s="1" t="s">
        <v>166</v>
      </c>
      <c r="N338" s="1" t="s">
        <v>166</v>
      </c>
      <c r="O338" s="1" t="s">
        <v>155</v>
      </c>
      <c r="P338" s="1" t="s">
        <v>232</v>
      </c>
      <c r="Q338" s="1" t="s">
        <v>166</v>
      </c>
      <c r="R338" s="1" t="s">
        <v>166</v>
      </c>
      <c r="S338" s="1" t="s">
        <v>166</v>
      </c>
      <c r="T338" s="1" t="s">
        <v>166</v>
      </c>
      <c r="U338" s="1" t="s">
        <v>166</v>
      </c>
      <c r="V338" s="1" t="s">
        <v>232</v>
      </c>
      <c r="W338" s="1" t="s">
        <v>166</v>
      </c>
      <c r="X338" s="1" t="s">
        <v>166</v>
      </c>
      <c r="Y338" s="1" t="s">
        <v>155</v>
      </c>
      <c r="Z338" s="1" t="s">
        <v>232</v>
      </c>
      <c r="AA338" s="1" t="s">
        <v>155</v>
      </c>
      <c r="AB338" s="1" t="s">
        <v>155</v>
      </c>
      <c r="AC338" s="1" t="s">
        <v>155</v>
      </c>
      <c r="AD338" s="1" t="s">
        <v>155</v>
      </c>
      <c r="AE338">
        <f>COUNTIF(E338:Z338,"smooth")</f>
        <v>13</v>
      </c>
      <c r="AF338">
        <f>COUNTIF(E338:Z338,"faceted")</f>
        <v>4</v>
      </c>
      <c r="AG338">
        <f>COUNTIF(E338:$W338,"No curved surfaces are present")</f>
        <v>1</v>
      </c>
    </row>
    <row r="339" spans="1:33" x14ac:dyDescent="0.15">
      <c r="A339" s="2" t="s">
        <v>2</v>
      </c>
      <c r="B339" s="1" t="s">
        <v>155</v>
      </c>
      <c r="C339" s="1" t="s">
        <v>155</v>
      </c>
      <c r="D339" s="1" t="s">
        <v>155</v>
      </c>
      <c r="E339" s="1" t="s">
        <v>155</v>
      </c>
      <c r="F339" s="1" t="s">
        <v>155</v>
      </c>
      <c r="G339" s="1" t="s">
        <v>155</v>
      </c>
      <c r="H339" s="1" t="s">
        <v>155</v>
      </c>
      <c r="I339" s="1" t="s">
        <v>155</v>
      </c>
      <c r="J339" s="1" t="s">
        <v>155</v>
      </c>
      <c r="K339" s="1" t="s">
        <v>155</v>
      </c>
      <c r="L339" s="1" t="s">
        <v>155</v>
      </c>
      <c r="M339" s="1" t="s">
        <v>155</v>
      </c>
      <c r="N339" s="1" t="s">
        <v>155</v>
      </c>
      <c r="O339" s="1" t="s">
        <v>155</v>
      </c>
      <c r="P339" s="1" t="s">
        <v>155</v>
      </c>
      <c r="Q339" s="1" t="s">
        <v>155</v>
      </c>
      <c r="R339" s="1" t="s">
        <v>155</v>
      </c>
      <c r="S339" s="1" t="s">
        <v>155</v>
      </c>
      <c r="T339" s="1" t="s">
        <v>155</v>
      </c>
      <c r="U339" s="1" t="s">
        <v>155</v>
      </c>
      <c r="V339" s="1" t="s">
        <v>155</v>
      </c>
      <c r="W339" s="1" t="s">
        <v>155</v>
      </c>
      <c r="X339" s="1" t="s">
        <v>155</v>
      </c>
      <c r="Y339" s="1" t="s">
        <v>155</v>
      </c>
      <c r="Z339" s="1" t="s">
        <v>155</v>
      </c>
      <c r="AA339" s="1" t="s">
        <v>155</v>
      </c>
      <c r="AB339" s="1" t="s">
        <v>155</v>
      </c>
      <c r="AC339" s="1" t="s">
        <v>155</v>
      </c>
      <c r="AD339" s="1" t="s">
        <v>155</v>
      </c>
      <c r="AE339" s="5"/>
      <c r="AF339" s="5"/>
      <c r="AG339" s="5"/>
    </row>
    <row r="340" spans="1:33" x14ac:dyDescent="0.15">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0" t="s">
        <v>164</v>
      </c>
      <c r="AF340" s="10" t="s">
        <v>500</v>
      </c>
      <c r="AG340" s="1" t="s">
        <v>194</v>
      </c>
    </row>
    <row r="341" spans="1:33" x14ac:dyDescent="0.15">
      <c r="A341" s="2" t="s">
        <v>130</v>
      </c>
      <c r="B341" s="1" t="s">
        <v>155</v>
      </c>
      <c r="C341" s="1" t="s">
        <v>201</v>
      </c>
      <c r="D341" s="1" t="s">
        <v>201</v>
      </c>
      <c r="E341" s="1" t="s">
        <v>201</v>
      </c>
      <c r="F341" s="1" t="s">
        <v>155</v>
      </c>
      <c r="G341" s="1" t="s">
        <v>201</v>
      </c>
      <c r="H341" s="1" t="s">
        <v>249</v>
      </c>
      <c r="I341" s="1" t="s">
        <v>201</v>
      </c>
      <c r="J341" s="1" t="s">
        <v>201</v>
      </c>
      <c r="K341" s="1" t="s">
        <v>155</v>
      </c>
      <c r="L341" s="1" t="s">
        <v>194</v>
      </c>
      <c r="M341" s="1" t="s">
        <v>201</v>
      </c>
      <c r="N341" s="1" t="s">
        <v>201</v>
      </c>
      <c r="O341" s="1" t="s">
        <v>155</v>
      </c>
      <c r="P341" s="1" t="s">
        <v>155</v>
      </c>
      <c r="Q341" s="1" t="s">
        <v>201</v>
      </c>
      <c r="R341" s="1" t="s">
        <v>201</v>
      </c>
      <c r="S341" s="1" t="s">
        <v>201</v>
      </c>
      <c r="T341" s="1" t="s">
        <v>201</v>
      </c>
      <c r="U341" s="1" t="s">
        <v>201</v>
      </c>
      <c r="V341" s="1" t="s">
        <v>201</v>
      </c>
      <c r="W341" s="1" t="s">
        <v>201</v>
      </c>
      <c r="X341" s="1" t="s">
        <v>201</v>
      </c>
      <c r="Y341" s="1" t="s">
        <v>155</v>
      </c>
      <c r="Z341" s="1" t="s">
        <v>201</v>
      </c>
      <c r="AA341" s="1" t="s">
        <v>155</v>
      </c>
      <c r="AB341" s="1" t="s">
        <v>155</v>
      </c>
      <c r="AC341" s="1" t="s">
        <v>155</v>
      </c>
      <c r="AD341" s="1" t="s">
        <v>155</v>
      </c>
      <c r="AE341">
        <f>COUNTIF(E341:Z341,"Complete cube")</f>
        <v>0</v>
      </c>
      <c r="AF341">
        <f>COUNTIF(E341:Z341,"box twice as tall as most of other cubes")</f>
        <v>0</v>
      </c>
      <c r="AG341">
        <f>COUNTIF(E341:Z341,"Flattened shape")</f>
        <v>1</v>
      </c>
    </row>
    <row r="342" spans="1:33" x14ac:dyDescent="0.15">
      <c r="A342" s="2" t="s">
        <v>2</v>
      </c>
      <c r="B342" s="1" t="s">
        <v>155</v>
      </c>
      <c r="C342" s="1" t="s">
        <v>155</v>
      </c>
      <c r="D342" s="1" t="s">
        <v>155</v>
      </c>
      <c r="E342" s="1" t="s">
        <v>155</v>
      </c>
      <c r="F342" s="1" t="s">
        <v>155</v>
      </c>
      <c r="G342" s="1" t="s">
        <v>155</v>
      </c>
      <c r="H342" s="1" t="s">
        <v>155</v>
      </c>
      <c r="I342" s="1" t="s">
        <v>155</v>
      </c>
      <c r="J342" s="1" t="s">
        <v>155</v>
      </c>
      <c r="K342" s="1" t="s">
        <v>155</v>
      </c>
      <c r="L342" s="1" t="s">
        <v>155</v>
      </c>
      <c r="M342" s="1" t="s">
        <v>155</v>
      </c>
      <c r="N342" s="1" t="s">
        <v>155</v>
      </c>
      <c r="O342" s="1" t="s">
        <v>155</v>
      </c>
      <c r="P342" s="1" t="s">
        <v>155</v>
      </c>
      <c r="Q342" s="1" t="s">
        <v>155</v>
      </c>
      <c r="R342" s="1" t="s">
        <v>155</v>
      </c>
      <c r="S342" s="1" t="s">
        <v>155</v>
      </c>
      <c r="T342" s="1" t="s">
        <v>155</v>
      </c>
      <c r="U342" s="1" t="s">
        <v>155</v>
      </c>
      <c r="V342" s="1" t="s">
        <v>155</v>
      </c>
      <c r="W342" s="1" t="s">
        <v>155</v>
      </c>
      <c r="X342" s="1" t="s">
        <v>155</v>
      </c>
      <c r="Y342" s="1" t="s">
        <v>155</v>
      </c>
      <c r="Z342" s="1" t="s">
        <v>155</v>
      </c>
      <c r="AA342" s="1" t="s">
        <v>155</v>
      </c>
      <c r="AB342" s="1" t="s">
        <v>155</v>
      </c>
      <c r="AC342" s="1" t="s">
        <v>155</v>
      </c>
      <c r="AD342" s="1" t="s">
        <v>155</v>
      </c>
      <c r="AE342" s="1" t="s">
        <v>155</v>
      </c>
      <c r="AF342" s="1" t="s">
        <v>155</v>
      </c>
    </row>
    <row r="343" spans="1:33" x14ac:dyDescent="0.15">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row>
    <row r="344" spans="1:33" x14ac:dyDescent="0.15">
      <c r="A344" s="2" t="s">
        <v>131</v>
      </c>
      <c r="B344" s="1" t="s">
        <v>155</v>
      </c>
      <c r="C344" s="1" t="s">
        <v>184</v>
      </c>
      <c r="D344" s="1" t="s">
        <v>184</v>
      </c>
      <c r="E344" s="1" t="s">
        <v>184</v>
      </c>
      <c r="F344" s="1" t="s">
        <v>155</v>
      </c>
      <c r="G344" s="1" t="s">
        <v>184</v>
      </c>
      <c r="H344" s="1" t="s">
        <v>184</v>
      </c>
      <c r="I344" s="1" t="s">
        <v>184</v>
      </c>
      <c r="J344" s="1" t="s">
        <v>184</v>
      </c>
      <c r="K344" s="1" t="s">
        <v>155</v>
      </c>
      <c r="L344" s="1" t="s">
        <v>155</v>
      </c>
      <c r="M344" s="1" t="s">
        <v>295</v>
      </c>
      <c r="N344" s="1" t="s">
        <v>184</v>
      </c>
      <c r="O344" s="1" t="s">
        <v>155</v>
      </c>
      <c r="P344" s="1" t="s">
        <v>184</v>
      </c>
      <c r="Q344" s="1" t="s">
        <v>184</v>
      </c>
      <c r="R344" s="1" t="s">
        <v>184</v>
      </c>
      <c r="S344" s="1" t="s">
        <v>155</v>
      </c>
      <c r="T344" s="1" t="s">
        <v>184</v>
      </c>
      <c r="U344" s="1" t="s">
        <v>184</v>
      </c>
      <c r="V344" s="1" t="s">
        <v>184</v>
      </c>
      <c r="W344" s="1" t="s">
        <v>184</v>
      </c>
      <c r="X344" s="1" t="s">
        <v>184</v>
      </c>
      <c r="Y344" s="1" t="s">
        <v>155</v>
      </c>
      <c r="Z344" s="1" t="s">
        <v>184</v>
      </c>
      <c r="AA344" s="1" t="s">
        <v>184</v>
      </c>
      <c r="AB344" s="1" t="s">
        <v>184</v>
      </c>
      <c r="AC344" s="1" t="s">
        <v>184</v>
      </c>
      <c r="AD344" s="1" t="s">
        <v>184</v>
      </c>
      <c r="AE344" s="1" t="s">
        <v>184</v>
      </c>
      <c r="AF344" s="1" t="s">
        <v>184</v>
      </c>
    </row>
    <row r="345" spans="1:33" x14ac:dyDescent="0.15">
      <c r="A345" s="2" t="s">
        <v>2</v>
      </c>
      <c r="B345" s="1" t="s">
        <v>183</v>
      </c>
      <c r="C345" s="1" t="s">
        <v>155</v>
      </c>
      <c r="D345" s="1" t="s">
        <v>155</v>
      </c>
      <c r="E345" s="1" t="s">
        <v>155</v>
      </c>
      <c r="F345" s="1" t="s">
        <v>155</v>
      </c>
      <c r="G345" s="1" t="s">
        <v>155</v>
      </c>
      <c r="H345" s="1" t="s">
        <v>155</v>
      </c>
      <c r="I345" s="1" t="s">
        <v>155</v>
      </c>
      <c r="J345" s="1" t="s">
        <v>155</v>
      </c>
      <c r="K345" s="1" t="s">
        <v>276</v>
      </c>
      <c r="L345" s="1" t="s">
        <v>287</v>
      </c>
      <c r="M345" s="1" t="s">
        <v>155</v>
      </c>
      <c r="N345" s="1" t="s">
        <v>155</v>
      </c>
      <c r="O345" s="1" t="s">
        <v>155</v>
      </c>
      <c r="P345" s="1" t="s">
        <v>155</v>
      </c>
      <c r="Q345" s="1" t="s">
        <v>155</v>
      </c>
      <c r="R345" s="1" t="s">
        <v>155</v>
      </c>
      <c r="S345" s="1" t="s">
        <v>351</v>
      </c>
      <c r="T345" s="1" t="s">
        <v>155</v>
      </c>
      <c r="U345" s="1" t="s">
        <v>155</v>
      </c>
      <c r="V345" s="1" t="s">
        <v>155</v>
      </c>
      <c r="W345" s="1" t="s">
        <v>155</v>
      </c>
      <c r="X345" s="1" t="s">
        <v>155</v>
      </c>
      <c r="Y345" s="1" t="s">
        <v>155</v>
      </c>
      <c r="Z345" s="1" t="s">
        <v>155</v>
      </c>
      <c r="AA345" s="1" t="s">
        <v>155</v>
      </c>
      <c r="AB345" s="1" t="s">
        <v>155</v>
      </c>
      <c r="AC345" s="1" t="s">
        <v>155</v>
      </c>
      <c r="AD345" s="1" t="s">
        <v>155</v>
      </c>
      <c r="AE345" s="1" t="s">
        <v>155</v>
      </c>
      <c r="AF345" s="1" t="s">
        <v>155</v>
      </c>
    </row>
    <row r="346" spans="1:33" x14ac:dyDescent="0.15">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row>
    <row r="347" spans="1:33" x14ac:dyDescent="0.15">
      <c r="A347" s="2" t="s">
        <v>132</v>
      </c>
      <c r="B347" s="1" t="s">
        <v>155</v>
      </c>
      <c r="C347" s="1" t="s">
        <v>155</v>
      </c>
      <c r="D347" s="1" t="s">
        <v>155</v>
      </c>
      <c r="E347" s="1" t="s">
        <v>155</v>
      </c>
      <c r="F347" s="1" t="s">
        <v>155</v>
      </c>
      <c r="G347" s="1" t="s">
        <v>155</v>
      </c>
      <c r="H347" s="1" t="s">
        <v>155</v>
      </c>
      <c r="I347" s="1" t="s">
        <v>155</v>
      </c>
      <c r="J347" s="1" t="s">
        <v>155</v>
      </c>
      <c r="K347" s="1" t="s">
        <v>155</v>
      </c>
      <c r="L347" s="1" t="s">
        <v>155</v>
      </c>
      <c r="M347" s="1" t="s">
        <v>155</v>
      </c>
      <c r="N347" s="1" t="s">
        <v>155</v>
      </c>
      <c r="O347" s="1" t="s">
        <v>155</v>
      </c>
      <c r="P347" s="1" t="s">
        <v>155</v>
      </c>
      <c r="Q347" s="1" t="s">
        <v>155</v>
      </c>
      <c r="R347" s="1" t="s">
        <v>155</v>
      </c>
      <c r="S347" s="1" t="s">
        <v>155</v>
      </c>
      <c r="T347" s="1" t="s">
        <v>155</v>
      </c>
      <c r="U347" s="1" t="s">
        <v>155</v>
      </c>
      <c r="V347" s="1" t="s">
        <v>155</v>
      </c>
      <c r="W347" s="1" t="s">
        <v>155</v>
      </c>
      <c r="X347" s="1" t="s">
        <v>155</v>
      </c>
      <c r="Y347" s="1" t="s">
        <v>155</v>
      </c>
      <c r="Z347" s="1" t="s">
        <v>155</v>
      </c>
      <c r="AA347" s="1" t="s">
        <v>424</v>
      </c>
      <c r="AB347" s="1" t="s">
        <v>155</v>
      </c>
      <c r="AC347" s="1" t="s">
        <v>444</v>
      </c>
      <c r="AD347" s="1" t="s">
        <v>453</v>
      </c>
      <c r="AE347" s="1" t="s">
        <v>464</v>
      </c>
      <c r="AF347" s="1" t="s">
        <v>475</v>
      </c>
    </row>
    <row r="348" spans="1:33" x14ac:dyDescent="0.15">
      <c r="A348" s="2" t="s">
        <v>133</v>
      </c>
      <c r="AA348" t="str">
        <f>HYPERLINK("https://api.typeform.com/responses/files/554d8a14c88797c07409c5d6d2b9bb7cd89c1845c964d6051ad607699c711b0c/Cylinder_element_description.docx","https://api.typeform.com/responses/files/554d8a14c88797c07409c5d6d2b9bb7cd89c1845c964d6051ad607699c711b0c/Cylinder_element_description.docx")</f>
        <v>https://api.typeform.com/responses/files/554d8a14c88797c07409c5d6d2b9bb7cd89c1845c964d6051ad607699c711b0c/Cylinder_element_description.docx</v>
      </c>
      <c r="AC348" t="str">
        <f>HYPERLINK("https://api.typeform.com/responses/files/89b14da5de4aaca259ee33f797984db9b496cdf652d709f35676f3a803693e5d/cylinder_geometries.png","https://api.typeform.com/responses/files/89b14da5de4aaca259ee33f797984db9b496cdf652d709f35676f3a803693e5d/cylinder_geometries.png")</f>
        <v>https://api.typeform.com/responses/files/89b14da5de4aaca259ee33f797984db9b496cdf652d709f35676f3a803693e5d/cylinder_geometries.png</v>
      </c>
      <c r="AD348" t="str">
        <f>HYPERLINK("https://api.typeform.com/responses/files/6ec0725b678034e4a3d7e20a63b6fac1bdee96be003ad282c1fbe0876a5c0d06/smae_size_cylinder.jpeg","https://api.typeform.com/responses/files/6ec0725b678034e4a3d7e20a63b6fac1bdee96be003ad282c1fbe0876a5c0d06/smae_size_cylinder.jpeg")</f>
        <v>https://api.typeform.com/responses/files/6ec0725b678034e4a3d7e20a63b6fac1bdee96be003ad282c1fbe0876a5c0d06/smae_size_cylinder.jpeg</v>
      </c>
      <c r="AE348" t="str">
        <f>HYPERLINK("https://api.typeform.com/responses/files/9fdacdd1fc5350bb4d8ecde5d4c07f8045ba9ccd08bcacde34e878ef8cff5d72/Cylinder_height.png","https://api.typeform.com/responses/files/9fdacdd1fc5350bb4d8ecde5d4c07f8045ba9ccd08bcacde34e878ef8cff5d72/Cylinder_height.png")</f>
        <v>https://api.typeform.com/responses/files/9fdacdd1fc5350bb4d8ecde5d4c07f8045ba9ccd08bcacde34e878ef8cff5d72/Cylinder_height.png</v>
      </c>
      <c r="AF348" t="str">
        <f>HYPERLINK("https://api.typeform.com/responses/files/8ebf691da3d0245c8d28912ac9f378b520487f5eee65d1236680cfcf90a803da/cilinder.jpg","https://api.typeform.com/responses/files/8ebf691da3d0245c8d28912ac9f378b520487f5eee65d1236680cfcf90a803da/cilinder.jpg")</f>
        <v>https://api.typeform.com/responses/files/8ebf691da3d0245c8d28912ac9f378b520487f5eee65d1236680cfcf90a803da/cilinder.jpg</v>
      </c>
    </row>
    <row r="349" spans="1:33" x14ac:dyDescent="0.15">
      <c r="A349" s="2" t="s">
        <v>134</v>
      </c>
      <c r="B349" s="1" t="s">
        <v>155</v>
      </c>
      <c r="C349" s="1" t="s">
        <v>155</v>
      </c>
      <c r="D349" s="1" t="s">
        <v>155</v>
      </c>
      <c r="E349" s="1" t="s">
        <v>155</v>
      </c>
      <c r="F349" s="1" t="s">
        <v>155</v>
      </c>
      <c r="G349" s="1" t="s">
        <v>155</v>
      </c>
      <c r="H349" s="1" t="s">
        <v>155</v>
      </c>
      <c r="I349" s="1" t="s">
        <v>155</v>
      </c>
      <c r="J349" s="1" t="s">
        <v>267</v>
      </c>
      <c r="K349" s="1" t="s">
        <v>155</v>
      </c>
      <c r="L349" s="1" t="s">
        <v>155</v>
      </c>
      <c r="M349" s="1" t="s">
        <v>296</v>
      </c>
      <c r="N349" s="1" t="s">
        <v>304</v>
      </c>
      <c r="O349" s="1" t="s">
        <v>155</v>
      </c>
      <c r="P349" s="1" t="s">
        <v>319</v>
      </c>
      <c r="Q349" s="1" t="s">
        <v>155</v>
      </c>
      <c r="R349" s="1" t="s">
        <v>155</v>
      </c>
      <c r="S349" s="1" t="s">
        <v>349</v>
      </c>
      <c r="T349" s="1" t="s">
        <v>362</v>
      </c>
      <c r="U349" s="1" t="s">
        <v>155</v>
      </c>
      <c r="V349" s="1" t="s">
        <v>155</v>
      </c>
      <c r="W349" s="1" t="s">
        <v>155</v>
      </c>
      <c r="X349" s="1" t="s">
        <v>155</v>
      </c>
      <c r="Y349" s="1" t="s">
        <v>155</v>
      </c>
      <c r="Z349" s="1" t="s">
        <v>319</v>
      </c>
      <c r="AA349" s="1" t="s">
        <v>155</v>
      </c>
      <c r="AB349" s="1" t="s">
        <v>155</v>
      </c>
      <c r="AC349" s="1" t="s">
        <v>155</v>
      </c>
      <c r="AD349" s="1" t="s">
        <v>155</v>
      </c>
      <c r="AE349" s="1" t="s">
        <v>319</v>
      </c>
      <c r="AF349" s="1" t="s">
        <v>155</v>
      </c>
    </row>
    <row r="350" spans="1:33" x14ac:dyDescent="0.15">
      <c r="A350" s="2" t="s">
        <v>135</v>
      </c>
      <c r="B350" s="1" t="s">
        <v>184</v>
      </c>
      <c r="C350" s="1" t="s">
        <v>184</v>
      </c>
      <c r="D350" s="1" t="s">
        <v>184</v>
      </c>
      <c r="E350" s="1" t="s">
        <v>184</v>
      </c>
      <c r="F350" s="1" t="s">
        <v>155</v>
      </c>
      <c r="G350" s="1" t="s">
        <v>184</v>
      </c>
      <c r="H350" s="1" t="s">
        <v>184</v>
      </c>
      <c r="I350" s="1" t="s">
        <v>184</v>
      </c>
      <c r="J350" s="1" t="s">
        <v>184</v>
      </c>
      <c r="K350" s="1" t="s">
        <v>184</v>
      </c>
      <c r="L350" s="1" t="s">
        <v>184</v>
      </c>
      <c r="M350" s="1" t="s">
        <v>295</v>
      </c>
      <c r="N350" s="1" t="s">
        <v>184</v>
      </c>
      <c r="O350" s="1" t="s">
        <v>155</v>
      </c>
      <c r="P350" s="1" t="s">
        <v>184</v>
      </c>
      <c r="Q350" s="1" t="s">
        <v>154</v>
      </c>
      <c r="R350" s="1" t="s">
        <v>154</v>
      </c>
      <c r="S350" s="1" t="s">
        <v>184</v>
      </c>
      <c r="T350" s="1" t="s">
        <v>184</v>
      </c>
      <c r="U350" s="1" t="s">
        <v>184</v>
      </c>
      <c r="V350" s="1" t="s">
        <v>184</v>
      </c>
      <c r="W350" s="1" t="s">
        <v>184</v>
      </c>
      <c r="X350" s="1" t="s">
        <v>184</v>
      </c>
      <c r="Y350" s="1" t="s">
        <v>155</v>
      </c>
      <c r="Z350" s="1" t="s">
        <v>184</v>
      </c>
      <c r="AA350" s="1" t="s">
        <v>154</v>
      </c>
      <c r="AB350" s="1" t="s">
        <v>154</v>
      </c>
      <c r="AC350" s="1" t="s">
        <v>154</v>
      </c>
      <c r="AD350" s="1" t="s">
        <v>154</v>
      </c>
      <c r="AE350" s="1" t="s">
        <v>184</v>
      </c>
      <c r="AF350" s="1" t="s">
        <v>184</v>
      </c>
    </row>
    <row r="351" spans="1:33" x14ac:dyDescent="0.15">
      <c r="A351" s="2" t="s">
        <v>2</v>
      </c>
      <c r="B351" s="1" t="s">
        <v>155</v>
      </c>
      <c r="C351" s="1" t="s">
        <v>155</v>
      </c>
      <c r="D351" s="1" t="s">
        <v>155</v>
      </c>
      <c r="E351" s="1" t="s">
        <v>155</v>
      </c>
      <c r="F351" s="1" t="s">
        <v>155</v>
      </c>
      <c r="G351" s="1" t="s">
        <v>155</v>
      </c>
      <c r="H351" s="1" t="s">
        <v>155</v>
      </c>
      <c r="I351" s="1" t="s">
        <v>155</v>
      </c>
      <c r="J351" s="1" t="s">
        <v>155</v>
      </c>
      <c r="K351" s="1" t="s">
        <v>155</v>
      </c>
      <c r="L351" s="1" t="s">
        <v>155</v>
      </c>
      <c r="M351" s="1" t="s">
        <v>155</v>
      </c>
      <c r="N351" s="1" t="s">
        <v>155</v>
      </c>
      <c r="O351" s="1" t="s">
        <v>155</v>
      </c>
      <c r="P351" s="1" t="s">
        <v>155</v>
      </c>
      <c r="Q351" s="1" t="s">
        <v>155</v>
      </c>
      <c r="R351" s="1" t="s">
        <v>155</v>
      </c>
      <c r="S351" s="1" t="s">
        <v>155</v>
      </c>
      <c r="T351" s="1" t="s">
        <v>155</v>
      </c>
      <c r="U351" s="1" t="s">
        <v>155</v>
      </c>
      <c r="V351" s="1" t="s">
        <v>155</v>
      </c>
      <c r="W351" s="1" t="s">
        <v>155</v>
      </c>
      <c r="X351" s="1" t="s">
        <v>155</v>
      </c>
      <c r="Y351" s="1" t="s">
        <v>155</v>
      </c>
      <c r="Z351" s="1" t="s">
        <v>155</v>
      </c>
      <c r="AA351" s="1" t="s">
        <v>155</v>
      </c>
      <c r="AB351" s="1" t="s">
        <v>155</v>
      </c>
      <c r="AC351" s="1" t="s">
        <v>155</v>
      </c>
      <c r="AD351" s="1" t="s">
        <v>155</v>
      </c>
      <c r="AE351" s="1" t="s">
        <v>155</v>
      </c>
      <c r="AF351" s="1" t="s">
        <v>155</v>
      </c>
    </row>
    <row r="352" spans="1:33" x14ac:dyDescent="0.15">
      <c r="A352" s="2" t="s">
        <v>136</v>
      </c>
      <c r="B352" s="1" t="s">
        <v>155</v>
      </c>
      <c r="C352" s="1" t="s">
        <v>155</v>
      </c>
      <c r="D352" s="1" t="s">
        <v>155</v>
      </c>
      <c r="E352" s="1" t="s">
        <v>155</v>
      </c>
      <c r="F352" s="1" t="s">
        <v>155</v>
      </c>
      <c r="G352" s="1" t="s">
        <v>155</v>
      </c>
      <c r="H352" s="1" t="s">
        <v>155</v>
      </c>
      <c r="I352" s="1" t="s">
        <v>155</v>
      </c>
      <c r="J352" s="1" t="s">
        <v>155</v>
      </c>
      <c r="K352" s="1" t="s">
        <v>155</v>
      </c>
      <c r="L352" s="1" t="s">
        <v>155</v>
      </c>
      <c r="M352" s="1" t="s">
        <v>155</v>
      </c>
      <c r="N352" s="1" t="s">
        <v>155</v>
      </c>
      <c r="O352" s="1" t="s">
        <v>155</v>
      </c>
      <c r="P352" s="1" t="s">
        <v>155</v>
      </c>
      <c r="Q352" s="1" t="s">
        <v>331</v>
      </c>
      <c r="R352" s="1" t="s">
        <v>340</v>
      </c>
      <c r="S352" s="1" t="s">
        <v>155</v>
      </c>
      <c r="T352" s="1" t="s">
        <v>155</v>
      </c>
      <c r="U352" s="1" t="s">
        <v>155</v>
      </c>
      <c r="V352" s="1" t="s">
        <v>155</v>
      </c>
      <c r="W352" s="1" t="s">
        <v>155</v>
      </c>
      <c r="X352" s="1" t="s">
        <v>155</v>
      </c>
      <c r="Y352" s="1" t="s">
        <v>155</v>
      </c>
      <c r="Z352" s="1" t="s">
        <v>155</v>
      </c>
      <c r="AA352" s="1" t="s">
        <v>425</v>
      </c>
      <c r="AB352" s="1" t="s">
        <v>435</v>
      </c>
      <c r="AC352" s="1" t="s">
        <v>445</v>
      </c>
      <c r="AD352" s="1" t="s">
        <v>454</v>
      </c>
      <c r="AE352" s="1" t="s">
        <v>465</v>
      </c>
      <c r="AF352" s="1" t="s">
        <v>476</v>
      </c>
    </row>
    <row r="353" spans="1:32" x14ac:dyDescent="0.15">
      <c r="A353" s="2" t="s">
        <v>137</v>
      </c>
      <c r="AA353" t="str">
        <f>HYPERLINK("https://api.typeform.com/responses/files/4fa676623ca0c5f18c35a4a50abf94a5ac6dd7a9dfcd567b7da6ef122114480b/Area_solids_Description.docx","https://api.typeform.com/responses/files/4fa676623ca0c5f18c35a4a50abf94a5ac6dd7a9dfcd567b7da6ef122114480b/Area_solids_Description.docx")</f>
        <v>https://api.typeform.com/responses/files/4fa676623ca0c5f18c35a4a50abf94a5ac6dd7a9dfcd567b7da6ef122114480b/Area_solids_Description.docx</v>
      </c>
      <c r="AC353" t="str">
        <f>HYPERLINK("https://api.typeform.com/responses/files/9297fb059c49ee16c1bdf69367ffc972e4a9b70cbf0e1f56e56bdfad91de5425/hbeams_geometries.png","https://api.typeform.com/responses/files/9297fb059c49ee16c1bdf69367ffc972e4a9b70cbf0e1f56e56bdfad91de5425/hbeams_geometries.png")</f>
        <v>https://api.typeform.com/responses/files/9297fb059c49ee16c1bdf69367ffc972e4a9b70cbf0e1f56e56bdfad91de5425/hbeams_geometries.png</v>
      </c>
      <c r="AD353" t="str">
        <f>HYPERLINK("https://api.typeform.com/responses/files/6d824a14cb6ba855a90f3c511e16ace4a0bac5e702f4a1171be351574553da94/h_beams.jpeg","https://api.typeform.com/responses/files/6d824a14cb6ba855a90f3c511e16ace4a0bac5e702f4a1171be351574553da94/h_beams.jpeg")</f>
        <v>https://api.typeform.com/responses/files/6d824a14cb6ba855a90f3c511e16ace4a0bac5e702f4a1171be351574553da94/h_beams.jpeg</v>
      </c>
      <c r="AE353" t="str">
        <f>HYPERLINK("https://api.typeform.com/responses/files/07a26a2bc4e4c21e2839f951f37767f30daad95f6515cf27d5489aae693995c9/Hblock_length.png","https://api.typeform.com/responses/files/07a26a2bc4e4c21e2839f951f37767f30daad95f6515cf27d5489aae693995c9/Hblock_length.png")</f>
        <v>https://api.typeform.com/responses/files/07a26a2bc4e4c21e2839f951f37767f30daad95f6515cf27d5489aae693995c9/Hblock_length.png</v>
      </c>
      <c r="AF353" t="str">
        <f>HYPERLINK("https://api.typeform.com/responses/files/e90e62f3e0aeb0b41f09bfc799eaa0406fc7099c65be3822bed87622e5ba0a0e/hbeam.jpg","https://api.typeform.com/responses/files/e90e62f3e0aeb0b41f09bfc799eaa0406fc7099c65be3822bed87622e5ba0a0e/hbeam.jpg")</f>
        <v>https://api.typeform.com/responses/files/e90e62f3e0aeb0b41f09bfc799eaa0406fc7099c65be3822bed87622e5ba0a0e/hbeam.jpg</v>
      </c>
    </row>
    <row r="354" spans="1:32" x14ac:dyDescent="0.15">
      <c r="A354" s="2" t="s">
        <v>138</v>
      </c>
      <c r="B354" s="1" t="s">
        <v>155</v>
      </c>
      <c r="C354" s="1" t="s">
        <v>155</v>
      </c>
      <c r="D354" s="1" t="s">
        <v>155</v>
      </c>
      <c r="E354" s="1" t="s">
        <v>155</v>
      </c>
      <c r="F354" s="1" t="s">
        <v>155</v>
      </c>
      <c r="G354" s="1" t="s">
        <v>155</v>
      </c>
      <c r="H354" s="1" t="s">
        <v>155</v>
      </c>
      <c r="I354" s="1" t="s">
        <v>155</v>
      </c>
      <c r="J354" s="1" t="s">
        <v>267</v>
      </c>
      <c r="K354" s="1" t="s">
        <v>155</v>
      </c>
      <c r="L354" s="1" t="s">
        <v>155</v>
      </c>
      <c r="M354" s="1" t="s">
        <v>155</v>
      </c>
      <c r="N354" s="1" t="s">
        <v>155</v>
      </c>
      <c r="O354" s="1" t="s">
        <v>155</v>
      </c>
      <c r="P354" s="1" t="s">
        <v>319</v>
      </c>
      <c r="Q354" s="1" t="s">
        <v>155</v>
      </c>
      <c r="R354" s="1" t="s">
        <v>155</v>
      </c>
      <c r="S354" s="1" t="s">
        <v>349</v>
      </c>
      <c r="T354" s="1" t="s">
        <v>155</v>
      </c>
      <c r="U354" s="1" t="s">
        <v>155</v>
      </c>
      <c r="V354" s="1" t="s">
        <v>155</v>
      </c>
      <c r="W354" s="1" t="s">
        <v>155</v>
      </c>
      <c r="X354" s="1" t="s">
        <v>155</v>
      </c>
      <c r="Y354" s="1" t="s">
        <v>155</v>
      </c>
      <c r="Z354" s="1" t="s">
        <v>319</v>
      </c>
      <c r="AA354" s="1" t="s">
        <v>155</v>
      </c>
      <c r="AB354" s="1" t="s">
        <v>155</v>
      </c>
      <c r="AC354" s="1" t="s">
        <v>155</v>
      </c>
      <c r="AD354" s="1" t="s">
        <v>155</v>
      </c>
      <c r="AE354" s="1" t="s">
        <v>319</v>
      </c>
      <c r="AF354" s="1" t="s">
        <v>155</v>
      </c>
    </row>
    <row r="355" spans="1:32" x14ac:dyDescent="0.15">
      <c r="A355" s="2" t="s">
        <v>139</v>
      </c>
      <c r="B355" s="1" t="s">
        <v>154</v>
      </c>
      <c r="C355" s="1" t="s">
        <v>154</v>
      </c>
      <c r="D355" s="1" t="s">
        <v>154</v>
      </c>
      <c r="E355" s="1" t="s">
        <v>154</v>
      </c>
      <c r="F355" s="1" t="s">
        <v>155</v>
      </c>
      <c r="G355" s="1" t="s">
        <v>154</v>
      </c>
      <c r="H355" s="1" t="s">
        <v>184</v>
      </c>
      <c r="I355" s="1" t="s">
        <v>154</v>
      </c>
      <c r="J355" s="1" t="s">
        <v>154</v>
      </c>
      <c r="K355" s="1" t="s">
        <v>277</v>
      </c>
      <c r="L355" s="1" t="s">
        <v>155</v>
      </c>
      <c r="M355" s="1" t="s">
        <v>277</v>
      </c>
      <c r="N355" s="1" t="s">
        <v>155</v>
      </c>
      <c r="O355" s="1" t="s">
        <v>155</v>
      </c>
      <c r="P355" s="1" t="s">
        <v>184</v>
      </c>
      <c r="Q355" s="1" t="s">
        <v>184</v>
      </c>
      <c r="R355" s="1" t="s">
        <v>184</v>
      </c>
      <c r="S355" s="1" t="s">
        <v>154</v>
      </c>
      <c r="T355" s="1" t="s">
        <v>184</v>
      </c>
      <c r="U355" s="1" t="s">
        <v>184</v>
      </c>
      <c r="V355" s="1" t="s">
        <v>184</v>
      </c>
      <c r="W355" s="1" t="s">
        <v>184</v>
      </c>
      <c r="X355" s="1" t="s">
        <v>184</v>
      </c>
      <c r="Y355" s="1" t="s">
        <v>155</v>
      </c>
      <c r="Z355" s="1" t="s">
        <v>184</v>
      </c>
      <c r="AA355" s="1" t="s">
        <v>184</v>
      </c>
      <c r="AB355" s="1" t="s">
        <v>277</v>
      </c>
      <c r="AC355" s="1" t="s">
        <v>184</v>
      </c>
      <c r="AD355" s="1" t="s">
        <v>184</v>
      </c>
      <c r="AE355" s="1" t="s">
        <v>184</v>
      </c>
      <c r="AF355" s="1" t="s">
        <v>155</v>
      </c>
    </row>
    <row r="356" spans="1:32" x14ac:dyDescent="0.15">
      <c r="A356" s="2" t="s">
        <v>2</v>
      </c>
      <c r="B356" s="1" t="s">
        <v>155</v>
      </c>
      <c r="C356" s="1" t="s">
        <v>155</v>
      </c>
      <c r="D356" s="1" t="s">
        <v>155</v>
      </c>
      <c r="E356" s="1" t="s">
        <v>155</v>
      </c>
      <c r="F356" s="1" t="s">
        <v>155</v>
      </c>
      <c r="G356" s="1" t="s">
        <v>155</v>
      </c>
      <c r="H356" s="1" t="s">
        <v>155</v>
      </c>
      <c r="I356" s="1" t="s">
        <v>155</v>
      </c>
      <c r="J356" s="1" t="s">
        <v>155</v>
      </c>
      <c r="K356" s="1" t="s">
        <v>155</v>
      </c>
      <c r="L356" s="1" t="s">
        <v>288</v>
      </c>
      <c r="M356" s="1" t="s">
        <v>155</v>
      </c>
      <c r="N356" s="1" t="s">
        <v>305</v>
      </c>
      <c r="O356" s="1" t="s">
        <v>155</v>
      </c>
      <c r="P356" s="1" t="s">
        <v>155</v>
      </c>
      <c r="Q356" s="1" t="s">
        <v>155</v>
      </c>
      <c r="R356" s="1" t="s">
        <v>155</v>
      </c>
      <c r="S356" s="1" t="s">
        <v>155</v>
      </c>
      <c r="T356" s="1" t="s">
        <v>155</v>
      </c>
      <c r="U356" s="1" t="s">
        <v>155</v>
      </c>
      <c r="V356" s="1" t="s">
        <v>155</v>
      </c>
      <c r="W356" s="1" t="s">
        <v>155</v>
      </c>
      <c r="X356" s="1" t="s">
        <v>155</v>
      </c>
      <c r="Y356" s="1" t="s">
        <v>155</v>
      </c>
      <c r="Z356" s="1" t="s">
        <v>155</v>
      </c>
      <c r="AA356" s="1" t="s">
        <v>155</v>
      </c>
      <c r="AB356" s="1" t="s">
        <v>155</v>
      </c>
      <c r="AC356" s="1" t="s">
        <v>155</v>
      </c>
      <c r="AD356" s="1" t="s">
        <v>155</v>
      </c>
      <c r="AE356" s="1" t="s">
        <v>155</v>
      </c>
      <c r="AF356" s="1" t="s">
        <v>477</v>
      </c>
    </row>
    <row r="357" spans="1:32" x14ac:dyDescent="0.15">
      <c r="A357" s="2" t="s">
        <v>140</v>
      </c>
      <c r="B357" s="1" t="s">
        <v>155</v>
      </c>
      <c r="C357" s="1" t="s">
        <v>155</v>
      </c>
      <c r="D357" s="1" t="s">
        <v>155</v>
      </c>
      <c r="E357" s="1" t="s">
        <v>155</v>
      </c>
      <c r="F357" s="1" t="s">
        <v>155</v>
      </c>
      <c r="G357" s="1" t="s">
        <v>155</v>
      </c>
      <c r="H357" s="1" t="s">
        <v>155</v>
      </c>
      <c r="I357" s="1" t="s">
        <v>258</v>
      </c>
      <c r="J357" s="1" t="s">
        <v>155</v>
      </c>
      <c r="K357" s="1" t="s">
        <v>155</v>
      </c>
      <c r="L357" s="1" t="s">
        <v>155</v>
      </c>
      <c r="M357" s="1" t="s">
        <v>155</v>
      </c>
      <c r="N357" s="1" t="s">
        <v>155</v>
      </c>
      <c r="O357" s="1" t="s">
        <v>155</v>
      </c>
      <c r="P357" s="1" t="s">
        <v>155</v>
      </c>
      <c r="Q357" s="1" t="s">
        <v>155</v>
      </c>
      <c r="R357" s="1" t="s">
        <v>155</v>
      </c>
      <c r="S357" s="1" t="s">
        <v>352</v>
      </c>
      <c r="T357" s="1" t="s">
        <v>155</v>
      </c>
      <c r="U357" s="1" t="s">
        <v>155</v>
      </c>
      <c r="V357" s="1" t="s">
        <v>155</v>
      </c>
      <c r="W357" s="1" t="s">
        <v>155</v>
      </c>
      <c r="X357" s="1" t="s">
        <v>155</v>
      </c>
      <c r="Y357" s="1" t="s">
        <v>155</v>
      </c>
      <c r="Z357" s="1" t="s">
        <v>155</v>
      </c>
      <c r="AA357" s="1" t="s">
        <v>155</v>
      </c>
      <c r="AB357" s="1" t="s">
        <v>155</v>
      </c>
      <c r="AC357" s="1" t="s">
        <v>155</v>
      </c>
      <c r="AD357" s="1" t="s">
        <v>155</v>
      </c>
      <c r="AE357" s="1" t="s">
        <v>155</v>
      </c>
      <c r="AF357" s="1" t="s">
        <v>155</v>
      </c>
    </row>
    <row r="358" spans="1:32" x14ac:dyDescent="0.15">
      <c r="A358" s="2" t="s">
        <v>141</v>
      </c>
      <c r="B358" t="str">
        <f>HYPERLINK("https://api.typeform.com/responses/files/673ac1c5ba0545fd57e7326fe6b0577cd4f37846131ce5bc6806d80eaf529fc9/64.1.1_normals_seem_good.png","https://api.typeform.com/responses/files/673ac1c5ba0545fd57e7326fe6b0577cd4f37846131ce5bc6806d80eaf529fc9/64.1.1_normals_seem_good.png")</f>
        <v>https://api.typeform.com/responses/files/673ac1c5ba0545fd57e7326fe6b0577cd4f37846131ce5bc6806d80eaf529fc9/64.1.1_normals_seem_good.png</v>
      </c>
      <c r="C358" t="str">
        <f>HYPERLINK("https://api.typeform.com/responses/files/f4a22396e40f382fdf8f73be8601641c382b30baef59caec817671d97d4ea1f4/64.1.2_normals_seem_ok.png","https://api.typeform.com/responses/files/f4a22396e40f382fdf8f73be8601641c382b30baef59caec817671d97d4ea1f4/64.1.2_normals_seem_ok.png")</f>
        <v>https://api.typeform.com/responses/files/f4a22396e40f382fdf8f73be8601641c382b30baef59caec817671d97d4ea1f4/64.1.2_normals_seem_ok.png</v>
      </c>
      <c r="D358" t="str">
        <f>HYPERLINK("https://api.typeform.com/responses/files/013b280db6505057ac2ceae5ac4564c93d1f2137af9907873e23c869616656ae/64.1.1_Solibri_normals_seem_ok.png","https://api.typeform.com/responses/files/013b280db6505057ac2ceae5ac4564c93d1f2137af9907873e23c869616656ae/64.1.1_Solibri_normals_seem_ok.png")</f>
        <v>https://api.typeform.com/responses/files/013b280db6505057ac2ceae5ac4564c93d1f2137af9907873e23c869616656ae/64.1.1_Solibri_normals_seem_ok.png</v>
      </c>
      <c r="E358" t="str">
        <f>HYPERLINK("https://api.typeform.com/responses/files/728561e3d4da581ec6ea38a8f84ab86070441ec85d75d445593c8940ff8e0c63/64.1.2_normals_seem_normal.png","https://api.typeform.com/responses/files/728561e3d4da581ec6ea38a8f84ab86070441ec85d75d445593c8940ff8e0c63/64.1.2_normals_seem_normal.png")</f>
        <v>https://api.typeform.com/responses/files/728561e3d4da581ec6ea38a8f84ab86070441ec85d75d445593c8940ff8e0c63/64.1.2_normals_seem_normal.png</v>
      </c>
      <c r="G358" t="str">
        <f>HYPERLINK("https://api.typeform.com/responses/files/9fc2ce2b2ce2041185f1679afcaa78031d41cda6e7bdc4808a7cde94d7ae0072/64.1.2_PriMus_IFC_Geometries_screenshot.png","https://api.typeform.com/responses/files/9fc2ce2b2ce2041185f1679afcaa78031d41cda6e7bdc4808a7cde94d7ae0072/64.1.2_PriMus_IFC_Geometries_screenshot.png")</f>
        <v>https://api.typeform.com/responses/files/9fc2ce2b2ce2041185f1679afcaa78031d41cda6e7bdc4808a7cde94d7ae0072/64.1.2_PriMus_IFC_Geometries_screenshot.png</v>
      </c>
      <c r="I358" t="str">
        <f>HYPERLINK("https://api.typeform.com/responses/files/10b3f8b6c80caf7f12d456ee2a4babc5593a5c3b8f844775c4d1f4052b81c728/IFC_Geomtery_visualisation_.jpg","https://api.typeform.com/responses/files/10b3f8b6c80caf7f12d456ee2a4babc5593a5c3b8f844775c4d1f4052b81c728/IFC_Geomtery_visualisation_.jpg")</f>
        <v>https://api.typeform.com/responses/files/10b3f8b6c80caf7f12d456ee2a4babc5593a5c3b8f844775c4d1f4052b81c728/IFC_Geomtery_visualisation_.jpg</v>
      </c>
      <c r="S358" t="str">
        <f>HYPERLINK("https://api.typeform.com/responses/files/9d1a18b19d7ba32c5d8d2094f5936b99a8a1148b09132c03bce8577319af2ea8/ifcgeometries_shapechanges_CLeoni.pdf","https://api.typeform.com/responses/files/9d1a18b19d7ba32c5d8d2094f5936b99a8a1148b09132c03bce8577319af2ea8/ifcgeometries_shapechanges_CLeoni.pdf")</f>
        <v>https://api.typeform.com/responses/files/9d1a18b19d7ba32c5d8d2094f5936b99a8a1148b09132c03bce8577319af2ea8/ifcgeometries_shapechanges_CLeoni.pdf</v>
      </c>
    </row>
    <row r="359" spans="1:32" x14ac:dyDescent="0.15">
      <c r="A359" s="2" t="s">
        <v>142</v>
      </c>
      <c r="B359" s="1" t="s">
        <v>155</v>
      </c>
      <c r="C359" s="1" t="s">
        <v>155</v>
      </c>
      <c r="D359" s="1" t="s">
        <v>155</v>
      </c>
      <c r="E359" s="1" t="s">
        <v>155</v>
      </c>
      <c r="F359" s="1" t="s">
        <v>226</v>
      </c>
      <c r="G359" s="1" t="s">
        <v>155</v>
      </c>
      <c r="H359" s="1" t="s">
        <v>250</v>
      </c>
      <c r="I359" s="1" t="s">
        <v>155</v>
      </c>
      <c r="J359" s="1" t="s">
        <v>155</v>
      </c>
      <c r="K359" s="1" t="s">
        <v>155</v>
      </c>
      <c r="L359" s="1" t="s">
        <v>155</v>
      </c>
      <c r="M359" s="1" t="s">
        <v>155</v>
      </c>
      <c r="N359" s="1" t="s">
        <v>155</v>
      </c>
      <c r="O359" s="1" t="s">
        <v>155</v>
      </c>
      <c r="P359" s="1" t="s">
        <v>320</v>
      </c>
      <c r="Q359" s="1" t="s">
        <v>155</v>
      </c>
      <c r="R359" s="1" t="s">
        <v>155</v>
      </c>
      <c r="S359" s="1" t="s">
        <v>349</v>
      </c>
      <c r="T359" s="1" t="s">
        <v>155</v>
      </c>
      <c r="U359" s="1" t="s">
        <v>155</v>
      </c>
      <c r="V359" s="1" t="s">
        <v>155</v>
      </c>
      <c r="W359" s="1" t="s">
        <v>393</v>
      </c>
      <c r="X359" s="1" t="s">
        <v>155</v>
      </c>
      <c r="Y359" s="1" t="s">
        <v>155</v>
      </c>
      <c r="Z359" s="1" t="s">
        <v>416</v>
      </c>
      <c r="AA359" s="1" t="s">
        <v>155</v>
      </c>
      <c r="AB359" s="1" t="s">
        <v>155</v>
      </c>
      <c r="AC359" s="1" t="s">
        <v>446</v>
      </c>
      <c r="AD359" s="1" t="s">
        <v>455</v>
      </c>
      <c r="AE359" s="1" t="s">
        <v>466</v>
      </c>
      <c r="AF359" s="1" t="s">
        <v>155</v>
      </c>
    </row>
    <row r="360" spans="1:32" x14ac:dyDescent="0.15">
      <c r="A360" s="2" t="s">
        <v>143</v>
      </c>
      <c r="B360" s="1" t="s">
        <v>185</v>
      </c>
      <c r="C360" s="1" t="s">
        <v>185</v>
      </c>
      <c r="D360" s="1" t="s">
        <v>213</v>
      </c>
      <c r="E360" s="1" t="s">
        <v>213</v>
      </c>
      <c r="F360" s="1" t="s">
        <v>185</v>
      </c>
      <c r="G360" s="1" t="s">
        <v>185</v>
      </c>
      <c r="H360" s="1" t="s">
        <v>185</v>
      </c>
      <c r="I360" s="1" t="s">
        <v>185</v>
      </c>
      <c r="J360" s="1" t="s">
        <v>213</v>
      </c>
      <c r="K360" s="1" t="s">
        <v>185</v>
      </c>
      <c r="L360" s="1" t="s">
        <v>185</v>
      </c>
      <c r="M360" s="1" t="s">
        <v>185</v>
      </c>
      <c r="N360" s="1" t="s">
        <v>185</v>
      </c>
      <c r="O360" s="1" t="s">
        <v>155</v>
      </c>
      <c r="P360" s="1" t="s">
        <v>213</v>
      </c>
      <c r="Q360" s="1" t="s">
        <v>185</v>
      </c>
      <c r="R360" s="1" t="s">
        <v>185</v>
      </c>
      <c r="S360" s="1" t="s">
        <v>185</v>
      </c>
      <c r="T360" s="1" t="s">
        <v>363</v>
      </c>
      <c r="U360" s="1" t="s">
        <v>376</v>
      </c>
      <c r="V360" s="1" t="s">
        <v>363</v>
      </c>
      <c r="W360" s="1" t="s">
        <v>363</v>
      </c>
      <c r="X360" s="1" t="s">
        <v>363</v>
      </c>
      <c r="Y360" s="1" t="s">
        <v>155</v>
      </c>
      <c r="Z360" s="1" t="s">
        <v>363</v>
      </c>
      <c r="AA360" s="1" t="s">
        <v>363</v>
      </c>
      <c r="AB360" s="1" t="s">
        <v>363</v>
      </c>
      <c r="AC360" s="1" t="s">
        <v>363</v>
      </c>
      <c r="AD360" s="1" t="s">
        <v>363</v>
      </c>
      <c r="AE360" s="1" t="s">
        <v>363</v>
      </c>
      <c r="AF360" s="1" t="s">
        <v>363</v>
      </c>
    </row>
    <row r="361" spans="1:32" x14ac:dyDescent="0.15">
      <c r="A361" s="2" t="s">
        <v>144</v>
      </c>
      <c r="B361" s="1" t="s">
        <v>186</v>
      </c>
      <c r="C361" s="1" t="s">
        <v>157</v>
      </c>
      <c r="D361" s="1" t="s">
        <v>155</v>
      </c>
      <c r="E361" s="1" t="s">
        <v>155</v>
      </c>
      <c r="F361" s="1" t="s">
        <v>157</v>
      </c>
      <c r="G361" s="1" t="s">
        <v>157</v>
      </c>
      <c r="H361" s="1" t="s">
        <v>157</v>
      </c>
      <c r="I361" s="1" t="s">
        <v>157</v>
      </c>
      <c r="J361" s="1" t="s">
        <v>155</v>
      </c>
      <c r="K361" s="1" t="s">
        <v>157</v>
      </c>
      <c r="L361" s="1" t="s">
        <v>186</v>
      </c>
      <c r="M361" s="1" t="s">
        <v>157</v>
      </c>
      <c r="N361" s="1" t="s">
        <v>157</v>
      </c>
      <c r="O361" s="1" t="s">
        <v>155</v>
      </c>
      <c r="P361" s="1" t="s">
        <v>155</v>
      </c>
      <c r="Q361" s="1" t="s">
        <v>157</v>
      </c>
      <c r="R361" s="1" t="s">
        <v>341</v>
      </c>
      <c r="S361" s="1" t="s">
        <v>157</v>
      </c>
      <c r="T361" s="1" t="s">
        <v>157</v>
      </c>
      <c r="U361" s="1" t="s">
        <v>155</v>
      </c>
      <c r="V361" s="1" t="s">
        <v>157</v>
      </c>
      <c r="W361" s="1" t="s">
        <v>157</v>
      </c>
      <c r="X361" s="1" t="s">
        <v>157</v>
      </c>
      <c r="Y361" s="1" t="s">
        <v>155</v>
      </c>
      <c r="Z361" s="1" t="s">
        <v>157</v>
      </c>
      <c r="AA361" s="1" t="s">
        <v>283</v>
      </c>
      <c r="AB361" s="1" t="s">
        <v>186</v>
      </c>
      <c r="AC361" s="1" t="s">
        <v>157</v>
      </c>
      <c r="AD361" s="1" t="s">
        <v>186</v>
      </c>
      <c r="AE361" s="1" t="s">
        <v>157</v>
      </c>
      <c r="AF361" s="1" t="s">
        <v>157</v>
      </c>
    </row>
    <row r="362" spans="1:32" x14ac:dyDescent="0.15">
      <c r="A362" s="2" t="s">
        <v>145</v>
      </c>
      <c r="B362" s="1" t="s">
        <v>155</v>
      </c>
      <c r="C362" s="1" t="s">
        <v>155</v>
      </c>
      <c r="D362" s="1" t="s">
        <v>155</v>
      </c>
      <c r="E362" s="1" t="s">
        <v>155</v>
      </c>
      <c r="F362" s="1" t="s">
        <v>155</v>
      </c>
      <c r="G362" s="1" t="s">
        <v>155</v>
      </c>
      <c r="H362" s="1" t="s">
        <v>155</v>
      </c>
      <c r="I362" s="1" t="s">
        <v>155</v>
      </c>
      <c r="J362" s="1" t="s">
        <v>155</v>
      </c>
      <c r="K362" s="1" t="s">
        <v>155</v>
      </c>
      <c r="L362" s="1" t="s">
        <v>155</v>
      </c>
      <c r="M362" s="1" t="s">
        <v>155</v>
      </c>
      <c r="N362" s="1" t="s">
        <v>155</v>
      </c>
      <c r="O362" s="1" t="s">
        <v>155</v>
      </c>
      <c r="P362" s="1" t="s">
        <v>319</v>
      </c>
      <c r="Q362" s="1" t="s">
        <v>155</v>
      </c>
      <c r="R362" s="1" t="s">
        <v>155</v>
      </c>
      <c r="S362" s="1" t="s">
        <v>349</v>
      </c>
      <c r="T362" s="1" t="s">
        <v>155</v>
      </c>
      <c r="U362" s="1" t="s">
        <v>155</v>
      </c>
      <c r="V362" s="1" t="s">
        <v>155</v>
      </c>
      <c r="W362" s="1" t="s">
        <v>394</v>
      </c>
      <c r="X362" s="1" t="s">
        <v>155</v>
      </c>
      <c r="Y362" s="1" t="s">
        <v>155</v>
      </c>
      <c r="Z362" s="1" t="s">
        <v>319</v>
      </c>
      <c r="AA362" s="1" t="s">
        <v>426</v>
      </c>
      <c r="AB362" s="1" t="s">
        <v>436</v>
      </c>
      <c r="AC362" s="1" t="s">
        <v>155</v>
      </c>
      <c r="AD362" s="1" t="s">
        <v>155</v>
      </c>
      <c r="AE362" s="1" t="s">
        <v>467</v>
      </c>
      <c r="AF362" s="1" t="s">
        <v>155</v>
      </c>
    </row>
    <row r="363" spans="1:32" x14ac:dyDescent="0.15">
      <c r="A363" s="2" t="s">
        <v>146</v>
      </c>
      <c r="I363" t="str">
        <f>HYPERLINK("https://api.typeform.com/responses/files/fcb8dedf1985646793a0351e62fa0f023da147ec6b357a6a6659d54fe6d131c6/result_from_export.jpg","https://api.typeform.com/responses/files/fcb8dedf1985646793a0351e62fa0f023da147ec6b357a6a6659d54fe6d131c6/result_from_export.jpg")</f>
        <v>https://api.typeform.com/responses/files/fcb8dedf1985646793a0351e62fa0f023da147ec6b357a6a6659d54fe6d131c6/result_from_export.jpg</v>
      </c>
      <c r="S363" t="str">
        <f>HYPERLINK("https://api.typeform.com/responses/files/afcb2562b1d3131aa57d7ea385092994704bfbcef3409bb48297f50d7bdcad91/IFCgeometries_export_CLeoni.pdf","https://api.typeform.com/responses/files/afcb2562b1d3131aa57d7ea385092994704bfbcef3409bb48297f50d7bdcad91/IFCgeometries_export_CLeoni.pdf")</f>
        <v>https://api.typeform.com/responses/files/afcb2562b1d3131aa57d7ea385092994704bfbcef3409bb48297f50d7bdcad91/IFCgeometries_export_CLeoni.pdf</v>
      </c>
      <c r="V363" t="str">
        <f>HYPERLINK("https://api.typeform.com/responses/files/b5b18c3fbb7d164cbbee1ca299494342e303b050bec74bc5cf2eb05cc9c931ea/IfcGeometries_Export_FKZViewer_HEriksson.jpg","https://api.typeform.com/responses/files/b5b18c3fbb7d164cbbee1ca299494342e303b050bec74bc5cf2eb05cc9c931ea/IfcGeometries_Export_FKZViewer_HEriksson.jpg")</f>
        <v>https://api.typeform.com/responses/files/b5b18c3fbb7d164cbbee1ca299494342e303b050bec74bc5cf2eb05cc9c931ea/IfcGeometries_Export_FKZViewer_HEriksson.jpg</v>
      </c>
      <c r="W363" t="str">
        <f>HYPERLINK("https://api.typeform.com/responses/files/b921d3d16d7555ee8f4c578a031cbd8335275cea032b2ef0f66c80aed2b27771/freecad_ifc_import_export_options.png","https://api.typeform.com/responses/files/b921d3d16d7555ee8f4c578a031cbd8335275cea032b2ef0f66c80aed2b27771/freecad_ifc_import_export_options.png")</f>
        <v>https://api.typeform.com/responses/files/b921d3d16d7555ee8f4c578a031cbd8335275cea032b2ef0f66c80aed2b27771/freecad_ifc_import_export_options.png</v>
      </c>
      <c r="Z363" t="str">
        <f>HYPERLINK("https://api.typeform.com/responses/files/80547e0769a6fc132d900d8bb0c8e78c2cc9a18c743cb36443f637eed8439459/ViewsOfIFCGeometries2x3_andNormals.jpg","https://api.typeform.com/responses/files/80547e0769a6fc132d900d8bb0c8e78c2cc9a18c743cb36443f637eed8439459/ViewsOfIFCGeometries2x3_andNormals.jpg")</f>
        <v>https://api.typeform.com/responses/files/80547e0769a6fc132d900d8bb0c8e78c2cc9a18c743cb36443f637eed8439459/ViewsOfIFCGeometries2x3_andNormals.jpg</v>
      </c>
      <c r="AE363" t="str">
        <f>HYPERLINK("https://api.typeform.com/responses/files/a66cb032e8318d86d1467a1a3462e300ca5cdc4c22e3de9fc4bc4a5e1b177e98/ifcgeometries_normals.PNG","https://api.typeform.com/responses/files/a66cb032e8318d86d1467a1a3462e300ca5cdc4c22e3de9fc4bc4a5e1b177e98/ifcgeometries_normals.PNG")</f>
        <v>https://api.typeform.com/responses/files/a66cb032e8318d86d1467a1a3462e300ca5cdc4c22e3de9fc4bc4a5e1b177e98/ifcgeometries_normals.PNG</v>
      </c>
    </row>
    <row r="364" spans="1:32" x14ac:dyDescent="0.15">
      <c r="A364" s="2" t="s">
        <v>147</v>
      </c>
      <c r="B364" s="1" t="s">
        <v>187</v>
      </c>
      <c r="C364" s="1" t="s">
        <v>202</v>
      </c>
      <c r="D364" s="1" t="s">
        <v>214</v>
      </c>
      <c r="E364" s="1" t="s">
        <v>221</v>
      </c>
      <c r="F364" s="1" t="s">
        <v>227</v>
      </c>
      <c r="G364" s="1" t="s">
        <v>238</v>
      </c>
      <c r="H364" s="1" t="s">
        <v>251</v>
      </c>
      <c r="I364" s="1" t="s">
        <v>259</v>
      </c>
      <c r="J364" s="1" t="s">
        <v>268</v>
      </c>
      <c r="K364" s="1" t="s">
        <v>278</v>
      </c>
      <c r="L364" s="1" t="s">
        <v>289</v>
      </c>
      <c r="M364" s="1" t="s">
        <v>297</v>
      </c>
      <c r="N364" s="1" t="s">
        <v>306</v>
      </c>
      <c r="O364" s="1" t="s">
        <v>306</v>
      </c>
      <c r="P364" s="1" t="s">
        <v>321</v>
      </c>
      <c r="Q364" s="1" t="s">
        <v>332</v>
      </c>
      <c r="R364" s="1" t="s">
        <v>342</v>
      </c>
      <c r="S364" s="1" t="s">
        <v>353</v>
      </c>
      <c r="T364" s="1" t="s">
        <v>364</v>
      </c>
      <c r="U364" s="1" t="s">
        <v>377</v>
      </c>
      <c r="V364" s="1" t="s">
        <v>364</v>
      </c>
      <c r="W364" s="1" t="s">
        <v>306</v>
      </c>
      <c r="X364" s="1" t="s">
        <v>400</v>
      </c>
      <c r="Y364" s="1" t="s">
        <v>407</v>
      </c>
      <c r="Z364" s="1" t="s">
        <v>417</v>
      </c>
      <c r="AA364" s="1" t="s">
        <v>427</v>
      </c>
      <c r="AB364" s="1" t="s">
        <v>437</v>
      </c>
      <c r="AC364" s="1" t="s">
        <v>447</v>
      </c>
      <c r="AD364" s="1" t="s">
        <v>456</v>
      </c>
      <c r="AE364" s="1" t="s">
        <v>259</v>
      </c>
      <c r="AF364" s="1" t="s">
        <v>478</v>
      </c>
    </row>
    <row r="365" spans="1:32" x14ac:dyDescent="0.15">
      <c r="A365" s="2" t="s">
        <v>148</v>
      </c>
      <c r="B365" s="1" t="s">
        <v>188</v>
      </c>
      <c r="C365" s="1" t="s">
        <v>203</v>
      </c>
      <c r="D365" s="1" t="s">
        <v>215</v>
      </c>
      <c r="E365" s="1" t="s">
        <v>222</v>
      </c>
      <c r="F365" s="1" t="s">
        <v>228</v>
      </c>
      <c r="G365" s="1" t="s">
        <v>239</v>
      </c>
      <c r="H365" s="1" t="s">
        <v>252</v>
      </c>
      <c r="I365" s="1" t="s">
        <v>260</v>
      </c>
      <c r="J365" s="1" t="s">
        <v>269</v>
      </c>
      <c r="K365" s="1" t="s">
        <v>279</v>
      </c>
      <c r="L365" s="1" t="s">
        <v>279</v>
      </c>
      <c r="M365" s="1" t="s">
        <v>298</v>
      </c>
      <c r="N365" s="1" t="s">
        <v>307</v>
      </c>
      <c r="O365" s="1" t="s">
        <v>307</v>
      </c>
      <c r="P365" s="1" t="s">
        <v>322</v>
      </c>
      <c r="Q365" s="1" t="s">
        <v>333</v>
      </c>
      <c r="R365" s="1" t="s">
        <v>343</v>
      </c>
      <c r="S365" s="1" t="s">
        <v>354</v>
      </c>
      <c r="T365" s="1" t="s">
        <v>365</v>
      </c>
      <c r="U365" s="1" t="s">
        <v>378</v>
      </c>
      <c r="V365" s="1" t="s">
        <v>387</v>
      </c>
      <c r="W365" s="1" t="s">
        <v>395</v>
      </c>
      <c r="X365" s="1" t="s">
        <v>401</v>
      </c>
      <c r="Y365" s="1" t="s">
        <v>188</v>
      </c>
      <c r="Z365" s="1" t="s">
        <v>418</v>
      </c>
      <c r="AA365" s="1" t="s">
        <v>428</v>
      </c>
      <c r="AB365" s="1" t="s">
        <v>428</v>
      </c>
      <c r="AC365" s="1" t="s">
        <v>401</v>
      </c>
      <c r="AD365" s="1" t="s">
        <v>457</v>
      </c>
      <c r="AE365" s="1" t="s">
        <v>468</v>
      </c>
      <c r="AF365" s="1" t="s">
        <v>479</v>
      </c>
    </row>
    <row r="366" spans="1:32" x14ac:dyDescent="0.15">
      <c r="A366" s="2" t="s">
        <v>149</v>
      </c>
      <c r="B366" s="1" t="s">
        <v>189</v>
      </c>
      <c r="C366" s="1" t="s">
        <v>189</v>
      </c>
      <c r="D366" s="1" t="s">
        <v>189</v>
      </c>
      <c r="E366" s="1" t="s">
        <v>189</v>
      </c>
      <c r="F366" s="1" t="s">
        <v>189</v>
      </c>
      <c r="G366" s="1" t="s">
        <v>189</v>
      </c>
      <c r="H366" s="1" t="s">
        <v>189</v>
      </c>
      <c r="I366" s="1" t="s">
        <v>261</v>
      </c>
      <c r="J366" s="1" t="s">
        <v>270</v>
      </c>
      <c r="K366" s="1" t="s">
        <v>189</v>
      </c>
      <c r="L366" s="1" t="s">
        <v>189</v>
      </c>
      <c r="M366" s="1" t="s">
        <v>189</v>
      </c>
      <c r="N366" s="1" t="s">
        <v>308</v>
      </c>
      <c r="O366" s="1" t="s">
        <v>308</v>
      </c>
      <c r="P366" s="1" t="s">
        <v>323</v>
      </c>
      <c r="Q366" s="1" t="s">
        <v>334</v>
      </c>
      <c r="R366" s="1" t="s">
        <v>344</v>
      </c>
      <c r="S366" s="1" t="s">
        <v>355</v>
      </c>
      <c r="T366" s="1" t="s">
        <v>366</v>
      </c>
      <c r="U366" s="1" t="s">
        <v>379</v>
      </c>
      <c r="V366" s="1" t="s">
        <v>379</v>
      </c>
      <c r="W366" s="1" t="s">
        <v>308</v>
      </c>
      <c r="X366" s="1" t="s">
        <v>401</v>
      </c>
      <c r="Y366" s="1" t="s">
        <v>408</v>
      </c>
      <c r="Z366" s="1" t="s">
        <v>419</v>
      </c>
      <c r="AA366" s="1" t="s">
        <v>429</v>
      </c>
      <c r="AB366" s="1" t="s">
        <v>438</v>
      </c>
      <c r="AC366" s="1" t="s">
        <v>401</v>
      </c>
      <c r="AD366" s="1" t="s">
        <v>458</v>
      </c>
      <c r="AE366" s="1" t="s">
        <v>469</v>
      </c>
      <c r="AF366" s="1" t="s">
        <v>480</v>
      </c>
    </row>
    <row r="367" spans="1:32" x14ac:dyDescent="0.15">
      <c r="A367" s="2" t="s">
        <v>150</v>
      </c>
      <c r="B367" s="1" t="s">
        <v>190</v>
      </c>
      <c r="C367" s="1" t="s">
        <v>204</v>
      </c>
      <c r="D367" s="1" t="s">
        <v>216</v>
      </c>
      <c r="E367" s="1" t="s">
        <v>223</v>
      </c>
      <c r="F367" s="1" t="s">
        <v>229</v>
      </c>
      <c r="G367" s="1" t="s">
        <v>240</v>
      </c>
      <c r="H367" s="1" t="s">
        <v>253</v>
      </c>
      <c r="I367" s="1" t="s">
        <v>262</v>
      </c>
      <c r="J367" s="1" t="s">
        <v>271</v>
      </c>
      <c r="K367" s="1" t="s">
        <v>280</v>
      </c>
      <c r="L367" s="1" t="s">
        <v>290</v>
      </c>
      <c r="M367" s="1" t="s">
        <v>299</v>
      </c>
      <c r="N367" s="1" t="s">
        <v>309</v>
      </c>
      <c r="O367" s="1" t="s">
        <v>314</v>
      </c>
      <c r="P367" s="1" t="s">
        <v>324</v>
      </c>
      <c r="Q367" s="1" t="s">
        <v>335</v>
      </c>
      <c r="R367" s="1" t="s">
        <v>345</v>
      </c>
      <c r="S367" s="1" t="s">
        <v>356</v>
      </c>
      <c r="T367" s="1" t="s">
        <v>367</v>
      </c>
      <c r="U367" s="1" t="s">
        <v>380</v>
      </c>
      <c r="V367" s="1" t="s">
        <v>388</v>
      </c>
      <c r="W367" s="1" t="s">
        <v>396</v>
      </c>
      <c r="X367" s="1" t="s">
        <v>402</v>
      </c>
      <c r="Y367" s="1" t="s">
        <v>409</v>
      </c>
      <c r="Z367" s="1" t="s">
        <v>420</v>
      </c>
      <c r="AA367" s="1" t="s">
        <v>430</v>
      </c>
      <c r="AB367" s="1" t="s">
        <v>439</v>
      </c>
      <c r="AC367" s="1" t="s">
        <v>448</v>
      </c>
      <c r="AD367" s="1" t="s">
        <v>459</v>
      </c>
      <c r="AE367" s="1" t="s">
        <v>470</v>
      </c>
      <c r="AF367" s="1" t="s">
        <v>481</v>
      </c>
    </row>
    <row r="368" spans="1:32" x14ac:dyDescent="0.15">
      <c r="A368" s="2" t="s">
        <v>151</v>
      </c>
      <c r="B368" s="1" t="s">
        <v>191</v>
      </c>
      <c r="C368" s="1" t="s">
        <v>205</v>
      </c>
      <c r="D368" s="1" t="s">
        <v>217</v>
      </c>
      <c r="E368" s="1" t="s">
        <v>224</v>
      </c>
      <c r="F368" s="1" t="s">
        <v>230</v>
      </c>
      <c r="G368" s="1" t="s">
        <v>241</v>
      </c>
      <c r="H368" s="1" t="s">
        <v>254</v>
      </c>
      <c r="I368" s="1" t="s">
        <v>263</v>
      </c>
      <c r="J368" s="1" t="s">
        <v>272</v>
      </c>
      <c r="K368" s="1" t="s">
        <v>281</v>
      </c>
      <c r="L368" s="1" t="s">
        <v>291</v>
      </c>
      <c r="M368" s="1" t="s">
        <v>300</v>
      </c>
      <c r="N368" s="1" t="s">
        <v>310</v>
      </c>
      <c r="O368" s="1" t="s">
        <v>315</v>
      </c>
      <c r="P368" s="1" t="s">
        <v>325</v>
      </c>
      <c r="Q368" s="1" t="s">
        <v>336</v>
      </c>
      <c r="R368" s="1" t="s">
        <v>346</v>
      </c>
      <c r="S368" s="1" t="s">
        <v>357</v>
      </c>
      <c r="T368" s="1" t="s">
        <v>368</v>
      </c>
      <c r="U368" s="1" t="s">
        <v>381</v>
      </c>
      <c r="V368" s="1" t="s">
        <v>389</v>
      </c>
      <c r="W368" s="1" t="s">
        <v>397</v>
      </c>
      <c r="X368" s="1" t="s">
        <v>403</v>
      </c>
      <c r="Y368" s="1" t="s">
        <v>410</v>
      </c>
      <c r="Z368" s="1" t="s">
        <v>421</v>
      </c>
      <c r="AA368" s="1" t="s">
        <v>431</v>
      </c>
      <c r="AB368" s="1" t="s">
        <v>440</v>
      </c>
      <c r="AC368" s="1" t="s">
        <v>449</v>
      </c>
      <c r="AD368" s="1" t="s">
        <v>460</v>
      </c>
      <c r="AE368" s="1" t="s">
        <v>471</v>
      </c>
      <c r="AF368" s="1" t="s">
        <v>482</v>
      </c>
    </row>
    <row r="369" spans="1:32" x14ac:dyDescent="0.15">
      <c r="A369" s="2" t="s">
        <v>152</v>
      </c>
      <c r="B369" s="1" t="s">
        <v>192</v>
      </c>
      <c r="C369" s="1" t="s">
        <v>192</v>
      </c>
      <c r="D369" s="1" t="s">
        <v>192</v>
      </c>
      <c r="E369" s="1" t="s">
        <v>192</v>
      </c>
      <c r="F369" s="1" t="s">
        <v>192</v>
      </c>
      <c r="G369" s="1" t="s">
        <v>192</v>
      </c>
      <c r="H369" s="1" t="s">
        <v>192</v>
      </c>
      <c r="I369" s="1" t="s">
        <v>264</v>
      </c>
      <c r="J369" s="1" t="s">
        <v>273</v>
      </c>
      <c r="K369" s="1" t="s">
        <v>192</v>
      </c>
      <c r="L369" s="1" t="s">
        <v>192</v>
      </c>
      <c r="M369" s="1" t="s">
        <v>192</v>
      </c>
      <c r="N369" s="1" t="s">
        <v>311</v>
      </c>
      <c r="O369" s="1" t="s">
        <v>311</v>
      </c>
      <c r="P369" s="1" t="s">
        <v>326</v>
      </c>
      <c r="Q369" s="1" t="s">
        <v>311</v>
      </c>
      <c r="R369" s="1" t="s">
        <v>311</v>
      </c>
      <c r="S369" s="1" t="s">
        <v>358</v>
      </c>
      <c r="T369" s="1" t="s">
        <v>369</v>
      </c>
      <c r="U369" s="1" t="s">
        <v>382</v>
      </c>
      <c r="V369" s="1" t="s">
        <v>382</v>
      </c>
      <c r="W369" s="1" t="s">
        <v>311</v>
      </c>
      <c r="X369" s="1" t="s">
        <v>404</v>
      </c>
      <c r="Y369" s="1" t="s">
        <v>411</v>
      </c>
      <c r="Z369" s="1" t="s">
        <v>422</v>
      </c>
      <c r="AA369" s="1" t="s">
        <v>432</v>
      </c>
      <c r="AB369" s="1" t="s">
        <v>441</v>
      </c>
      <c r="AC369" s="1" t="s">
        <v>450</v>
      </c>
      <c r="AD369" s="1" t="s">
        <v>450</v>
      </c>
      <c r="AE369" s="1" t="s">
        <v>472</v>
      </c>
      <c r="AF369" s="1" t="s">
        <v>483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ezWqS1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Francesca Noardo</cp:lastModifiedBy>
  <dcterms:created xsi:type="dcterms:W3CDTF">2019-11-22T13:11:09Z</dcterms:created>
  <dcterms:modified xsi:type="dcterms:W3CDTF">2019-11-22T13:31:07Z</dcterms:modified>
</cp:coreProperties>
</file>