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4/"/>
    </mc:Choice>
  </mc:AlternateContent>
  <xr:revisionPtr revIDLastSave="0" documentId="13_ncr:1_{8BBC5D9A-33E6-FD4C-8E5B-77583E46D114}" xr6:coauthVersionLast="45" xr6:coauthVersionMax="45" xr10:uidLastSave="{00000000-0000-0000-0000-000000000000}"/>
  <bookViews>
    <workbookView xWindow="28800" yWindow="2100" windowWidth="28800" windowHeight="16560" tabRatio="204" xr2:uid="{00000000-000D-0000-FFFF-FFFF00000000}"/>
  </bookViews>
  <sheets>
    <sheet name="TALYPc"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0" i="1" l="1"/>
  <c r="U51" i="1"/>
  <c r="U56" i="1" s="1"/>
  <c r="U52" i="1"/>
  <c r="U53" i="1"/>
  <c r="U54" i="1"/>
  <c r="U55" i="1"/>
  <c r="U49" i="1"/>
  <c r="BH36" i="2" l="1"/>
  <c r="BF36" i="2"/>
  <c r="AQ36" i="2"/>
  <c r="AY36" i="2"/>
  <c r="AX36" i="2"/>
  <c r="T36" i="2"/>
  <c r="S36" i="2"/>
  <c r="Y36" i="2"/>
  <c r="M36" i="2"/>
  <c r="L36" i="2"/>
  <c r="K36" i="2"/>
  <c r="J36" i="2"/>
  <c r="I36" i="2"/>
  <c r="H36" i="2"/>
  <c r="P36" i="2"/>
  <c r="R36" i="2"/>
  <c r="Q36" i="2"/>
  <c r="G36" i="2"/>
  <c r="BL35" i="2"/>
  <c r="BK35" i="2"/>
  <c r="BJ35" i="2"/>
  <c r="BF35" i="2"/>
  <c r="AR35" i="2"/>
  <c r="AQ35" i="2"/>
  <c r="BA35" i="2"/>
  <c r="AZ35" i="2"/>
  <c r="AY35" i="2"/>
  <c r="AX35" i="2"/>
  <c r="AP35" i="2"/>
  <c r="AW35" i="2"/>
  <c r="AO35" i="2"/>
  <c r="AV35" i="2"/>
  <c r="AU35" i="2"/>
  <c r="AT35" i="2"/>
  <c r="AN35" i="2"/>
  <c r="AJ35" i="2"/>
  <c r="AM35" i="2"/>
  <c r="AI35" i="2"/>
  <c r="AH35" i="2"/>
  <c r="AG35" i="2"/>
  <c r="AL35" i="2"/>
  <c r="AF35" i="2"/>
  <c r="AE35" i="2"/>
  <c r="AD35" i="2"/>
  <c r="T35" i="2"/>
  <c r="S35" i="2"/>
  <c r="M35" i="2"/>
  <c r="L35" i="2"/>
  <c r="K35" i="2"/>
  <c r="J35" i="2"/>
  <c r="I35" i="2"/>
  <c r="H35" i="2"/>
  <c r="P35" i="2"/>
  <c r="R35" i="2"/>
  <c r="Q35" i="2"/>
  <c r="G35" i="2"/>
  <c r="AR30" i="2"/>
  <c r="AP30" i="2"/>
  <c r="BL26" i="2"/>
  <c r="BK26" i="2"/>
  <c r="BJ26" i="2"/>
  <c r="BH26" i="2"/>
  <c r="BF26" i="2"/>
  <c r="T26" i="2"/>
  <c r="S26" i="2"/>
  <c r="Y26" i="2"/>
  <c r="AC26" i="2"/>
  <c r="M26" i="2"/>
  <c r="K26" i="2"/>
  <c r="P26" i="2"/>
  <c r="AI44" i="1"/>
  <c r="Z44" i="1"/>
  <c r="AI43" i="1"/>
  <c r="Z43" i="1"/>
  <c r="AI42" i="1"/>
  <c r="Z42" i="1"/>
  <c r="AJ41" i="1"/>
  <c r="Z41" i="1"/>
  <c r="AJ40" i="1"/>
  <c r="AI40" i="1"/>
  <c r="Z40" i="1"/>
  <c r="AI39" i="1"/>
  <c r="AD39" i="1"/>
  <c r="AJ38" i="1"/>
  <c r="AI38" i="1"/>
  <c r="AI37" i="1"/>
  <c r="AI36" i="1"/>
  <c r="AJ35" i="1"/>
  <c r="AI35" i="1"/>
  <c r="AJ34" i="1"/>
  <c r="AI34" i="1"/>
  <c r="AI33" i="1"/>
  <c r="AD33" i="1"/>
  <c r="AI32" i="1"/>
  <c r="AI31" i="1"/>
  <c r="AI30" i="1"/>
  <c r="AI29" i="1"/>
  <c r="AI28" i="1"/>
  <c r="AI27" i="1"/>
  <c r="AI26" i="1"/>
  <c r="AI25" i="1"/>
  <c r="AI24" i="1"/>
  <c r="AI23" i="1"/>
  <c r="AI22" i="1"/>
  <c r="AI21" i="1"/>
  <c r="AI20" i="1"/>
  <c r="AI19" i="1"/>
  <c r="AI18" i="1"/>
  <c r="AJ17" i="1"/>
  <c r="AI17" i="1"/>
  <c r="Z17" i="1"/>
  <c r="AJ16" i="1"/>
  <c r="AI16" i="1"/>
  <c r="Z16" i="1"/>
  <c r="AJ15" i="1"/>
  <c r="Z15" i="1"/>
  <c r="Z14" i="1"/>
  <c r="AJ13" i="1"/>
  <c r="AI13" i="1"/>
  <c r="Z13" i="1"/>
  <c r="AJ12" i="1"/>
  <c r="AI12" i="1"/>
  <c r="AJ11" i="1"/>
  <c r="AI11" i="1"/>
  <c r="Z11" i="1"/>
  <c r="AJ10" i="1"/>
  <c r="AI10" i="1"/>
  <c r="AJ9" i="1"/>
  <c r="AI9" i="1"/>
  <c r="AJ8" i="1"/>
  <c r="AI8" i="1"/>
  <c r="AJ7" i="1"/>
  <c r="AI7" i="1"/>
  <c r="Z7" i="1"/>
  <c r="AJ6" i="1"/>
  <c r="AI6" i="1"/>
  <c r="AJ5" i="1"/>
  <c r="AI5" i="1"/>
  <c r="AJ4" i="1"/>
  <c r="AI4" i="1"/>
</calcChain>
</file>

<file path=xl/sharedStrings.xml><?xml version="1.0" encoding="utf-8"?>
<sst xmlns="http://schemas.openxmlformats.org/spreadsheetml/2006/main" count="3535" uniqueCount="378">
  <si>
    <t>#</t>
  </si>
  <si>
    <t>Your name and surname</t>
  </si>
  <si>
    <t>What is your e-mail address?</t>
  </si>
  <si>
    <t>What is your level of expertise with respect to the tool you are about to test?</t>
  </si>
  <si>
    <t>Software Name</t>
  </si>
  <si>
    <t>Software house / vendor / developer</t>
  </si>
  <si>
    <t>Proprietary or open source software?</t>
  </si>
  <si>
    <t>Version</t>
  </si>
  <si>
    <t>Kind of software</t>
  </si>
  <si>
    <t>Other</t>
  </si>
  <si>
    <t>Did you already filled this form for another dataset, using the same computer?</t>
  </si>
  <si>
    <t>Model and year</t>
  </si>
  <si>
    <t>Operating system and version</t>
  </si>
  <si>
    <t>CPU</t>
  </si>
  <si>
    <t>GPU</t>
  </si>
  <si>
    <t>Memory (RAM)</t>
  </si>
  <si>
    <t>Hard drive capacity</t>
  </si>
  <si>
    <t>Hard drive free space</t>
  </si>
  <si>
    <t>1) Are you making a conversion</t>
  </si>
  <si>
    <t>2) What file are you using?</t>
  </si>
  <si>
    <t>2.1) What LOD(s) will result from your conversion?</t>
  </si>
  <si>
    <t>Did you already filled this form for another dataset and give extensive details about the tool you are about to use (in exacltly the same way)?</t>
  </si>
  <si>
    <t>3.1) Are you using an off-the-shelf tool?</t>
  </si>
  <si>
    <t>3.1.1) Is a completely automatic procedure working?</t>
  </si>
  <si>
    <t>3.1.1.1) Give a brief description about where the tool can be found (e.g. on which menu) and how it works (from the installation to the end of the conversion)?</t>
  </si>
  <si>
    <t>3.1.1.2) Attach screenshots</t>
  </si>
  <si>
    <t>3.1.1.3) Give an extensive description about the tools, settings and workflow necessary to make the conversion;⚠ your description should be detailed enough to allow (non-expert) others to follow the same steps and obtain the same results.</t>
  </si>
  <si>
    <t>3.1.1.4) Attach screenshots / documentation related to the previous question</t>
  </si>
  <si>
    <t>3.1.2) Give an extensive description about the tools, settings and workflow necessary to make the conversion;⚠ your description should be detailed enough to allow (non-expert) others to follow the same steps and obtain the same results.</t>
  </si>
  <si>
    <t>3.1.3) Attach screenshots / documentation related to the previous question</t>
  </si>
  <si>
    <t>3.2) Add short comments to the previous questions (optional)</t>
  </si>
  <si>
    <t>4) How long does it take for the data to be converted (computer time)?</t>
  </si>
  <si>
    <t>5) Would you like to share any other comments or observations?</t>
  </si>
  <si>
    <t>6) Could you see any improvement of the input data (IFC or CityGML) that could improve the quality and/or efficiency of the conversion?</t>
  </si>
  <si>
    <t>7) Attach other screenshots or files that you consider useful</t>
  </si>
  <si>
    <t>7.5) In addition,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</si>
  <si>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</si>
  <si>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</si>
  <si>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</si>
  <si>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</si>
  <si>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without customisation needs, select "I don't accept".</t>
  </si>
  <si>
    <t>I agree to my e-mail address being added to the mailing list of this project in order to follow project progress and connected activities information.</t>
  </si>
  <si>
    <t>Start Date (UTC)</t>
  </si>
  <si>
    <t>Submit Date (UTC)</t>
  </si>
  <si>
    <t>Network ID</t>
  </si>
  <si>
    <t>rrd8tdt4tsz64iid2kxerrd8tdbtelve</t>
  </si>
  <si>
    <t>Rudi Stouffs</t>
  </si>
  <si>
    <t>stouffs@nus.edu.sg</t>
  </si>
  <si>
    <t>4 - Developer of the tested software</t>
  </si>
  <si>
    <t>IFC2CityGML</t>
  </si>
  <si>
    <t>https://ifc2citygml.github.io/</t>
  </si>
  <si>
    <t>proprietary</t>
  </si>
  <si>
    <t>1.0</t>
  </si>
  <si>
    <t>Extract/Transform/Load</t>
  </si>
  <si>
    <t/>
  </si>
  <si>
    <t>1</t>
  </si>
  <si>
    <t>From IFC to CityGML</t>
  </si>
  <si>
    <t>IFC4geometries (IFC)</t>
  </si>
  <si>
    <t>LOD3</t>
  </si>
  <si>
    <t>it's almost immediate</t>
  </si>
  <si>
    <t>see https://ifc2citygml.github.io/files/GeoBIM%20Benchmark%20Data%20Set%20Conversion.pdf</t>
  </si>
  <si>
    <t>No</t>
  </si>
  <si>
    <t>2019-11-07 01:44:39</t>
  </si>
  <si>
    <t>2019-11-07 01:47:52</t>
  </si>
  <si>
    <t>6efca28c47</t>
  </si>
  <si>
    <t>xevmyxfuyw4liycfjuexevmyxxsjz6hv</t>
  </si>
  <si>
    <t>0</t>
  </si>
  <si>
    <t>Custom 2017</t>
  </si>
  <si>
    <t>Windows 10 Home, version 1903, OS Build 18362.418</t>
  </si>
  <si>
    <t>Intel(R) Core(TM) i7-7700 CPU @ 3.60 GHz</t>
  </si>
  <si>
    <t>NVIDIA GeForce GTX 1050 Ti</t>
  </si>
  <si>
    <t>16</t>
  </si>
  <si>
    <t>1920</t>
  </si>
  <si>
    <t>1524</t>
  </si>
  <si>
    <t>Savigliano.ifc (IFC)</t>
  </si>
  <si>
    <t>LOD3/4</t>
  </si>
  <si>
    <t>No, I am using a bespoke piece of software (i.e. one developed by me or my company but not completely available to the public).</t>
  </si>
  <si>
    <t>https://ifc2citygml.github.io/files/UserGuide.docx</t>
  </si>
  <si>
    <t>less then a minute</t>
  </si>
  <si>
    <t>see https://ifc2citygml.github.io/files/GeoBIM Benchmark Data Set Conversion.pdf</t>
  </si>
  <si>
    <t>Addition of spaces in the IFC model would have improved the quality of the output, not the efficiency</t>
  </si>
  <si>
    <t>2019-11-07 00:28:38</t>
  </si>
  <si>
    <t>2019-11-07 01:43:53</t>
  </si>
  <si>
    <t>4fcdb8abdd</t>
  </si>
  <si>
    <t>czva56ugas1nhiczva5oc0eqk0u59hej</t>
  </si>
  <si>
    <t>Mojgan Jadidi, Aman U. Usmani</t>
  </si>
  <si>
    <t>mjadidi@yorku.ca</t>
  </si>
  <si>
    <t>1 - Very beginner user (it is nearly the first time he/she use the software)</t>
  </si>
  <si>
    <t>FME Quick Translator</t>
  </si>
  <si>
    <t>Safe Software</t>
  </si>
  <si>
    <t>FME(R) 2019.0.2.0</t>
  </si>
  <si>
    <t>From CityGML to IFC</t>
  </si>
  <si>
    <t>Buildings3D (CityGML)</t>
  </si>
  <si>
    <t>LOD 200</t>
  </si>
  <si>
    <t>Yes</t>
  </si>
  <si>
    <t>1. Simple steps for FME Desktop Installation with floating licensing
2. Open FME Quick Translator 2019 &gt; Getting Started &gt; Translate
3. Select CityGML file (BuildingsLOD3) in Reader’s dataset. Select IFC as Writer’s format and browse to select dataset output path and enter filename. click OK.
4. Converted IFC file is created at output path.</t>
  </si>
  <si>
    <t>Procedure mentioned above is similar to procedure followed in IFC to CityGML conversion using FME Quick Translator, however Reader and Writer formats are swapped. For reference ‘Automatic Procedure Steps and Screenshots’ file in IFC to CityGML conversion with FME Quick Translator can be considered.</t>
  </si>
  <si>
    <t>FME Quick Translator exports IFC dataset with empty hierarchy. No semantic (attributes) or geometrical information can be visualized in software. Log  (see screenshots attached in question 6). Logfile shows that FME Quick Translator was not able to write any feature, i.e. WallSurface, RoofSurface etc. Table below is from log of FME Quick Translate and snipped of IFC converted file is also attached in question 6.
IFC converted file has feature written but with no semantic or geometric detail. Only top hierarchy level information (building entity) with guid information is available. Exported IFC file is opened in both BIM Vision and FZKViewer shows similar results.
Similar test was conducted for Rotterdam dataset and similar results were obtained however they are not being submitted because of similarity. This shows that FME Quick Translator is not compatible for CityGML to IFC conversion.</t>
  </si>
  <si>
    <t>2019-10-27 03:02:06</t>
  </si>
  <si>
    <t>2019-10-27 03:08:06</t>
  </si>
  <si>
    <t>b7ee889b12</t>
  </si>
  <si>
    <t>mpw5jwqye41ocor14mpw5jwiuqqyg313</t>
  </si>
  <si>
    <t>FZKViewer x64</t>
  </si>
  <si>
    <t>Karlsruhe Institute for Technology</t>
  </si>
  <si>
    <t>FZKViewer V 5.1</t>
  </si>
  <si>
    <t>3D viewer</t>
  </si>
  <si>
    <t>Rotterdam 3D (CityGML)</t>
  </si>
  <si>
    <t>LOD 100</t>
  </si>
  <si>
    <t>FZKViewer is a free application for viewing/displaying sematic data models, not an off-the-shelf conversion solution. However, you can export IFC file in IFC2x3 or IFC4 with EXPRESS based, XML (ifcXML) or Zip format.</t>
  </si>
  <si>
    <t>FZK Viewer was able to import CityGML file with multiple LoDs (LoD 1 and LoD 2) and export into IFC format. However, IFC visualization software (BIM Vision) was unable to open converted file. Reason being because multiple LoDs are exported in same file and IFC reader can’t interpret multiple converted LODs in BIMVision. 
Visualization of such IFC file isn’t supported by software. Thus, either support from software industry is required for evaluating such conversion or this process requires manual filtering of based on LOD from converted IFC file, which is very challenging considering the complexity of IFC model. Easier way to address this problem is to export multiple IFC files with different LODs based on LoDs of CityGML. However, such process is out of scope for this participation.
For IFC4 format, you have to explicitly add extension .ifc to exported file.</t>
  </si>
  <si>
    <t>2019-10-27 02:45:15</t>
  </si>
  <si>
    <t>2019-10-27 03:01:38</t>
  </si>
  <si>
    <t>88cabhnpt0r4kn2rb94rg88cabh4gp0i</t>
  </si>
  <si>
    <t>Exported IFC file have correct semantics (schema, hierarchy and attributes) and geometry from CityGML file. Hierarchy is kept like it should be from CityGML to IFC conversion and correct mapping entities are assigned. GML Attributes as set as GML PropertySet in resultant file (check Additional Visualizations file in part 6).
File exported from FZKViewer have same size even if we export multiple times using different format (unlike FME conversions, which shows there is diverging loss of semantic or geometric details in each transformation).
Note: For IFC4 format the process is same, only checking option for IFC4 instead of IFC 2x3, before converting and saving the file. Also, you have to explicitly add extension .ifc to exported file. FZKViewer does add .ifc extension to IFC 2x3 format implicitly.</t>
  </si>
  <si>
    <t>We find dataset very competent for testing CityGML LoD3 conversion to IFC LOD 200.</t>
  </si>
  <si>
    <t>2019-10-27 02:37:15</t>
  </si>
  <si>
    <t>2019-10-27 02:45:03</t>
  </si>
  <si>
    <t>ev90dx9glkueu9s5f118ydev90dxlm30</t>
  </si>
  <si>
    <t>DELL G5 5587, 2018</t>
  </si>
  <si>
    <t>Microsoft Windows 10 Pro 10.0.18362 Build 18362</t>
  </si>
  <si>
    <t>Intel(R) Core(TM) i7-8750H CPU @ 2.20GHz</t>
  </si>
  <si>
    <t>NVIDIA GeForce GTX 1060 with Max-Q Design</t>
  </si>
  <si>
    <t>462</t>
  </si>
  <si>
    <t>310</t>
  </si>
  <si>
    <t>amsterdam (CityGML)</t>
  </si>
  <si>
    <t>1. Simple FZKViewer installation (freeware)
2. Launch FZKViewer, Open GML file and browse data set (Amsterdam LoD1). Click Open (Spatial Reference System is already set)
3. Click File &gt; Export &gt; IFC. Select destination folder and add file name. Click Save.
4. Before SAVE, in Options you can choose format i.e. IFC2X3 or IFC4 (see 3.2 for details)
5. Converted IFC file is created at output path.</t>
  </si>
  <si>
    <t>FZKViewer is a free application for viewing/displaying sematic data models, not an off-the-shelf conversion solution. However, you can export IFC file in IFC2x3 or IFC4 with EXPRESS based, XML (ifcXML) or Zipp format. For this dataset IFC4 format was selected.</t>
  </si>
  <si>
    <t>5-20 minutes</t>
  </si>
  <si>
    <t>Amsterdam LoD1 is a very large CityGML dataset generally to check software and system’s compatibility of handling large scale dataset. With current computer machine it wasn’t just able to open the file, but also exporting the IFC file, without crashing. Zooming and Skewing this large multilayer data makes FZK unresponsive for a while but doesn’t crash until multiple view related operations are performed at same time.
The process of importing CityGML file in FZK took around 15-20 mins and exporting to IFC was faster, 7-10 mins. The export process makes software unresponsive but doesn’t crash and completes without termination or errors.
Since it was LoD1 data for CityGML, converting it to IFC resulted in LOD 100 with just the building foot print as shown in attached additional visualization file in question 6. The semantics of building attributes were translated correctly and exported IFC file size was very large around 8 GB.
Note: This process was only carried out for IFC4 format.</t>
  </si>
  <si>
    <t>Amsterdam dataset is large with multiple layers. If the focus of conversion is only towards buildings layer, then other layers which make the conversion process slow and software unresponsive while handling dataset can be removed.</t>
  </si>
  <si>
    <t>2019-10-27 02:10:45</t>
  </si>
  <si>
    <t>2019-10-27 02:35:51</t>
  </si>
  <si>
    <t>vvaj0egelsb8el2gbpvvaj02429fisdy</t>
  </si>
  <si>
    <t>FME(R) 2019.0.2.0 (20190605 - Build 19260 - WIN64)</t>
  </si>
  <si>
    <t>IFCgeometries (IFC)</t>
  </si>
  <si>
    <t>LoD4</t>
  </si>
  <si>
    <t>The IFCGeometries dataset has less semantic details so no parameters are adjusted to test geometric conversion ability of FME Quick Translate.</t>
  </si>
  <si>
    <t>Not all geometric features were read by FME Quick Translator and feature that were converted were visualized differently across software. For example, surface of geometries has rendering/visualization issue in FME Data Inspector (shown in screenshot file attached in 6), while only few of the surface normal are not rendered by FZK Viewer.
Converted geometries have different dimension (height) compared with original geometries, see file attached in 6.
Stats show that all of the read objects are translated as GenericCityObject with different Geometry Type. However, many geometries were not read and transformed including of Type: IfcSweptDiskSolid, IfcRevolvedAreaSolid and IfcExtrudedAreaSolid (see attached screenshot file in 6).</t>
  </si>
  <si>
    <t>Since IFCGeometries dataset was about similar complex geometries type but different IFC format, the count and placement of geometrical elements should've been kept identical to match different format conversion. Because of the mentioned difference, early presumptions become that more geometries are transformed in one format than another.</t>
  </si>
  <si>
    <t>2019-10-27 01:57:18</t>
  </si>
  <si>
    <t>2019-10-27 02:10:13</t>
  </si>
  <si>
    <t>wgxel0gj1akr8wo02vpj4wgxel0gjeoe</t>
  </si>
  <si>
    <t>The IFCGeometries_IFC4 dataset is IFCGeometries 2x3 with different format and has less semantic details so no parameters are adjusted to test geometric conversion ability of FME Quick Translate.</t>
  </si>
  <si>
    <t>Features read from IFCGeometries with IFC4 format are less compared to IFCGeometires with IFC2x3 format (see table below and table in IFC2x3 file submission). However, geometries converted with IFC4 format compared to IFC2x3 are similar (see attached screenshot file in 6). IFC 2X3 format data set had more and complex geometries compared to IFC4 data set.
IFC Building elements that are read, all of them are translated to GenericCityObject with different Geometry Type. Similar geometric elements were transformed for IFCGeometries_IFC4 compared to IFCGeometries with IFC 2x3 format. However, transformed geometries have similar rendering issues for normal surfaces which varies among different softwares (FZKViewer vs FME Data Inspector). More importantly, different heights of the transformed geometry’s dimension is still observed regardless of IFC format (check for screenshots in 6). 
Geometries with type IfcRevolvedAreaSolid and IfcSweptDiskSolid were not transformed. Also, few attributes are not clearly mapped; like Element Properties but object Properties are mapped (check screenshots in 6). Attributes like gml_id and gml_parent_id are regenerated each time file is opened in a software FME Data inspector. Similarly, GUID and gml:id for each element in FZKViewer are regenerated as these attributes aren’t defined in converted CityGML file.</t>
  </si>
  <si>
    <t>Many geometries are overlapping in this dataset. Visualization and thus a resultant comparison of these geometries in a grid gets difficult with such narrow space. Adding more padding between geometries will help in visualization and analysis.</t>
  </si>
  <si>
    <t>2019-10-27 01:09:05</t>
  </si>
  <si>
    <t>2019-10-27 01:57:06</t>
  </si>
  <si>
    <t>koy8g1j3hypyr83mkoy8gbp0ymu7dukl</t>
  </si>
  <si>
    <t>Myran (IFC)</t>
  </si>
  <si>
    <t>After Myran conversion experiment 1, it was observed that changing Read Type Objects as Separate Feature Type doesn’t effect much on conversion as IfcTypeObject are not translated by FME Quick Translator. However, setting Coord. System prior to conversion leads to geometrical distortions.</t>
  </si>
  <si>
    <t>Detail level geometry is translated (LoD4) but very less semantic information is kept while conversion. For instance, no hierarchy or relation of objects is kept with in the dataset except referenced parent ID. In order to construct hierarchy manual work is required, but, type of the objects are still not available which makes it almost impossible to re-translate the converted CityGML data.
If same translation experiment is repeated using FME Quick Translation, each transformation results in different file size. Which is either addition or removal of semantics and geometry with respect to other conversions. 
Myran data set also shares that even the lightest model might have architectural level issues (see in attached file for question 6). It can be observed that geometries have correct semantics but incorrect relation with other elements at same floor. Also, few building elements are considered as separate storey which makes the analysis of the structure difficult, as it has to explicitly link with related storey.</t>
  </si>
  <si>
    <t>2019-10-27 01:02:11</t>
  </si>
  <si>
    <t>2019-10-27 01:07:59</t>
  </si>
  <si>
    <t>02pxsbiaauwtrbtjak02pxsc1c423plv</t>
  </si>
  <si>
    <t>1. Simple steps for FME Desktop Installation with floating licensing
2. Open FME Quick Translator 2019 &gt; Getting Started &gt; Translate
3. Select IFC file (Myran) in Reader’s dataset and set parameters for ReadTypeObjects as Separate Features Type
4. Select CityGML as Writer’s format and browse to enter output path and filename for dataset. Enter Cord. system for CityGML writer format as EPSG:3013. Click OK
5. Converted CityGML file is created at output path.</t>
  </si>
  <si>
    <t>In this transformation experiment different parameters are adjusted to compare output with other IFC to CityGML conversion results using FME Quick Translator.</t>
  </si>
  <si>
    <t>When transformed CityGML file imported in FZKViewer no geometry or city elements are shown in hierarchy, even if EPSG 3013 is selected or unselected while importing converted dataset in FZK Viewer.
Geometric deformation is observed when converted CityGML file is imported in FME Data Inspector (see attached additional visualization in 6). It could possibly be because of incorrect approach of Coord System parameter, causing incorrect translation from local to global coordinate system.
All objects are classified as GenericCityObject with different Geometry Types. Reverse conversions don’t work for transformed file i.e. CityGML to IFC (using FME Quick Translator). It was also tried for other IFC data sets to CityGML conversions using FME Quick Translator but since it only keeps geometry information and no semantic information, it wasn’t possible.</t>
  </si>
  <si>
    <t>Myran dataset has correct semantic information w.r.t attributes but not with the relation among entities i.e. Roof of one storey is part of another storey. Also, a whole storey is defined for just plumming and beam elements which aren't just problematic for analysis but also semantically incorrect.</t>
  </si>
  <si>
    <t>2019-10-27 00:51:18</t>
  </si>
  <si>
    <t>2019-10-27 01:01:38</t>
  </si>
  <si>
    <t>0hd0gnvye1yg3oi0hd02zkkjqm8mqd9d</t>
  </si>
  <si>
    <t>1-5 minutes</t>
  </si>
  <si>
    <t>Roof and Window features are missing after transformation (reference in Additional Visualizations and Comments file). 
Savigliano was a considerable size IFC dataset and thus was really easy to import/open, look around, visualize each component with semantic and geometric details with their properties, location, classification and relations in BIMVision software.
Conversion of IFC to CityGML didn’t take much time and FME Quick Translator didn’t crash during the process. All of the objects are GenericCityObject with different Geometry Type.
All of the transformed objects are GenericCityObject with different Geometry Type. Process was not terminated and transformation completed with few features not transformed. However, many similar elements were not translated by Quick Translator. For instance, some Slab elements of same floor are converted while adjacent one aren’t (check geometries in screenshot files). 
Visualization of converted CityGML file is different among software. For instance, FME Data Inspector doesn’t render geometries of Wall Surface and Slabs as FZK Viewer (check screenshots)</t>
  </si>
  <si>
    <t>2019-10-27 00:39:40</t>
  </si>
  <si>
    <t>2019-10-27 00:50:51</t>
  </si>
  <si>
    <t>8eceqdejvqdzavnfu88eceqm0sn06xnb</t>
  </si>
  <si>
    <t>319</t>
  </si>
  <si>
    <t>Up:town building (IFC)</t>
  </si>
  <si>
    <t>1. Simple steps for FME Desktop Installation with floating licensing
2. Open FME Quick Translator 2019 &gt; Getting Started &gt; Translate
3. Select IFC file (UpTown) in Reader’s dataset. Select CityGML as Writer’s format and browse to select dataset output path and enter filename. click OK.
4. Converted CityGML file is created at output path.</t>
  </si>
  <si>
    <t>Off-the-shelf, FME Quick translation, tool has a lot of parameters for reader and writer for translation but they weren’t found useful. As example setting Coord. System for CityGML writer results in deformed geometries in CityGML (Check results for Myran IFC to CityGML Experiment 1 with Coord System settings).</t>
  </si>
  <si>
    <t>20 minutes-1 hour</t>
  </si>
  <si>
    <t>UpTown IFC file was very large but BIMVision, without crashing, was able to open, visualize and select IFC structure in semantic and geometric detail along with respective element’s properties, location, classification and relations.
Conversion of IFC to CityGML also took considerable time but FME Quick Translator didn’t crash during the process.
All of the converted objects are GenericCityObject with different Geometry Type. Many geometries are not transformed. Solids maybe too complex, not closed or not orientable. Some solids maybe missing traits, appearance, measure or attributes.
Visualization of converted CityGML file is different among software. For instance, FME Data Inspector doesn’t render geometries of Wall Surface and Slabs as FZK Viewer (check screenshots)</t>
  </si>
  <si>
    <t>No improvements for this dataset.</t>
  </si>
  <si>
    <t>2019-10-26 23:50:56</t>
  </si>
  <si>
    <t>2019-10-27 00:39:11</t>
  </si>
  <si>
    <t>mgxks65a0has0zqnmgxkonipaywxx6cu</t>
  </si>
  <si>
    <t>Cristina Leoni</t>
  </si>
  <si>
    <t>cristina.leoni@uniroma1.it</t>
  </si>
  <si>
    <t>2 - Current user</t>
  </si>
  <si>
    <t>ArcGIS Pro</t>
  </si>
  <si>
    <t>esri</t>
  </si>
  <si>
    <t>Pro</t>
  </si>
  <si>
    <t>GIS</t>
  </si>
  <si>
    <t>The exported CityGML file has the same LOD of the IFC file.</t>
  </si>
  <si>
    <t>Quick export tool from the Geoprocessing toolbox. You can easilier put all layers on the toolbox, after that the software asks which format you want to export and at the end you have to save the file in a proper directory.</t>
  </si>
  <si>
    <t>no comments</t>
  </si>
  <si>
    <t>I don't have any other comments.</t>
  </si>
  <si>
    <t>I don't have any suggests.</t>
  </si>
  <si>
    <t>2019-10-18 12:33:33</t>
  </si>
  <si>
    <t>2019-10-18 13:09:30</t>
  </si>
  <si>
    <t>f47c72dc88</t>
  </si>
  <si>
    <t>ztqe24xgu6fe99ai4ztqelejj3q3tbmp</t>
  </si>
  <si>
    <t>Maria Pla - Santi Sànchez</t>
  </si>
  <si>
    <t>maria.pla@icgc.cat</t>
  </si>
  <si>
    <t>FMEDataInspector-FME Desktop 2018.1</t>
  </si>
  <si>
    <t>2018.1</t>
  </si>
  <si>
    <t>LOD2</t>
  </si>
  <si>
    <t>From File we open the file using Open Dataset and export it using Save Data As in version 1 and 2 of CityGML.
Log of the full process in LOG.txt, the open process in fmedatainspector_2019-06-18T11-04-36.log, and an open image in 1_IFCopen.JPG.</t>
  </si>
  <si>
    <t>We have already filled this form for another dataset, but we answered Not, in order to give some details about the procedure working. Opening IFC does not support some solids, which are not converted to CityGML.</t>
  </si>
  <si>
    <t>2019-10-15 15:09:10</t>
  </si>
  <si>
    <t>2019-10-15 15:16:29</t>
  </si>
  <si>
    <t>1a84d22c34</t>
  </si>
  <si>
    <t>fn8pp43p6g5q9u6yjjfn8ppye8cg2h2l</t>
  </si>
  <si>
    <t>FZKViewer</t>
  </si>
  <si>
    <t>Karlsruhe Institute for Technology. Institute for Automation and Applied Informatics</t>
  </si>
  <si>
    <t>x64 V 5.1</t>
  </si>
  <si>
    <t>LOD0</t>
  </si>
  <si>
    <t>From File &gt; Open &gt; Open GML File we open the file (screenshoot 1_GML_Parameters_Open.JPG) and export it in IFC2x3 and IFC4 using File &gt; Export &gt; IFC (screensoots 2_IFC2x3_Parameters_Export.JPG and 3_IFC4_Parameters_Export.JPG).
Log of the open process in amsterdam.logxml.</t>
  </si>
  <si>
    <t>We have already filled this form for another dataset, but we answered Not, in order to give some details about the procedure working.</t>
  </si>
  <si>
    <t>Opening the output files using FZKViewer the system crashes due to lack of memory, its size is about 8.3 GB.
Opening them using FME Data Inspector 2018 the buildings don’t have height on the 3D view (screenshots on amsterdam_IFC_OpenErrors.zip).</t>
  </si>
  <si>
    <t>2019-10-15 14:15:03</t>
  </si>
  <si>
    <t>2019-10-15 15:08:41</t>
  </si>
  <si>
    <t>r0mcyu605l1psw4zhr0mchmswaf29s1e</t>
  </si>
  <si>
    <t>Lod2. Lod1 is ignored when converted to IFC.</t>
  </si>
  <si>
    <t>From File &gt; Open &gt; Open GML File we open the file (screenshoot 1_GML_Parameters_Open.JPG) and export it in IFC2x3 and IFC4 using File &gt; Export &gt; IFC (screensoots 2_IFC2x3_Parameters_Export.JPG and 3_IFC4_Parameters_Export.JPG).
Log of the open process in Rotterdam_LoD1_Lod2.logxml.</t>
  </si>
  <si>
    <t>Opening the output files using FZKViewer, the data seams ok but Query &gt; Log Messages and also Query &gt; IFC Schema Validation give errors.</t>
  </si>
  <si>
    <t>2019-10-15 13:51:41</t>
  </si>
  <si>
    <t>2019-10-15 14:09:15</t>
  </si>
  <si>
    <t>ep8sp2hny915pgns80vdm9veep8sp23d</t>
  </si>
  <si>
    <t>Ville-Pekka Soini</t>
  </si>
  <si>
    <t>villepekka.soini@gmail.com</t>
  </si>
  <si>
    <t>ArcGIS Pro Data Interoperability extension</t>
  </si>
  <si>
    <t>\-</t>
  </si>
  <si>
    <t>FME(R) 2018.1.1.0</t>
  </si>
  <si>
    <t>GIS/ETL</t>
  </si>
  <si>
    <t>LOD4</t>
  </si>
  <si>
    <t>FME 2018.1 workbench</t>
  </si>
  <si>
    <t>more than one hour</t>
  </si>
  <si>
    <t>2019-10-07 13:47:37</t>
  </si>
  <si>
    <t>2019-10-07 14:16:45</t>
  </si>
  <si>
    <t>95eecdcc2a</t>
  </si>
  <si>
    <t>m45w4wxgiafrujx6b0ggm45w47pdcers</t>
  </si>
  <si>
    <t>IFC reader</t>
  </si>
  <si>
    <t>2019-10-07 12:55:40</t>
  </si>
  <si>
    <t>2019-10-07 13:47:19</t>
  </si>
  <si>
    <t>kx4l562cdoco92swnv9ow2kx4l56yvdl</t>
  </si>
  <si>
    <t>Revit reader</t>
  </si>
  <si>
    <t>2019-10-05 13:35:56</t>
  </si>
  <si>
    <t>2019-10-05 14:38:11</t>
  </si>
  <si>
    <t>aidyvpdn9f2krm393cxaidyv4qildand</t>
  </si>
  <si>
    <t>FME 2017</t>
  </si>
  <si>
    <t>2017</t>
  </si>
  <si>
    <t>BIM to GIS (Intermediate) \| IFC LOD 300 to LOD 4 CityGML. URL:https://knowledge.safe.com/articles/1025/bim-to-gis-intermediate-ifc-lod-300-to-lod-4-cityg.html</t>
  </si>
  <si>
    <t>2019-10-05 12:08:53</t>
  </si>
  <si>
    <t>2019-10-05 13:35:28</t>
  </si>
  <si>
    <t>ov3pnnud5jzlpkfkov3pnnq71wf0rbo6</t>
  </si>
  <si>
    <t>Revit reader, FME workbench (in ArcGIS PRO)</t>
  </si>
  <si>
    <t>2019-10-04 18:20:19</t>
  </si>
  <si>
    <t>2019-10-04 18:31:37</t>
  </si>
  <si>
    <t>y7o4sfo9atb7z2i8o0fruy7o4sfo2ev1</t>
  </si>
  <si>
    <t>IFC reader, FME workbench (in ArcGIS PRO)</t>
  </si>
  <si>
    <t>2019-10-04 18:14:31</t>
  </si>
  <si>
    <t>2019-10-04 18:20:06</t>
  </si>
  <si>
    <t>5e1sbmxp5xjzq03kgn71gyj5e1sbv0ym</t>
  </si>
  <si>
    <t>IfcBooleanClippingResult_1 missing.</t>
  </si>
  <si>
    <t>2019-10-04 18:06:22</t>
  </si>
  <si>
    <t>2019-10-04 18:14:18</t>
  </si>
  <si>
    <t>2ckv5q2ngzxhtliyi2ejx2ckv5q2n39r</t>
  </si>
  <si>
    <t>2019-10-04 18:01:00</t>
  </si>
  <si>
    <t>2019-10-04 18:06:06</t>
  </si>
  <si>
    <t>guni81her9w568uvguni8wj6swcvulm7</t>
  </si>
  <si>
    <t>Reader IFC OLD</t>
  </si>
  <si>
    <t>2019-10-04 17:55:08</t>
  </si>
  <si>
    <t>2019-10-04 18:00:45</t>
  </si>
  <si>
    <t>pk3y8e6cnukagyc57jz2xkpk3y8e60pb</t>
  </si>
  <si>
    <t>2019-10-04 17:49:31</t>
  </si>
  <si>
    <t>2019-10-04 17:54:53</t>
  </si>
  <si>
    <t>zkw07j3hw02oweey7zkw07j4pk8tsuvs</t>
  </si>
  <si>
    <t>Revit reader, FME workbench (in ArcGISPRO)</t>
  </si>
  <si>
    <t>2019-10-04 17:40:44</t>
  </si>
  <si>
    <t>2019-10-04 17:49:15</t>
  </si>
  <si>
    <t>s6jbk91f1ol4xth6dycbes6jbk9eecef</t>
  </si>
  <si>
    <t>2019-10-04 17:30:06</t>
  </si>
  <si>
    <t>2019-10-04 17:40:28</t>
  </si>
  <si>
    <t>8i0cs1gyealuvgtq16o8i0cs1gy7bmti</t>
  </si>
  <si>
    <t>2019-10-04 17:17:17</t>
  </si>
  <si>
    <t>2019-10-04 17:29:46</t>
  </si>
  <si>
    <t>5qqs0yqzb4bbin0d05qqs0g7ax7vyavj</t>
  </si>
  <si>
    <t>2019-10-04 15:04:19</t>
  </si>
  <si>
    <t>2019-10-04 15:10:30</t>
  </si>
  <si>
    <t>bwg5y0vowtg9w5ndbwg5fh78rxxlig59</t>
  </si>
  <si>
    <t>IFC OLD reader</t>
  </si>
  <si>
    <t>IFC OLD reader required for esri geodatabase to export entities into CityGML.</t>
  </si>
  <si>
    <t>2019-10-04 14:32:24</t>
  </si>
  <si>
    <t>2019-10-04 14:56:01</t>
  </si>
  <si>
    <t>sgfo90bc7e49cdccsgfo9meps1cv4qam</t>
  </si>
  <si>
    <t>https://knowledge.safe.com/articles/591/bim-tutorial.html</t>
  </si>
  <si>
    <t>Conversion times improve after firing up the workflows in FME once.</t>
  </si>
  <si>
    <t>2019-10-04 14:10:52</t>
  </si>
  <si>
    <t>2019-10-04 14:31:58</t>
  </si>
  <si>
    <t>vld8xm5t2of0kbmvlntm988vld8xm5oq</t>
  </si>
  <si>
    <t>2019-10-03 20:58:43</t>
  </si>
  <si>
    <t>2019-10-03 21:04:02</t>
  </si>
  <si>
    <t>a0ep9e7h3e2owub4st2a0eps05u06lrj</t>
  </si>
  <si>
    <t>LOD3, SIG3D</t>
  </si>
  <si>
    <t>SolidBuilder fixed to not destroy geometry traits and appearances in FME 2018 transformers.</t>
  </si>
  <si>
    <t>2019-10-03 20:38:25</t>
  </si>
  <si>
    <t>2019-10-03 20:58:06</t>
  </si>
  <si>
    <t>7dvsuhgprbw3tmmfadzn7dvsusrvup53</t>
  </si>
  <si>
    <t>2019-10-03 20:26:57</t>
  </si>
  <si>
    <t>2019-10-03 20:37:43</t>
  </si>
  <si>
    <t>vqkxiiwcbhquxtj3vqkxzz9knmnnnb7k</t>
  </si>
  <si>
    <t>2019-10-03 19:34:19</t>
  </si>
  <si>
    <t>2019-10-03 20:26:22</t>
  </si>
  <si>
    <t>lbqzokbw3hr3w1plbqzd9oj1whi3shoo</t>
  </si>
  <si>
    <t>2019-10-03 19:08:25</t>
  </si>
  <si>
    <t>2019-10-03 19:34:03</t>
  </si>
  <si>
    <t>u1ptyaxfhw2lv00rqru1ptyq3xqng6xr</t>
  </si>
  <si>
    <t>Windows 7 Enterprise</t>
  </si>
  <si>
    <t>Intel Core i7-6700@3.40GHz</t>
  </si>
  <si>
    <t>Intel HD Graphics 530</t>
  </si>
  <si>
    <t>64.0GB</t>
  </si>
  <si>
    <t>279GB</t>
  </si>
  <si>
    <t>143GB</t>
  </si>
  <si>
    <t>FME website. URL:https://www.safe.com/fme</t>
  </si>
  <si>
    <t>Workflow and transformer screenshots</t>
  </si>
  <si>
    <t>Relations are missing between individual glass screens (windows) and steel frames.</t>
  </si>
  <si>
    <t>Corrected or cleaned georeference. Volumetric or surface property for entities. Modelling seperate interior and exterior. Property for floors above ground. Openings included in wall and slab entities.</t>
  </si>
  <si>
    <t>2019-10-03 17:12:29</t>
  </si>
  <si>
    <t>2019-10-03 19:07:45</t>
  </si>
  <si>
    <t>k1oa2y42now0jxxxqejemak1oa2y4851</t>
  </si>
  <si>
    <t>In the previous question we have used de file BuildingsLOD3.gml (CityGML)</t>
  </si>
  <si>
    <t>From File &gt; Open &gt; Open GML File we open the file (screenshoot 1_GML_Parameters_Open.JPG) and export it in IFC2x3 and IFC4 using File &gt; Export &gt; IFC (screensoots 2_IFC2x3_Parameters_Export.JPG and 3_IFC4_Parameters_Export.JPG).
Log of the open process in BuildingsLOD3.logxml.</t>
  </si>
  <si>
    <t>2019-09-10 12:04:21</t>
  </si>
  <si>
    <t>2019-09-10 12:33:35</t>
  </si>
  <si>
    <t>af0105fc71eae7af79a5b5c94c98094e</t>
  </si>
  <si>
    <t>HP ZBook Studio G3, 2015</t>
  </si>
  <si>
    <t>Windows 10 Pro</t>
  </si>
  <si>
    <t>Intel(R) Core(TM) i7-6700HQ CPU@2.60GHz 2.59GHz</t>
  </si>
  <si>
    <t>NVIDIA Quadro M1000M</t>
  </si>
  <si>
    <t>32 GB</t>
  </si>
  <si>
    <t>218 GB</t>
  </si>
  <si>
    <t>39 GB</t>
  </si>
  <si>
    <t>From File we open the file using Open Dataset (screenshoots 1_IFC_Parameters_OpenDataset.JPG and 2_IFC_OpenDataset.JPG) and export it using Save Data As in version 1 and 2 of CityGML (screensoots (3_CityGML2_Parameters_SaveDataAs.JPG, 4_CityGML2_SaveDataAs.JPG, 5_CityGML1_Parameters_SaveDataAs.JPG and 6_CityGML1_SaveDataAs.JPG).
Log of the full process in fmedatainspector_2019-07-22T14-31-38.log .</t>
  </si>
  <si>
    <t>2019-07-22 11:01:01</t>
  </si>
  <si>
    <t>2019-07-22 13:20:59</t>
  </si>
  <si>
    <t>2be78723981045970dbc7e532e7ff8c5</t>
  </si>
  <si>
    <t>Dogus GULER</t>
  </si>
  <si>
    <t>gulerdo@itu.edu.tr</t>
  </si>
  <si>
    <t>FME</t>
  </si>
  <si>
    <t>FME 2018.1</t>
  </si>
  <si>
    <t>Lenovo Legion Y720, 2017</t>
  </si>
  <si>
    <t>Windows Pro 10</t>
  </si>
  <si>
    <t>Intel Core i7 7700HQ</t>
  </si>
  <si>
    <t>GTX1060</t>
  </si>
  <si>
    <t>256 SSD</t>
  </si>
  <si>
    <t>73</t>
  </si>
  <si>
    <t>1 - Myran (IFC)</t>
  </si>
  <si>
    <t>FME Quick Translator, Get Started, Translate</t>
  </si>
  <si>
    <t>it crashes without completing the operation</t>
  </si>
  <si>
    <t>2019-03-08 09:17:06</t>
  </si>
  <si>
    <t>2019-03-08 09:21:07</t>
  </si>
  <si>
    <t>fbbe30b457</t>
  </si>
  <si>
    <t>25a8c66a7b3d69ea450b6e1fab694c60</t>
  </si>
  <si>
    <t>analytics (IFC)</t>
  </si>
  <si>
    <t>2019-03-08 09:04:39</t>
  </si>
  <si>
    <t>2019-03-08 09:14:45</t>
  </si>
  <si>
    <t>609e52928e03bac4aed5924ae2817279</t>
  </si>
  <si>
    <t>GTX 1060</t>
  </si>
  <si>
    <t>2 - Up:town building (IFC)</t>
  </si>
  <si>
    <t>The converted data was not visualized in the FME Data Inspector software.</t>
  </si>
  <si>
    <t>2019-03-08 06:58:46</t>
  </si>
  <si>
    <t>2019-03-08 09:03:42</t>
  </si>
  <si>
    <t>LoD3</t>
  </si>
  <si>
    <t>LoD2</t>
  </si>
  <si>
    <r>
      <t xml:space="preserve">After Myran conversion experiment 1, it was observed that changing Read Type Objects as Separate Feature Type doesn’t effect much on conversion as IfcTypeObject are not translated by FME Quick Translator. However, </t>
    </r>
    <r>
      <rPr>
        <b/>
        <sz val="11"/>
        <rFont val="Arial"/>
        <family val="2"/>
      </rPr>
      <t>setting Coord. System prior to conversion leads to geometrical distortions.</t>
    </r>
  </si>
  <si>
    <r>
      <t>In this transformation experiment</t>
    </r>
    <r>
      <rPr>
        <b/>
        <sz val="11"/>
        <rFont val="Arial"/>
        <family val="2"/>
      </rPr>
      <t xml:space="preserve"> different parameters are adjusted to compare output with other IFC to CityGML conversion results </t>
    </r>
    <r>
      <rPr>
        <sz val="11"/>
        <rFont val="Arial"/>
        <family val="2"/>
      </rPr>
      <t>using FME Quick Translator.</t>
    </r>
  </si>
  <si>
    <r>
      <t xml:space="preserve">We have already filled this form for another dataset, but we answered Not, in order to give some details about the procedure working. </t>
    </r>
    <r>
      <rPr>
        <b/>
        <sz val="11"/>
        <rFont val="Arial"/>
        <family val="2"/>
      </rPr>
      <t>Opening IFC does not support some solids, which are not converted to CityGML.</t>
    </r>
  </si>
  <si>
    <r>
      <t>FME Quick Translator</t>
    </r>
    <r>
      <rPr>
        <b/>
        <sz val="11"/>
        <rFont val="Arial"/>
        <family val="2"/>
      </rPr>
      <t xml:space="preserve"> exports IFC dataset with empty hierarchy. No semantic (attributes) or geometrical information can be visualized in software</t>
    </r>
    <r>
      <rPr>
        <sz val="11"/>
        <rFont val="Arial"/>
        <family val="2"/>
      </rPr>
      <t xml:space="preserve">. Log  (see screenshots attached in question 6). Logfile shows that FME Quick Translator was not able to write any feature, i.e. WallSurface, RoofSurface etc. Table below is from log of FME Quick Translate and snipped of IFC converted file is also attached in question 6.
IFC converted file has feature written but with no semantic or geometric detail. </t>
    </r>
    <r>
      <rPr>
        <b/>
        <sz val="11"/>
        <rFont val="Arial"/>
        <family val="2"/>
      </rPr>
      <t xml:space="preserve">Only top hierarchy level information (building entity) with guid information is available. </t>
    </r>
    <r>
      <rPr>
        <sz val="11"/>
        <rFont val="Arial"/>
        <family val="2"/>
      </rPr>
      <t xml:space="preserve">Exported IFC file is opened in both BIM Vision and FZKViewer shows similar results.
Similar test was conducted for Rotterdam dataset and similar results were obtained however they are not being submitted because of similarity. </t>
    </r>
    <r>
      <rPr>
        <b/>
        <sz val="11"/>
        <rFont val="Arial"/>
        <family val="2"/>
      </rPr>
      <t>This shows that FME Quick Translator is not compatible for CityGML to IFC conversion.</t>
    </r>
  </si>
  <si>
    <r>
      <t xml:space="preserve">FZK Viewer was able to import CityGML file with multiple LoDs (LoD 1 and LoD 2) and export into IFC format. However, </t>
    </r>
    <r>
      <rPr>
        <b/>
        <sz val="11"/>
        <rFont val="Arial"/>
        <family val="2"/>
      </rPr>
      <t xml:space="preserve">IFC visualization software (BIM Vision) was unable to open converted file. </t>
    </r>
    <r>
      <rPr>
        <sz val="11"/>
        <rFont val="Arial"/>
        <family val="2"/>
      </rPr>
      <t xml:space="preserve">Reason being because </t>
    </r>
    <r>
      <rPr>
        <b/>
        <sz val="11"/>
        <rFont val="Arial"/>
        <family val="2"/>
      </rPr>
      <t xml:space="preserve">multiple LoDs are exported in same file </t>
    </r>
    <r>
      <rPr>
        <sz val="11"/>
        <rFont val="Arial"/>
        <family val="2"/>
      </rPr>
      <t xml:space="preserve">and IFC reader can’t interpret multiple converted LODs in BIMVision. 
Visualization of such IFC file isn’t supported by software. Thus, either support from software industry is required for evaluating such conversion or this process requires manual filtering of based on LOD from converted IFC file, which is very challenging considering the complexity of IFC model. </t>
    </r>
    <r>
      <rPr>
        <b/>
        <sz val="11"/>
        <rFont val="Arial"/>
        <family val="2"/>
      </rPr>
      <t xml:space="preserve">Easier way to address this problem is to export multiple IFC files with different LODs based on LoDs of CityGML. However, such process is out of scope for this participation.
</t>
    </r>
    <r>
      <rPr>
        <sz val="11"/>
        <rFont val="Arial"/>
        <family val="2"/>
      </rPr>
      <t xml:space="preserve">
For I</t>
    </r>
    <r>
      <rPr>
        <b/>
        <sz val="11"/>
        <rFont val="Arial"/>
        <family val="2"/>
      </rPr>
      <t>FC4 format, you have to explicitly add extension .ifc to exported file.</t>
    </r>
  </si>
  <si>
    <r>
      <rPr>
        <b/>
        <sz val="11"/>
        <rFont val="Arial"/>
        <family val="2"/>
      </rPr>
      <t>Not all geometric features were read by FME Quick Translator and feature that were converted were visualized differently across software.</t>
    </r>
    <r>
      <rPr>
        <sz val="11"/>
        <rFont val="Arial"/>
        <family val="2"/>
      </rPr>
      <t xml:space="preserve"> For example, surface of geometries has rendering/visualization issue in FME Data Inspector (shown in screenshot file attached in 6), while only few of the surface normal are not rendered by FZK Viewer.
Converted geometries </t>
    </r>
    <r>
      <rPr>
        <b/>
        <sz val="11"/>
        <rFont val="Arial"/>
        <family val="2"/>
      </rPr>
      <t>have different dimension (height)</t>
    </r>
    <r>
      <rPr>
        <sz val="11"/>
        <rFont val="Arial"/>
        <family val="2"/>
      </rPr>
      <t xml:space="preserve"> compared with original geometries, see file attached in 6.
Stats show that all of the read objects are translated as GenericCityObject with different Geometry Type. However, many geometries were not read and transformed including of Type: IfcSweptDiskSolid, IfcRevolvedAreaSolid and IfcExtrudedAreaSolid (see attached screenshot file in 6).</t>
    </r>
  </si>
  <si>
    <r>
      <t xml:space="preserve">Features read from IFCGeometries with IFC4 format are less compared to IFCGeometires with IFC2x3 format (see table below and table in IFC2x3 file submission). However, geometries converted with IFC4 format compared to IFC2x3 are similar (see attached screenshot file in 6). IFC 2X3 format data set had more and complex geometries compared to IFC4 data set.
IFC Building elements that are read, </t>
    </r>
    <r>
      <rPr>
        <b/>
        <sz val="11"/>
        <rFont val="Arial"/>
        <family val="2"/>
      </rPr>
      <t>all of them are translated to GenericCityObject with different Geometry Type.</t>
    </r>
    <r>
      <rPr>
        <sz val="11"/>
        <rFont val="Arial"/>
        <family val="2"/>
      </rPr>
      <t xml:space="preserve"> Similar geometric elements were transformed for IFCGeometries_IFC4 compared to IFCGeometries with IFC 2x3 format. However, transformed geometries have similar rendering issues for normal surfaces which varies among different softwares (FZKViewer vs FME Data Inspector). </t>
    </r>
    <r>
      <rPr>
        <b/>
        <sz val="11"/>
        <rFont val="Arial"/>
        <family val="2"/>
      </rPr>
      <t>More importantly, different heights of the transformed geometry’s dimension is still observed regardless of IFC format (check for screenshots in 6).</t>
    </r>
    <r>
      <rPr>
        <sz val="11"/>
        <rFont val="Arial"/>
        <family val="2"/>
      </rPr>
      <t xml:space="preserve"> 
Geometries with type IfcRevolvedAreaSolid and IfcSweptDiskSolid were not transformed. Also, few attributes are not clearly mapped; like Element Properties but object Properties are mapped (check screenshots in 6). Attributes like gml_id and gml_parent_id are regenerated each time file is opened in a software FME Data inspector. Similarly, GUID and gml:id for each element in FZKViewer are regenerated as these attributes aren’t defined in converted CityGML file.</t>
    </r>
  </si>
  <si>
    <r>
      <t xml:space="preserve">Detail level geometry is translated (LoD4) but </t>
    </r>
    <r>
      <rPr>
        <b/>
        <sz val="11"/>
        <rFont val="Arial"/>
        <family val="2"/>
      </rPr>
      <t>very less semantic information is kept while conversion.</t>
    </r>
    <r>
      <rPr>
        <sz val="11"/>
        <rFont val="Arial"/>
        <family val="2"/>
      </rPr>
      <t xml:space="preserve"> For instance, </t>
    </r>
    <r>
      <rPr>
        <b/>
        <sz val="11"/>
        <rFont val="Arial"/>
        <family val="2"/>
      </rPr>
      <t>no hierarchy or relation of objects</t>
    </r>
    <r>
      <rPr>
        <sz val="11"/>
        <rFont val="Arial"/>
        <family val="2"/>
      </rPr>
      <t xml:space="preserve"> is kept with in the dataset </t>
    </r>
    <r>
      <rPr>
        <b/>
        <sz val="11"/>
        <rFont val="Arial"/>
        <family val="2"/>
      </rPr>
      <t>except</t>
    </r>
    <r>
      <rPr>
        <sz val="11"/>
        <rFont val="Arial"/>
        <family val="2"/>
      </rPr>
      <t xml:space="preserve"> referenced </t>
    </r>
    <r>
      <rPr>
        <b/>
        <sz val="11"/>
        <rFont val="Arial"/>
        <family val="2"/>
      </rPr>
      <t xml:space="preserve">parent ID. </t>
    </r>
    <r>
      <rPr>
        <sz val="11"/>
        <rFont val="Arial"/>
        <family val="2"/>
      </rPr>
      <t xml:space="preserve">In order to construct hierarchy manual work is required, but, type of the objects are still not available which makes it almost impossible to re-translate the converted CityGML data.
If same translation experiment is repeated using FME Quick Translation, each transformation results in different file size. Which is either addition or removal of semantics and geometry with respect to other conversions. 
Myran data set also shares that even the lightest model might have </t>
    </r>
    <r>
      <rPr>
        <b/>
        <sz val="11"/>
        <rFont val="Arial"/>
        <family val="2"/>
      </rPr>
      <t xml:space="preserve">architectural level issues </t>
    </r>
    <r>
      <rPr>
        <sz val="11"/>
        <rFont val="Arial"/>
        <family val="2"/>
      </rPr>
      <t>(see in attached file for question 6). It can be observed that geometries have c</t>
    </r>
    <r>
      <rPr>
        <b/>
        <sz val="11"/>
        <rFont val="Arial"/>
        <family val="2"/>
      </rPr>
      <t>orrect semantics but incorrect relation with other elements at same floor.</t>
    </r>
    <r>
      <rPr>
        <sz val="11"/>
        <rFont val="Arial"/>
        <family val="2"/>
      </rPr>
      <t xml:space="preserve"> Also, few building elements are considered as separate storey which makes the analysis of the structure difficult, as it has to explicitly link with related storey.</t>
    </r>
  </si>
  <si>
    <r>
      <t xml:space="preserve">When transformed CityGML file imported in FZKViewer no geometry or city elements are shown in hierarchy, even if EPSG 3013 is selected or unselected while importing converted dataset in FZK Viewer.
</t>
    </r>
    <r>
      <rPr>
        <b/>
        <sz val="11"/>
        <rFont val="Arial"/>
        <family val="2"/>
      </rPr>
      <t xml:space="preserve">Geometric deformation is observed when converted CityGML file is imported in FME Data Inspector </t>
    </r>
    <r>
      <rPr>
        <sz val="11"/>
        <rFont val="Arial"/>
        <family val="2"/>
      </rPr>
      <t xml:space="preserve">(see attached additional visualization in 6). It could possibly be because of </t>
    </r>
    <r>
      <rPr>
        <b/>
        <sz val="11"/>
        <rFont val="Arial"/>
        <family val="2"/>
      </rPr>
      <t>incorrect approach of Coord System parameter,</t>
    </r>
    <r>
      <rPr>
        <sz val="11"/>
        <rFont val="Arial"/>
        <family val="2"/>
      </rPr>
      <t xml:space="preserve"> causing incorrect translation from local to global coordinate system.
</t>
    </r>
    <r>
      <rPr>
        <b/>
        <sz val="11"/>
        <rFont val="Arial"/>
        <family val="2"/>
      </rPr>
      <t xml:space="preserve">All objects are classified as GenericCityObject with different Geometry Types. </t>
    </r>
    <r>
      <rPr>
        <sz val="11"/>
        <rFont val="Arial"/>
        <family val="2"/>
      </rPr>
      <t>Reverse conversions don’t work for transformed file i.e. CityGML to IFC (using FME Quick Translator). It was also tried for other IFC data sets to CityGML conversions using FME Quick Translator but since it only keeps geometry information and no semantic information, it wasn’t possible.</t>
    </r>
  </si>
  <si>
    <r>
      <t xml:space="preserve">Roof and Window features are missing after transformation (reference in Additional Visualizations and Comments file). 
Savigliano was a considerable size IFC dataset and thus was really easy to import/open, look around, visualize each component with semantic and geometric details with their properties, location, classification and relations in BIMVision software.
Conversion of IFC to CityGML didn’t take much time and FME Quick Translator didn’t crash during the process. All of the objects are GenericCityObject with different Geometry Type.
</t>
    </r>
    <r>
      <rPr>
        <b/>
        <sz val="11"/>
        <rFont val="Arial"/>
        <family val="2"/>
      </rPr>
      <t>All of the transformed objects are GenericCityObject with different Geometry Type. Process was not terminated and transformation completed with few features not transformed.</t>
    </r>
    <r>
      <rPr>
        <sz val="11"/>
        <rFont val="Arial"/>
        <family val="2"/>
      </rPr>
      <t xml:space="preserve"> However, many similar elements were not translated by Quick Translator. For instance, some </t>
    </r>
    <r>
      <rPr>
        <b/>
        <sz val="11"/>
        <rFont val="Arial"/>
        <family val="2"/>
      </rPr>
      <t xml:space="preserve">Slab elements of same floor are converted while adjacent one aren’t </t>
    </r>
    <r>
      <rPr>
        <sz val="11"/>
        <rFont val="Arial"/>
        <family val="2"/>
      </rPr>
      <t xml:space="preserve">(check geometries in screenshot files). 
</t>
    </r>
    <r>
      <rPr>
        <b/>
        <sz val="11"/>
        <rFont val="Arial"/>
        <family val="2"/>
      </rPr>
      <t xml:space="preserve">Visualization of converted CityGML file is different among software. </t>
    </r>
    <r>
      <rPr>
        <sz val="11"/>
        <rFont val="Arial"/>
        <family val="2"/>
      </rPr>
      <t>For instance, FME Data Inspector doesn’t render geometries of Wall Surface and Slabs as FZK Viewer (check screenshots)</t>
    </r>
  </si>
  <si>
    <r>
      <t xml:space="preserve">UpTown IFC file was very large but BIMVision, without crashing, was able to open, visualize and select IFC structure in semantic and geometric detail along with respective element’s properties, location, classification and relations.
Conversion of IFC to CityGML also took considerable time but FME Quick Translator didn’t crash during the process.
All of the converted objects are GenericCityObject with different Geometry Type. </t>
    </r>
    <r>
      <rPr>
        <b/>
        <sz val="11"/>
        <rFont val="Arial"/>
        <family val="2"/>
      </rPr>
      <t>Many geometries are not transformed. Solids maybe too complex, not closed or not orientable. Some solids maybe missing traits, appearance, measure or attributes.</t>
    </r>
    <r>
      <rPr>
        <sz val="11"/>
        <rFont val="Arial"/>
        <family val="2"/>
      </rPr>
      <t xml:space="preserve">
Visualization of converted CityGML file is different among software. For instance, FME Data Inspector doesn’t render geometries of Wall Surface and Slabs as FZK Viewer (check screenshots)</t>
    </r>
  </si>
  <si>
    <r>
      <rPr>
        <b/>
        <sz val="11"/>
        <rFont val="Arial"/>
        <family val="2"/>
      </rPr>
      <t>Many geometries are overlapping in this dataset.</t>
    </r>
    <r>
      <rPr>
        <sz val="11"/>
        <rFont val="Arial"/>
        <family val="2"/>
      </rPr>
      <t xml:space="preserve"> Visualization and thus a resultant comparison of these geometries in a grid gets difficult with such narrow space. Adding more padding between geometries will help in visualization and analysis.</t>
    </r>
  </si>
  <si>
    <r>
      <t xml:space="preserve">Myran dataset has </t>
    </r>
    <r>
      <rPr>
        <b/>
        <sz val="11"/>
        <rFont val="Arial"/>
        <family val="2"/>
      </rPr>
      <t>correct semantic information w.r.t attributes but not with the relation among entities</t>
    </r>
    <r>
      <rPr>
        <sz val="11"/>
        <rFont val="Arial"/>
        <family val="2"/>
      </rPr>
      <t xml:space="preserve"> i.e. Roof of one storey is part of another storey. Also, a whole storey is defined for just plumming and beam elements which aren't just problematic for analysis but also semantically incorrect.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</si>
</sst>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ont>
    <font>
      <sz val="11"/>
      <name val="Arial"/>
      <family val="2"/>
    </font>
    <font>
      <b/>
      <sz val="11"/>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1">
    <xf numFmtId="0" fontId="0" fillId="0" borderId="0"/>
  </cellStyleXfs>
  <cellXfs count="27">
    <xf numFmtId="0" fontId="0" fillId="0" borderId="0" xfId="0"/>
    <xf numFmtId="49" fontId="0" fillId="0" borderId="0" xfId="0" applyNumberFormat="1"/>
    <xf numFmtId="0" fontId="2" fillId="0" borderId="0" xfId="0" applyFont="1"/>
    <xf numFmtId="49" fontId="2" fillId="0" borderId="0" xfId="0" applyNumberFormat="1" applyFont="1"/>
    <xf numFmtId="0" fontId="2" fillId="2" borderId="0" xfId="0" applyFont="1" applyFill="1"/>
    <xf numFmtId="49" fontId="0" fillId="2" borderId="0" xfId="0" applyNumberFormat="1" applyFill="1"/>
    <xf numFmtId="0" fontId="0" fillId="2" borderId="0" xfId="0" applyFill="1"/>
    <xf numFmtId="0" fontId="2" fillId="0" borderId="0" xfId="0" applyFont="1" applyAlignment="1">
      <alignment vertical="center"/>
    </xf>
    <xf numFmtId="0" fontId="2" fillId="2" borderId="0" xfId="0" applyFont="1" applyFill="1" applyAlignment="1">
      <alignment vertical="center"/>
    </xf>
    <xf numFmtId="0" fontId="2" fillId="2" borderId="0" xfId="0" applyFont="1" applyFill="1" applyAlignment="1">
      <alignment vertical="center" wrapText="1"/>
    </xf>
    <xf numFmtId="49" fontId="0" fillId="0" borderId="0" xfId="0" applyNumberFormat="1" applyAlignment="1">
      <alignment vertical="center"/>
    </xf>
    <xf numFmtId="49" fontId="2" fillId="0" borderId="0" xfId="0" applyNumberFormat="1" applyFont="1" applyAlignment="1">
      <alignment vertical="center"/>
    </xf>
    <xf numFmtId="49" fontId="0" fillId="2" borderId="0" xfId="0" applyNumberFormat="1" applyFill="1" applyAlignment="1">
      <alignment vertical="center"/>
    </xf>
    <xf numFmtId="0" fontId="0" fillId="0" borderId="0" xfId="0" applyAlignment="1">
      <alignment vertical="center"/>
    </xf>
    <xf numFmtId="49" fontId="0" fillId="2" borderId="0" xfId="0" applyNumberFormat="1" applyFill="1" applyAlignment="1">
      <alignment vertical="center" wrapText="1"/>
    </xf>
    <xf numFmtId="49" fontId="1" fillId="0" borderId="0" xfId="0" applyNumberFormat="1" applyFont="1" applyAlignment="1">
      <alignment vertical="center"/>
    </xf>
    <xf numFmtId="49" fontId="1" fillId="2" borderId="0" xfId="0" applyNumberFormat="1" applyFont="1" applyFill="1" applyAlignment="1">
      <alignment vertical="center" wrapText="1"/>
    </xf>
    <xf numFmtId="49" fontId="1" fillId="2" borderId="0" xfId="0" applyNumberFormat="1" applyFont="1" applyFill="1" applyAlignment="1">
      <alignment vertical="center"/>
    </xf>
    <xf numFmtId="49" fontId="0" fillId="0" borderId="1" xfId="0" applyNumberFormat="1" applyBorder="1" applyAlignment="1">
      <alignment vertical="center"/>
    </xf>
    <xf numFmtId="49" fontId="0" fillId="2" borderId="2" xfId="0" applyNumberFormat="1" applyFill="1" applyBorder="1" applyAlignment="1">
      <alignment vertical="center"/>
    </xf>
    <xf numFmtId="49" fontId="0" fillId="0" borderId="3" xfId="0" applyNumberFormat="1" applyBorder="1" applyAlignment="1">
      <alignment vertical="center"/>
    </xf>
    <xf numFmtId="49" fontId="0" fillId="2" borderId="4" xfId="0" applyNumberFormat="1" applyFill="1" applyBorder="1" applyAlignment="1">
      <alignment vertical="center"/>
    </xf>
    <xf numFmtId="49" fontId="0" fillId="0" borderId="5" xfId="0" applyNumberFormat="1" applyBorder="1" applyAlignment="1">
      <alignment vertical="center"/>
    </xf>
    <xf numFmtId="49" fontId="0" fillId="2" borderId="6" xfId="0" applyNumberFormat="1" applyFill="1" applyBorder="1" applyAlignment="1">
      <alignment vertical="center"/>
    </xf>
    <xf numFmtId="49" fontId="2" fillId="2" borderId="0" xfId="0" applyNumberFormat="1" applyFont="1" applyFill="1" applyAlignment="1">
      <alignment vertical="center" wrapText="1"/>
    </xf>
    <xf numFmtId="1" fontId="0" fillId="0" borderId="0" xfId="0" applyNumberFormat="1" applyAlignment="1">
      <alignment vertical="center"/>
    </xf>
    <xf numFmtId="0"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92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Generated CityGML LoDs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089A-EE4C-A20E-5F9163968D0E}"/>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89A-EE4C-A20E-5F9163968D0E}"/>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089A-EE4C-A20E-5F9163968D0E}"/>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TALYPc!$S$52:$S$54</c:f>
              <c:strCache>
                <c:ptCount val="3"/>
                <c:pt idx="0">
                  <c:v>LoD2</c:v>
                </c:pt>
                <c:pt idx="1">
                  <c:v>LoD3</c:v>
                </c:pt>
                <c:pt idx="2">
                  <c:v>LoD4</c:v>
                </c:pt>
              </c:strCache>
            </c:strRef>
          </c:cat>
          <c:val>
            <c:numRef>
              <c:f>TALYPc!$T$52:$T$54</c:f>
              <c:numCache>
                <c:formatCode>General</c:formatCode>
                <c:ptCount val="3"/>
                <c:pt idx="0">
                  <c:v>1</c:v>
                </c:pt>
                <c:pt idx="1">
                  <c:v>6</c:v>
                </c:pt>
                <c:pt idx="2">
                  <c:v>25</c:v>
                </c:pt>
              </c:numCache>
            </c:numRef>
          </c:val>
          <c:extLst>
            <c:ext xmlns:c16="http://schemas.microsoft.com/office/drawing/2014/chart" uri="{C3380CC4-5D6E-409C-BE32-E72D297353CC}">
              <c16:uniqueId val="{00000000-F8BA-BC49-B508-79E7F61012D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374650</xdr:colOff>
      <xdr:row>45</xdr:row>
      <xdr:rowOff>114300</xdr:rowOff>
    </xdr:from>
    <xdr:to>
      <xdr:col>16</xdr:col>
      <xdr:colOff>603250</xdr:colOff>
      <xdr:row>74</xdr:row>
      <xdr:rowOff>76200</xdr:rowOff>
    </xdr:to>
    <xdr:graphicFrame macro="">
      <xdr:nvGraphicFramePr>
        <xdr:cNvPr id="5" name="Chart 4">
          <a:extLst>
            <a:ext uri="{FF2B5EF4-FFF2-40B4-BE49-F238E27FC236}">
              <a16:creationId xmlns:a16="http://schemas.microsoft.com/office/drawing/2014/main" id="{E3DB330C-7E14-094F-8778-5FB0B2365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2"/>
  <sheetViews>
    <sheetView tabSelected="1" zoomScale="142" zoomScaleNormal="100" workbookViewId="0">
      <pane xSplit="3" ySplit="1" topLeftCell="E22" activePane="bottomRight" state="frozen"/>
      <selection pane="topRight" activeCell="D1" sqref="D1"/>
      <selection pane="bottomLeft" activeCell="A2" sqref="A2"/>
      <selection pane="bottomRight" activeCell="M39" sqref="M39"/>
    </sheetView>
  </sheetViews>
  <sheetFormatPr baseColWidth="10" defaultColWidth="8.83203125" defaultRowHeight="14" x14ac:dyDescent="0.15"/>
  <cols>
    <col min="1" max="4" width="9.5" style="10"/>
    <col min="5" max="5" width="35.5" style="10" customWidth="1"/>
    <col min="6" max="7" width="9.5" style="10"/>
    <col min="8" max="8" width="18.83203125" style="10" customWidth="1"/>
    <col min="9" max="19" width="9.5" style="10"/>
    <col min="20" max="20" width="23.33203125" style="10" customWidth="1"/>
    <col min="21" max="21" width="30.33203125" style="12" customWidth="1"/>
    <col min="22" max="30" width="9.5" style="10"/>
    <col min="31" max="31" width="46.33203125" style="14" customWidth="1"/>
    <col min="32" max="32" width="9.5" style="10"/>
    <col min="33" max="34" width="50.83203125" style="14" customWidth="1"/>
    <col min="35" max="45" width="9.5" style="10"/>
    <col min="46" max="16384" width="8.83203125" style="13"/>
  </cols>
  <sheetData>
    <row r="1" spans="1:45" s="7" customFormat="1" ht="45" x14ac:dyDescent="0.1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8" t="s">
        <v>20</v>
      </c>
      <c r="V1" s="7" t="s">
        <v>21</v>
      </c>
      <c r="W1" s="7" t="s">
        <v>22</v>
      </c>
      <c r="X1" s="7" t="s">
        <v>23</v>
      </c>
      <c r="Y1" s="7" t="s">
        <v>24</v>
      </c>
      <c r="Z1" s="7" t="s">
        <v>25</v>
      </c>
      <c r="AA1" s="7" t="s">
        <v>26</v>
      </c>
      <c r="AB1" s="7" t="s">
        <v>27</v>
      </c>
      <c r="AC1" s="7" t="s">
        <v>28</v>
      </c>
      <c r="AD1" s="7" t="s">
        <v>29</v>
      </c>
      <c r="AE1" s="9" t="s">
        <v>30</v>
      </c>
      <c r="AF1" s="7" t="s">
        <v>31</v>
      </c>
      <c r="AG1" s="9" t="s">
        <v>32</v>
      </c>
      <c r="AH1" s="9" t="s">
        <v>33</v>
      </c>
      <c r="AI1" s="7" t="s">
        <v>34</v>
      </c>
      <c r="AJ1" s="7" t="s">
        <v>35</v>
      </c>
      <c r="AK1" s="7" t="s">
        <v>36</v>
      </c>
      <c r="AL1" s="7" t="s">
        <v>37</v>
      </c>
      <c r="AM1" s="7" t="s">
        <v>38</v>
      </c>
      <c r="AN1" s="7" t="s">
        <v>39</v>
      </c>
      <c r="AO1" s="7" t="s">
        <v>40</v>
      </c>
      <c r="AP1" s="7" t="s">
        <v>41</v>
      </c>
      <c r="AQ1" s="7" t="s">
        <v>42</v>
      </c>
      <c r="AR1" s="7" t="s">
        <v>43</v>
      </c>
      <c r="AS1" s="7" t="s">
        <v>44</v>
      </c>
    </row>
    <row r="2" spans="1:45" ht="45" x14ac:dyDescent="0.15">
      <c r="A2" s="10" t="s">
        <v>45</v>
      </c>
      <c r="B2" s="10" t="s">
        <v>46</v>
      </c>
      <c r="C2" s="10" t="s">
        <v>47</v>
      </c>
      <c r="D2" s="10" t="s">
        <v>48</v>
      </c>
      <c r="E2" s="11" t="s">
        <v>49</v>
      </c>
      <c r="F2" s="10" t="s">
        <v>50</v>
      </c>
      <c r="G2" s="10" t="s">
        <v>51</v>
      </c>
      <c r="H2" s="10" t="s">
        <v>52</v>
      </c>
      <c r="I2" s="10" t="s">
        <v>53</v>
      </c>
      <c r="J2" s="10" t="s">
        <v>54</v>
      </c>
      <c r="K2" s="10" t="s">
        <v>55</v>
      </c>
      <c r="L2" s="10" t="s">
        <v>54</v>
      </c>
      <c r="M2" s="10" t="s">
        <v>54</v>
      </c>
      <c r="N2" s="10" t="s">
        <v>54</v>
      </c>
      <c r="O2" s="10" t="s">
        <v>54</v>
      </c>
      <c r="P2" s="10" t="s">
        <v>54</v>
      </c>
      <c r="Q2" s="10" t="s">
        <v>54</v>
      </c>
      <c r="R2" s="10" t="s">
        <v>54</v>
      </c>
      <c r="S2" s="10" t="s">
        <v>56</v>
      </c>
      <c r="T2" s="10" t="s">
        <v>57</v>
      </c>
      <c r="U2" s="12" t="s">
        <v>58</v>
      </c>
      <c r="V2" s="10" t="s">
        <v>55</v>
      </c>
      <c r="W2" s="10" t="s">
        <v>54</v>
      </c>
      <c r="X2" s="10" t="s">
        <v>54</v>
      </c>
      <c r="Y2" s="10" t="s">
        <v>54</v>
      </c>
      <c r="Z2" s="13"/>
      <c r="AA2" s="10" t="s">
        <v>54</v>
      </c>
      <c r="AB2" s="13"/>
      <c r="AC2" s="10" t="s">
        <v>54</v>
      </c>
      <c r="AD2" s="13"/>
      <c r="AE2" s="14" t="s">
        <v>54</v>
      </c>
      <c r="AF2" s="10" t="s">
        <v>59</v>
      </c>
      <c r="AG2" s="14" t="s">
        <v>60</v>
      </c>
      <c r="AH2" s="14" t="s">
        <v>61</v>
      </c>
      <c r="AI2" s="13"/>
      <c r="AJ2" s="13"/>
      <c r="AK2" s="10" t="s">
        <v>55</v>
      </c>
      <c r="AL2" s="10" t="s">
        <v>55</v>
      </c>
      <c r="AM2" s="10" t="s">
        <v>55</v>
      </c>
      <c r="AN2" s="10" t="s">
        <v>55</v>
      </c>
      <c r="AO2" s="10" t="s">
        <v>55</v>
      </c>
      <c r="AP2" s="10" t="s">
        <v>55</v>
      </c>
      <c r="AQ2" s="10" t="s">
        <v>62</v>
      </c>
      <c r="AR2" s="10" t="s">
        <v>63</v>
      </c>
      <c r="AS2" s="10" t="s">
        <v>64</v>
      </c>
    </row>
    <row r="3" spans="1:45" ht="30" x14ac:dyDescent="0.15">
      <c r="A3" s="10" t="s">
        <v>65</v>
      </c>
      <c r="B3" s="10" t="s">
        <v>46</v>
      </c>
      <c r="C3" s="10" t="s">
        <v>47</v>
      </c>
      <c r="D3" s="10" t="s">
        <v>48</v>
      </c>
      <c r="E3" s="10" t="s">
        <v>49</v>
      </c>
      <c r="F3" s="10" t="s">
        <v>50</v>
      </c>
      <c r="G3" s="10" t="s">
        <v>51</v>
      </c>
      <c r="H3" s="10" t="s">
        <v>52</v>
      </c>
      <c r="I3" s="10" t="s">
        <v>53</v>
      </c>
      <c r="J3" s="10" t="s">
        <v>54</v>
      </c>
      <c r="K3" s="10" t="s">
        <v>66</v>
      </c>
      <c r="L3" s="10" t="s">
        <v>67</v>
      </c>
      <c r="M3" s="10" t="s">
        <v>68</v>
      </c>
      <c r="N3" s="10" t="s">
        <v>69</v>
      </c>
      <c r="O3" s="10" t="s">
        <v>70</v>
      </c>
      <c r="P3" s="10" t="s">
        <v>71</v>
      </c>
      <c r="Q3" s="10" t="s">
        <v>72</v>
      </c>
      <c r="R3" s="10" t="s">
        <v>73</v>
      </c>
      <c r="S3" s="10" t="s">
        <v>56</v>
      </c>
      <c r="T3" s="10" t="s">
        <v>74</v>
      </c>
      <c r="U3" s="12" t="s">
        <v>75</v>
      </c>
      <c r="V3" s="10" t="s">
        <v>66</v>
      </c>
      <c r="W3" s="10" t="s">
        <v>76</v>
      </c>
      <c r="X3" s="10" t="s">
        <v>54</v>
      </c>
      <c r="Y3" s="10" t="s">
        <v>54</v>
      </c>
      <c r="Z3" s="13"/>
      <c r="AA3" s="10" t="s">
        <v>54</v>
      </c>
      <c r="AB3" s="13"/>
      <c r="AC3" s="10" t="s">
        <v>77</v>
      </c>
      <c r="AD3" s="13"/>
      <c r="AE3" s="14" t="s">
        <v>54</v>
      </c>
      <c r="AF3" s="10" t="s">
        <v>78</v>
      </c>
      <c r="AG3" s="14" t="s">
        <v>79</v>
      </c>
      <c r="AH3" s="24" t="s">
        <v>80</v>
      </c>
      <c r="AI3" s="13"/>
      <c r="AJ3" s="13"/>
      <c r="AK3" s="10" t="s">
        <v>55</v>
      </c>
      <c r="AL3" s="10" t="s">
        <v>55</v>
      </c>
      <c r="AM3" s="10" t="s">
        <v>55</v>
      </c>
      <c r="AN3" s="10" t="s">
        <v>55</v>
      </c>
      <c r="AO3" s="10" t="s">
        <v>55</v>
      </c>
      <c r="AP3" s="10" t="s">
        <v>55</v>
      </c>
      <c r="AQ3" s="10" t="s">
        <v>81</v>
      </c>
      <c r="AR3" s="10" t="s">
        <v>82</v>
      </c>
      <c r="AS3" s="10" t="s">
        <v>83</v>
      </c>
    </row>
    <row r="4" spans="1:45" ht="300" x14ac:dyDescent="0.15">
      <c r="A4" s="10" t="s">
        <v>84</v>
      </c>
      <c r="B4" s="10" t="s">
        <v>85</v>
      </c>
      <c r="C4" s="10" t="s">
        <v>86</v>
      </c>
      <c r="D4" s="10" t="s">
        <v>87</v>
      </c>
      <c r="E4" s="11" t="s">
        <v>88</v>
      </c>
      <c r="F4" s="10" t="s">
        <v>89</v>
      </c>
      <c r="G4" s="10" t="s">
        <v>51</v>
      </c>
      <c r="H4" s="10" t="s">
        <v>90</v>
      </c>
      <c r="I4" s="10" t="s">
        <v>53</v>
      </c>
      <c r="J4" s="10" t="s">
        <v>54</v>
      </c>
      <c r="K4" s="10" t="s">
        <v>55</v>
      </c>
      <c r="L4" s="10" t="s">
        <v>54</v>
      </c>
      <c r="M4" s="10" t="s">
        <v>54</v>
      </c>
      <c r="N4" s="10" t="s">
        <v>54</v>
      </c>
      <c r="O4" s="10" t="s">
        <v>54</v>
      </c>
      <c r="P4" s="10" t="s">
        <v>54</v>
      </c>
      <c r="Q4" s="10" t="s">
        <v>54</v>
      </c>
      <c r="R4" s="10" t="s">
        <v>54</v>
      </c>
      <c r="S4" s="10" t="s">
        <v>91</v>
      </c>
      <c r="T4" s="10" t="s">
        <v>92</v>
      </c>
      <c r="U4" s="12" t="s">
        <v>93</v>
      </c>
      <c r="V4" s="10" t="s">
        <v>66</v>
      </c>
      <c r="W4" s="10" t="s">
        <v>94</v>
      </c>
      <c r="X4" s="10" t="s">
        <v>94</v>
      </c>
      <c r="Y4" s="10" t="s">
        <v>95</v>
      </c>
      <c r="Z4" s="13"/>
      <c r="AA4" s="10" t="s">
        <v>54</v>
      </c>
      <c r="AB4" s="13"/>
      <c r="AC4" s="10" t="s">
        <v>54</v>
      </c>
      <c r="AD4" s="13"/>
      <c r="AE4" s="14" t="s">
        <v>96</v>
      </c>
      <c r="AF4" s="10" t="s">
        <v>59</v>
      </c>
      <c r="AG4" s="16" t="s">
        <v>368</v>
      </c>
      <c r="AH4" s="14" t="s">
        <v>54</v>
      </c>
      <c r="AI4" s="13" t="str">
        <f>HYPERLINK("https://api.typeform.com/responses/files/8dbc54adc60dc8e3867b38ce180b273e7a7b007183bb744a02c2fecf1eb822e7/BuildingsLoD3_FME_Additional_Visualizations_and_Comments.pdf","https://api.typeform.com/responses/files/8dbc54adc60dc8e3867b38ce180b273e7a7b007183bb744a02c2fecf1eb822e7/BuildingsLoD3_FME_Additional_Visualizations_and_Comments.pdf")</f>
        <v>https://api.typeform.com/responses/files/8dbc54adc60dc8e3867b38ce180b273e7a7b007183bb744a02c2fecf1eb822e7/BuildingsLoD3_FME_Additional_Visualizations_and_Comments.pdf</v>
      </c>
      <c r="AJ4" s="13" t="str">
        <f>HYPERLINK("https://api.typeform.com/responses/files/02f24f990dbc57d3870b93ebd2bd42a054282dc7d9f768e4efba77e4a40e8f0e/T4_BuildingsLoD3_FME_IFC4_AUsmani.docx","https://api.typeform.com/responses/files/02f24f990dbc57d3870b93ebd2bd42a054282dc7d9f768e4efba77e4a40e8f0e/T4_BuildingsLoD3_FME_IFC4_AUsmani.docx")</f>
        <v>https://api.typeform.com/responses/files/02f24f990dbc57d3870b93ebd2bd42a054282dc7d9f768e4efba77e4a40e8f0e/T4_BuildingsLoD3_FME_IFC4_AUsmani.docx</v>
      </c>
      <c r="AK4" s="10" t="s">
        <v>55</v>
      </c>
      <c r="AL4" s="10" t="s">
        <v>55</v>
      </c>
      <c r="AM4" s="10" t="s">
        <v>55</v>
      </c>
      <c r="AN4" s="10" t="s">
        <v>55</v>
      </c>
      <c r="AO4" s="10" t="s">
        <v>66</v>
      </c>
      <c r="AP4" s="10" t="s">
        <v>55</v>
      </c>
      <c r="AQ4" s="10" t="s">
        <v>98</v>
      </c>
      <c r="AR4" s="10" t="s">
        <v>99</v>
      </c>
      <c r="AS4" s="10" t="s">
        <v>100</v>
      </c>
    </row>
    <row r="5" spans="1:45" ht="285" x14ac:dyDescent="0.15">
      <c r="A5" s="10" t="s">
        <v>101</v>
      </c>
      <c r="B5" s="10" t="s">
        <v>85</v>
      </c>
      <c r="C5" s="10" t="s">
        <v>86</v>
      </c>
      <c r="D5" s="10" t="s">
        <v>87</v>
      </c>
      <c r="E5" s="11" t="s">
        <v>102</v>
      </c>
      <c r="F5" s="10" t="s">
        <v>103</v>
      </c>
      <c r="G5" s="10" t="s">
        <v>51</v>
      </c>
      <c r="H5" s="10" t="s">
        <v>104</v>
      </c>
      <c r="I5" s="10" t="s">
        <v>105</v>
      </c>
      <c r="J5" s="10" t="s">
        <v>54</v>
      </c>
      <c r="K5" s="10" t="s">
        <v>55</v>
      </c>
      <c r="L5" s="10" t="s">
        <v>54</v>
      </c>
      <c r="M5" s="10" t="s">
        <v>54</v>
      </c>
      <c r="N5" s="10" t="s">
        <v>54</v>
      </c>
      <c r="O5" s="10" t="s">
        <v>54</v>
      </c>
      <c r="P5" s="10" t="s">
        <v>54</v>
      </c>
      <c r="Q5" s="10" t="s">
        <v>54</v>
      </c>
      <c r="R5" s="10" t="s">
        <v>54</v>
      </c>
      <c r="S5" s="10" t="s">
        <v>91</v>
      </c>
      <c r="T5" s="10" t="s">
        <v>106</v>
      </c>
      <c r="U5" s="12" t="s">
        <v>107</v>
      </c>
      <c r="V5" s="10" t="s">
        <v>55</v>
      </c>
      <c r="W5" s="10" t="s">
        <v>54</v>
      </c>
      <c r="X5" s="10" t="s">
        <v>54</v>
      </c>
      <c r="Y5" s="10" t="s">
        <v>54</v>
      </c>
      <c r="Z5" s="13"/>
      <c r="AA5" s="10" t="s">
        <v>54</v>
      </c>
      <c r="AB5" s="13"/>
      <c r="AC5" s="10" t="s">
        <v>54</v>
      </c>
      <c r="AD5" s="13"/>
      <c r="AE5" s="14" t="s">
        <v>108</v>
      </c>
      <c r="AF5" s="10" t="s">
        <v>59</v>
      </c>
      <c r="AG5" s="16" t="s">
        <v>369</v>
      </c>
      <c r="AH5" s="14" t="s">
        <v>54</v>
      </c>
      <c r="AI5" s="13" t="str">
        <f>HYPERLINK("https://api.typeform.com/responses/files/9ecbd8b69d9d86cbb1bbebc0553d7a8285d2421b2b2e0dbf2a10eb93729ee474/Rotterdam3D_Additional_Visualizations_and_Comments.pdf","https://api.typeform.com/responses/files/9ecbd8b69d9d86cbb1bbebc0553d7a8285d2421b2b2e0dbf2a10eb93729ee474/Rotterdam3D_Additional_Visualizations_and_Comments.pdf")</f>
        <v>https://api.typeform.com/responses/files/9ecbd8b69d9d86cbb1bbebc0553d7a8285d2421b2b2e0dbf2a10eb93729ee474/Rotterdam3D_Additional_Visualizations_and_Comments.pdf</v>
      </c>
      <c r="AJ5" s="13" t="str">
        <f>HYPERLINK("https://api.typeform.com/responses/files/c6e0921b072c0d5cfe8852d51ea3c8e9b5f7c46327b3dc280a7bab526f741712/T4_Rotterdam3D_FZK_IFC2X3_AUsmani.docx","https://api.typeform.com/responses/files/c6e0921b072c0d5cfe8852d51ea3c8e9b5f7c46327b3dc280a7bab526f741712/T4_Rotterdam3D_FZK_IFC2X3_AUsmani.docx")</f>
        <v>https://api.typeform.com/responses/files/c6e0921b072c0d5cfe8852d51ea3c8e9b5f7c46327b3dc280a7bab526f741712/T4_Rotterdam3D_FZK_IFC2X3_AUsmani.docx</v>
      </c>
      <c r="AK5" s="10" t="s">
        <v>55</v>
      </c>
      <c r="AL5" s="10" t="s">
        <v>55</v>
      </c>
      <c r="AM5" s="10" t="s">
        <v>55</v>
      </c>
      <c r="AN5" s="10" t="s">
        <v>55</v>
      </c>
      <c r="AO5" s="10" t="s">
        <v>66</v>
      </c>
      <c r="AP5" s="10" t="s">
        <v>55</v>
      </c>
      <c r="AQ5" s="10" t="s">
        <v>110</v>
      </c>
      <c r="AR5" s="10" t="s">
        <v>111</v>
      </c>
      <c r="AS5" s="10" t="s">
        <v>100</v>
      </c>
    </row>
    <row r="6" spans="1:45" ht="255" x14ac:dyDescent="0.15">
      <c r="A6" s="10" t="s">
        <v>112</v>
      </c>
      <c r="B6" s="10" t="s">
        <v>85</v>
      </c>
      <c r="C6" s="10" t="s">
        <v>86</v>
      </c>
      <c r="D6" s="10" t="s">
        <v>87</v>
      </c>
      <c r="E6" s="10" t="s">
        <v>102</v>
      </c>
      <c r="F6" s="10" t="s">
        <v>103</v>
      </c>
      <c r="G6" s="10" t="s">
        <v>51</v>
      </c>
      <c r="H6" s="10" t="s">
        <v>104</v>
      </c>
      <c r="I6" s="10" t="s">
        <v>105</v>
      </c>
      <c r="J6" s="10" t="s">
        <v>54</v>
      </c>
      <c r="K6" s="10" t="s">
        <v>55</v>
      </c>
      <c r="L6" s="10" t="s">
        <v>54</v>
      </c>
      <c r="M6" s="10" t="s">
        <v>54</v>
      </c>
      <c r="N6" s="10" t="s">
        <v>54</v>
      </c>
      <c r="O6" s="10" t="s">
        <v>54</v>
      </c>
      <c r="P6" s="10" t="s">
        <v>54</v>
      </c>
      <c r="Q6" s="10" t="s">
        <v>54</v>
      </c>
      <c r="R6" s="10" t="s">
        <v>54</v>
      </c>
      <c r="S6" s="10" t="s">
        <v>91</v>
      </c>
      <c r="T6" s="10" t="s">
        <v>92</v>
      </c>
      <c r="U6" s="12" t="s">
        <v>93</v>
      </c>
      <c r="V6" s="10" t="s">
        <v>55</v>
      </c>
      <c r="W6" s="10" t="s">
        <v>54</v>
      </c>
      <c r="X6" s="10" t="s">
        <v>54</v>
      </c>
      <c r="Y6" s="10" t="s">
        <v>54</v>
      </c>
      <c r="Z6" s="13"/>
      <c r="AA6" s="10" t="s">
        <v>54</v>
      </c>
      <c r="AB6" s="13"/>
      <c r="AC6" s="10" t="s">
        <v>54</v>
      </c>
      <c r="AD6" s="13"/>
      <c r="AE6" s="14" t="s">
        <v>108</v>
      </c>
      <c r="AF6" s="10" t="s">
        <v>59</v>
      </c>
      <c r="AG6" s="14" t="s">
        <v>113</v>
      </c>
      <c r="AH6" s="14" t="s">
        <v>114</v>
      </c>
      <c r="AI6" s="13" t="str">
        <f>HYPERLINK("https://api.typeform.com/responses/files/afae28d8a3464d8d149a2082b672fe612a217f55228666554249e643645a8924/BuildingsLoD3_Additional_Visualizations_and_Comments.pdf","https://api.typeform.com/responses/files/afae28d8a3464d8d149a2082b672fe612a217f55228666554249e643645a8924/BuildingsLoD3_Additional_Visualizations_and_Comments.pdf")</f>
        <v>https://api.typeform.com/responses/files/afae28d8a3464d8d149a2082b672fe612a217f55228666554249e643645a8924/BuildingsLoD3_Additional_Visualizations_and_Comments.pdf</v>
      </c>
      <c r="AJ6" s="13" t="str">
        <f>HYPERLINK("https://api.typeform.com/responses/files/22985c5ae8458edb03b8112060bc8c6a19a1de3ce3d9246197aa76590d29e61e/T4_BuildingsLoD3_FZK_IFC2X3_AUsmani.docx","https://api.typeform.com/responses/files/22985c5ae8458edb03b8112060bc8c6a19a1de3ce3d9246197aa76590d29e61e/T4_BuildingsLoD3_FZK_IFC2X3_AUsmani.docx")</f>
        <v>https://api.typeform.com/responses/files/22985c5ae8458edb03b8112060bc8c6a19a1de3ce3d9246197aa76590d29e61e/T4_BuildingsLoD3_FZK_IFC2X3_AUsmani.docx</v>
      </c>
      <c r="AK6" s="10" t="s">
        <v>55</v>
      </c>
      <c r="AL6" s="10" t="s">
        <v>55</v>
      </c>
      <c r="AM6" s="10" t="s">
        <v>55</v>
      </c>
      <c r="AN6" s="10" t="s">
        <v>55</v>
      </c>
      <c r="AO6" s="10" t="s">
        <v>66</v>
      </c>
      <c r="AP6" s="10" t="s">
        <v>55</v>
      </c>
      <c r="AQ6" s="10" t="s">
        <v>115</v>
      </c>
      <c r="AR6" s="10" t="s">
        <v>116</v>
      </c>
      <c r="AS6" s="10" t="s">
        <v>100</v>
      </c>
    </row>
    <row r="7" spans="1:45" ht="314" x14ac:dyDescent="0.15">
      <c r="A7" s="10" t="s">
        <v>117</v>
      </c>
      <c r="B7" s="10" t="s">
        <v>85</v>
      </c>
      <c r="C7" s="10" t="s">
        <v>86</v>
      </c>
      <c r="D7" s="10" t="s">
        <v>87</v>
      </c>
      <c r="E7" s="10" t="s">
        <v>102</v>
      </c>
      <c r="F7" s="10" t="s">
        <v>103</v>
      </c>
      <c r="G7" s="10" t="s">
        <v>51</v>
      </c>
      <c r="H7" s="10" t="s">
        <v>104</v>
      </c>
      <c r="I7" s="10" t="s">
        <v>105</v>
      </c>
      <c r="J7" s="10" t="s">
        <v>54</v>
      </c>
      <c r="K7" s="10" t="s">
        <v>66</v>
      </c>
      <c r="L7" s="10" t="s">
        <v>118</v>
      </c>
      <c r="M7" s="10" t="s">
        <v>119</v>
      </c>
      <c r="N7" s="10" t="s">
        <v>120</v>
      </c>
      <c r="O7" s="10" t="s">
        <v>121</v>
      </c>
      <c r="P7" s="10" t="s">
        <v>71</v>
      </c>
      <c r="Q7" s="10" t="s">
        <v>122</v>
      </c>
      <c r="R7" s="10" t="s">
        <v>123</v>
      </c>
      <c r="S7" s="10" t="s">
        <v>91</v>
      </c>
      <c r="T7" s="10" t="s">
        <v>124</v>
      </c>
      <c r="U7" s="12" t="s">
        <v>107</v>
      </c>
      <c r="V7" s="10" t="s">
        <v>66</v>
      </c>
      <c r="W7" s="10" t="s">
        <v>94</v>
      </c>
      <c r="X7" s="10" t="s">
        <v>94</v>
      </c>
      <c r="Y7" s="10" t="s">
        <v>125</v>
      </c>
      <c r="Z7" s="13" t="str">
        <f>HYPERLINK("https://api.typeform.com/responses/files/3d69436d4e941e962733a18c1240a1a4a5090c81e185523fea90af04ced41122/FZK_Automatic_Procedure_Steps_and_Screenshots.pdf","https://api.typeform.com/responses/files/3d69436d4e941e962733a18c1240a1a4a5090c81e185523fea90af04ced41122/FZK_Automatic_Procedure_Steps_and_Screenshots.pdf")</f>
        <v>https://api.typeform.com/responses/files/3d69436d4e941e962733a18c1240a1a4a5090c81e185523fea90af04ced41122/FZK_Automatic_Procedure_Steps_and_Screenshots.pdf</v>
      </c>
      <c r="AA7" s="10" t="s">
        <v>54</v>
      </c>
      <c r="AB7" s="13"/>
      <c r="AC7" s="10" t="s">
        <v>54</v>
      </c>
      <c r="AD7" s="13"/>
      <c r="AE7" s="14" t="s">
        <v>126</v>
      </c>
      <c r="AF7" s="10" t="s">
        <v>127</v>
      </c>
      <c r="AG7" s="14" t="s">
        <v>128</v>
      </c>
      <c r="AH7" s="14" t="s">
        <v>129</v>
      </c>
      <c r="AI7" s="13" t="str">
        <f>HYPERLINK("https://api.typeform.com/responses/files/120ce413e61aca75417c82040becf3615755564ea8fc213c7508f4485339d204/AmsterdamLoD1_Additional_Visualizations_and_Comments.pdf","https://api.typeform.com/responses/files/120ce413e61aca75417c82040becf3615755564ea8fc213c7508f4485339d204/AmsterdamLoD1_Additional_Visualizations_and_Comments.pdf")</f>
        <v>https://api.typeform.com/responses/files/120ce413e61aca75417c82040becf3615755564ea8fc213c7508f4485339d204/AmsterdamLoD1_Additional_Visualizations_and_Comments.pdf</v>
      </c>
      <c r="AJ7" s="13" t="str">
        <f>HYPERLINK("https://api.typeform.com/responses/files/31f6f0a5a900e479573c193a5ea7fd5e84caecfc378bad46b0f044431557848c/T4_AmsterdamLoD1_FZK_IFC4_AUsmani.docx","https://api.typeform.com/responses/files/31f6f0a5a900e479573c193a5ea7fd5e84caecfc378bad46b0f044431557848c/T4_AmsterdamLoD1_FZK_IFC4_AUsmani.docx")</f>
        <v>https://api.typeform.com/responses/files/31f6f0a5a900e479573c193a5ea7fd5e84caecfc378bad46b0f044431557848c/T4_AmsterdamLoD1_FZK_IFC4_AUsmani.docx</v>
      </c>
      <c r="AK7" s="10" t="s">
        <v>55</v>
      </c>
      <c r="AL7" s="10" t="s">
        <v>55</v>
      </c>
      <c r="AM7" s="10" t="s">
        <v>55</v>
      </c>
      <c r="AN7" s="10" t="s">
        <v>55</v>
      </c>
      <c r="AO7" s="10" t="s">
        <v>66</v>
      </c>
      <c r="AP7" s="10" t="s">
        <v>55</v>
      </c>
      <c r="AQ7" s="10" t="s">
        <v>130</v>
      </c>
      <c r="AR7" s="10" t="s">
        <v>131</v>
      </c>
      <c r="AS7" s="10" t="s">
        <v>100</v>
      </c>
    </row>
    <row r="8" spans="1:45" ht="240" x14ac:dyDescent="0.15">
      <c r="A8" s="10" t="s">
        <v>132</v>
      </c>
      <c r="B8" s="10" t="s">
        <v>85</v>
      </c>
      <c r="C8" s="10" t="s">
        <v>86</v>
      </c>
      <c r="D8" s="10" t="s">
        <v>87</v>
      </c>
      <c r="E8" s="15" t="s">
        <v>88</v>
      </c>
      <c r="F8" s="10" t="s">
        <v>89</v>
      </c>
      <c r="G8" s="10" t="s">
        <v>51</v>
      </c>
      <c r="H8" s="10" t="s">
        <v>133</v>
      </c>
      <c r="I8" s="10" t="s">
        <v>53</v>
      </c>
      <c r="J8" s="10" t="s">
        <v>54</v>
      </c>
      <c r="K8" s="10" t="s">
        <v>55</v>
      </c>
      <c r="L8" s="10" t="s">
        <v>54</v>
      </c>
      <c r="M8" s="10" t="s">
        <v>54</v>
      </c>
      <c r="N8" s="10" t="s">
        <v>54</v>
      </c>
      <c r="O8" s="10" t="s">
        <v>54</v>
      </c>
      <c r="P8" s="10" t="s">
        <v>54</v>
      </c>
      <c r="Q8" s="10" t="s">
        <v>54</v>
      </c>
      <c r="R8" s="10" t="s">
        <v>54</v>
      </c>
      <c r="S8" s="10" t="s">
        <v>56</v>
      </c>
      <c r="T8" s="10" t="s">
        <v>134</v>
      </c>
      <c r="U8" s="12" t="s">
        <v>135</v>
      </c>
      <c r="V8" s="10" t="s">
        <v>55</v>
      </c>
      <c r="W8" s="10" t="s">
        <v>54</v>
      </c>
      <c r="X8" s="10" t="s">
        <v>54</v>
      </c>
      <c r="Y8" s="10" t="s">
        <v>54</v>
      </c>
      <c r="Z8" s="13"/>
      <c r="AA8" s="10" t="s">
        <v>54</v>
      </c>
      <c r="AB8" s="13"/>
      <c r="AC8" s="10" t="s">
        <v>54</v>
      </c>
      <c r="AD8" s="13"/>
      <c r="AE8" s="14" t="s">
        <v>136</v>
      </c>
      <c r="AF8" s="10" t="s">
        <v>59</v>
      </c>
      <c r="AG8" s="16" t="s">
        <v>370</v>
      </c>
      <c r="AH8" s="14" t="s">
        <v>138</v>
      </c>
      <c r="AI8" s="13" t="str">
        <f>HYPERLINK("https://api.typeform.com/responses/files/b248e2bbf00e6098b7af083c797fa5de9a44c1972f308bb055fa63bac6af38c3/IFCGeometries_Additional_Visualizations_and_Comments.pdf","https://api.typeform.com/responses/files/b248e2bbf00e6098b7af083c797fa5de9a44c1972f308bb055fa63bac6af38c3/IFCGeometries_Additional_Visualizations_and_Comments.pdf")</f>
        <v>https://api.typeform.com/responses/files/b248e2bbf00e6098b7af083c797fa5de9a44c1972f308bb055fa63bac6af38c3/IFCGeometries_Additional_Visualizations_and_Comments.pdf</v>
      </c>
      <c r="AJ8" s="13" t="str">
        <f>HYPERLINK("https://api.typeform.com/responses/files/c8ac463ffb223f393405b7849cbaa7cceb434b10dfb192fb19414fa28a2dafa5/T4_IFCGeometires_FME_CityGML2_AUsmani.docx","https://api.typeform.com/responses/files/c8ac463ffb223f393405b7849cbaa7cceb434b10dfb192fb19414fa28a2dafa5/T4_IFCGeometires_FME_CityGML2_AUsmani.docx")</f>
        <v>https://api.typeform.com/responses/files/c8ac463ffb223f393405b7849cbaa7cceb434b10dfb192fb19414fa28a2dafa5/T4_IFCGeometires_FME_CityGML2_AUsmani.docx</v>
      </c>
      <c r="AK8" s="10" t="s">
        <v>55</v>
      </c>
      <c r="AL8" s="10" t="s">
        <v>55</v>
      </c>
      <c r="AM8" s="10" t="s">
        <v>55</v>
      </c>
      <c r="AN8" s="10" t="s">
        <v>55</v>
      </c>
      <c r="AO8" s="10" t="s">
        <v>66</v>
      </c>
      <c r="AP8" s="10" t="s">
        <v>55</v>
      </c>
      <c r="AQ8" s="10" t="s">
        <v>139</v>
      </c>
      <c r="AR8" s="10" t="s">
        <v>140</v>
      </c>
      <c r="AS8" s="10" t="s">
        <v>100</v>
      </c>
    </row>
    <row r="9" spans="1:45" ht="409.6" x14ac:dyDescent="0.15">
      <c r="A9" s="10" t="s">
        <v>141</v>
      </c>
      <c r="B9" s="10" t="s">
        <v>85</v>
      </c>
      <c r="C9" s="10" t="s">
        <v>86</v>
      </c>
      <c r="D9" s="10" t="s">
        <v>87</v>
      </c>
      <c r="E9" s="10" t="s">
        <v>88</v>
      </c>
      <c r="F9" s="10" t="s">
        <v>89</v>
      </c>
      <c r="G9" s="10" t="s">
        <v>51</v>
      </c>
      <c r="H9" s="10" t="s">
        <v>133</v>
      </c>
      <c r="I9" s="10" t="s">
        <v>53</v>
      </c>
      <c r="J9" s="10" t="s">
        <v>54</v>
      </c>
      <c r="K9" s="10" t="s">
        <v>55</v>
      </c>
      <c r="L9" s="10" t="s">
        <v>54</v>
      </c>
      <c r="M9" s="10" t="s">
        <v>54</v>
      </c>
      <c r="N9" s="10" t="s">
        <v>54</v>
      </c>
      <c r="O9" s="10" t="s">
        <v>54</v>
      </c>
      <c r="P9" s="10" t="s">
        <v>54</v>
      </c>
      <c r="Q9" s="10" t="s">
        <v>54</v>
      </c>
      <c r="R9" s="10" t="s">
        <v>54</v>
      </c>
      <c r="S9" s="10" t="s">
        <v>56</v>
      </c>
      <c r="T9" s="10" t="s">
        <v>57</v>
      </c>
      <c r="U9" s="12" t="s">
        <v>135</v>
      </c>
      <c r="V9" s="10" t="s">
        <v>55</v>
      </c>
      <c r="W9" s="10" t="s">
        <v>54</v>
      </c>
      <c r="X9" s="10" t="s">
        <v>54</v>
      </c>
      <c r="Y9" s="10" t="s">
        <v>54</v>
      </c>
      <c r="Z9" s="13"/>
      <c r="AA9" s="10" t="s">
        <v>54</v>
      </c>
      <c r="AB9" s="13"/>
      <c r="AC9" s="10" t="s">
        <v>54</v>
      </c>
      <c r="AD9" s="13"/>
      <c r="AE9" s="14" t="s">
        <v>142</v>
      </c>
      <c r="AF9" s="10" t="s">
        <v>59</v>
      </c>
      <c r="AG9" s="16" t="s">
        <v>371</v>
      </c>
      <c r="AH9" s="16" t="s">
        <v>376</v>
      </c>
      <c r="AI9" s="13" t="str">
        <f>HYPERLINK("https://api.typeform.com/responses/files/447553f9bfe7273a3993203a004c6c14a377a4801a8160ba1cd8ec7b8ecf4cce/IFCGeometries_IFC4_Additional_Visualizations_and_Comments.pdf","https://api.typeform.com/responses/files/447553f9bfe7273a3993203a004c6c14a377a4801a8160ba1cd8ec7b8ecf4cce/IFCGeometries_IFC4_Additional_Visualizations_and_Comments.pdf")</f>
        <v>https://api.typeform.com/responses/files/447553f9bfe7273a3993203a004c6c14a377a4801a8160ba1cd8ec7b8ecf4cce/IFCGeometries_IFC4_Additional_Visualizations_and_Comments.pdf</v>
      </c>
      <c r="AJ9" s="13" t="str">
        <f>HYPERLINK("https://api.typeform.com/responses/files/7aae6335a128d5dcecdc3361a4cced760a8fdcd43e0b32317e43a8b32c6bf119/T4_IFCGeometires_IFC4_FME_CityGML2_AUsmani.docx","https://api.typeform.com/responses/files/7aae6335a128d5dcecdc3361a4cced760a8fdcd43e0b32317e43a8b32c6bf119/T4_IFCGeometires_IFC4_FME_CityGML2_AUsmani.docx")</f>
        <v>https://api.typeform.com/responses/files/7aae6335a128d5dcecdc3361a4cced760a8fdcd43e0b32317e43a8b32c6bf119/T4_IFCGeometires_IFC4_FME_CityGML2_AUsmani.docx</v>
      </c>
      <c r="AK9" s="10" t="s">
        <v>55</v>
      </c>
      <c r="AL9" s="10" t="s">
        <v>55</v>
      </c>
      <c r="AM9" s="10" t="s">
        <v>55</v>
      </c>
      <c r="AN9" s="10" t="s">
        <v>55</v>
      </c>
      <c r="AO9" s="10" t="s">
        <v>66</v>
      </c>
      <c r="AP9" s="10" t="s">
        <v>55</v>
      </c>
      <c r="AQ9" s="10" t="s">
        <v>145</v>
      </c>
      <c r="AR9" s="10" t="s">
        <v>146</v>
      </c>
      <c r="AS9" s="10" t="s">
        <v>100</v>
      </c>
    </row>
    <row r="10" spans="1:45" ht="314" x14ac:dyDescent="0.15">
      <c r="A10" s="10" t="s">
        <v>147</v>
      </c>
      <c r="B10" s="10" t="s">
        <v>85</v>
      </c>
      <c r="C10" s="10" t="s">
        <v>86</v>
      </c>
      <c r="D10" s="10" t="s">
        <v>87</v>
      </c>
      <c r="E10" s="10" t="s">
        <v>88</v>
      </c>
      <c r="F10" s="10" t="s">
        <v>89</v>
      </c>
      <c r="G10" s="10" t="s">
        <v>51</v>
      </c>
      <c r="H10" s="10" t="s">
        <v>133</v>
      </c>
      <c r="I10" s="10" t="s">
        <v>53</v>
      </c>
      <c r="J10" s="10" t="s">
        <v>54</v>
      </c>
      <c r="K10" s="10" t="s">
        <v>55</v>
      </c>
      <c r="L10" s="10" t="s">
        <v>54</v>
      </c>
      <c r="M10" s="10" t="s">
        <v>54</v>
      </c>
      <c r="N10" s="10" t="s">
        <v>54</v>
      </c>
      <c r="O10" s="10" t="s">
        <v>54</v>
      </c>
      <c r="P10" s="10" t="s">
        <v>54</v>
      </c>
      <c r="Q10" s="10" t="s">
        <v>54</v>
      </c>
      <c r="R10" s="10" t="s">
        <v>54</v>
      </c>
      <c r="S10" s="10" t="s">
        <v>56</v>
      </c>
      <c r="T10" s="10" t="s">
        <v>148</v>
      </c>
      <c r="U10" s="12" t="s">
        <v>135</v>
      </c>
      <c r="V10" s="10" t="s">
        <v>55</v>
      </c>
      <c r="W10" s="10" t="s">
        <v>54</v>
      </c>
      <c r="X10" s="10" t="s">
        <v>54</v>
      </c>
      <c r="Y10" s="10" t="s">
        <v>54</v>
      </c>
      <c r="Z10" s="13"/>
      <c r="AA10" s="10" t="s">
        <v>54</v>
      </c>
      <c r="AB10" s="13"/>
      <c r="AC10" s="10" t="s">
        <v>54</v>
      </c>
      <c r="AD10" s="13"/>
      <c r="AE10" s="16" t="s">
        <v>365</v>
      </c>
      <c r="AF10" s="10" t="s">
        <v>78</v>
      </c>
      <c r="AG10" s="16" t="s">
        <v>372</v>
      </c>
      <c r="AH10" s="14" t="s">
        <v>54</v>
      </c>
      <c r="AI10" s="13" t="str">
        <f>HYPERLINK("https://api.typeform.com/responses/files/108ad63c6f1826d7a6f0161f582e76e9cab25f2feee3b19d283a7508a76303ed/Myran_Exp2_Additional_Visualizations_and_Comments.pdf","https://api.typeform.com/responses/files/108ad63c6f1826d7a6f0161f582e76e9cab25f2feee3b19d283a7508a76303ed/Myran_Exp2_Additional_Visualizations_and_Comments.pdf")</f>
        <v>https://api.typeform.com/responses/files/108ad63c6f1826d7a6f0161f582e76e9cab25f2feee3b19d283a7508a76303ed/Myran_Exp2_Additional_Visualizations_and_Comments.pdf</v>
      </c>
      <c r="AJ10" s="13" t="str">
        <f>HYPERLINK("https://api.typeform.com/responses/files/fbe678908275785b10af02780b8b8a420a234cca7796bfa5988dc14aac299612/T4_Myran_FME_CityGML2_AUsmani.docx","https://api.typeform.com/responses/files/fbe678908275785b10af02780b8b8a420a234cca7796bfa5988dc14aac299612/T4_Myran_FME_CityGML2_AUsmani.docx")</f>
        <v>https://api.typeform.com/responses/files/fbe678908275785b10af02780b8b8a420a234cca7796bfa5988dc14aac299612/T4_Myran_FME_CityGML2_AUsmani.docx</v>
      </c>
      <c r="AK10" s="10" t="s">
        <v>55</v>
      </c>
      <c r="AL10" s="10" t="s">
        <v>55</v>
      </c>
      <c r="AM10" s="10" t="s">
        <v>55</v>
      </c>
      <c r="AN10" s="10" t="s">
        <v>55</v>
      </c>
      <c r="AO10" s="10" t="s">
        <v>66</v>
      </c>
      <c r="AP10" s="10" t="s">
        <v>55</v>
      </c>
      <c r="AQ10" s="10" t="s">
        <v>151</v>
      </c>
      <c r="AR10" s="10" t="s">
        <v>152</v>
      </c>
      <c r="AS10" s="10" t="s">
        <v>100</v>
      </c>
    </row>
    <row r="11" spans="1:45" ht="285" x14ac:dyDescent="0.15">
      <c r="A11" s="10" t="s">
        <v>153</v>
      </c>
      <c r="B11" s="10" t="s">
        <v>85</v>
      </c>
      <c r="C11" s="10" t="s">
        <v>86</v>
      </c>
      <c r="D11" s="10" t="s">
        <v>87</v>
      </c>
      <c r="E11" s="10" t="s">
        <v>88</v>
      </c>
      <c r="F11" s="10" t="s">
        <v>89</v>
      </c>
      <c r="G11" s="10" t="s">
        <v>51</v>
      </c>
      <c r="H11" s="10" t="s">
        <v>133</v>
      </c>
      <c r="I11" s="10" t="s">
        <v>53</v>
      </c>
      <c r="J11" s="10" t="s">
        <v>54</v>
      </c>
      <c r="K11" s="10" t="s">
        <v>55</v>
      </c>
      <c r="L11" s="10" t="s">
        <v>54</v>
      </c>
      <c r="M11" s="10" t="s">
        <v>54</v>
      </c>
      <c r="N11" s="10" t="s">
        <v>54</v>
      </c>
      <c r="O11" s="10" t="s">
        <v>54</v>
      </c>
      <c r="P11" s="10" t="s">
        <v>54</v>
      </c>
      <c r="Q11" s="10" t="s">
        <v>54</v>
      </c>
      <c r="R11" s="10" t="s">
        <v>54</v>
      </c>
      <c r="S11" s="10" t="s">
        <v>56</v>
      </c>
      <c r="T11" s="10" t="s">
        <v>148</v>
      </c>
      <c r="U11" s="12" t="s">
        <v>135</v>
      </c>
      <c r="V11" s="10" t="s">
        <v>66</v>
      </c>
      <c r="W11" s="10" t="s">
        <v>94</v>
      </c>
      <c r="X11" s="10" t="s">
        <v>94</v>
      </c>
      <c r="Y11" s="10" t="s">
        <v>154</v>
      </c>
      <c r="Z11" s="13" t="str">
        <f>HYPERLINK("https://api.typeform.com/responses/files/135319bb5ebe29f05d40546d4a5dea9e2095355cc919840cc23e371d6e3c7fdb/Myran_Exp1_Automatic_Procedure_Steps_and_Screenshots.pdf","https://api.typeform.com/responses/files/135319bb5ebe29f05d40546d4a5dea9e2095355cc919840cc23e371d6e3c7fdb/Myran_Exp1_Automatic_Procedure_Steps_and_Screenshots.pdf")</f>
        <v>https://api.typeform.com/responses/files/135319bb5ebe29f05d40546d4a5dea9e2095355cc919840cc23e371d6e3c7fdb/Myran_Exp1_Automatic_Procedure_Steps_and_Screenshots.pdf</v>
      </c>
      <c r="AA11" s="10" t="s">
        <v>54</v>
      </c>
      <c r="AB11" s="13"/>
      <c r="AC11" s="10" t="s">
        <v>54</v>
      </c>
      <c r="AD11" s="13"/>
      <c r="AE11" s="16" t="s">
        <v>366</v>
      </c>
      <c r="AF11" s="10" t="s">
        <v>78</v>
      </c>
      <c r="AG11" s="16" t="s">
        <v>373</v>
      </c>
      <c r="AH11" s="16" t="s">
        <v>377</v>
      </c>
      <c r="AI11" s="13" t="str">
        <f>HYPERLINK("https://api.typeform.com/responses/files/dc141906ffec8012dfdf19347fb0476c6189932639b41b06e64cf0ddc951b7a6/Myran_Exp1_Additional_Visualizations_and_Comments.pdf","https://api.typeform.com/responses/files/dc141906ffec8012dfdf19347fb0476c6189932639b41b06e64cf0ddc951b7a6/Myran_Exp1_Additional_Visualizations_and_Comments.pdf")</f>
        <v>https://api.typeform.com/responses/files/dc141906ffec8012dfdf19347fb0476c6189932639b41b06e64cf0ddc951b7a6/Myran_Exp1_Additional_Visualizations_and_Comments.pdf</v>
      </c>
      <c r="AJ11" s="13" t="str">
        <f>HYPERLINK("https://api.typeform.com/responses/files/711d6c4379443e6f803db07b394ce11aa86536a00c285fde7fefccf2a270d519/T4_Myran_FME_CityGML2_AUsmani.docx","https://api.typeform.com/responses/files/711d6c4379443e6f803db07b394ce11aa86536a00c285fde7fefccf2a270d519/T4_Myran_FME_CityGML2_AUsmani.docx")</f>
        <v>https://api.typeform.com/responses/files/711d6c4379443e6f803db07b394ce11aa86536a00c285fde7fefccf2a270d519/T4_Myran_FME_CityGML2_AUsmani.docx</v>
      </c>
      <c r="AK11" s="10" t="s">
        <v>55</v>
      </c>
      <c r="AL11" s="10" t="s">
        <v>55</v>
      </c>
      <c r="AM11" s="10" t="s">
        <v>55</v>
      </c>
      <c r="AN11" s="10" t="s">
        <v>55</v>
      </c>
      <c r="AO11" s="10" t="s">
        <v>66</v>
      </c>
      <c r="AP11" s="10" t="s">
        <v>55</v>
      </c>
      <c r="AQ11" s="10" t="s">
        <v>158</v>
      </c>
      <c r="AR11" s="10" t="s">
        <v>159</v>
      </c>
      <c r="AS11" s="10" t="s">
        <v>100</v>
      </c>
    </row>
    <row r="12" spans="1:45" ht="398" x14ac:dyDescent="0.15">
      <c r="A12" s="10" t="s">
        <v>160</v>
      </c>
      <c r="B12" s="10" t="s">
        <v>85</v>
      </c>
      <c r="C12" s="10" t="s">
        <v>86</v>
      </c>
      <c r="D12" s="10" t="s">
        <v>87</v>
      </c>
      <c r="E12" s="10" t="s">
        <v>88</v>
      </c>
      <c r="F12" s="10" t="s">
        <v>89</v>
      </c>
      <c r="G12" s="10" t="s">
        <v>51</v>
      </c>
      <c r="H12" s="10" t="s">
        <v>133</v>
      </c>
      <c r="I12" s="10" t="s">
        <v>53</v>
      </c>
      <c r="J12" s="10" t="s">
        <v>54</v>
      </c>
      <c r="K12" s="10" t="s">
        <v>55</v>
      </c>
      <c r="L12" s="10" t="s">
        <v>54</v>
      </c>
      <c r="M12" s="10" t="s">
        <v>54</v>
      </c>
      <c r="N12" s="10" t="s">
        <v>54</v>
      </c>
      <c r="O12" s="10" t="s">
        <v>54</v>
      </c>
      <c r="P12" s="10" t="s">
        <v>54</v>
      </c>
      <c r="Q12" s="10" t="s">
        <v>54</v>
      </c>
      <c r="R12" s="10" t="s">
        <v>54</v>
      </c>
      <c r="S12" s="10" t="s">
        <v>56</v>
      </c>
      <c r="T12" s="10" t="s">
        <v>74</v>
      </c>
      <c r="U12" s="12" t="s">
        <v>135</v>
      </c>
      <c r="V12" s="10" t="s">
        <v>55</v>
      </c>
      <c r="W12" s="10" t="s">
        <v>54</v>
      </c>
      <c r="X12" s="10" t="s">
        <v>54</v>
      </c>
      <c r="Y12" s="10" t="s">
        <v>54</v>
      </c>
      <c r="Z12" s="13"/>
      <c r="AA12" s="10" t="s">
        <v>54</v>
      </c>
      <c r="AB12" s="13"/>
      <c r="AC12" s="10" t="s">
        <v>54</v>
      </c>
      <c r="AD12" s="13"/>
      <c r="AE12" s="14" t="s">
        <v>54</v>
      </c>
      <c r="AF12" s="10" t="s">
        <v>161</v>
      </c>
      <c r="AG12" s="16" t="s">
        <v>374</v>
      </c>
      <c r="AH12" s="14" t="s">
        <v>54</v>
      </c>
      <c r="AI12" s="13" t="str">
        <f>HYPERLINK("https://api.typeform.com/responses/files/1033df10fb8cabcd53140611f6d9f2db38fed0887bb67b6588f470f52d0423d0/Savigliano_Additional_Visualizations_and_Comments.pdf","https://api.typeform.com/responses/files/1033df10fb8cabcd53140611f6d9f2db38fed0887bb67b6588f470f52d0423d0/Savigliano_Additional_Visualizations_and_Comments.pdf")</f>
        <v>https://api.typeform.com/responses/files/1033df10fb8cabcd53140611f6d9f2db38fed0887bb67b6588f470f52d0423d0/Savigliano_Additional_Visualizations_and_Comments.pdf</v>
      </c>
      <c r="AJ12" s="13" t="str">
        <f>HYPERLINK("https://api.typeform.com/responses/files/eb9e3595578a57db020118cd51651bdd362e2d01e85b799f429f0e76fc177c3a/T4_Savigliano_FME_CityGML2_AUsmani.docx","https://api.typeform.com/responses/files/eb9e3595578a57db020118cd51651bdd362e2d01e85b799f429f0e76fc177c3a/T4_Savigliano_FME_CityGML2_AUsmani.docx")</f>
        <v>https://api.typeform.com/responses/files/eb9e3595578a57db020118cd51651bdd362e2d01e85b799f429f0e76fc177c3a/T4_Savigliano_FME_CityGML2_AUsmani.docx</v>
      </c>
      <c r="AK12" s="10" t="s">
        <v>55</v>
      </c>
      <c r="AL12" s="10" t="s">
        <v>55</v>
      </c>
      <c r="AM12" s="10" t="s">
        <v>55</v>
      </c>
      <c r="AN12" s="10" t="s">
        <v>55</v>
      </c>
      <c r="AO12" s="10" t="s">
        <v>66</v>
      </c>
      <c r="AP12" s="10" t="s">
        <v>55</v>
      </c>
      <c r="AQ12" s="10" t="s">
        <v>163</v>
      </c>
      <c r="AR12" s="10" t="s">
        <v>164</v>
      </c>
      <c r="AS12" s="10" t="s">
        <v>100</v>
      </c>
    </row>
    <row r="13" spans="1:45" ht="270" x14ac:dyDescent="0.15">
      <c r="A13" s="10" t="s">
        <v>165</v>
      </c>
      <c r="B13" s="10" t="s">
        <v>85</v>
      </c>
      <c r="C13" s="10" t="s">
        <v>86</v>
      </c>
      <c r="D13" s="10" t="s">
        <v>87</v>
      </c>
      <c r="E13" s="10" t="s">
        <v>88</v>
      </c>
      <c r="F13" s="10" t="s">
        <v>89</v>
      </c>
      <c r="G13" s="10" t="s">
        <v>51</v>
      </c>
      <c r="H13" s="10" t="s">
        <v>133</v>
      </c>
      <c r="I13" s="10" t="s">
        <v>53</v>
      </c>
      <c r="J13" s="10" t="s">
        <v>54</v>
      </c>
      <c r="K13" s="10" t="s">
        <v>66</v>
      </c>
      <c r="L13" s="10" t="s">
        <v>118</v>
      </c>
      <c r="M13" s="10" t="s">
        <v>119</v>
      </c>
      <c r="N13" s="10" t="s">
        <v>120</v>
      </c>
      <c r="O13" s="10" t="s">
        <v>121</v>
      </c>
      <c r="P13" s="10" t="s">
        <v>71</v>
      </c>
      <c r="Q13" s="10" t="s">
        <v>122</v>
      </c>
      <c r="R13" s="10" t="s">
        <v>166</v>
      </c>
      <c r="S13" s="10" t="s">
        <v>56</v>
      </c>
      <c r="T13" s="10" t="s">
        <v>167</v>
      </c>
      <c r="U13" s="12" t="s">
        <v>135</v>
      </c>
      <c r="V13" s="10" t="s">
        <v>66</v>
      </c>
      <c r="W13" s="10" t="s">
        <v>94</v>
      </c>
      <c r="X13" s="10" t="s">
        <v>94</v>
      </c>
      <c r="Y13" s="10" t="s">
        <v>168</v>
      </c>
      <c r="Z13" s="13" t="str">
        <f>HYPERLINK("https://api.typeform.com/responses/files/5516f4241753ef4819afa7b17cd5cb25a7faee913f7a46aae6ff7dcc048ea6d6/Automatic_Procedure_Steps_and_Screenshots.pdf","https://api.typeform.com/responses/files/5516f4241753ef4819afa7b17cd5cb25a7faee913f7a46aae6ff7dcc048ea6d6/Automatic_Procedure_Steps_and_Screenshots.pdf")</f>
        <v>https://api.typeform.com/responses/files/5516f4241753ef4819afa7b17cd5cb25a7faee913f7a46aae6ff7dcc048ea6d6/Automatic_Procedure_Steps_and_Screenshots.pdf</v>
      </c>
      <c r="AA13" s="10" t="s">
        <v>54</v>
      </c>
      <c r="AB13" s="13"/>
      <c r="AC13" s="10" t="s">
        <v>54</v>
      </c>
      <c r="AD13" s="13"/>
      <c r="AE13" s="14" t="s">
        <v>169</v>
      </c>
      <c r="AF13" s="10" t="s">
        <v>170</v>
      </c>
      <c r="AG13" s="16" t="s">
        <v>375</v>
      </c>
      <c r="AH13" s="14" t="s">
        <v>172</v>
      </c>
      <c r="AI13" s="13" t="str">
        <f>HYPERLINK("https://api.typeform.com/responses/files/a5a5324916df318932afe9290602c330bf56d8007ee5a0326171f2841409ecde/UpTown_Additional_Visualizations_and_Comments.pdf","https://api.typeform.com/responses/files/a5a5324916df318932afe9290602c330bf56d8007ee5a0326171f2841409ecde/UpTown_Additional_Visualizations_and_Comments.pdf")</f>
        <v>https://api.typeform.com/responses/files/a5a5324916df318932afe9290602c330bf56d8007ee5a0326171f2841409ecde/UpTown_Additional_Visualizations_and_Comments.pdf</v>
      </c>
      <c r="AJ13" s="13" t="str">
        <f>HYPERLINK("https://api.typeform.com/responses/files/d410e97260cb26b2f6793371c6f17926e17a81feda2b1f74140b9b89764aaa6c/T4_UpTown_FME_CityGML2_AUsmani.docx","https://api.typeform.com/responses/files/d410e97260cb26b2f6793371c6f17926e17a81feda2b1f74140b9b89764aaa6c/T4_UpTown_FME_CityGML2_AUsmani.docx")</f>
        <v>https://api.typeform.com/responses/files/d410e97260cb26b2f6793371c6f17926e17a81feda2b1f74140b9b89764aaa6c/T4_UpTown_FME_CityGML2_AUsmani.docx</v>
      </c>
      <c r="AK13" s="10" t="s">
        <v>55</v>
      </c>
      <c r="AL13" s="10" t="s">
        <v>55</v>
      </c>
      <c r="AM13" s="10" t="s">
        <v>55</v>
      </c>
      <c r="AN13" s="10" t="s">
        <v>55</v>
      </c>
      <c r="AO13" s="10" t="s">
        <v>66</v>
      </c>
      <c r="AP13" s="10" t="s">
        <v>55</v>
      </c>
      <c r="AQ13" s="10" t="s">
        <v>173</v>
      </c>
      <c r="AR13" s="10" t="s">
        <v>174</v>
      </c>
      <c r="AS13" s="10" t="s">
        <v>100</v>
      </c>
    </row>
    <row r="14" spans="1:45" ht="15" x14ac:dyDescent="0.15">
      <c r="A14" s="10" t="s">
        <v>175</v>
      </c>
      <c r="B14" s="10" t="s">
        <v>176</v>
      </c>
      <c r="C14" s="10" t="s">
        <v>177</v>
      </c>
      <c r="D14" s="10" t="s">
        <v>178</v>
      </c>
      <c r="E14" s="15" t="s">
        <v>179</v>
      </c>
      <c r="F14" s="10" t="s">
        <v>180</v>
      </c>
      <c r="G14" s="10" t="s">
        <v>51</v>
      </c>
      <c r="H14" s="10" t="s">
        <v>181</v>
      </c>
      <c r="I14" s="10" t="s">
        <v>182</v>
      </c>
      <c r="J14" s="10" t="s">
        <v>54</v>
      </c>
      <c r="K14" s="10" t="s">
        <v>55</v>
      </c>
      <c r="L14" s="10" t="s">
        <v>54</v>
      </c>
      <c r="M14" s="10" t="s">
        <v>54</v>
      </c>
      <c r="N14" s="10" t="s">
        <v>54</v>
      </c>
      <c r="O14" s="10" t="s">
        <v>54</v>
      </c>
      <c r="P14" s="10" t="s">
        <v>54</v>
      </c>
      <c r="Q14" s="10" t="s">
        <v>54</v>
      </c>
      <c r="R14" s="10" t="s">
        <v>54</v>
      </c>
      <c r="S14" s="10" t="s">
        <v>56</v>
      </c>
      <c r="T14" s="10" t="s">
        <v>74</v>
      </c>
      <c r="U14" s="12" t="s">
        <v>183</v>
      </c>
      <c r="V14" s="10" t="s">
        <v>66</v>
      </c>
      <c r="W14" s="10" t="s">
        <v>94</v>
      </c>
      <c r="X14" s="10" t="s">
        <v>94</v>
      </c>
      <c r="Y14" s="10" t="s">
        <v>184</v>
      </c>
      <c r="Z14" s="13" t="str">
        <f>HYPERLINK("https://api.typeform.com/responses/files/23214fc2cdc89d7f9238a2c4532740b037f5965e2153b0502c29656e6c6b31b1/T4_Tool_and_workflow_SaviglianofromIFCtoCityGML.pdf","https://api.typeform.com/responses/files/23214fc2cdc89d7f9238a2c4532740b037f5965e2153b0502c29656e6c6b31b1/T4_Tool_and_workflow_SaviglianofromIFCtoCityGML.pdf")</f>
        <v>https://api.typeform.com/responses/files/23214fc2cdc89d7f9238a2c4532740b037f5965e2153b0502c29656e6c6b31b1/T4_Tool_and_workflow_SaviglianofromIFCtoCityGML.pdf</v>
      </c>
      <c r="AA14" s="10" t="s">
        <v>54</v>
      </c>
      <c r="AB14" s="13"/>
      <c r="AC14" s="10" t="s">
        <v>54</v>
      </c>
      <c r="AD14" s="13"/>
      <c r="AE14" s="14" t="s">
        <v>185</v>
      </c>
      <c r="AF14" s="10" t="s">
        <v>78</v>
      </c>
      <c r="AG14" s="14" t="s">
        <v>186</v>
      </c>
      <c r="AH14" s="14" t="s">
        <v>187</v>
      </c>
      <c r="AI14" s="13"/>
      <c r="AJ14" s="13"/>
      <c r="AK14" s="10" t="s">
        <v>55</v>
      </c>
      <c r="AL14" s="10" t="s">
        <v>55</v>
      </c>
      <c r="AM14" s="10" t="s">
        <v>55</v>
      </c>
      <c r="AN14" s="10" t="s">
        <v>55</v>
      </c>
      <c r="AO14" s="10" t="s">
        <v>55</v>
      </c>
      <c r="AP14" s="10" t="s">
        <v>55</v>
      </c>
      <c r="AQ14" s="10" t="s">
        <v>188</v>
      </c>
      <c r="AR14" s="10" t="s">
        <v>189</v>
      </c>
      <c r="AS14" s="10" t="s">
        <v>190</v>
      </c>
    </row>
    <row r="15" spans="1:45" ht="75" x14ac:dyDescent="0.15">
      <c r="A15" s="10" t="s">
        <v>191</v>
      </c>
      <c r="B15" s="10" t="s">
        <v>192</v>
      </c>
      <c r="C15" s="10" t="s">
        <v>193</v>
      </c>
      <c r="D15" s="10" t="s">
        <v>87</v>
      </c>
      <c r="E15" s="11" t="s">
        <v>194</v>
      </c>
      <c r="F15" s="10" t="s">
        <v>89</v>
      </c>
      <c r="G15" s="10" t="s">
        <v>51</v>
      </c>
      <c r="H15" s="10" t="s">
        <v>195</v>
      </c>
      <c r="I15" s="10" t="s">
        <v>53</v>
      </c>
      <c r="J15" s="10" t="s">
        <v>54</v>
      </c>
      <c r="K15" s="10" t="s">
        <v>55</v>
      </c>
      <c r="L15" s="10" t="s">
        <v>54</v>
      </c>
      <c r="M15" s="10" t="s">
        <v>54</v>
      </c>
      <c r="N15" s="10" t="s">
        <v>54</v>
      </c>
      <c r="O15" s="10" t="s">
        <v>54</v>
      </c>
      <c r="P15" s="10" t="s">
        <v>54</v>
      </c>
      <c r="Q15" s="10" t="s">
        <v>54</v>
      </c>
      <c r="R15" s="10" t="s">
        <v>54</v>
      </c>
      <c r="S15" s="10" t="s">
        <v>56</v>
      </c>
      <c r="T15" s="10" t="s">
        <v>134</v>
      </c>
      <c r="U15" s="12" t="s">
        <v>196</v>
      </c>
      <c r="V15" s="10" t="s">
        <v>66</v>
      </c>
      <c r="W15" s="10" t="s">
        <v>94</v>
      </c>
      <c r="X15" s="10" t="s">
        <v>94</v>
      </c>
      <c r="Y15" s="10" t="s">
        <v>197</v>
      </c>
      <c r="Z15" s="13" t="str">
        <f>HYPERLINK("https://api.typeform.com/responses/files/d38500e727d0c6b03555ab1e508bba52a44eaf0c9bc7209dfd35d5b9e1788903/IFCgeometries_conversion.zip","https://api.typeform.com/responses/files/d38500e727d0c6b03555ab1e508bba52a44eaf0c9bc7209dfd35d5b9e1788903/IFCgeometries_conversion.zip")</f>
        <v>https://api.typeform.com/responses/files/d38500e727d0c6b03555ab1e508bba52a44eaf0c9bc7209dfd35d5b9e1788903/IFCgeometries_conversion.zip</v>
      </c>
      <c r="AA15" s="10" t="s">
        <v>54</v>
      </c>
      <c r="AB15" s="13"/>
      <c r="AC15" s="10" t="s">
        <v>54</v>
      </c>
      <c r="AD15" s="13"/>
      <c r="AE15" s="16" t="s">
        <v>367</v>
      </c>
      <c r="AF15" s="10" t="s">
        <v>59</v>
      </c>
      <c r="AG15" s="14" t="s">
        <v>54</v>
      </c>
      <c r="AH15" s="14" t="s">
        <v>54</v>
      </c>
      <c r="AI15" s="13"/>
      <c r="AJ15" s="13" t="str">
        <f>HYPERLINK("https://api.typeform.com/responses/files/79e19a927542c7d0ed6214490a5583d9c69f91fc05e64308ace8c9ea80cf60e3/Task_4_–_conversions_FMEDataInspector2018_1_IFCgeometries_ICGC_delivered.docx","https://api.typeform.com/responses/files/79e19a927542c7d0ed6214490a5583d9c69f91fc05e64308ace8c9ea80cf60e3/Task_4_–_conversions_FMEDataInspector2018_1_IFCgeometries_ICGC_delivered.docx")</f>
        <v>https://api.typeform.com/responses/files/79e19a927542c7d0ed6214490a5583d9c69f91fc05e64308ace8c9ea80cf60e3/Task_4_–_conversions_FMEDataInspector2018_1_IFCgeometries_ICGC_delivered.docx</v>
      </c>
      <c r="AK15" s="10" t="s">
        <v>55</v>
      </c>
      <c r="AL15" s="10" t="s">
        <v>55</v>
      </c>
      <c r="AM15" s="10" t="s">
        <v>55</v>
      </c>
      <c r="AN15" s="10" t="s">
        <v>55</v>
      </c>
      <c r="AO15" s="10" t="s">
        <v>55</v>
      </c>
      <c r="AP15" s="10" t="s">
        <v>55</v>
      </c>
      <c r="AQ15" s="10" t="s">
        <v>199</v>
      </c>
      <c r="AR15" s="10" t="s">
        <v>200</v>
      </c>
      <c r="AS15" s="10" t="s">
        <v>201</v>
      </c>
    </row>
    <row r="16" spans="1:45" ht="75" x14ac:dyDescent="0.15">
      <c r="A16" s="10" t="s">
        <v>202</v>
      </c>
      <c r="B16" s="10" t="s">
        <v>192</v>
      </c>
      <c r="C16" s="10" t="s">
        <v>193</v>
      </c>
      <c r="D16" s="10" t="s">
        <v>87</v>
      </c>
      <c r="E16" s="10" t="s">
        <v>203</v>
      </c>
      <c r="F16" s="10" t="s">
        <v>204</v>
      </c>
      <c r="G16" s="10" t="s">
        <v>51</v>
      </c>
      <c r="H16" s="10" t="s">
        <v>205</v>
      </c>
      <c r="I16" s="10" t="s">
        <v>105</v>
      </c>
      <c r="J16" s="10" t="s">
        <v>54</v>
      </c>
      <c r="K16" s="10" t="s">
        <v>55</v>
      </c>
      <c r="L16" s="10" t="s">
        <v>54</v>
      </c>
      <c r="M16" s="10" t="s">
        <v>54</v>
      </c>
      <c r="N16" s="10" t="s">
        <v>54</v>
      </c>
      <c r="O16" s="10" t="s">
        <v>54</v>
      </c>
      <c r="P16" s="10" t="s">
        <v>54</v>
      </c>
      <c r="Q16" s="10" t="s">
        <v>54</v>
      </c>
      <c r="R16" s="10" t="s">
        <v>54</v>
      </c>
      <c r="S16" s="10" t="s">
        <v>91</v>
      </c>
      <c r="T16" s="10" t="s">
        <v>124</v>
      </c>
      <c r="U16" s="12" t="s">
        <v>206</v>
      </c>
      <c r="V16" s="10" t="s">
        <v>66</v>
      </c>
      <c r="W16" s="10" t="s">
        <v>94</v>
      </c>
      <c r="X16" s="10" t="s">
        <v>94</v>
      </c>
      <c r="Y16" s="10" t="s">
        <v>207</v>
      </c>
      <c r="Z16" s="13" t="str">
        <f>HYPERLINK("https://api.typeform.com/responses/files/8fae132c409ee99709b01405992526de5b81027451a546c102ad2392727161df/amsterdam_conversion.zip","https://api.typeform.com/responses/files/8fae132c409ee99709b01405992526de5b81027451a546c102ad2392727161df/amsterdam_conversion.zip")</f>
        <v>https://api.typeform.com/responses/files/8fae132c409ee99709b01405992526de5b81027451a546c102ad2392727161df/amsterdam_conversion.zip</v>
      </c>
      <c r="AA16" s="10" t="s">
        <v>54</v>
      </c>
      <c r="AB16" s="13"/>
      <c r="AC16" s="10" t="s">
        <v>54</v>
      </c>
      <c r="AD16" s="13"/>
      <c r="AE16" s="14" t="s">
        <v>208</v>
      </c>
      <c r="AF16" s="10" t="s">
        <v>127</v>
      </c>
      <c r="AG16" s="14" t="s">
        <v>209</v>
      </c>
      <c r="AH16" s="14" t="s">
        <v>54</v>
      </c>
      <c r="AI16" s="13" t="str">
        <f>HYPERLINK("https://api.typeform.com/responses/files/24c2ecc2dd4261ab7e935ea10e7a1c27be665997107017a447353e9f5223e933/amsterdam_IFC_OpenErrors.zip","https://api.typeform.com/responses/files/24c2ecc2dd4261ab7e935ea10e7a1c27be665997107017a447353e9f5223e933/amsterdam_IFC_OpenErrors.zip")</f>
        <v>https://api.typeform.com/responses/files/24c2ecc2dd4261ab7e935ea10e7a1c27be665997107017a447353e9f5223e933/amsterdam_IFC_OpenErrors.zip</v>
      </c>
      <c r="AJ16" s="13" t="str">
        <f>HYPERLINK("https://api.typeform.com/responses/files/a2bcb4553bbc7bf72bf275ec4ec0f5b3396a55cd2f967c3bce722dbd4bc44053/Task_4_–_conversions_FZKViewer51_amsterdam_ICGC_delivered.docx","https://api.typeform.com/responses/files/a2bcb4553bbc7bf72bf275ec4ec0f5b3396a55cd2f967c3bce722dbd4bc44053/Task_4_–_conversions_FZKViewer51_amsterdam_ICGC_delivered.docx")</f>
        <v>https://api.typeform.com/responses/files/a2bcb4553bbc7bf72bf275ec4ec0f5b3396a55cd2f967c3bce722dbd4bc44053/Task_4_–_conversions_FZKViewer51_amsterdam_ICGC_delivered.docx</v>
      </c>
      <c r="AK16" s="10" t="s">
        <v>55</v>
      </c>
      <c r="AL16" s="10" t="s">
        <v>55</v>
      </c>
      <c r="AM16" s="10" t="s">
        <v>55</v>
      </c>
      <c r="AN16" s="10" t="s">
        <v>55</v>
      </c>
      <c r="AO16" s="10" t="s">
        <v>55</v>
      </c>
      <c r="AP16" s="10" t="s">
        <v>55</v>
      </c>
      <c r="AQ16" s="10" t="s">
        <v>210</v>
      </c>
      <c r="AR16" s="10" t="s">
        <v>211</v>
      </c>
      <c r="AS16" s="10" t="s">
        <v>201</v>
      </c>
    </row>
    <row r="17" spans="1:45" ht="46" thickBot="1" x14ac:dyDescent="0.2">
      <c r="A17" s="10" t="s">
        <v>212</v>
      </c>
      <c r="B17" s="10" t="s">
        <v>192</v>
      </c>
      <c r="C17" s="10" t="s">
        <v>193</v>
      </c>
      <c r="D17" s="10" t="s">
        <v>87</v>
      </c>
      <c r="E17" s="10" t="s">
        <v>203</v>
      </c>
      <c r="F17" s="10" t="s">
        <v>204</v>
      </c>
      <c r="G17" s="10" t="s">
        <v>51</v>
      </c>
      <c r="H17" s="10" t="s">
        <v>205</v>
      </c>
      <c r="I17" s="10" t="s">
        <v>105</v>
      </c>
      <c r="J17" s="10" t="s">
        <v>54</v>
      </c>
      <c r="K17" s="10" t="s">
        <v>55</v>
      </c>
      <c r="L17" s="10" t="s">
        <v>54</v>
      </c>
      <c r="M17" s="10" t="s">
        <v>54</v>
      </c>
      <c r="N17" s="10" t="s">
        <v>54</v>
      </c>
      <c r="O17" s="10" t="s">
        <v>54</v>
      </c>
      <c r="P17" s="10" t="s">
        <v>54</v>
      </c>
      <c r="Q17" s="10" t="s">
        <v>54</v>
      </c>
      <c r="R17" s="10" t="s">
        <v>54</v>
      </c>
      <c r="S17" s="10" t="s">
        <v>91</v>
      </c>
      <c r="T17" s="10" t="s">
        <v>106</v>
      </c>
      <c r="U17" s="17" t="s">
        <v>213</v>
      </c>
      <c r="V17" s="10" t="s">
        <v>66</v>
      </c>
      <c r="W17" s="10" t="s">
        <v>94</v>
      </c>
      <c r="X17" s="10" t="s">
        <v>94</v>
      </c>
      <c r="Y17" s="10" t="s">
        <v>214</v>
      </c>
      <c r="Z17" s="13" t="str">
        <f>HYPERLINK("https://api.typeform.com/responses/files/880431970478dc83e82580a0341beccaaa78e584f439595026cc631c2db1ee24/RotterdamLod1Lod2_conversion.zip","https://api.typeform.com/responses/files/880431970478dc83e82580a0341beccaaa78e584f439595026cc631c2db1ee24/RotterdamLod1Lod2_conversion.zip")</f>
        <v>https://api.typeform.com/responses/files/880431970478dc83e82580a0341beccaaa78e584f439595026cc631c2db1ee24/RotterdamLod1Lod2_conversion.zip</v>
      </c>
      <c r="AA17" s="10" t="s">
        <v>54</v>
      </c>
      <c r="AB17" s="13"/>
      <c r="AC17" s="10" t="s">
        <v>54</v>
      </c>
      <c r="AD17" s="13"/>
      <c r="AE17" s="14" t="s">
        <v>208</v>
      </c>
      <c r="AF17" s="10" t="s">
        <v>78</v>
      </c>
      <c r="AG17" s="14" t="s">
        <v>215</v>
      </c>
      <c r="AH17" s="14" t="s">
        <v>54</v>
      </c>
      <c r="AI17" s="13" t="str">
        <f>HYPERLINK("https://api.typeform.com/responses/files/4c7718b9736294bdf073a8ebdfc33c09d65299ee0e777d58fbbbfae30232f948/RotterdamLod1Lod2_IFC_OpenErrors.zip","https://api.typeform.com/responses/files/4c7718b9736294bdf073a8ebdfc33c09d65299ee0e777d58fbbbfae30232f948/RotterdamLod1Lod2_IFC_OpenErrors.zip")</f>
        <v>https://api.typeform.com/responses/files/4c7718b9736294bdf073a8ebdfc33c09d65299ee0e777d58fbbbfae30232f948/RotterdamLod1Lod2_IFC_OpenErrors.zip</v>
      </c>
      <c r="AJ17" s="13" t="str">
        <f>HYPERLINK("https://api.typeform.com/responses/files/84095c3e2b644c4756b04ead13c3803032c811db7710e5b55c93466f5d6ebfa6/Task_4_–_conversions_FZKViewer51_RotterdamLoD1Lod2_ICGC_delivered.docx","https://api.typeform.com/responses/files/84095c3e2b644c4756b04ead13c3803032c811db7710e5b55c93466f5d6ebfa6/Task_4_–_conversions_FZKViewer51_RotterdamLoD1Lod2_ICGC_delivered.docx")</f>
        <v>https://api.typeform.com/responses/files/84095c3e2b644c4756b04ead13c3803032c811db7710e5b55c93466f5d6ebfa6/Task_4_–_conversions_FZKViewer51_RotterdamLoD1Lod2_ICGC_delivered.docx</v>
      </c>
      <c r="AK17" s="10" t="s">
        <v>55</v>
      </c>
      <c r="AL17" s="10" t="s">
        <v>55</v>
      </c>
      <c r="AM17" s="10" t="s">
        <v>55</v>
      </c>
      <c r="AN17" s="10" t="s">
        <v>55</v>
      </c>
      <c r="AO17" s="10" t="s">
        <v>55</v>
      </c>
      <c r="AP17" s="10" t="s">
        <v>55</v>
      </c>
      <c r="AQ17" s="10" t="s">
        <v>216</v>
      </c>
      <c r="AR17" s="10" t="s">
        <v>217</v>
      </c>
      <c r="AS17" s="10" t="s">
        <v>201</v>
      </c>
    </row>
    <row r="18" spans="1:45" ht="15" x14ac:dyDescent="0.15">
      <c r="A18" s="10" t="s">
        <v>218</v>
      </c>
      <c r="B18" s="10" t="s">
        <v>219</v>
      </c>
      <c r="C18" s="10" t="s">
        <v>220</v>
      </c>
      <c r="D18" s="10" t="s">
        <v>87</v>
      </c>
      <c r="E18" s="11" t="s">
        <v>221</v>
      </c>
      <c r="F18" s="10" t="s">
        <v>222</v>
      </c>
      <c r="G18" s="10" t="s">
        <v>51</v>
      </c>
      <c r="H18" s="10" t="s">
        <v>223</v>
      </c>
      <c r="I18" s="10" t="s">
        <v>54</v>
      </c>
      <c r="J18" s="10" t="s">
        <v>224</v>
      </c>
      <c r="K18" s="10" t="s">
        <v>55</v>
      </c>
      <c r="L18" s="10" t="s">
        <v>54</v>
      </c>
      <c r="M18" s="10" t="s">
        <v>54</v>
      </c>
      <c r="N18" s="10" t="s">
        <v>54</v>
      </c>
      <c r="O18" s="10" t="s">
        <v>54</v>
      </c>
      <c r="P18" s="10" t="s">
        <v>54</v>
      </c>
      <c r="Q18" s="10" t="s">
        <v>54</v>
      </c>
      <c r="R18" s="10" t="s">
        <v>54</v>
      </c>
      <c r="S18" s="10" t="s">
        <v>56</v>
      </c>
      <c r="T18" s="18" t="s">
        <v>167</v>
      </c>
      <c r="U18" s="19" t="s">
        <v>225</v>
      </c>
      <c r="V18" s="10" t="s">
        <v>55</v>
      </c>
      <c r="W18" s="10" t="s">
        <v>54</v>
      </c>
      <c r="X18" s="10" t="s">
        <v>54</v>
      </c>
      <c r="Y18" s="10" t="s">
        <v>54</v>
      </c>
      <c r="Z18" s="13"/>
      <c r="AA18" s="10" t="s">
        <v>54</v>
      </c>
      <c r="AB18" s="13"/>
      <c r="AC18" s="10" t="s">
        <v>54</v>
      </c>
      <c r="AD18" s="13"/>
      <c r="AE18" s="14" t="s">
        <v>226</v>
      </c>
      <c r="AF18" s="10" t="s">
        <v>227</v>
      </c>
      <c r="AG18" s="14" t="s">
        <v>222</v>
      </c>
      <c r="AH18" s="14" t="s">
        <v>222</v>
      </c>
      <c r="AI18" s="13" t="str">
        <f>HYPERLINK("https://api.typeform.com/responses/files/52d2046fccda171301dc34473b43787a687887ca87c18231f8740588572eb2a3/lodstoup018.fmw","https://api.typeform.com/responses/files/52d2046fccda171301dc34473b43787a687887ca87c18231f8740588572eb2a3/lodstoup018.fmw")</f>
        <v>https://api.typeform.com/responses/files/52d2046fccda171301dc34473b43787a687887ca87c18231f8740588572eb2a3/lodstoup018.fmw</v>
      </c>
      <c r="AJ18" s="13"/>
      <c r="AK18" s="10" t="s">
        <v>55</v>
      </c>
      <c r="AL18" s="10" t="s">
        <v>66</v>
      </c>
      <c r="AM18" s="10" t="s">
        <v>66</v>
      </c>
      <c r="AN18" s="10" t="s">
        <v>55</v>
      </c>
      <c r="AO18" s="10" t="s">
        <v>66</v>
      </c>
      <c r="AP18" s="10" t="s">
        <v>55</v>
      </c>
      <c r="AQ18" s="10" t="s">
        <v>228</v>
      </c>
      <c r="AR18" s="10" t="s">
        <v>229</v>
      </c>
      <c r="AS18" s="10" t="s">
        <v>230</v>
      </c>
    </row>
    <row r="19" spans="1:45" ht="15" x14ac:dyDescent="0.15">
      <c r="A19" s="10" t="s">
        <v>231</v>
      </c>
      <c r="B19" s="10" t="s">
        <v>219</v>
      </c>
      <c r="C19" s="10" t="s">
        <v>220</v>
      </c>
      <c r="D19" s="10" t="s">
        <v>87</v>
      </c>
      <c r="E19" s="10" t="s">
        <v>221</v>
      </c>
      <c r="F19" s="10" t="s">
        <v>222</v>
      </c>
      <c r="G19" s="10" t="s">
        <v>51</v>
      </c>
      <c r="H19" s="10" t="s">
        <v>223</v>
      </c>
      <c r="I19" s="10" t="s">
        <v>54</v>
      </c>
      <c r="J19" s="10" t="s">
        <v>224</v>
      </c>
      <c r="K19" s="10" t="s">
        <v>55</v>
      </c>
      <c r="L19" s="10" t="s">
        <v>54</v>
      </c>
      <c r="M19" s="10" t="s">
        <v>54</v>
      </c>
      <c r="N19" s="10" t="s">
        <v>54</v>
      </c>
      <c r="O19" s="10" t="s">
        <v>54</v>
      </c>
      <c r="P19" s="10" t="s">
        <v>54</v>
      </c>
      <c r="Q19" s="10" t="s">
        <v>54</v>
      </c>
      <c r="R19" s="10" t="s">
        <v>54</v>
      </c>
      <c r="S19" s="10" t="s">
        <v>56</v>
      </c>
      <c r="T19" s="20" t="s">
        <v>167</v>
      </c>
      <c r="U19" s="21" t="s">
        <v>225</v>
      </c>
      <c r="V19" s="10" t="s">
        <v>55</v>
      </c>
      <c r="W19" s="10" t="s">
        <v>54</v>
      </c>
      <c r="X19" s="10" t="s">
        <v>54</v>
      </c>
      <c r="Y19" s="10" t="s">
        <v>54</v>
      </c>
      <c r="Z19" s="13"/>
      <c r="AA19" s="10" t="s">
        <v>54</v>
      </c>
      <c r="AB19" s="13"/>
      <c r="AC19" s="10" t="s">
        <v>54</v>
      </c>
      <c r="AD19" s="13"/>
      <c r="AE19" s="14" t="s">
        <v>232</v>
      </c>
      <c r="AF19" s="10" t="s">
        <v>227</v>
      </c>
      <c r="AG19" s="14" t="s">
        <v>222</v>
      </c>
      <c r="AH19" s="14" t="s">
        <v>222</v>
      </c>
      <c r="AI19" s="13" t="str">
        <f>HYPERLINK("https://api.typeform.com/responses/files/81be5a850c6c03a31cc5c46c5f50772cb9565d579b494573e3fbe10142ebaba7/log47.txt","https://api.typeform.com/responses/files/81be5a850c6c03a31cc5c46c5f50772cb9565d579b494573e3fbe10142ebaba7/log47.txt")</f>
        <v>https://api.typeform.com/responses/files/81be5a850c6c03a31cc5c46c5f50772cb9565d579b494573e3fbe10142ebaba7/log47.txt</v>
      </c>
      <c r="AJ19" s="13"/>
      <c r="AK19" s="10" t="s">
        <v>55</v>
      </c>
      <c r="AL19" s="10" t="s">
        <v>66</v>
      </c>
      <c r="AM19" s="10" t="s">
        <v>66</v>
      </c>
      <c r="AN19" s="10" t="s">
        <v>55</v>
      </c>
      <c r="AO19" s="10" t="s">
        <v>66</v>
      </c>
      <c r="AP19" s="10" t="s">
        <v>55</v>
      </c>
      <c r="AQ19" s="10" t="s">
        <v>233</v>
      </c>
      <c r="AR19" s="10" t="s">
        <v>234</v>
      </c>
      <c r="AS19" s="10" t="s">
        <v>230</v>
      </c>
    </row>
    <row r="20" spans="1:45" ht="15" x14ac:dyDescent="0.15">
      <c r="A20" s="10" t="s">
        <v>235</v>
      </c>
      <c r="B20" s="10" t="s">
        <v>219</v>
      </c>
      <c r="C20" s="10" t="s">
        <v>220</v>
      </c>
      <c r="D20" s="10" t="s">
        <v>87</v>
      </c>
      <c r="E20" s="10" t="s">
        <v>221</v>
      </c>
      <c r="F20" s="10" t="s">
        <v>222</v>
      </c>
      <c r="G20" s="10" t="s">
        <v>51</v>
      </c>
      <c r="H20" s="10" t="s">
        <v>223</v>
      </c>
      <c r="I20" s="10" t="s">
        <v>54</v>
      </c>
      <c r="J20" s="10" t="s">
        <v>224</v>
      </c>
      <c r="K20" s="10" t="s">
        <v>55</v>
      </c>
      <c r="L20" s="10" t="s">
        <v>54</v>
      </c>
      <c r="M20" s="10" t="s">
        <v>54</v>
      </c>
      <c r="N20" s="10" t="s">
        <v>54</v>
      </c>
      <c r="O20" s="10" t="s">
        <v>54</v>
      </c>
      <c r="P20" s="10" t="s">
        <v>54</v>
      </c>
      <c r="Q20" s="10" t="s">
        <v>54</v>
      </c>
      <c r="R20" s="10" t="s">
        <v>54</v>
      </c>
      <c r="S20" s="10" t="s">
        <v>56</v>
      </c>
      <c r="T20" s="20" t="s">
        <v>167</v>
      </c>
      <c r="U20" s="21" t="s">
        <v>225</v>
      </c>
      <c r="V20" s="10" t="s">
        <v>55</v>
      </c>
      <c r="W20" s="10" t="s">
        <v>54</v>
      </c>
      <c r="X20" s="10" t="s">
        <v>54</v>
      </c>
      <c r="Y20" s="10" t="s">
        <v>54</v>
      </c>
      <c r="Z20" s="13"/>
      <c r="AA20" s="10" t="s">
        <v>54</v>
      </c>
      <c r="AB20" s="13"/>
      <c r="AC20" s="10" t="s">
        <v>54</v>
      </c>
      <c r="AD20" s="13"/>
      <c r="AE20" s="14" t="s">
        <v>236</v>
      </c>
      <c r="AF20" s="10" t="s">
        <v>227</v>
      </c>
      <c r="AG20" s="14" t="s">
        <v>222</v>
      </c>
      <c r="AH20" s="14" t="s">
        <v>222</v>
      </c>
      <c r="AI20" s="13" t="str">
        <f>HYPERLINK("https://api.typeform.com/responses/files/d5b8ac9ddbe45b6275368e27f8b903dd12ca16b1d118ea577aec84af97eade74/autodeskimport.PNG","https://api.typeform.com/responses/files/d5b8ac9ddbe45b6275368e27f8b903dd12ca16b1d118ea577aec84af97eade74/autodeskimport.PNG")</f>
        <v>https://api.typeform.com/responses/files/d5b8ac9ddbe45b6275368e27f8b903dd12ca16b1d118ea577aec84af97eade74/autodeskimport.PNG</v>
      </c>
      <c r="AJ20" s="13"/>
      <c r="AK20" s="10" t="s">
        <v>55</v>
      </c>
      <c r="AL20" s="10" t="s">
        <v>66</v>
      </c>
      <c r="AM20" s="10" t="s">
        <v>66</v>
      </c>
      <c r="AN20" s="10" t="s">
        <v>55</v>
      </c>
      <c r="AO20" s="10" t="s">
        <v>66</v>
      </c>
      <c r="AP20" s="10" t="s">
        <v>55</v>
      </c>
      <c r="AQ20" s="10" t="s">
        <v>237</v>
      </c>
      <c r="AR20" s="10" t="s">
        <v>238</v>
      </c>
      <c r="AS20" s="10" t="s">
        <v>230</v>
      </c>
    </row>
    <row r="21" spans="1:45" ht="16" thickBot="1" x14ac:dyDescent="0.2">
      <c r="A21" s="10" t="s">
        <v>239</v>
      </c>
      <c r="B21" s="10" t="s">
        <v>219</v>
      </c>
      <c r="C21" s="10" t="s">
        <v>220</v>
      </c>
      <c r="D21" s="10" t="s">
        <v>87</v>
      </c>
      <c r="E21" s="10" t="s">
        <v>240</v>
      </c>
      <c r="F21" s="10" t="s">
        <v>222</v>
      </c>
      <c r="G21" s="10" t="s">
        <v>51</v>
      </c>
      <c r="H21" s="10" t="s">
        <v>241</v>
      </c>
      <c r="I21" s="10" t="s">
        <v>53</v>
      </c>
      <c r="J21" s="10" t="s">
        <v>54</v>
      </c>
      <c r="K21" s="10" t="s">
        <v>55</v>
      </c>
      <c r="L21" s="10" t="s">
        <v>54</v>
      </c>
      <c r="M21" s="10" t="s">
        <v>54</v>
      </c>
      <c r="N21" s="10" t="s">
        <v>54</v>
      </c>
      <c r="O21" s="10" t="s">
        <v>54</v>
      </c>
      <c r="P21" s="10" t="s">
        <v>54</v>
      </c>
      <c r="Q21" s="10" t="s">
        <v>54</v>
      </c>
      <c r="R21" s="10" t="s">
        <v>54</v>
      </c>
      <c r="S21" s="10" t="s">
        <v>56</v>
      </c>
      <c r="T21" s="22" t="s">
        <v>167</v>
      </c>
      <c r="U21" s="23" t="s">
        <v>225</v>
      </c>
      <c r="V21" s="10" t="s">
        <v>66</v>
      </c>
      <c r="W21" s="10" t="s">
        <v>94</v>
      </c>
      <c r="X21" s="10" t="s">
        <v>61</v>
      </c>
      <c r="Y21" s="10" t="s">
        <v>54</v>
      </c>
      <c r="Z21" s="13"/>
      <c r="AA21" s="10" t="s">
        <v>242</v>
      </c>
      <c r="AB21" s="13"/>
      <c r="AC21" s="10" t="s">
        <v>54</v>
      </c>
      <c r="AD21" s="13"/>
      <c r="AE21" s="14" t="s">
        <v>222</v>
      </c>
      <c r="AF21" s="10" t="s">
        <v>227</v>
      </c>
      <c r="AG21" s="14" t="s">
        <v>222</v>
      </c>
      <c r="AH21" s="14" t="s">
        <v>222</v>
      </c>
      <c r="AI21" s="13" t="str">
        <f>HYPERLINK("https://api.typeform.com/responses/files/30837fd90ae0d5e77f873c44b73d3bae9382da21aa62617f61481c91623fa248/lodstoup018.fmw","https://api.typeform.com/responses/files/30837fd90ae0d5e77f873c44b73d3bae9382da21aa62617f61481c91623fa248/lodstoup018.fmw")</f>
        <v>https://api.typeform.com/responses/files/30837fd90ae0d5e77f873c44b73d3bae9382da21aa62617f61481c91623fa248/lodstoup018.fmw</v>
      </c>
      <c r="AJ21" s="13"/>
      <c r="AK21" s="10" t="s">
        <v>55</v>
      </c>
      <c r="AL21" s="10" t="s">
        <v>66</v>
      </c>
      <c r="AM21" s="10" t="s">
        <v>66</v>
      </c>
      <c r="AN21" s="10" t="s">
        <v>55</v>
      </c>
      <c r="AO21" s="10" t="s">
        <v>66</v>
      </c>
      <c r="AP21" s="10" t="s">
        <v>55</v>
      </c>
      <c r="AQ21" s="10" t="s">
        <v>243</v>
      </c>
      <c r="AR21" s="10" t="s">
        <v>244</v>
      </c>
      <c r="AS21" s="10" t="s">
        <v>230</v>
      </c>
    </row>
    <row r="22" spans="1:45" ht="15" x14ac:dyDescent="0.15">
      <c r="A22" s="10" t="s">
        <v>245</v>
      </c>
      <c r="B22" s="10" t="s">
        <v>219</v>
      </c>
      <c r="C22" s="10" t="s">
        <v>220</v>
      </c>
      <c r="D22" s="10" t="s">
        <v>87</v>
      </c>
      <c r="E22" s="10" t="s">
        <v>221</v>
      </c>
      <c r="F22" s="10" t="s">
        <v>222</v>
      </c>
      <c r="G22" s="10" t="s">
        <v>51</v>
      </c>
      <c r="H22" s="10" t="s">
        <v>223</v>
      </c>
      <c r="I22" s="10" t="s">
        <v>54</v>
      </c>
      <c r="J22" s="10" t="s">
        <v>224</v>
      </c>
      <c r="K22" s="10" t="s">
        <v>55</v>
      </c>
      <c r="L22" s="10" t="s">
        <v>54</v>
      </c>
      <c r="M22" s="10" t="s">
        <v>54</v>
      </c>
      <c r="N22" s="10" t="s">
        <v>54</v>
      </c>
      <c r="O22" s="10" t="s">
        <v>54</v>
      </c>
      <c r="P22" s="10" t="s">
        <v>54</v>
      </c>
      <c r="Q22" s="10" t="s">
        <v>54</v>
      </c>
      <c r="R22" s="10" t="s">
        <v>54</v>
      </c>
      <c r="S22" s="10" t="s">
        <v>56</v>
      </c>
      <c r="T22" s="18" t="s">
        <v>57</v>
      </c>
      <c r="U22" s="19" t="s">
        <v>225</v>
      </c>
      <c r="V22" s="10" t="s">
        <v>55</v>
      </c>
      <c r="W22" s="10" t="s">
        <v>54</v>
      </c>
      <c r="X22" s="10" t="s">
        <v>54</v>
      </c>
      <c r="Y22" s="10" t="s">
        <v>54</v>
      </c>
      <c r="Z22" s="13"/>
      <c r="AA22" s="10" t="s">
        <v>54</v>
      </c>
      <c r="AB22" s="13"/>
      <c r="AC22" s="10" t="s">
        <v>54</v>
      </c>
      <c r="AD22" s="13"/>
      <c r="AE22" s="14" t="s">
        <v>246</v>
      </c>
      <c r="AF22" s="10" t="s">
        <v>78</v>
      </c>
      <c r="AG22" s="14" t="s">
        <v>222</v>
      </c>
      <c r="AH22" s="14" t="s">
        <v>222</v>
      </c>
      <c r="AI22" s="13" t="str">
        <f>HYPERLINK("https://api.typeform.com/responses/files/3cfe085d4d8d98fa360af3c0169982200401822e6c5d0ee0055939eb07fc477d/ifc_lod4_geomdraft2fin_ifc4revit.fmw","https://api.typeform.com/responses/files/3cfe085d4d8d98fa360af3c0169982200401822e6c5d0ee0055939eb07fc477d/ifc_lod4_geomdraft2fin_ifc4revit.fmw")</f>
        <v>https://api.typeform.com/responses/files/3cfe085d4d8d98fa360af3c0169982200401822e6c5d0ee0055939eb07fc477d/ifc_lod4_geomdraft2fin_ifc4revit.fmw</v>
      </c>
      <c r="AJ22" s="13"/>
      <c r="AK22" s="10" t="s">
        <v>55</v>
      </c>
      <c r="AL22" s="10" t="s">
        <v>66</v>
      </c>
      <c r="AM22" s="10" t="s">
        <v>66</v>
      </c>
      <c r="AN22" s="10" t="s">
        <v>66</v>
      </c>
      <c r="AO22" s="10" t="s">
        <v>66</v>
      </c>
      <c r="AP22" s="10" t="s">
        <v>55</v>
      </c>
      <c r="AQ22" s="10" t="s">
        <v>247</v>
      </c>
      <c r="AR22" s="10" t="s">
        <v>248</v>
      </c>
      <c r="AS22" s="10" t="s">
        <v>230</v>
      </c>
    </row>
    <row r="23" spans="1:45" ht="15" x14ac:dyDescent="0.15">
      <c r="A23" s="10" t="s">
        <v>249</v>
      </c>
      <c r="B23" s="10" t="s">
        <v>219</v>
      </c>
      <c r="C23" s="10" t="s">
        <v>220</v>
      </c>
      <c r="D23" s="10" t="s">
        <v>87</v>
      </c>
      <c r="E23" s="10" t="s">
        <v>221</v>
      </c>
      <c r="F23" s="10" t="s">
        <v>222</v>
      </c>
      <c r="G23" s="10" t="s">
        <v>51</v>
      </c>
      <c r="H23" s="10" t="s">
        <v>223</v>
      </c>
      <c r="I23" s="10" t="s">
        <v>54</v>
      </c>
      <c r="J23" s="10" t="s">
        <v>224</v>
      </c>
      <c r="K23" s="10" t="s">
        <v>55</v>
      </c>
      <c r="L23" s="10" t="s">
        <v>54</v>
      </c>
      <c r="M23" s="10" t="s">
        <v>54</v>
      </c>
      <c r="N23" s="10" t="s">
        <v>54</v>
      </c>
      <c r="O23" s="10" t="s">
        <v>54</v>
      </c>
      <c r="P23" s="10" t="s">
        <v>54</v>
      </c>
      <c r="Q23" s="10" t="s">
        <v>54</v>
      </c>
      <c r="R23" s="10" t="s">
        <v>54</v>
      </c>
      <c r="S23" s="10" t="s">
        <v>56</v>
      </c>
      <c r="T23" s="20" t="s">
        <v>57</v>
      </c>
      <c r="U23" s="21" t="s">
        <v>225</v>
      </c>
      <c r="V23" s="10" t="s">
        <v>55</v>
      </c>
      <c r="W23" s="10" t="s">
        <v>54</v>
      </c>
      <c r="X23" s="10" t="s">
        <v>54</v>
      </c>
      <c r="Y23" s="10" t="s">
        <v>54</v>
      </c>
      <c r="Z23" s="13"/>
      <c r="AA23" s="10" t="s">
        <v>54</v>
      </c>
      <c r="AB23" s="13"/>
      <c r="AC23" s="10" t="s">
        <v>54</v>
      </c>
      <c r="AD23" s="13"/>
      <c r="AE23" s="14" t="s">
        <v>250</v>
      </c>
      <c r="AF23" s="10" t="s">
        <v>78</v>
      </c>
      <c r="AG23" s="14" t="s">
        <v>222</v>
      </c>
      <c r="AH23" s="14" t="s">
        <v>222</v>
      </c>
      <c r="AI23" s="13" t="str">
        <f>HYPERLINK("https://api.typeform.com/responses/files/eca812a41d7286b82f3da0853d73841bff7d55d646ec781dbc03e470f51f3484/ifc_lod4_geomdraft2fin_ifc4.fmw","https://api.typeform.com/responses/files/eca812a41d7286b82f3da0853d73841bff7d55d646ec781dbc03e470f51f3484/ifc_lod4_geomdraft2fin_ifc4.fmw")</f>
        <v>https://api.typeform.com/responses/files/eca812a41d7286b82f3da0853d73841bff7d55d646ec781dbc03e470f51f3484/ifc_lod4_geomdraft2fin_ifc4.fmw</v>
      </c>
      <c r="AJ23" s="13"/>
      <c r="AK23" s="10" t="s">
        <v>55</v>
      </c>
      <c r="AL23" s="10" t="s">
        <v>66</v>
      </c>
      <c r="AM23" s="10" t="s">
        <v>66</v>
      </c>
      <c r="AN23" s="10" t="s">
        <v>66</v>
      </c>
      <c r="AO23" s="10" t="s">
        <v>66</v>
      </c>
      <c r="AP23" s="10" t="s">
        <v>55</v>
      </c>
      <c r="AQ23" s="10" t="s">
        <v>251</v>
      </c>
      <c r="AR23" s="10" t="s">
        <v>252</v>
      </c>
      <c r="AS23" s="10" t="s">
        <v>230</v>
      </c>
    </row>
    <row r="24" spans="1:45" ht="15" x14ac:dyDescent="0.15">
      <c r="A24" s="10" t="s">
        <v>253</v>
      </c>
      <c r="B24" s="10" t="s">
        <v>219</v>
      </c>
      <c r="C24" s="10" t="s">
        <v>220</v>
      </c>
      <c r="D24" s="10" t="s">
        <v>87</v>
      </c>
      <c r="E24" s="10" t="s">
        <v>221</v>
      </c>
      <c r="F24" s="10" t="s">
        <v>222</v>
      </c>
      <c r="G24" s="10" t="s">
        <v>51</v>
      </c>
      <c r="H24" s="10" t="s">
        <v>223</v>
      </c>
      <c r="I24" s="10" t="s">
        <v>54</v>
      </c>
      <c r="J24" s="10" t="s">
        <v>224</v>
      </c>
      <c r="K24" s="10" t="s">
        <v>55</v>
      </c>
      <c r="L24" s="10" t="s">
        <v>54</v>
      </c>
      <c r="M24" s="10" t="s">
        <v>54</v>
      </c>
      <c r="N24" s="10" t="s">
        <v>54</v>
      </c>
      <c r="O24" s="10" t="s">
        <v>54</v>
      </c>
      <c r="P24" s="10" t="s">
        <v>54</v>
      </c>
      <c r="Q24" s="10" t="s">
        <v>54</v>
      </c>
      <c r="R24" s="10" t="s">
        <v>54</v>
      </c>
      <c r="S24" s="10" t="s">
        <v>56</v>
      </c>
      <c r="T24" s="20" t="s">
        <v>57</v>
      </c>
      <c r="U24" s="21" t="s">
        <v>225</v>
      </c>
      <c r="V24" s="10" t="s">
        <v>55</v>
      </c>
      <c r="W24" s="10" t="s">
        <v>54</v>
      </c>
      <c r="X24" s="10" t="s">
        <v>54</v>
      </c>
      <c r="Y24" s="10" t="s">
        <v>54</v>
      </c>
      <c r="Z24" s="13"/>
      <c r="AA24" s="10" t="s">
        <v>54</v>
      </c>
      <c r="AB24" s="13"/>
      <c r="AC24" s="10" t="s">
        <v>54</v>
      </c>
      <c r="AD24" s="13"/>
      <c r="AE24" s="14" t="s">
        <v>236</v>
      </c>
      <c r="AF24" s="10" t="s">
        <v>78</v>
      </c>
      <c r="AG24" s="24" t="s">
        <v>254</v>
      </c>
      <c r="AH24" s="14" t="s">
        <v>222</v>
      </c>
      <c r="AI24" s="13" t="str">
        <f>HYPERLINK("https://api.typeform.com/responses/files/eaff38de66e79ef3e29860e89bd027b62b11ab983fc3d24b76574a8ab407b33b/autodeskimport.PNG","https://api.typeform.com/responses/files/eaff38de66e79ef3e29860e89bd027b62b11ab983fc3d24b76574a8ab407b33b/autodeskimport.PNG")</f>
        <v>https://api.typeform.com/responses/files/eaff38de66e79ef3e29860e89bd027b62b11ab983fc3d24b76574a8ab407b33b/autodeskimport.PNG</v>
      </c>
      <c r="AJ24" s="13"/>
      <c r="AK24" s="10" t="s">
        <v>55</v>
      </c>
      <c r="AL24" s="10" t="s">
        <v>66</v>
      </c>
      <c r="AM24" s="10" t="s">
        <v>66</v>
      </c>
      <c r="AN24" s="10" t="s">
        <v>66</v>
      </c>
      <c r="AO24" s="10" t="s">
        <v>66</v>
      </c>
      <c r="AP24" s="10" t="s">
        <v>55</v>
      </c>
      <c r="AQ24" s="10" t="s">
        <v>255</v>
      </c>
      <c r="AR24" s="10" t="s">
        <v>256</v>
      </c>
      <c r="AS24" s="10" t="s">
        <v>230</v>
      </c>
    </row>
    <row r="25" spans="1:45" ht="15" x14ac:dyDescent="0.15">
      <c r="A25" s="10" t="s">
        <v>257</v>
      </c>
      <c r="B25" s="10" t="s">
        <v>219</v>
      </c>
      <c r="C25" s="10" t="s">
        <v>220</v>
      </c>
      <c r="D25" s="10" t="s">
        <v>87</v>
      </c>
      <c r="E25" s="10" t="s">
        <v>240</v>
      </c>
      <c r="F25" s="10" t="s">
        <v>222</v>
      </c>
      <c r="G25" s="10" t="s">
        <v>51</v>
      </c>
      <c r="H25" s="10" t="s">
        <v>241</v>
      </c>
      <c r="I25" s="10" t="s">
        <v>53</v>
      </c>
      <c r="J25" s="10" t="s">
        <v>54</v>
      </c>
      <c r="K25" s="10" t="s">
        <v>55</v>
      </c>
      <c r="L25" s="10" t="s">
        <v>54</v>
      </c>
      <c r="M25" s="10" t="s">
        <v>54</v>
      </c>
      <c r="N25" s="10" t="s">
        <v>54</v>
      </c>
      <c r="O25" s="10" t="s">
        <v>54</v>
      </c>
      <c r="P25" s="10" t="s">
        <v>54</v>
      </c>
      <c r="Q25" s="10" t="s">
        <v>54</v>
      </c>
      <c r="R25" s="10" t="s">
        <v>54</v>
      </c>
      <c r="S25" s="10" t="s">
        <v>56</v>
      </c>
      <c r="T25" s="20" t="s">
        <v>57</v>
      </c>
      <c r="U25" s="21" t="s">
        <v>225</v>
      </c>
      <c r="V25" s="10" t="s">
        <v>55</v>
      </c>
      <c r="W25" s="10" t="s">
        <v>54</v>
      </c>
      <c r="X25" s="10" t="s">
        <v>54</v>
      </c>
      <c r="Y25" s="10" t="s">
        <v>54</v>
      </c>
      <c r="Z25" s="13"/>
      <c r="AA25" s="10" t="s">
        <v>54</v>
      </c>
      <c r="AB25" s="13"/>
      <c r="AC25" s="10" t="s">
        <v>54</v>
      </c>
      <c r="AD25" s="13"/>
      <c r="AE25" s="14" t="s">
        <v>236</v>
      </c>
      <c r="AF25" s="10" t="s">
        <v>78</v>
      </c>
      <c r="AG25" s="14" t="s">
        <v>222</v>
      </c>
      <c r="AH25" s="14" t="s">
        <v>222</v>
      </c>
      <c r="AI25" s="13" t="str">
        <f>HYPERLINK("https://api.typeform.com/responses/files/ce3d9bd3c23f36e00e5c6025ab7529cf7c56295d80f11e3c5b790513465e552b/ifc_lod4_geomdraft2fin_ifc4revit.fmw","https://api.typeform.com/responses/files/ce3d9bd3c23f36e00e5c6025ab7529cf7c56295d80f11e3c5b790513465e552b/ifc_lod4_geomdraft2fin_ifc4revit.fmw")</f>
        <v>https://api.typeform.com/responses/files/ce3d9bd3c23f36e00e5c6025ab7529cf7c56295d80f11e3c5b790513465e552b/ifc_lod4_geomdraft2fin_ifc4revit.fmw</v>
      </c>
      <c r="AJ25" s="13"/>
      <c r="AK25" s="10" t="s">
        <v>55</v>
      </c>
      <c r="AL25" s="10" t="s">
        <v>66</v>
      </c>
      <c r="AM25" s="10" t="s">
        <v>66</v>
      </c>
      <c r="AN25" s="10" t="s">
        <v>66</v>
      </c>
      <c r="AO25" s="10" t="s">
        <v>66</v>
      </c>
      <c r="AP25" s="10" t="s">
        <v>55</v>
      </c>
      <c r="AQ25" s="10" t="s">
        <v>258</v>
      </c>
      <c r="AR25" s="10" t="s">
        <v>259</v>
      </c>
      <c r="AS25" s="10" t="s">
        <v>230</v>
      </c>
    </row>
    <row r="26" spans="1:45" ht="15" x14ac:dyDescent="0.15">
      <c r="A26" s="10" t="s">
        <v>260</v>
      </c>
      <c r="B26" s="10" t="s">
        <v>219</v>
      </c>
      <c r="C26" s="10" t="s">
        <v>220</v>
      </c>
      <c r="D26" s="10" t="s">
        <v>87</v>
      </c>
      <c r="E26" s="10" t="s">
        <v>221</v>
      </c>
      <c r="F26" s="10" t="s">
        <v>222</v>
      </c>
      <c r="G26" s="10" t="s">
        <v>51</v>
      </c>
      <c r="H26" s="10" t="s">
        <v>223</v>
      </c>
      <c r="I26" s="10" t="s">
        <v>54</v>
      </c>
      <c r="J26" s="10" t="s">
        <v>224</v>
      </c>
      <c r="K26" s="10" t="s">
        <v>55</v>
      </c>
      <c r="L26" s="10" t="s">
        <v>54</v>
      </c>
      <c r="M26" s="10" t="s">
        <v>54</v>
      </c>
      <c r="N26" s="10" t="s">
        <v>54</v>
      </c>
      <c r="O26" s="10" t="s">
        <v>54</v>
      </c>
      <c r="P26" s="10" t="s">
        <v>54</v>
      </c>
      <c r="Q26" s="10" t="s">
        <v>54</v>
      </c>
      <c r="R26" s="10" t="s">
        <v>54</v>
      </c>
      <c r="S26" s="10" t="s">
        <v>56</v>
      </c>
      <c r="T26" s="20" t="s">
        <v>57</v>
      </c>
      <c r="U26" s="21" t="s">
        <v>225</v>
      </c>
      <c r="V26" s="10" t="s">
        <v>55</v>
      </c>
      <c r="W26" s="10" t="s">
        <v>54</v>
      </c>
      <c r="X26" s="10" t="s">
        <v>54</v>
      </c>
      <c r="Y26" s="10" t="s">
        <v>54</v>
      </c>
      <c r="Z26" s="13"/>
      <c r="AA26" s="10" t="s">
        <v>54</v>
      </c>
      <c r="AB26" s="13"/>
      <c r="AC26" s="10" t="s">
        <v>54</v>
      </c>
      <c r="AD26" s="13"/>
      <c r="AE26" s="14" t="s">
        <v>261</v>
      </c>
      <c r="AF26" s="10" t="s">
        <v>78</v>
      </c>
      <c r="AG26" s="14" t="s">
        <v>222</v>
      </c>
      <c r="AH26" s="14" t="s">
        <v>222</v>
      </c>
      <c r="AI26" s="13" t="str">
        <f>HYPERLINK("https://api.typeform.com/responses/files/e114cd8a8b997eead887fd2810dba293bb22aa696d585ae74f120f6cb0c8ae65/esri_ifcold.PNG","https://api.typeform.com/responses/files/e114cd8a8b997eead887fd2810dba293bb22aa696d585ae74f120f6cb0c8ae65/esri_ifcold.PNG")</f>
        <v>https://api.typeform.com/responses/files/e114cd8a8b997eead887fd2810dba293bb22aa696d585ae74f120f6cb0c8ae65/esri_ifcold.PNG</v>
      </c>
      <c r="AJ26" s="13"/>
      <c r="AK26" s="10" t="s">
        <v>55</v>
      </c>
      <c r="AL26" s="10" t="s">
        <v>66</v>
      </c>
      <c r="AM26" s="10" t="s">
        <v>66</v>
      </c>
      <c r="AN26" s="10" t="s">
        <v>66</v>
      </c>
      <c r="AO26" s="10" t="s">
        <v>66</v>
      </c>
      <c r="AP26" s="10" t="s">
        <v>55</v>
      </c>
      <c r="AQ26" s="10" t="s">
        <v>262</v>
      </c>
      <c r="AR26" s="10" t="s">
        <v>263</v>
      </c>
      <c r="AS26" s="10" t="s">
        <v>230</v>
      </c>
    </row>
    <row r="27" spans="1:45" ht="16" thickBot="1" x14ac:dyDescent="0.2">
      <c r="A27" s="10" t="s">
        <v>264</v>
      </c>
      <c r="B27" s="10" t="s">
        <v>219</v>
      </c>
      <c r="C27" s="10" t="s">
        <v>220</v>
      </c>
      <c r="D27" s="10" t="s">
        <v>87</v>
      </c>
      <c r="E27" s="10" t="s">
        <v>240</v>
      </c>
      <c r="F27" s="10" t="s">
        <v>222</v>
      </c>
      <c r="G27" s="10" t="s">
        <v>51</v>
      </c>
      <c r="H27" s="10" t="s">
        <v>241</v>
      </c>
      <c r="I27" s="10" t="s">
        <v>53</v>
      </c>
      <c r="J27" s="10" t="s">
        <v>54</v>
      </c>
      <c r="K27" s="10" t="s">
        <v>55</v>
      </c>
      <c r="L27" s="10" t="s">
        <v>54</v>
      </c>
      <c r="M27" s="10" t="s">
        <v>54</v>
      </c>
      <c r="N27" s="10" t="s">
        <v>54</v>
      </c>
      <c r="O27" s="10" t="s">
        <v>54</v>
      </c>
      <c r="P27" s="10" t="s">
        <v>54</v>
      </c>
      <c r="Q27" s="10" t="s">
        <v>54</v>
      </c>
      <c r="R27" s="10" t="s">
        <v>54</v>
      </c>
      <c r="S27" s="10" t="s">
        <v>56</v>
      </c>
      <c r="T27" s="20" t="s">
        <v>57</v>
      </c>
      <c r="U27" s="21" t="s">
        <v>225</v>
      </c>
      <c r="V27" s="10" t="s">
        <v>55</v>
      </c>
      <c r="W27" s="10" t="s">
        <v>54</v>
      </c>
      <c r="X27" s="10" t="s">
        <v>54</v>
      </c>
      <c r="Y27" s="10" t="s">
        <v>54</v>
      </c>
      <c r="Z27" s="13"/>
      <c r="AA27" s="10" t="s">
        <v>54</v>
      </c>
      <c r="AB27" s="13"/>
      <c r="AC27" s="10" t="s">
        <v>54</v>
      </c>
      <c r="AD27" s="13"/>
      <c r="AE27" s="14" t="s">
        <v>232</v>
      </c>
      <c r="AF27" s="10" t="s">
        <v>78</v>
      </c>
      <c r="AG27" s="14" t="s">
        <v>222</v>
      </c>
      <c r="AH27" s="14" t="s">
        <v>222</v>
      </c>
      <c r="AI27" s="13" t="str">
        <f>HYPERLINK("https://api.typeform.com/responses/files/8a4a510c4e3414b25dccfc1e9323d7fe5af6b39fca96a963a1e4b91ce08203b1/wf4geom.PNG","https://api.typeform.com/responses/files/8a4a510c4e3414b25dccfc1e9323d7fe5af6b39fca96a963a1e4b91ce08203b1/wf4geom.PNG")</f>
        <v>https://api.typeform.com/responses/files/8a4a510c4e3414b25dccfc1e9323d7fe5af6b39fca96a963a1e4b91ce08203b1/wf4geom.PNG</v>
      </c>
      <c r="AJ27" s="13"/>
      <c r="AK27" s="10" t="s">
        <v>55</v>
      </c>
      <c r="AL27" s="10" t="s">
        <v>66</v>
      </c>
      <c r="AM27" s="10" t="s">
        <v>66</v>
      </c>
      <c r="AN27" s="10" t="s">
        <v>66</v>
      </c>
      <c r="AO27" s="10" t="s">
        <v>66</v>
      </c>
      <c r="AP27" s="10" t="s">
        <v>55</v>
      </c>
      <c r="AQ27" s="10" t="s">
        <v>265</v>
      </c>
      <c r="AR27" s="10" t="s">
        <v>266</v>
      </c>
      <c r="AS27" s="10" t="s">
        <v>230</v>
      </c>
    </row>
    <row r="28" spans="1:45" ht="15" x14ac:dyDescent="0.15">
      <c r="A28" s="10" t="s">
        <v>267</v>
      </c>
      <c r="B28" s="10" t="s">
        <v>219</v>
      </c>
      <c r="C28" s="10" t="s">
        <v>220</v>
      </c>
      <c r="D28" s="10" t="s">
        <v>87</v>
      </c>
      <c r="E28" s="10" t="s">
        <v>221</v>
      </c>
      <c r="F28" s="10" t="s">
        <v>222</v>
      </c>
      <c r="G28" s="10" t="s">
        <v>51</v>
      </c>
      <c r="H28" s="10" t="s">
        <v>223</v>
      </c>
      <c r="I28" s="10" t="s">
        <v>54</v>
      </c>
      <c r="J28" s="10" t="s">
        <v>224</v>
      </c>
      <c r="K28" s="10" t="s">
        <v>55</v>
      </c>
      <c r="L28" s="10" t="s">
        <v>54</v>
      </c>
      <c r="M28" s="10" t="s">
        <v>54</v>
      </c>
      <c r="N28" s="10" t="s">
        <v>54</v>
      </c>
      <c r="O28" s="10" t="s">
        <v>54</v>
      </c>
      <c r="P28" s="10" t="s">
        <v>54</v>
      </c>
      <c r="Q28" s="10" t="s">
        <v>54</v>
      </c>
      <c r="R28" s="10" t="s">
        <v>54</v>
      </c>
      <c r="S28" s="10" t="s">
        <v>56</v>
      </c>
      <c r="T28" s="18" t="s">
        <v>134</v>
      </c>
      <c r="U28" s="19" t="s">
        <v>225</v>
      </c>
      <c r="V28" s="10" t="s">
        <v>55</v>
      </c>
      <c r="W28" s="10" t="s">
        <v>54</v>
      </c>
      <c r="X28" s="10" t="s">
        <v>54</v>
      </c>
      <c r="Y28" s="10" t="s">
        <v>54</v>
      </c>
      <c r="Z28" s="13"/>
      <c r="AA28" s="10" t="s">
        <v>54</v>
      </c>
      <c r="AB28" s="13"/>
      <c r="AC28" s="10" t="s">
        <v>54</v>
      </c>
      <c r="AD28" s="13"/>
      <c r="AE28" s="14" t="s">
        <v>268</v>
      </c>
      <c r="AF28" s="10" t="s">
        <v>78</v>
      </c>
      <c r="AG28" s="14" t="s">
        <v>222</v>
      </c>
      <c r="AH28" s="14" t="s">
        <v>222</v>
      </c>
      <c r="AI28" s="13" t="str">
        <f>HYPERLINK("https://api.typeform.com/responses/files/3ca482fb90df9c4a9719a3053282d7a7b997e79ea60e825579ba6a7a5c2b2674/wfrev23geom.PNG","https://api.typeform.com/responses/files/3ca482fb90df9c4a9719a3053282d7a7b997e79ea60e825579ba6a7a5c2b2674/wfrev23geom.PNG")</f>
        <v>https://api.typeform.com/responses/files/3ca482fb90df9c4a9719a3053282d7a7b997e79ea60e825579ba6a7a5c2b2674/wfrev23geom.PNG</v>
      </c>
      <c r="AJ28" s="13"/>
      <c r="AK28" s="10" t="s">
        <v>55</v>
      </c>
      <c r="AL28" s="10" t="s">
        <v>66</v>
      </c>
      <c r="AM28" s="10" t="s">
        <v>66</v>
      </c>
      <c r="AN28" s="10" t="s">
        <v>66</v>
      </c>
      <c r="AO28" s="10" t="s">
        <v>66</v>
      </c>
      <c r="AP28" s="10" t="s">
        <v>55</v>
      </c>
      <c r="AQ28" s="10" t="s">
        <v>269</v>
      </c>
      <c r="AR28" s="10" t="s">
        <v>270</v>
      </c>
      <c r="AS28" s="10" t="s">
        <v>230</v>
      </c>
    </row>
    <row r="29" spans="1:45" ht="15" x14ac:dyDescent="0.15">
      <c r="A29" s="10" t="s">
        <v>271</v>
      </c>
      <c r="B29" s="10" t="s">
        <v>219</v>
      </c>
      <c r="C29" s="10" t="s">
        <v>220</v>
      </c>
      <c r="D29" s="10" t="s">
        <v>87</v>
      </c>
      <c r="E29" s="10" t="s">
        <v>221</v>
      </c>
      <c r="F29" s="10" t="s">
        <v>222</v>
      </c>
      <c r="G29" s="10" t="s">
        <v>51</v>
      </c>
      <c r="H29" s="10" t="s">
        <v>223</v>
      </c>
      <c r="I29" s="10" t="s">
        <v>54</v>
      </c>
      <c r="J29" s="10" t="s">
        <v>224</v>
      </c>
      <c r="K29" s="10" t="s">
        <v>55</v>
      </c>
      <c r="L29" s="10" t="s">
        <v>54</v>
      </c>
      <c r="M29" s="10" t="s">
        <v>54</v>
      </c>
      <c r="N29" s="10" t="s">
        <v>54</v>
      </c>
      <c r="O29" s="10" t="s">
        <v>54</v>
      </c>
      <c r="P29" s="10" t="s">
        <v>54</v>
      </c>
      <c r="Q29" s="10" t="s">
        <v>54</v>
      </c>
      <c r="R29" s="10" t="s">
        <v>54</v>
      </c>
      <c r="S29" s="10" t="s">
        <v>56</v>
      </c>
      <c r="T29" s="20" t="s">
        <v>134</v>
      </c>
      <c r="U29" s="21" t="s">
        <v>225</v>
      </c>
      <c r="V29" s="10" t="s">
        <v>55</v>
      </c>
      <c r="W29" s="10" t="s">
        <v>54</v>
      </c>
      <c r="X29" s="10" t="s">
        <v>54</v>
      </c>
      <c r="Y29" s="10" t="s">
        <v>54</v>
      </c>
      <c r="Z29" s="13"/>
      <c r="AA29" s="10" t="s">
        <v>54</v>
      </c>
      <c r="AB29" s="13"/>
      <c r="AC29" s="10" t="s">
        <v>54</v>
      </c>
      <c r="AD29" s="13"/>
      <c r="AE29" s="14" t="s">
        <v>250</v>
      </c>
      <c r="AF29" s="10" t="s">
        <v>78</v>
      </c>
      <c r="AG29" s="14" t="s">
        <v>222</v>
      </c>
      <c r="AH29" s="14" t="s">
        <v>222</v>
      </c>
      <c r="AI29" s="13" t="str">
        <f>HYPERLINK("https://api.typeform.com/responses/files/a9a4e206d61c6ff33910cc736e706261743283a5ce5e82e448aa421c6b45764c/wf23geom.PNG","https://api.typeform.com/responses/files/a9a4e206d61c6ff33910cc736e706261743283a5ce5e82e448aa421c6b45764c/wf23geom.PNG")</f>
        <v>https://api.typeform.com/responses/files/a9a4e206d61c6ff33910cc736e706261743283a5ce5e82e448aa421c6b45764c/wf23geom.PNG</v>
      </c>
      <c r="AJ29" s="13"/>
      <c r="AK29" s="10" t="s">
        <v>55</v>
      </c>
      <c r="AL29" s="10" t="s">
        <v>66</v>
      </c>
      <c r="AM29" s="10" t="s">
        <v>66</v>
      </c>
      <c r="AN29" s="10" t="s">
        <v>66</v>
      </c>
      <c r="AO29" s="10" t="s">
        <v>66</v>
      </c>
      <c r="AP29" s="10" t="s">
        <v>55</v>
      </c>
      <c r="AQ29" s="10" t="s">
        <v>272</v>
      </c>
      <c r="AR29" s="10" t="s">
        <v>273</v>
      </c>
      <c r="AS29" s="10" t="s">
        <v>230</v>
      </c>
    </row>
    <row r="30" spans="1:45" ht="15" x14ac:dyDescent="0.15">
      <c r="A30" s="10" t="s">
        <v>274</v>
      </c>
      <c r="B30" s="10" t="s">
        <v>219</v>
      </c>
      <c r="C30" s="10" t="s">
        <v>220</v>
      </c>
      <c r="D30" s="10" t="s">
        <v>87</v>
      </c>
      <c r="E30" s="10" t="s">
        <v>221</v>
      </c>
      <c r="F30" s="10" t="s">
        <v>222</v>
      </c>
      <c r="G30" s="10" t="s">
        <v>51</v>
      </c>
      <c r="H30" s="10" t="s">
        <v>223</v>
      </c>
      <c r="I30" s="10" t="s">
        <v>54</v>
      </c>
      <c r="J30" s="10" t="s">
        <v>224</v>
      </c>
      <c r="K30" s="10" t="s">
        <v>55</v>
      </c>
      <c r="L30" s="10" t="s">
        <v>54</v>
      </c>
      <c r="M30" s="10" t="s">
        <v>54</v>
      </c>
      <c r="N30" s="10" t="s">
        <v>54</v>
      </c>
      <c r="O30" s="10" t="s">
        <v>54</v>
      </c>
      <c r="P30" s="10" t="s">
        <v>54</v>
      </c>
      <c r="Q30" s="10" t="s">
        <v>54</v>
      </c>
      <c r="R30" s="10" t="s">
        <v>54</v>
      </c>
      <c r="S30" s="10" t="s">
        <v>56</v>
      </c>
      <c r="T30" s="20" t="s">
        <v>134</v>
      </c>
      <c r="U30" s="21" t="s">
        <v>225</v>
      </c>
      <c r="V30" s="10" t="s">
        <v>55</v>
      </c>
      <c r="W30" s="10" t="s">
        <v>54</v>
      </c>
      <c r="X30" s="10" t="s">
        <v>54</v>
      </c>
      <c r="Y30" s="10" t="s">
        <v>54</v>
      </c>
      <c r="Z30" s="13"/>
      <c r="AA30" s="10" t="s">
        <v>54</v>
      </c>
      <c r="AB30" s="13"/>
      <c r="AC30" s="10" t="s">
        <v>54</v>
      </c>
      <c r="AD30" s="13"/>
      <c r="AE30" s="14" t="s">
        <v>236</v>
      </c>
      <c r="AF30" s="10" t="s">
        <v>78</v>
      </c>
      <c r="AG30" s="14" t="s">
        <v>254</v>
      </c>
      <c r="AH30" s="14" t="s">
        <v>222</v>
      </c>
      <c r="AI30" s="13" t="str">
        <f>HYPERLINK("https://api.typeform.com/responses/files/770c365b078dffe4adf336d43901d80abee7e80e91d9bb5d3b2df41e792ba547/autodeskimport.PNG","https://api.typeform.com/responses/files/770c365b078dffe4adf336d43901d80abee7e80e91d9bb5d3b2df41e792ba547/autodeskimport.PNG")</f>
        <v>https://api.typeform.com/responses/files/770c365b078dffe4adf336d43901d80abee7e80e91d9bb5d3b2df41e792ba547/autodeskimport.PNG</v>
      </c>
      <c r="AJ30" s="13"/>
      <c r="AK30" s="10" t="s">
        <v>55</v>
      </c>
      <c r="AL30" s="10" t="s">
        <v>66</v>
      </c>
      <c r="AM30" s="10" t="s">
        <v>66</v>
      </c>
      <c r="AN30" s="10" t="s">
        <v>66</v>
      </c>
      <c r="AO30" s="10" t="s">
        <v>66</v>
      </c>
      <c r="AP30" s="10" t="s">
        <v>55</v>
      </c>
      <c r="AQ30" s="10" t="s">
        <v>275</v>
      </c>
      <c r="AR30" s="10" t="s">
        <v>276</v>
      </c>
      <c r="AS30" s="10" t="s">
        <v>230</v>
      </c>
    </row>
    <row r="31" spans="1:45" ht="15" x14ac:dyDescent="0.15">
      <c r="A31" s="10" t="s">
        <v>277</v>
      </c>
      <c r="B31" s="10" t="s">
        <v>219</v>
      </c>
      <c r="C31" s="10" t="s">
        <v>220</v>
      </c>
      <c r="D31" s="10" t="s">
        <v>87</v>
      </c>
      <c r="E31" s="10" t="s">
        <v>240</v>
      </c>
      <c r="F31" s="10" t="s">
        <v>222</v>
      </c>
      <c r="G31" s="10" t="s">
        <v>51</v>
      </c>
      <c r="H31" s="10" t="s">
        <v>241</v>
      </c>
      <c r="I31" s="10" t="s">
        <v>53</v>
      </c>
      <c r="J31" s="10" t="s">
        <v>54</v>
      </c>
      <c r="K31" s="10" t="s">
        <v>55</v>
      </c>
      <c r="L31" s="10" t="s">
        <v>54</v>
      </c>
      <c r="M31" s="10" t="s">
        <v>54</v>
      </c>
      <c r="N31" s="10" t="s">
        <v>54</v>
      </c>
      <c r="O31" s="10" t="s">
        <v>54</v>
      </c>
      <c r="P31" s="10" t="s">
        <v>54</v>
      </c>
      <c r="Q31" s="10" t="s">
        <v>54</v>
      </c>
      <c r="R31" s="10" t="s">
        <v>54</v>
      </c>
      <c r="S31" s="10" t="s">
        <v>56</v>
      </c>
      <c r="T31" s="20" t="s">
        <v>134</v>
      </c>
      <c r="U31" s="21" t="s">
        <v>225</v>
      </c>
      <c r="V31" s="10" t="s">
        <v>55</v>
      </c>
      <c r="W31" s="10" t="s">
        <v>54</v>
      </c>
      <c r="X31" s="10" t="s">
        <v>54</v>
      </c>
      <c r="Y31" s="10" t="s">
        <v>54</v>
      </c>
      <c r="Z31" s="13"/>
      <c r="AA31" s="10" t="s">
        <v>54</v>
      </c>
      <c r="AB31" s="13"/>
      <c r="AC31" s="10" t="s">
        <v>54</v>
      </c>
      <c r="AD31" s="13"/>
      <c r="AE31" s="14" t="s">
        <v>236</v>
      </c>
      <c r="AF31" s="10" t="s">
        <v>78</v>
      </c>
      <c r="AG31" s="14" t="s">
        <v>222</v>
      </c>
      <c r="AH31" s="14" t="s">
        <v>222</v>
      </c>
      <c r="AI31" s="13" t="str">
        <f>HYPERLINK("https://api.typeform.com/responses/files/3eea2d810fb936fef6cafa2ebcd1085e8a69855ed8b5030cc2667257846fc76b/ifc_lod4_geomdraft2fin_revit.fmw","https://api.typeform.com/responses/files/3eea2d810fb936fef6cafa2ebcd1085e8a69855ed8b5030cc2667257846fc76b/ifc_lod4_geomdraft2fin_revit.fmw")</f>
        <v>https://api.typeform.com/responses/files/3eea2d810fb936fef6cafa2ebcd1085e8a69855ed8b5030cc2667257846fc76b/ifc_lod4_geomdraft2fin_revit.fmw</v>
      </c>
      <c r="AJ31" s="13"/>
      <c r="AK31" s="10" t="s">
        <v>55</v>
      </c>
      <c r="AL31" s="10" t="s">
        <v>66</v>
      </c>
      <c r="AM31" s="10" t="s">
        <v>66</v>
      </c>
      <c r="AN31" s="10" t="s">
        <v>66</v>
      </c>
      <c r="AO31" s="10" t="s">
        <v>66</v>
      </c>
      <c r="AP31" s="10" t="s">
        <v>55</v>
      </c>
      <c r="AQ31" s="10" t="s">
        <v>278</v>
      </c>
      <c r="AR31" s="10" t="s">
        <v>279</v>
      </c>
      <c r="AS31" s="10" t="s">
        <v>230</v>
      </c>
    </row>
    <row r="32" spans="1:45" ht="30" x14ac:dyDescent="0.15">
      <c r="A32" s="10" t="s">
        <v>280</v>
      </c>
      <c r="B32" s="10" t="s">
        <v>219</v>
      </c>
      <c r="C32" s="10" t="s">
        <v>220</v>
      </c>
      <c r="D32" s="10" t="s">
        <v>87</v>
      </c>
      <c r="E32" s="10" t="s">
        <v>221</v>
      </c>
      <c r="F32" s="10" t="s">
        <v>222</v>
      </c>
      <c r="G32" s="10" t="s">
        <v>51</v>
      </c>
      <c r="H32" s="10" t="s">
        <v>223</v>
      </c>
      <c r="I32" s="10" t="s">
        <v>54</v>
      </c>
      <c r="J32" s="10" t="s">
        <v>224</v>
      </c>
      <c r="K32" s="10" t="s">
        <v>55</v>
      </c>
      <c r="L32" s="10" t="s">
        <v>54</v>
      </c>
      <c r="M32" s="10" t="s">
        <v>54</v>
      </c>
      <c r="N32" s="10" t="s">
        <v>54</v>
      </c>
      <c r="O32" s="10" t="s">
        <v>54</v>
      </c>
      <c r="P32" s="10" t="s">
        <v>54</v>
      </c>
      <c r="Q32" s="10" t="s">
        <v>54</v>
      </c>
      <c r="R32" s="10" t="s">
        <v>54</v>
      </c>
      <c r="S32" s="10" t="s">
        <v>56</v>
      </c>
      <c r="T32" s="20" t="s">
        <v>134</v>
      </c>
      <c r="U32" s="21" t="s">
        <v>225</v>
      </c>
      <c r="V32" s="10" t="s">
        <v>55</v>
      </c>
      <c r="W32" s="10" t="s">
        <v>54</v>
      </c>
      <c r="X32" s="10" t="s">
        <v>54</v>
      </c>
      <c r="Y32" s="10" t="s">
        <v>54</v>
      </c>
      <c r="Z32" s="13"/>
      <c r="AA32" s="10" t="s">
        <v>54</v>
      </c>
      <c r="AB32" s="13"/>
      <c r="AC32" s="10" t="s">
        <v>54</v>
      </c>
      <c r="AD32" s="13"/>
      <c r="AE32" s="14" t="s">
        <v>281</v>
      </c>
      <c r="AF32" s="10" t="s">
        <v>78</v>
      </c>
      <c r="AG32" s="14" t="s">
        <v>282</v>
      </c>
      <c r="AH32" s="14" t="s">
        <v>222</v>
      </c>
      <c r="AI32" s="13" t="str">
        <f>HYPERLINK("https://api.typeform.com/responses/files/82798c89f02c6d04e052cc410180ffdbcbe6f7a79405b45c9fbc387577b2a8b5/esri_ifcold.PNG","https://api.typeform.com/responses/files/82798c89f02c6d04e052cc410180ffdbcbe6f7a79405b45c9fbc387577b2a8b5/esri_ifcold.PNG")</f>
        <v>https://api.typeform.com/responses/files/82798c89f02c6d04e052cc410180ffdbcbe6f7a79405b45c9fbc387577b2a8b5/esri_ifcold.PNG</v>
      </c>
      <c r="AJ32" s="13"/>
      <c r="AK32" s="10" t="s">
        <v>55</v>
      </c>
      <c r="AL32" s="10" t="s">
        <v>66</v>
      </c>
      <c r="AM32" s="10" t="s">
        <v>66</v>
      </c>
      <c r="AN32" s="10" t="s">
        <v>66</v>
      </c>
      <c r="AO32" s="10" t="s">
        <v>66</v>
      </c>
      <c r="AP32" s="10" t="s">
        <v>55</v>
      </c>
      <c r="AQ32" s="10" t="s">
        <v>283</v>
      </c>
      <c r="AR32" s="10" t="s">
        <v>284</v>
      </c>
      <c r="AS32" s="10" t="s">
        <v>230</v>
      </c>
    </row>
    <row r="33" spans="1:45" ht="31" thickBot="1" x14ac:dyDescent="0.2">
      <c r="A33" s="10" t="s">
        <v>285</v>
      </c>
      <c r="B33" s="10" t="s">
        <v>219</v>
      </c>
      <c r="C33" s="10" t="s">
        <v>220</v>
      </c>
      <c r="D33" s="10" t="s">
        <v>87</v>
      </c>
      <c r="E33" s="10" t="s">
        <v>240</v>
      </c>
      <c r="F33" s="10" t="s">
        <v>222</v>
      </c>
      <c r="G33" s="10" t="s">
        <v>51</v>
      </c>
      <c r="H33" s="10" t="s">
        <v>241</v>
      </c>
      <c r="I33" s="10" t="s">
        <v>53</v>
      </c>
      <c r="J33" s="10" t="s">
        <v>54</v>
      </c>
      <c r="K33" s="10" t="s">
        <v>55</v>
      </c>
      <c r="L33" s="10" t="s">
        <v>54</v>
      </c>
      <c r="M33" s="10" t="s">
        <v>54</v>
      </c>
      <c r="N33" s="10" t="s">
        <v>54</v>
      </c>
      <c r="O33" s="10" t="s">
        <v>54</v>
      </c>
      <c r="P33" s="10" t="s">
        <v>54</v>
      </c>
      <c r="Q33" s="10" t="s">
        <v>54</v>
      </c>
      <c r="R33" s="10" t="s">
        <v>54</v>
      </c>
      <c r="S33" s="10" t="s">
        <v>56</v>
      </c>
      <c r="T33" s="22" t="s">
        <v>134</v>
      </c>
      <c r="U33" s="23" t="s">
        <v>225</v>
      </c>
      <c r="V33" s="10" t="s">
        <v>66</v>
      </c>
      <c r="W33" s="10" t="s">
        <v>76</v>
      </c>
      <c r="X33" s="10" t="s">
        <v>54</v>
      </c>
      <c r="Y33" s="10" t="s">
        <v>54</v>
      </c>
      <c r="Z33" s="13"/>
      <c r="AA33" s="10" t="s">
        <v>54</v>
      </c>
      <c r="AB33" s="13"/>
      <c r="AC33" s="10" t="s">
        <v>286</v>
      </c>
      <c r="AD33" s="13" t="str">
        <f>HYPERLINK("https://api.typeform.com/responses/files/a30469999afc5f67ca89a6bb4063ff9e4c4192448f6d6d688ff42d3b38223a87/wf23geom.PNG","https://api.typeform.com/responses/files/a30469999afc5f67ca89a6bb4063ff9e4c4192448f6d6d688ff42d3b38223a87/wf23geom.PNG")</f>
        <v>https://api.typeform.com/responses/files/a30469999afc5f67ca89a6bb4063ff9e4c4192448f6d6d688ff42d3b38223a87/wf23geom.PNG</v>
      </c>
      <c r="AE33" s="14" t="s">
        <v>232</v>
      </c>
      <c r="AF33" s="10" t="s">
        <v>78</v>
      </c>
      <c r="AG33" s="24" t="s">
        <v>287</v>
      </c>
      <c r="AH33" s="14" t="s">
        <v>222</v>
      </c>
      <c r="AI33" s="13" t="str">
        <f>HYPERLINK("https://api.typeform.com/responses/files/1a424babd0d1d28aa394367ad8c7a821cee95bb6c0ae1d5ebbc7198302805159/ifc_lod4_geomdraft2fin.fmw","https://api.typeform.com/responses/files/1a424babd0d1d28aa394367ad8c7a821cee95bb6c0ae1d5ebbc7198302805159/ifc_lod4_geomdraft2fin.fmw")</f>
        <v>https://api.typeform.com/responses/files/1a424babd0d1d28aa394367ad8c7a821cee95bb6c0ae1d5ebbc7198302805159/ifc_lod4_geomdraft2fin.fmw</v>
      </c>
      <c r="AJ33" s="13"/>
      <c r="AK33" s="10" t="s">
        <v>55</v>
      </c>
      <c r="AL33" s="10" t="s">
        <v>66</v>
      </c>
      <c r="AM33" s="10" t="s">
        <v>66</v>
      </c>
      <c r="AN33" s="10" t="s">
        <v>66</v>
      </c>
      <c r="AO33" s="10" t="s">
        <v>66</v>
      </c>
      <c r="AP33" s="10" t="s">
        <v>55</v>
      </c>
      <c r="AQ33" s="10" t="s">
        <v>288</v>
      </c>
      <c r="AR33" s="10" t="s">
        <v>289</v>
      </c>
      <c r="AS33" s="10" t="s">
        <v>230</v>
      </c>
    </row>
    <row r="34" spans="1:45" ht="15" x14ac:dyDescent="0.15">
      <c r="A34" s="10" t="s">
        <v>290</v>
      </c>
      <c r="B34" s="10" t="s">
        <v>219</v>
      </c>
      <c r="C34" s="10" t="s">
        <v>220</v>
      </c>
      <c r="D34" s="10" t="s">
        <v>87</v>
      </c>
      <c r="E34" s="10" t="s">
        <v>221</v>
      </c>
      <c r="F34" s="10" t="s">
        <v>222</v>
      </c>
      <c r="G34" s="10" t="s">
        <v>51</v>
      </c>
      <c r="H34" s="10" t="s">
        <v>223</v>
      </c>
      <c r="I34" s="10" t="s">
        <v>54</v>
      </c>
      <c r="J34" s="10" t="s">
        <v>224</v>
      </c>
      <c r="K34" s="10" t="s">
        <v>55</v>
      </c>
      <c r="L34" s="10" t="s">
        <v>54</v>
      </c>
      <c r="M34" s="10" t="s">
        <v>54</v>
      </c>
      <c r="N34" s="10" t="s">
        <v>54</v>
      </c>
      <c r="O34" s="10" t="s">
        <v>54</v>
      </c>
      <c r="P34" s="10" t="s">
        <v>54</v>
      </c>
      <c r="Q34" s="10" t="s">
        <v>54</v>
      </c>
      <c r="R34" s="10" t="s">
        <v>54</v>
      </c>
      <c r="S34" s="10" t="s">
        <v>56</v>
      </c>
      <c r="T34" s="18" t="s">
        <v>148</v>
      </c>
      <c r="U34" s="19" t="s">
        <v>58</v>
      </c>
      <c r="V34" s="10" t="s">
        <v>55</v>
      </c>
      <c r="W34" s="10" t="s">
        <v>54</v>
      </c>
      <c r="X34" s="10" t="s">
        <v>54</v>
      </c>
      <c r="Y34" s="10" t="s">
        <v>54</v>
      </c>
      <c r="Z34" s="13"/>
      <c r="AA34" s="10" t="s">
        <v>54</v>
      </c>
      <c r="AB34" s="13"/>
      <c r="AC34" s="10" t="s">
        <v>54</v>
      </c>
      <c r="AD34" s="13"/>
      <c r="AE34" s="14" t="s">
        <v>222</v>
      </c>
      <c r="AF34" s="10" t="s">
        <v>161</v>
      </c>
      <c r="AG34" s="14" t="s">
        <v>222</v>
      </c>
      <c r="AH34" s="14" t="s">
        <v>222</v>
      </c>
      <c r="AI34" s="13" t="str">
        <f>HYPERLINK("https://api.typeform.com/responses/files/d37b399e87442b6ff583b895192f4aaedc0a05c1fb13b868ec52ed4298a698a7/geobimt4_report.7z","https://api.typeform.com/responses/files/d37b399e87442b6ff583b895192f4aaedc0a05c1fb13b868ec52ed4298a698a7/geobimt4_report.7z")</f>
        <v>https://api.typeform.com/responses/files/d37b399e87442b6ff583b895192f4aaedc0a05c1fb13b868ec52ed4298a698a7/geobimt4_report.7z</v>
      </c>
      <c r="AJ34" s="13" t="str">
        <f>HYPERLINK("https://api.typeform.com/responses/files/b5a1bb2a1a620452fe6d1f17d76f726a9ded7edba6f5b33181461d27686af2e5/datainterfme2018.PNG","https://api.typeform.com/responses/files/b5a1bb2a1a620452fe6d1f17d76f726a9ded7edba6f5b33181461d27686af2e5/datainterfme2018.PNG")</f>
        <v>https://api.typeform.com/responses/files/b5a1bb2a1a620452fe6d1f17d76f726a9ded7edba6f5b33181461d27686af2e5/datainterfme2018.PNG</v>
      </c>
      <c r="AK34" s="10" t="s">
        <v>55</v>
      </c>
      <c r="AL34" s="10" t="s">
        <v>66</v>
      </c>
      <c r="AM34" s="10" t="s">
        <v>66</v>
      </c>
      <c r="AN34" s="10" t="s">
        <v>66</v>
      </c>
      <c r="AO34" s="10" t="s">
        <v>66</v>
      </c>
      <c r="AP34" s="10" t="s">
        <v>55</v>
      </c>
      <c r="AQ34" s="10" t="s">
        <v>291</v>
      </c>
      <c r="AR34" s="10" t="s">
        <v>292</v>
      </c>
      <c r="AS34" s="10" t="s">
        <v>230</v>
      </c>
    </row>
    <row r="35" spans="1:45" ht="30" x14ac:dyDescent="0.15">
      <c r="A35" s="10" t="s">
        <v>293</v>
      </c>
      <c r="B35" s="10" t="s">
        <v>219</v>
      </c>
      <c r="C35" s="10" t="s">
        <v>220</v>
      </c>
      <c r="D35" s="10" t="s">
        <v>87</v>
      </c>
      <c r="E35" s="10" t="s">
        <v>221</v>
      </c>
      <c r="F35" s="10" t="s">
        <v>222</v>
      </c>
      <c r="G35" s="10" t="s">
        <v>51</v>
      </c>
      <c r="H35" s="10" t="s">
        <v>223</v>
      </c>
      <c r="I35" s="10" t="s">
        <v>54</v>
      </c>
      <c r="J35" s="10" t="s">
        <v>224</v>
      </c>
      <c r="K35" s="10" t="s">
        <v>55</v>
      </c>
      <c r="L35" s="10" t="s">
        <v>54</v>
      </c>
      <c r="M35" s="10" t="s">
        <v>54</v>
      </c>
      <c r="N35" s="10" t="s">
        <v>54</v>
      </c>
      <c r="O35" s="10" t="s">
        <v>54</v>
      </c>
      <c r="P35" s="10" t="s">
        <v>54</v>
      </c>
      <c r="Q35" s="10" t="s">
        <v>54</v>
      </c>
      <c r="R35" s="10" t="s">
        <v>54</v>
      </c>
      <c r="S35" s="10" t="s">
        <v>56</v>
      </c>
      <c r="T35" s="20" t="s">
        <v>148</v>
      </c>
      <c r="U35" s="21" t="s">
        <v>294</v>
      </c>
      <c r="V35" s="10" t="s">
        <v>55</v>
      </c>
      <c r="W35" s="10" t="s">
        <v>54</v>
      </c>
      <c r="X35" s="10" t="s">
        <v>54</v>
      </c>
      <c r="Y35" s="10" t="s">
        <v>54</v>
      </c>
      <c r="Z35" s="13"/>
      <c r="AA35" s="10" t="s">
        <v>54</v>
      </c>
      <c r="AB35" s="13"/>
      <c r="AC35" s="10" t="s">
        <v>54</v>
      </c>
      <c r="AD35" s="13"/>
      <c r="AE35" s="24" t="s">
        <v>295</v>
      </c>
      <c r="AF35" s="10" t="s">
        <v>161</v>
      </c>
      <c r="AG35" s="14" t="s">
        <v>222</v>
      </c>
      <c r="AH35" s="14" t="s">
        <v>222</v>
      </c>
      <c r="AI35" s="13" t="str">
        <f>HYPERLINK("https://api.typeform.com/responses/files/8df0dc548a8a9d16edf1868719b1abac2ee342290427217136fd489b4e6128a5/geobimt4_report.7z","https://api.typeform.com/responses/files/8df0dc548a8a9d16edf1868719b1abac2ee342290427217136fd489b4e6128a5/geobimt4_report.7z")</f>
        <v>https://api.typeform.com/responses/files/8df0dc548a8a9d16edf1868719b1abac2ee342290427217136fd489b4e6128a5/geobimt4_report.7z</v>
      </c>
      <c r="AJ35" s="13" t="str">
        <f>HYPERLINK("https://api.typeform.com/responses/files/c0a010575c30f65c1d352a67b1c842c75b799eaaddac2c96a03abe28b1914e1d/datainterfme2018.PNG","https://api.typeform.com/responses/files/c0a010575c30f65c1d352a67b1c842c75b799eaaddac2c96a03abe28b1914e1d/datainterfme2018.PNG")</f>
        <v>https://api.typeform.com/responses/files/c0a010575c30f65c1d352a67b1c842c75b799eaaddac2c96a03abe28b1914e1d/datainterfme2018.PNG</v>
      </c>
      <c r="AK35" s="10" t="s">
        <v>55</v>
      </c>
      <c r="AL35" s="10" t="s">
        <v>66</v>
      </c>
      <c r="AM35" s="10" t="s">
        <v>66</v>
      </c>
      <c r="AN35" s="10" t="s">
        <v>66</v>
      </c>
      <c r="AO35" s="10" t="s">
        <v>66</v>
      </c>
      <c r="AP35" s="10" t="s">
        <v>55</v>
      </c>
      <c r="AQ35" s="10" t="s">
        <v>296</v>
      </c>
      <c r="AR35" s="10" t="s">
        <v>297</v>
      </c>
      <c r="AS35" s="10" t="s">
        <v>230</v>
      </c>
    </row>
    <row r="36" spans="1:45" ht="15" x14ac:dyDescent="0.15">
      <c r="A36" s="10" t="s">
        <v>298</v>
      </c>
      <c r="B36" s="10" t="s">
        <v>219</v>
      </c>
      <c r="C36" s="10" t="s">
        <v>220</v>
      </c>
      <c r="D36" s="10" t="s">
        <v>87</v>
      </c>
      <c r="E36" s="10" t="s">
        <v>221</v>
      </c>
      <c r="F36" s="10" t="s">
        <v>222</v>
      </c>
      <c r="G36" s="10" t="s">
        <v>51</v>
      </c>
      <c r="H36" s="10" t="s">
        <v>223</v>
      </c>
      <c r="I36" s="10" t="s">
        <v>54</v>
      </c>
      <c r="J36" s="10" t="s">
        <v>224</v>
      </c>
      <c r="K36" s="10" t="s">
        <v>55</v>
      </c>
      <c r="L36" s="10" t="s">
        <v>54</v>
      </c>
      <c r="M36" s="10" t="s">
        <v>54</v>
      </c>
      <c r="N36" s="10" t="s">
        <v>54</v>
      </c>
      <c r="O36" s="10" t="s">
        <v>54</v>
      </c>
      <c r="P36" s="10" t="s">
        <v>54</v>
      </c>
      <c r="Q36" s="10" t="s">
        <v>54</v>
      </c>
      <c r="R36" s="10" t="s">
        <v>54</v>
      </c>
      <c r="S36" s="10" t="s">
        <v>56</v>
      </c>
      <c r="T36" s="20" t="s">
        <v>148</v>
      </c>
      <c r="U36" s="21" t="s">
        <v>225</v>
      </c>
      <c r="V36" s="10" t="s">
        <v>55</v>
      </c>
      <c r="W36" s="10" t="s">
        <v>54</v>
      </c>
      <c r="X36" s="10" t="s">
        <v>54</v>
      </c>
      <c r="Y36" s="10" t="s">
        <v>54</v>
      </c>
      <c r="Z36" s="13"/>
      <c r="AA36" s="10" t="s">
        <v>54</v>
      </c>
      <c r="AB36" s="13"/>
      <c r="AC36" s="10" t="s">
        <v>54</v>
      </c>
      <c r="AD36" s="13"/>
      <c r="AE36" s="14" t="s">
        <v>222</v>
      </c>
      <c r="AF36" s="10" t="s">
        <v>161</v>
      </c>
      <c r="AG36" s="14" t="s">
        <v>222</v>
      </c>
      <c r="AH36" s="14" t="s">
        <v>222</v>
      </c>
      <c r="AI36" s="13" t="str">
        <f>HYPERLINK("https://api.typeform.com/responses/files/0a179e76df58942089f7165a5edf2c5d48e7a6b106c0f9bd179f38b12635e317/ArcGISPROex.7z","https://api.typeform.com/responses/files/0a179e76df58942089f7165a5edf2c5d48e7a6b106c0f9bd179f38b12635e317/ArcGISPROex.7z")</f>
        <v>https://api.typeform.com/responses/files/0a179e76df58942089f7165a5edf2c5d48e7a6b106c0f9bd179f38b12635e317/ArcGISPROex.7z</v>
      </c>
      <c r="AJ36" s="13"/>
      <c r="AK36" s="10" t="s">
        <v>55</v>
      </c>
      <c r="AL36" s="10" t="s">
        <v>66</v>
      </c>
      <c r="AM36" s="10" t="s">
        <v>66</v>
      </c>
      <c r="AN36" s="10" t="s">
        <v>66</v>
      </c>
      <c r="AO36" s="10" t="s">
        <v>66</v>
      </c>
      <c r="AP36" s="10" t="s">
        <v>55</v>
      </c>
      <c r="AQ36" s="10" t="s">
        <v>299</v>
      </c>
      <c r="AR36" s="10" t="s">
        <v>300</v>
      </c>
      <c r="AS36" s="10" t="s">
        <v>230</v>
      </c>
    </row>
    <row r="37" spans="1:45" ht="15" x14ac:dyDescent="0.15">
      <c r="A37" s="10" t="s">
        <v>301</v>
      </c>
      <c r="B37" s="10" t="s">
        <v>219</v>
      </c>
      <c r="C37" s="10" t="s">
        <v>220</v>
      </c>
      <c r="D37" s="10" t="s">
        <v>87</v>
      </c>
      <c r="E37" s="10" t="s">
        <v>221</v>
      </c>
      <c r="F37" s="10" t="s">
        <v>222</v>
      </c>
      <c r="G37" s="10" t="s">
        <v>51</v>
      </c>
      <c r="H37" s="10" t="s">
        <v>223</v>
      </c>
      <c r="I37" s="10" t="s">
        <v>54</v>
      </c>
      <c r="J37" s="10" t="s">
        <v>224</v>
      </c>
      <c r="K37" s="10" t="s">
        <v>55</v>
      </c>
      <c r="L37" s="10" t="s">
        <v>54</v>
      </c>
      <c r="M37" s="10" t="s">
        <v>54</v>
      </c>
      <c r="N37" s="10" t="s">
        <v>54</v>
      </c>
      <c r="O37" s="10" t="s">
        <v>54</v>
      </c>
      <c r="P37" s="10" t="s">
        <v>54</v>
      </c>
      <c r="Q37" s="10" t="s">
        <v>54</v>
      </c>
      <c r="R37" s="10" t="s">
        <v>54</v>
      </c>
      <c r="S37" s="10" t="s">
        <v>56</v>
      </c>
      <c r="T37" s="20" t="s">
        <v>148</v>
      </c>
      <c r="U37" s="21" t="s">
        <v>225</v>
      </c>
      <c r="V37" s="10" t="s">
        <v>55</v>
      </c>
      <c r="W37" s="10" t="s">
        <v>54</v>
      </c>
      <c r="X37" s="10" t="s">
        <v>54</v>
      </c>
      <c r="Y37" s="10" t="s">
        <v>54</v>
      </c>
      <c r="Z37" s="13"/>
      <c r="AA37" s="10" t="s">
        <v>54</v>
      </c>
      <c r="AB37" s="13"/>
      <c r="AC37" s="10" t="s">
        <v>54</v>
      </c>
      <c r="AD37" s="13"/>
      <c r="AE37" s="14" t="s">
        <v>222</v>
      </c>
      <c r="AF37" s="10" t="s">
        <v>161</v>
      </c>
      <c r="AG37" s="14" t="s">
        <v>222</v>
      </c>
      <c r="AH37" s="14" t="s">
        <v>222</v>
      </c>
      <c r="AI37" s="13" t="str">
        <f>HYPERLINK("https://api.typeform.com/responses/files/0b35d257dcf7573af71a21670e4de2abdfc5e5ae1f4efb4a86c79215c3dad0e1/myran4sets_esri.PNG","https://api.typeform.com/responses/files/0b35d257dcf7573af71a21670e4de2abdfc5e5ae1f4efb4a86c79215c3dad0e1/myran4sets_esri.PNG")</f>
        <v>https://api.typeform.com/responses/files/0b35d257dcf7573af71a21670e4de2abdfc5e5ae1f4efb4a86c79215c3dad0e1/myran4sets_esri.PNG</v>
      </c>
      <c r="AJ37" s="13"/>
      <c r="AK37" s="10" t="s">
        <v>55</v>
      </c>
      <c r="AL37" s="10" t="s">
        <v>66</v>
      </c>
      <c r="AM37" s="10" t="s">
        <v>66</v>
      </c>
      <c r="AN37" s="10" t="s">
        <v>66</v>
      </c>
      <c r="AO37" s="10" t="s">
        <v>66</v>
      </c>
      <c r="AP37" s="10" t="s">
        <v>55</v>
      </c>
      <c r="AQ37" s="10" t="s">
        <v>302</v>
      </c>
      <c r="AR37" s="10" t="s">
        <v>303</v>
      </c>
      <c r="AS37" s="10" t="s">
        <v>230</v>
      </c>
    </row>
    <row r="38" spans="1:45" ht="15" x14ac:dyDescent="0.15">
      <c r="A38" s="10" t="s">
        <v>304</v>
      </c>
      <c r="B38" s="10" t="s">
        <v>219</v>
      </c>
      <c r="C38" s="10" t="s">
        <v>220</v>
      </c>
      <c r="D38" s="10" t="s">
        <v>87</v>
      </c>
      <c r="E38" s="10" t="s">
        <v>240</v>
      </c>
      <c r="F38" s="10" t="s">
        <v>222</v>
      </c>
      <c r="G38" s="10" t="s">
        <v>51</v>
      </c>
      <c r="H38" s="10" t="s">
        <v>241</v>
      </c>
      <c r="I38" s="10" t="s">
        <v>53</v>
      </c>
      <c r="J38" s="10" t="s">
        <v>54</v>
      </c>
      <c r="K38" s="10" t="s">
        <v>55</v>
      </c>
      <c r="L38" s="10" t="s">
        <v>54</v>
      </c>
      <c r="M38" s="10" t="s">
        <v>54</v>
      </c>
      <c r="N38" s="10" t="s">
        <v>54</v>
      </c>
      <c r="O38" s="10" t="s">
        <v>54</v>
      </c>
      <c r="P38" s="10" t="s">
        <v>54</v>
      </c>
      <c r="Q38" s="10" t="s">
        <v>54</v>
      </c>
      <c r="R38" s="10" t="s">
        <v>54</v>
      </c>
      <c r="S38" s="10" t="s">
        <v>56</v>
      </c>
      <c r="T38" s="20" t="s">
        <v>148</v>
      </c>
      <c r="U38" s="21" t="s">
        <v>58</v>
      </c>
      <c r="V38" s="10" t="s">
        <v>55</v>
      </c>
      <c r="W38" s="10" t="s">
        <v>54</v>
      </c>
      <c r="X38" s="10" t="s">
        <v>54</v>
      </c>
      <c r="Y38" s="10" t="s">
        <v>54</v>
      </c>
      <c r="Z38" s="13"/>
      <c r="AA38" s="10" t="s">
        <v>54</v>
      </c>
      <c r="AB38" s="13"/>
      <c r="AC38" s="10" t="s">
        <v>54</v>
      </c>
      <c r="AD38" s="13"/>
      <c r="AE38" s="14" t="s">
        <v>222</v>
      </c>
      <c r="AF38" s="10" t="s">
        <v>161</v>
      </c>
      <c r="AG38" s="14" t="s">
        <v>222</v>
      </c>
      <c r="AH38" s="14" t="s">
        <v>222</v>
      </c>
      <c r="AI38" s="13" t="str">
        <f>HYPERLINK("https://api.typeform.com/responses/files/e29ab372d8bfd137f00839ebee9755fea9dc20c66ddccdfbde641481c5cf7041/geobimt4_report.7z","https://api.typeform.com/responses/files/e29ab372d8bfd137f00839ebee9755fea9dc20c66ddccdfbde641481c5cf7041/geobimt4_report.7z")</f>
        <v>https://api.typeform.com/responses/files/e29ab372d8bfd137f00839ebee9755fea9dc20c66ddccdfbde641481c5cf7041/geobimt4_report.7z</v>
      </c>
      <c r="AJ38" s="13" t="str">
        <f>HYPERLINK("https://api.typeform.com/responses/files/566deb2fe715861e4fab0e77073d018e2052c1358d7d5447ea63b620a28c21e3/myranifclod2_indevrevits17p43slabf_counts.7z","https://api.typeform.com/responses/files/566deb2fe715861e4fab0e77073d018e2052c1358d7d5447ea63b620a28c21e3/myranifclod2_indevrevits17p43slabf_counts.7z")</f>
        <v>https://api.typeform.com/responses/files/566deb2fe715861e4fab0e77073d018e2052c1358d7d5447ea63b620a28c21e3/myranifclod2_indevrevits17p43slabf_counts.7z</v>
      </c>
      <c r="AK38" s="10" t="s">
        <v>55</v>
      </c>
      <c r="AL38" s="10" t="s">
        <v>66</v>
      </c>
      <c r="AM38" s="10" t="s">
        <v>66</v>
      </c>
      <c r="AN38" s="10" t="s">
        <v>66</v>
      </c>
      <c r="AO38" s="10" t="s">
        <v>66</v>
      </c>
      <c r="AP38" s="10" t="s">
        <v>55</v>
      </c>
      <c r="AQ38" s="10" t="s">
        <v>305</v>
      </c>
      <c r="AR38" s="10" t="s">
        <v>306</v>
      </c>
      <c r="AS38" s="10" t="s">
        <v>230</v>
      </c>
    </row>
    <row r="39" spans="1:45" ht="61" thickBot="1" x14ac:dyDescent="0.2">
      <c r="A39" s="10" t="s">
        <v>307</v>
      </c>
      <c r="B39" s="10" t="s">
        <v>219</v>
      </c>
      <c r="C39" s="10" t="s">
        <v>220</v>
      </c>
      <c r="D39" s="10" t="s">
        <v>87</v>
      </c>
      <c r="E39" s="10" t="s">
        <v>240</v>
      </c>
      <c r="F39" s="10" t="s">
        <v>222</v>
      </c>
      <c r="G39" s="10" t="s">
        <v>51</v>
      </c>
      <c r="H39" s="10" t="s">
        <v>241</v>
      </c>
      <c r="I39" s="10" t="s">
        <v>53</v>
      </c>
      <c r="J39" s="10" t="s">
        <v>54</v>
      </c>
      <c r="K39" s="10" t="s">
        <v>66</v>
      </c>
      <c r="L39" s="10" t="s">
        <v>222</v>
      </c>
      <c r="M39" s="10" t="s">
        <v>308</v>
      </c>
      <c r="N39" s="10" t="s">
        <v>309</v>
      </c>
      <c r="O39" s="10" t="s">
        <v>310</v>
      </c>
      <c r="P39" s="10" t="s">
        <v>311</v>
      </c>
      <c r="Q39" s="10" t="s">
        <v>312</v>
      </c>
      <c r="R39" s="10" t="s">
        <v>313</v>
      </c>
      <c r="S39" s="10" t="s">
        <v>56</v>
      </c>
      <c r="T39" s="22" t="s">
        <v>148</v>
      </c>
      <c r="U39" s="23" t="s">
        <v>294</v>
      </c>
      <c r="V39" s="10" t="s">
        <v>66</v>
      </c>
      <c r="W39" s="10" t="s">
        <v>76</v>
      </c>
      <c r="X39" s="10" t="s">
        <v>54</v>
      </c>
      <c r="Y39" s="10" t="s">
        <v>54</v>
      </c>
      <c r="Z39" s="13"/>
      <c r="AA39" s="10" t="s">
        <v>54</v>
      </c>
      <c r="AB39" s="13"/>
      <c r="AC39" s="10" t="s">
        <v>314</v>
      </c>
      <c r="AD39" s="13" t="str">
        <f>HYPERLINK("https://api.typeform.com/responses/files/b21d6458029d89428f4585a04759fa9bd6c81e014c6cf5bab13ef9de04d67748/geobimt4_report.7z","https://api.typeform.com/responses/files/b21d6458029d89428f4585a04759fa9bd6c81e014c6cf5bab13ef9de04d67748/geobimt4_report.7z")</f>
        <v>https://api.typeform.com/responses/files/b21d6458029d89428f4585a04759fa9bd6c81e014c6cf5bab13ef9de04d67748/geobimt4_report.7z</v>
      </c>
      <c r="AE39" s="14" t="s">
        <v>315</v>
      </c>
      <c r="AF39" s="10" t="s">
        <v>161</v>
      </c>
      <c r="AG39" s="24" t="s">
        <v>316</v>
      </c>
      <c r="AH39" s="24" t="s">
        <v>317</v>
      </c>
      <c r="AI39" s="13" t="str">
        <f>HYPERLINK("https://api.typeform.com/responses/files/ff18fbc43ea4b567bd7f732b24d4c23cbdb449f32600ed5e379498a1e46a8c9c/myranifclod2_indev17p43slabf_fixcount.fmw","https://api.typeform.com/responses/files/ff18fbc43ea4b567bd7f732b24d4c23cbdb449f32600ed5e379498a1e46a8c9c/myranifclod2_indev17p43slabf_fixcount.fmw")</f>
        <v>https://api.typeform.com/responses/files/ff18fbc43ea4b567bd7f732b24d4c23cbdb449f32600ed5e379498a1e46a8c9c/myranifclod2_indev17p43slabf_fixcount.fmw</v>
      </c>
      <c r="AJ39" s="13"/>
      <c r="AK39" s="10" t="s">
        <v>55</v>
      </c>
      <c r="AL39" s="10" t="s">
        <v>66</v>
      </c>
      <c r="AM39" s="10" t="s">
        <v>66</v>
      </c>
      <c r="AN39" s="10" t="s">
        <v>66</v>
      </c>
      <c r="AO39" s="10" t="s">
        <v>66</v>
      </c>
      <c r="AP39" s="10" t="s">
        <v>55</v>
      </c>
      <c r="AQ39" s="10" t="s">
        <v>318</v>
      </c>
      <c r="AR39" s="10" t="s">
        <v>319</v>
      </c>
      <c r="AS39" s="10" t="s">
        <v>230</v>
      </c>
    </row>
    <row r="40" spans="1:45" ht="45" x14ac:dyDescent="0.15">
      <c r="A40" s="10" t="s">
        <v>320</v>
      </c>
      <c r="B40" s="10" t="s">
        <v>192</v>
      </c>
      <c r="C40" s="10" t="s">
        <v>193</v>
      </c>
      <c r="D40" s="10" t="s">
        <v>87</v>
      </c>
      <c r="E40" s="10" t="s">
        <v>203</v>
      </c>
      <c r="F40" s="10" t="s">
        <v>204</v>
      </c>
      <c r="G40" s="10" t="s">
        <v>51</v>
      </c>
      <c r="H40" s="10" t="s">
        <v>205</v>
      </c>
      <c r="I40" s="10" t="s">
        <v>105</v>
      </c>
      <c r="J40" s="10" t="s">
        <v>54</v>
      </c>
      <c r="K40" s="10" t="s">
        <v>55</v>
      </c>
      <c r="L40" s="10" t="s">
        <v>54</v>
      </c>
      <c r="M40" s="10" t="s">
        <v>54</v>
      </c>
      <c r="N40" s="10" t="s">
        <v>54</v>
      </c>
      <c r="O40" s="10" t="s">
        <v>54</v>
      </c>
      <c r="P40" s="10" t="s">
        <v>54</v>
      </c>
      <c r="Q40" s="10" t="s">
        <v>54</v>
      </c>
      <c r="R40" s="10" t="s">
        <v>54</v>
      </c>
      <c r="S40" s="10" t="s">
        <v>91</v>
      </c>
      <c r="T40" s="10" t="s">
        <v>54</v>
      </c>
      <c r="U40" s="12" t="s">
        <v>321</v>
      </c>
      <c r="V40" s="10" t="s">
        <v>66</v>
      </c>
      <c r="W40" s="10" t="s">
        <v>94</v>
      </c>
      <c r="X40" s="10" t="s">
        <v>94</v>
      </c>
      <c r="Y40" s="10" t="s">
        <v>322</v>
      </c>
      <c r="Z40" s="13" t="str">
        <f>HYPERLINK("https://api.typeform.com/responses/files/28976ddd889774f4de64d3decd1b6c06759cc7531ac317f763099bd49efff228/BuildingsLOD3_conversion.zip","https://api.typeform.com/responses/files/28976ddd889774f4de64d3decd1b6c06759cc7531ac317f763099bd49efff228/BuildingsLOD3_conversion.zip")</f>
        <v>https://api.typeform.com/responses/files/28976ddd889774f4de64d3decd1b6c06759cc7531ac317f763099bd49efff228/BuildingsLOD3_conversion.zip</v>
      </c>
      <c r="AA40" s="10" t="s">
        <v>54</v>
      </c>
      <c r="AB40" s="13"/>
      <c r="AC40" s="10" t="s">
        <v>54</v>
      </c>
      <c r="AD40" s="13"/>
      <c r="AE40" s="14" t="s">
        <v>54</v>
      </c>
      <c r="AF40" s="10" t="s">
        <v>59</v>
      </c>
      <c r="AG40" s="14" t="s">
        <v>215</v>
      </c>
      <c r="AH40" s="14" t="s">
        <v>54</v>
      </c>
      <c r="AI40" s="13" t="str">
        <f>HYPERLINK("https://api.typeform.com/responses/files/37679349abfef6cc0e649696a45bbb37d158318145f1f6e60c36127778f65437/BuildingsLOD3_IFC_OpenErrors.zip","https://api.typeform.com/responses/files/37679349abfef6cc0e649696a45bbb37d158318145f1f6e60c36127778f65437/BuildingsLOD3_IFC_OpenErrors.zip")</f>
        <v>https://api.typeform.com/responses/files/37679349abfef6cc0e649696a45bbb37d158318145f1f6e60c36127778f65437/BuildingsLOD3_IFC_OpenErrors.zip</v>
      </c>
      <c r="AJ40" s="13" t="str">
        <f>HYPERLINK("https://api.typeform.com/responses/files/bd82de4bbdd20cbd42d0ffc3cd20ea897daefb9339ae0d917561cf1eba86a2ed/Task_4_–_conversions_FZKViewer51_BuildingsLOD3_ICGC_delivered.docx","https://api.typeform.com/responses/files/bd82de4bbdd20cbd42d0ffc3cd20ea897daefb9339ae0d917561cf1eba86a2ed/Task_4_–_conversions_FZKViewer51_BuildingsLOD3_ICGC_delivered.docx")</f>
        <v>https://api.typeform.com/responses/files/bd82de4bbdd20cbd42d0ffc3cd20ea897daefb9339ae0d917561cf1eba86a2ed/Task_4_–_conversions_FZKViewer51_BuildingsLOD3_ICGC_delivered.docx</v>
      </c>
      <c r="AK40" s="10" t="s">
        <v>55</v>
      </c>
      <c r="AL40" s="10" t="s">
        <v>55</v>
      </c>
      <c r="AM40" s="10" t="s">
        <v>55</v>
      </c>
      <c r="AN40" s="10" t="s">
        <v>55</v>
      </c>
      <c r="AO40" s="10" t="s">
        <v>55</v>
      </c>
      <c r="AP40" s="10" t="s">
        <v>55</v>
      </c>
      <c r="AQ40" s="10" t="s">
        <v>323</v>
      </c>
      <c r="AR40" s="10" t="s">
        <v>324</v>
      </c>
      <c r="AS40" s="10" t="s">
        <v>201</v>
      </c>
    </row>
    <row r="41" spans="1:45" ht="15" x14ac:dyDescent="0.15">
      <c r="A41" s="10" t="s">
        <v>325</v>
      </c>
      <c r="B41" s="10" t="s">
        <v>192</v>
      </c>
      <c r="C41" s="10" t="s">
        <v>193</v>
      </c>
      <c r="D41" s="10" t="s">
        <v>87</v>
      </c>
      <c r="E41" s="10" t="s">
        <v>194</v>
      </c>
      <c r="F41" s="10" t="s">
        <v>89</v>
      </c>
      <c r="G41" s="10" t="s">
        <v>51</v>
      </c>
      <c r="H41" s="10" t="s">
        <v>195</v>
      </c>
      <c r="I41" s="10" t="s">
        <v>53</v>
      </c>
      <c r="J41" s="10" t="s">
        <v>54</v>
      </c>
      <c r="K41" s="10" t="s">
        <v>66</v>
      </c>
      <c r="L41" s="10" t="s">
        <v>326</v>
      </c>
      <c r="M41" s="10" t="s">
        <v>327</v>
      </c>
      <c r="N41" s="10" t="s">
        <v>328</v>
      </c>
      <c r="O41" s="10" t="s">
        <v>329</v>
      </c>
      <c r="P41" s="10" t="s">
        <v>330</v>
      </c>
      <c r="Q41" s="10" t="s">
        <v>331</v>
      </c>
      <c r="R41" s="10" t="s">
        <v>332</v>
      </c>
      <c r="S41" s="10" t="s">
        <v>56</v>
      </c>
      <c r="T41" s="10" t="s">
        <v>148</v>
      </c>
      <c r="U41" s="12" t="s">
        <v>54</v>
      </c>
      <c r="V41" s="10" t="s">
        <v>66</v>
      </c>
      <c r="W41" s="10" t="s">
        <v>94</v>
      </c>
      <c r="X41" s="10" t="s">
        <v>94</v>
      </c>
      <c r="Y41" s="10" t="s">
        <v>333</v>
      </c>
      <c r="Z41" s="13" t="str">
        <f>HYPERLINK("https://api.typeform.com/responses/files/cd8f7d189ba68be56d51773751e6572ea506ac68ae2c648f9936bf1c767f76ec/Myran_fixed_conversion.zip","https://api.typeform.com/responses/files/cd8f7d189ba68be56d51773751e6572ea506ac68ae2c648f9936bf1c767f76ec/Myran_fixed_conversion.zip")</f>
        <v>https://api.typeform.com/responses/files/cd8f7d189ba68be56d51773751e6572ea506ac68ae2c648f9936bf1c767f76ec/Myran_fixed_conversion.zip</v>
      </c>
      <c r="AA41" s="10" t="s">
        <v>54</v>
      </c>
      <c r="AB41" s="13"/>
      <c r="AC41" s="10" t="s">
        <v>54</v>
      </c>
      <c r="AD41" s="13"/>
      <c r="AE41" s="14" t="s">
        <v>54</v>
      </c>
      <c r="AF41" s="10" t="s">
        <v>161</v>
      </c>
      <c r="AG41" s="14" t="s">
        <v>54</v>
      </c>
      <c r="AH41" s="14" t="s">
        <v>54</v>
      </c>
      <c r="AI41" s="13"/>
      <c r="AJ41" s="13" t="str">
        <f>HYPERLINK("https://api.typeform.com/responses/files/f9c23afe6298db88e69e758d1cc5c306b7d2e77e3e99d3dfdcff5363463e0afd/Task_4_–_conversions_FMEDataInspector2018_1_Myran_fixed_ICGC_delivered.docx","https://api.typeform.com/responses/files/f9c23afe6298db88e69e758d1cc5c306b7d2e77e3e99d3dfdcff5363463e0afd/Task_4_–_conversions_FMEDataInspector2018_1_Myran_fixed_ICGC_delivered.docx")</f>
        <v>https://api.typeform.com/responses/files/f9c23afe6298db88e69e758d1cc5c306b7d2e77e3e99d3dfdcff5363463e0afd/Task_4_–_conversions_FMEDataInspector2018_1_Myran_fixed_ICGC_delivered.docx</v>
      </c>
      <c r="AK41" s="10" t="s">
        <v>55</v>
      </c>
      <c r="AL41" s="10" t="s">
        <v>55</v>
      </c>
      <c r="AM41" s="10" t="s">
        <v>55</v>
      </c>
      <c r="AN41" s="10" t="s">
        <v>55</v>
      </c>
      <c r="AO41" s="10" t="s">
        <v>55</v>
      </c>
      <c r="AP41" s="10" t="s">
        <v>55</v>
      </c>
      <c r="AQ41" s="10" t="s">
        <v>334</v>
      </c>
      <c r="AR41" s="10" t="s">
        <v>335</v>
      </c>
      <c r="AS41" s="10" t="s">
        <v>201</v>
      </c>
    </row>
    <row r="42" spans="1:45" ht="15" x14ac:dyDescent="0.15">
      <c r="A42" s="10" t="s">
        <v>336</v>
      </c>
      <c r="B42" s="10" t="s">
        <v>337</v>
      </c>
      <c r="C42" s="10" t="s">
        <v>338</v>
      </c>
      <c r="D42" s="10" t="s">
        <v>54</v>
      </c>
      <c r="E42" s="10" t="s">
        <v>339</v>
      </c>
      <c r="F42" s="10" t="s">
        <v>89</v>
      </c>
      <c r="G42" s="10" t="s">
        <v>51</v>
      </c>
      <c r="H42" s="10" t="s">
        <v>340</v>
      </c>
      <c r="I42" s="10" t="s">
        <v>53</v>
      </c>
      <c r="J42" s="10" t="s">
        <v>54</v>
      </c>
      <c r="K42" s="10" t="s">
        <v>54</v>
      </c>
      <c r="L42" s="10" t="s">
        <v>341</v>
      </c>
      <c r="M42" s="10" t="s">
        <v>342</v>
      </c>
      <c r="N42" s="10" t="s">
        <v>343</v>
      </c>
      <c r="O42" s="10" t="s">
        <v>344</v>
      </c>
      <c r="P42" s="10" t="s">
        <v>71</v>
      </c>
      <c r="Q42" s="10" t="s">
        <v>345</v>
      </c>
      <c r="R42" s="10" t="s">
        <v>346</v>
      </c>
      <c r="S42" s="10" t="s">
        <v>56</v>
      </c>
      <c r="T42" s="10" t="s">
        <v>347</v>
      </c>
      <c r="U42" s="12" t="s">
        <v>54</v>
      </c>
      <c r="V42" s="10" t="s">
        <v>54</v>
      </c>
      <c r="W42" s="10" t="s">
        <v>94</v>
      </c>
      <c r="X42" s="10" t="s">
        <v>94</v>
      </c>
      <c r="Y42" s="10" t="s">
        <v>348</v>
      </c>
      <c r="Z42" s="13" t="str">
        <f>HYPERLINK("https://api.typeform.com/responses/files/0f1cc26913441f9e4126ec38af419e246cafd3c675be36865fe9358cd031f4c7/T4_Myrad_FME_CityGML_DGuler.png","https://api.typeform.com/responses/files/0f1cc26913441f9e4126ec38af419e246cafd3c675be36865fe9358cd031f4c7/T4_Myrad_FME_CityGML_DGuler.png")</f>
        <v>https://api.typeform.com/responses/files/0f1cc26913441f9e4126ec38af419e246cafd3c675be36865fe9358cd031f4c7/T4_Myrad_FME_CityGML_DGuler.png</v>
      </c>
      <c r="AA42" s="10" t="s">
        <v>54</v>
      </c>
      <c r="AB42" s="13"/>
      <c r="AC42" s="10" t="s">
        <v>54</v>
      </c>
      <c r="AD42" s="13"/>
      <c r="AE42" s="14" t="s">
        <v>54</v>
      </c>
      <c r="AF42" s="10" t="s">
        <v>349</v>
      </c>
      <c r="AG42" s="14" t="s">
        <v>54</v>
      </c>
      <c r="AH42" s="14" t="s">
        <v>54</v>
      </c>
      <c r="AI42" s="13" t="str">
        <f>HYPERLINK("https://api.typeform.com/responses/files/47daeaf3b5fe6795be970eca1b555b53dce7a3143af869d391909c2665d1aed6/T4_Myrad_FME_CityGML_DGuler.pdf","https://api.typeform.com/responses/files/47daeaf3b5fe6795be970eca1b555b53dce7a3143af869d391909c2665d1aed6/T4_Myrad_FME_CityGML_DGuler.pdf")</f>
        <v>https://api.typeform.com/responses/files/47daeaf3b5fe6795be970eca1b555b53dce7a3143af869d391909c2665d1aed6/T4_Myrad_FME_CityGML_DGuler.pdf</v>
      </c>
      <c r="AJ42" s="13"/>
      <c r="AK42" s="10" t="s">
        <v>55</v>
      </c>
      <c r="AL42" s="10" t="s">
        <v>55</v>
      </c>
      <c r="AM42" s="10" t="s">
        <v>55</v>
      </c>
      <c r="AN42" s="10" t="s">
        <v>55</v>
      </c>
      <c r="AO42" s="10" t="s">
        <v>54</v>
      </c>
      <c r="AP42" s="10" t="s">
        <v>55</v>
      </c>
      <c r="AQ42" s="10" t="s">
        <v>350</v>
      </c>
      <c r="AR42" s="10" t="s">
        <v>351</v>
      </c>
      <c r="AS42" s="10" t="s">
        <v>352</v>
      </c>
    </row>
    <row r="43" spans="1:45" ht="15" x14ac:dyDescent="0.15">
      <c r="A43" s="10" t="s">
        <v>353</v>
      </c>
      <c r="B43" s="10" t="s">
        <v>337</v>
      </c>
      <c r="C43" s="10" t="s">
        <v>338</v>
      </c>
      <c r="D43" s="10" t="s">
        <v>54</v>
      </c>
      <c r="E43" s="10" t="s">
        <v>339</v>
      </c>
      <c r="F43" s="10" t="s">
        <v>89</v>
      </c>
      <c r="G43" s="10" t="s">
        <v>51</v>
      </c>
      <c r="H43" s="10" t="s">
        <v>340</v>
      </c>
      <c r="I43" s="10" t="s">
        <v>53</v>
      </c>
      <c r="J43" s="10" t="s">
        <v>54</v>
      </c>
      <c r="K43" s="10" t="s">
        <v>54</v>
      </c>
      <c r="L43" s="10" t="s">
        <v>341</v>
      </c>
      <c r="M43" s="10" t="s">
        <v>342</v>
      </c>
      <c r="N43" s="10" t="s">
        <v>343</v>
      </c>
      <c r="O43" s="10" t="s">
        <v>344</v>
      </c>
      <c r="P43" s="10" t="s">
        <v>71</v>
      </c>
      <c r="Q43" s="10" t="s">
        <v>345</v>
      </c>
      <c r="R43" s="10" t="s">
        <v>346</v>
      </c>
      <c r="S43" s="10" t="s">
        <v>56</v>
      </c>
      <c r="T43" s="10" t="s">
        <v>354</v>
      </c>
      <c r="U43" s="12" t="s">
        <v>54</v>
      </c>
      <c r="V43" s="10" t="s">
        <v>54</v>
      </c>
      <c r="W43" s="10" t="s">
        <v>94</v>
      </c>
      <c r="X43" s="10" t="s">
        <v>94</v>
      </c>
      <c r="Y43" s="10" t="s">
        <v>348</v>
      </c>
      <c r="Z43" s="13" t="str">
        <f>HYPERLINK("https://api.typeform.com/responses/files/466e9a4ff96b303d6080569c29b497ac3dfa001696adb0ecfb4686f7ebac269f/T4_IFCgeometries_FME_CityGML_DGuler.png","https://api.typeform.com/responses/files/466e9a4ff96b303d6080569c29b497ac3dfa001696adb0ecfb4686f7ebac269f/T4_IFCgeometries_FME_CityGML_DGuler.png")</f>
        <v>https://api.typeform.com/responses/files/466e9a4ff96b303d6080569c29b497ac3dfa001696adb0ecfb4686f7ebac269f/T4_IFCgeometries_FME_CityGML_DGuler.png</v>
      </c>
      <c r="AA43" s="10" t="s">
        <v>54</v>
      </c>
      <c r="AB43" s="13"/>
      <c r="AC43" s="10" t="s">
        <v>54</v>
      </c>
      <c r="AD43" s="13"/>
      <c r="AE43" s="14" t="s">
        <v>54</v>
      </c>
      <c r="AF43" s="10" t="s">
        <v>59</v>
      </c>
      <c r="AG43" s="14" t="s">
        <v>54</v>
      </c>
      <c r="AH43" s="14" t="s">
        <v>54</v>
      </c>
      <c r="AI43" s="13" t="str">
        <f>HYPERLINK("https://api.typeform.com/responses/files/8c1767406a599dd49b295f2bfd8d55a09e3a2e0e379944089b36f468576a28ad/T4_IFCgeometries_FME_CityGML_DGuler.pdf","https://api.typeform.com/responses/files/8c1767406a599dd49b295f2bfd8d55a09e3a2e0e379944089b36f468576a28ad/T4_IFCgeometries_FME_CityGML_DGuler.pdf")</f>
        <v>https://api.typeform.com/responses/files/8c1767406a599dd49b295f2bfd8d55a09e3a2e0e379944089b36f468576a28ad/T4_IFCgeometries_FME_CityGML_DGuler.pdf</v>
      </c>
      <c r="AJ43" s="13"/>
      <c r="AK43" s="10" t="s">
        <v>55</v>
      </c>
      <c r="AL43" s="10" t="s">
        <v>55</v>
      </c>
      <c r="AM43" s="10" t="s">
        <v>55</v>
      </c>
      <c r="AN43" s="10" t="s">
        <v>55</v>
      </c>
      <c r="AO43" s="10" t="s">
        <v>54</v>
      </c>
      <c r="AP43" s="10" t="s">
        <v>55</v>
      </c>
      <c r="AQ43" s="10" t="s">
        <v>355</v>
      </c>
      <c r="AR43" s="10" t="s">
        <v>356</v>
      </c>
      <c r="AS43" s="10" t="s">
        <v>352</v>
      </c>
    </row>
    <row r="44" spans="1:45" ht="30" x14ac:dyDescent="0.15">
      <c r="A44" s="10" t="s">
        <v>357</v>
      </c>
      <c r="B44" s="10" t="s">
        <v>337</v>
      </c>
      <c r="C44" s="10" t="s">
        <v>338</v>
      </c>
      <c r="D44" s="10" t="s">
        <v>54</v>
      </c>
      <c r="E44" s="10" t="s">
        <v>339</v>
      </c>
      <c r="F44" s="10" t="s">
        <v>89</v>
      </c>
      <c r="G44" s="10" t="s">
        <v>51</v>
      </c>
      <c r="H44" s="10" t="s">
        <v>340</v>
      </c>
      <c r="I44" s="10" t="s">
        <v>53</v>
      </c>
      <c r="J44" s="10" t="s">
        <v>54</v>
      </c>
      <c r="K44" s="10" t="s">
        <v>54</v>
      </c>
      <c r="L44" s="10" t="s">
        <v>341</v>
      </c>
      <c r="M44" s="10" t="s">
        <v>342</v>
      </c>
      <c r="N44" s="10" t="s">
        <v>343</v>
      </c>
      <c r="O44" s="10" t="s">
        <v>358</v>
      </c>
      <c r="P44" s="10" t="s">
        <v>71</v>
      </c>
      <c r="Q44" s="10" t="s">
        <v>345</v>
      </c>
      <c r="R44" s="10" t="s">
        <v>346</v>
      </c>
      <c r="S44" s="10" t="s">
        <v>56</v>
      </c>
      <c r="T44" s="10" t="s">
        <v>359</v>
      </c>
      <c r="U44" s="12" t="s">
        <v>54</v>
      </c>
      <c r="V44" s="10" t="s">
        <v>54</v>
      </c>
      <c r="W44" s="10" t="s">
        <v>94</v>
      </c>
      <c r="X44" s="10" t="s">
        <v>94</v>
      </c>
      <c r="Y44" s="10" t="s">
        <v>348</v>
      </c>
      <c r="Z44" s="13" t="str">
        <f>HYPERLINK("https://api.typeform.com/responses/files/279ffe72b0fcb132d81eb3388f8cc9a6155e5c971e16050fa92d4e5456e56836/T4_UpTown_FME_CityGML_DGuler.png","https://api.typeform.com/responses/files/279ffe72b0fcb132d81eb3388f8cc9a6155e5c971e16050fa92d4e5456e56836/T4_UpTown_FME_CityGML_DGuler.png")</f>
        <v>https://api.typeform.com/responses/files/279ffe72b0fcb132d81eb3388f8cc9a6155e5c971e16050fa92d4e5456e56836/T4_UpTown_FME_CityGML_DGuler.png</v>
      </c>
      <c r="AA44" s="10" t="s">
        <v>54</v>
      </c>
      <c r="AB44" s="13"/>
      <c r="AC44" s="10" t="s">
        <v>54</v>
      </c>
      <c r="AD44" s="13"/>
      <c r="AE44" s="14" t="s">
        <v>54</v>
      </c>
      <c r="AF44" s="10" t="s">
        <v>227</v>
      </c>
      <c r="AG44" s="14" t="s">
        <v>360</v>
      </c>
      <c r="AH44" s="14" t="s">
        <v>54</v>
      </c>
      <c r="AI44" s="13" t="str">
        <f>HYPERLINK("https://api.typeform.com/responses/files/c681b8d25f71551de2d7731c1f0eca3013d6fe721823ee5f8ac05eb75bb46efb/T4_UpTown_FME_CityGML_DGuler.pdf","https://api.typeform.com/responses/files/c681b8d25f71551de2d7731c1f0eca3013d6fe721823ee5f8ac05eb75bb46efb/T4_UpTown_FME_CityGML_DGuler.pdf")</f>
        <v>https://api.typeform.com/responses/files/c681b8d25f71551de2d7731c1f0eca3013d6fe721823ee5f8ac05eb75bb46efb/T4_UpTown_FME_CityGML_DGuler.pdf</v>
      </c>
      <c r="AJ44" s="13"/>
      <c r="AK44" s="10" t="s">
        <v>55</v>
      </c>
      <c r="AL44" s="10" t="s">
        <v>55</v>
      </c>
      <c r="AM44" s="10" t="s">
        <v>55</v>
      </c>
      <c r="AN44" s="10" t="s">
        <v>55</v>
      </c>
      <c r="AO44" s="10" t="s">
        <v>54</v>
      </c>
      <c r="AP44" s="10" t="s">
        <v>55</v>
      </c>
      <c r="AQ44" s="10" t="s">
        <v>361</v>
      </c>
      <c r="AR44" s="10" t="s">
        <v>362</v>
      </c>
      <c r="AS44" s="10" t="s">
        <v>352</v>
      </c>
    </row>
    <row r="49" spans="19:21" x14ac:dyDescent="0.15">
      <c r="U49" s="13">
        <f>COUNTIF(U2:U44,"lod3")</f>
        <v>3</v>
      </c>
    </row>
    <row r="50" spans="19:21" x14ac:dyDescent="0.15">
      <c r="U50" s="13">
        <f t="shared" ref="U50:U56" si="0">COUNTIF(U3:U45,"lod3")</f>
        <v>2</v>
      </c>
    </row>
    <row r="51" spans="19:21" x14ac:dyDescent="0.15">
      <c r="T51" s="25"/>
      <c r="U51" s="13">
        <f t="shared" si="0"/>
        <v>2</v>
      </c>
    </row>
    <row r="52" spans="19:21" x14ac:dyDescent="0.15">
      <c r="S52" s="15" t="s">
        <v>364</v>
      </c>
      <c r="T52" s="26">
        <v>1</v>
      </c>
      <c r="U52" s="13">
        <f t="shared" si="0"/>
        <v>2</v>
      </c>
    </row>
    <row r="53" spans="19:21" x14ac:dyDescent="0.15">
      <c r="S53" s="15" t="s">
        <v>363</v>
      </c>
      <c r="T53" s="26">
        <v>6</v>
      </c>
      <c r="U53" s="13">
        <f t="shared" si="0"/>
        <v>2</v>
      </c>
    </row>
    <row r="54" spans="19:21" x14ac:dyDescent="0.15">
      <c r="S54" s="15" t="s">
        <v>135</v>
      </c>
      <c r="T54" s="26">
        <v>25</v>
      </c>
      <c r="U54" s="13">
        <f t="shared" si="0"/>
        <v>2</v>
      </c>
    </row>
    <row r="55" spans="19:21" x14ac:dyDescent="0.15">
      <c r="U55" s="13">
        <f t="shared" si="0"/>
        <v>2</v>
      </c>
    </row>
    <row r="56" spans="19:21" x14ac:dyDescent="0.15">
      <c r="U56" s="13">
        <f t="shared" si="0"/>
        <v>2</v>
      </c>
    </row>
    <row r="57" spans="19:21" x14ac:dyDescent="0.15">
      <c r="S57" s="15" t="s">
        <v>107</v>
      </c>
      <c r="T57" s="26">
        <v>2</v>
      </c>
    </row>
    <row r="58" spans="19:21" x14ac:dyDescent="0.15">
      <c r="S58" s="15" t="s">
        <v>93</v>
      </c>
      <c r="T58" s="26">
        <v>2</v>
      </c>
    </row>
    <row r="60" spans="19:21" x14ac:dyDescent="0.15">
      <c r="T60" s="25"/>
    </row>
    <row r="61" spans="19:21" x14ac:dyDescent="0.15">
      <c r="T61" s="25"/>
    </row>
    <row r="62" spans="19:21" x14ac:dyDescent="0.15">
      <c r="T62" s="25"/>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AE4D-5A3E-AF45-9786-B8B5FB497944}">
  <dimension ref="A1:BL45"/>
  <sheetViews>
    <sheetView workbookViewId="0">
      <selection activeCell="A21" sqref="A21:XFD21"/>
    </sheetView>
  </sheetViews>
  <sheetFormatPr baseColWidth="10" defaultRowHeight="14" x14ac:dyDescent="0.15"/>
  <cols>
    <col min="1" max="1" width="48.5" style="2" customWidth="1"/>
    <col min="2" max="65" width="30.1640625" customWidth="1"/>
  </cols>
  <sheetData>
    <row r="1" spans="1:64" x14ac:dyDescent="0.15">
      <c r="A1" s="2" t="s">
        <v>0</v>
      </c>
      <c r="B1" s="1" t="s">
        <v>45</v>
      </c>
      <c r="C1" s="1" t="s">
        <v>65</v>
      </c>
      <c r="D1" s="1"/>
      <c r="F1" s="1"/>
      <c r="G1" s="1" t="s">
        <v>84</v>
      </c>
      <c r="H1" s="1" t="s">
        <v>132</v>
      </c>
      <c r="I1" s="1" t="s">
        <v>141</v>
      </c>
      <c r="J1" s="1" t="s">
        <v>147</v>
      </c>
      <c r="K1" s="1" t="s">
        <v>153</v>
      </c>
      <c r="L1" s="1" t="s">
        <v>160</v>
      </c>
      <c r="M1" s="1" t="s">
        <v>165</v>
      </c>
      <c r="P1" s="1" t="s">
        <v>117</v>
      </c>
      <c r="Q1" s="1" t="s">
        <v>101</v>
      </c>
      <c r="R1" s="1" t="s">
        <v>112</v>
      </c>
      <c r="S1" s="1" t="s">
        <v>202</v>
      </c>
      <c r="T1" s="1" t="s">
        <v>212</v>
      </c>
      <c r="U1" s="1"/>
      <c r="V1" s="1"/>
      <c r="X1" s="1"/>
      <c r="Y1" s="1" t="s">
        <v>191</v>
      </c>
      <c r="Z1" s="1"/>
      <c r="AC1" s="1" t="s">
        <v>175</v>
      </c>
      <c r="AD1" s="1" t="s">
        <v>218</v>
      </c>
      <c r="AE1" s="1" t="s">
        <v>231</v>
      </c>
      <c r="AF1" s="1" t="s">
        <v>235</v>
      </c>
      <c r="AG1" s="1" t="s">
        <v>245</v>
      </c>
      <c r="AH1" s="1" t="s">
        <v>249</v>
      </c>
      <c r="AI1" s="1" t="s">
        <v>253</v>
      </c>
      <c r="AJ1" s="1" t="s">
        <v>260</v>
      </c>
      <c r="AL1" s="1" t="s">
        <v>239</v>
      </c>
      <c r="AM1" s="1" t="s">
        <v>257</v>
      </c>
      <c r="AN1" s="1" t="s">
        <v>264</v>
      </c>
      <c r="AO1" s="1" t="s">
        <v>277</v>
      </c>
      <c r="AP1" s="1" t="s">
        <v>285</v>
      </c>
      <c r="AQ1" s="1" t="s">
        <v>304</v>
      </c>
      <c r="AR1" s="1" t="s">
        <v>307</v>
      </c>
      <c r="AT1" s="1" t="s">
        <v>267</v>
      </c>
      <c r="AU1" s="1" t="s">
        <v>271</v>
      </c>
      <c r="AV1" s="1" t="s">
        <v>274</v>
      </c>
      <c r="AW1" s="1" t="s">
        <v>280</v>
      </c>
      <c r="AX1" s="1" t="s">
        <v>290</v>
      </c>
      <c r="AY1" s="1" t="s">
        <v>293</v>
      </c>
      <c r="AZ1" s="1" t="s">
        <v>298</v>
      </c>
      <c r="BA1" s="1" t="s">
        <v>301</v>
      </c>
      <c r="BF1" s="1" t="s">
        <v>320</v>
      </c>
      <c r="BG1" s="1"/>
      <c r="BH1" s="1" t="s">
        <v>325</v>
      </c>
      <c r="BI1" s="1"/>
      <c r="BJ1" s="1" t="s">
        <v>336</v>
      </c>
      <c r="BK1" s="1" t="s">
        <v>353</v>
      </c>
      <c r="BL1" s="1" t="s">
        <v>357</v>
      </c>
    </row>
    <row r="2" spans="1:64" x14ac:dyDescent="0.15">
      <c r="A2" s="2" t="s">
        <v>1</v>
      </c>
      <c r="B2" s="1" t="s">
        <v>46</v>
      </c>
      <c r="C2" s="1" t="s">
        <v>46</v>
      </c>
      <c r="D2" s="1"/>
      <c r="F2" s="1"/>
      <c r="G2" s="1" t="s">
        <v>85</v>
      </c>
      <c r="H2" s="1" t="s">
        <v>85</v>
      </c>
      <c r="I2" s="1" t="s">
        <v>85</v>
      </c>
      <c r="J2" s="1" t="s">
        <v>85</v>
      </c>
      <c r="K2" s="1" t="s">
        <v>85</v>
      </c>
      <c r="L2" s="1" t="s">
        <v>85</v>
      </c>
      <c r="M2" s="1" t="s">
        <v>85</v>
      </c>
      <c r="P2" s="1" t="s">
        <v>85</v>
      </c>
      <c r="Q2" s="1" t="s">
        <v>85</v>
      </c>
      <c r="R2" s="1" t="s">
        <v>85</v>
      </c>
      <c r="S2" s="1" t="s">
        <v>192</v>
      </c>
      <c r="T2" s="1" t="s">
        <v>192</v>
      </c>
      <c r="U2" s="1"/>
      <c r="V2" s="1"/>
      <c r="X2" s="1"/>
      <c r="Y2" s="1" t="s">
        <v>192</v>
      </c>
      <c r="Z2" s="1"/>
      <c r="AC2" s="1" t="s">
        <v>176</v>
      </c>
      <c r="AD2" s="1" t="s">
        <v>219</v>
      </c>
      <c r="AE2" s="1" t="s">
        <v>219</v>
      </c>
      <c r="AF2" s="1" t="s">
        <v>219</v>
      </c>
      <c r="AG2" s="1" t="s">
        <v>219</v>
      </c>
      <c r="AH2" s="1" t="s">
        <v>219</v>
      </c>
      <c r="AI2" s="1" t="s">
        <v>219</v>
      </c>
      <c r="AJ2" s="1" t="s">
        <v>219</v>
      </c>
      <c r="AL2" s="1" t="s">
        <v>219</v>
      </c>
      <c r="AM2" s="1" t="s">
        <v>219</v>
      </c>
      <c r="AN2" s="1" t="s">
        <v>219</v>
      </c>
      <c r="AO2" s="1" t="s">
        <v>219</v>
      </c>
      <c r="AP2" s="1" t="s">
        <v>219</v>
      </c>
      <c r="AQ2" s="1" t="s">
        <v>219</v>
      </c>
      <c r="AR2" s="1" t="s">
        <v>219</v>
      </c>
      <c r="AT2" s="1" t="s">
        <v>219</v>
      </c>
      <c r="AU2" s="1" t="s">
        <v>219</v>
      </c>
      <c r="AV2" s="1" t="s">
        <v>219</v>
      </c>
      <c r="AW2" s="1" t="s">
        <v>219</v>
      </c>
      <c r="AX2" s="1" t="s">
        <v>219</v>
      </c>
      <c r="AY2" s="1" t="s">
        <v>219</v>
      </c>
      <c r="AZ2" s="1" t="s">
        <v>219</v>
      </c>
      <c r="BA2" s="1" t="s">
        <v>219</v>
      </c>
      <c r="BF2" s="1" t="s">
        <v>192</v>
      </c>
      <c r="BG2" s="1"/>
      <c r="BH2" s="1" t="s">
        <v>192</v>
      </c>
      <c r="BI2" s="1"/>
      <c r="BJ2" s="1" t="s">
        <v>337</v>
      </c>
      <c r="BK2" s="1" t="s">
        <v>337</v>
      </c>
      <c r="BL2" s="1" t="s">
        <v>337</v>
      </c>
    </row>
    <row r="3" spans="1:64" x14ac:dyDescent="0.15">
      <c r="A3" s="2" t="s">
        <v>2</v>
      </c>
      <c r="B3" s="1" t="s">
        <v>47</v>
      </c>
      <c r="C3" s="1" t="s">
        <v>47</v>
      </c>
      <c r="D3" s="1"/>
      <c r="F3" s="1"/>
      <c r="G3" s="1" t="s">
        <v>86</v>
      </c>
      <c r="H3" s="1" t="s">
        <v>86</v>
      </c>
      <c r="I3" s="1" t="s">
        <v>86</v>
      </c>
      <c r="J3" s="1" t="s">
        <v>86</v>
      </c>
      <c r="K3" s="1" t="s">
        <v>86</v>
      </c>
      <c r="L3" s="1" t="s">
        <v>86</v>
      </c>
      <c r="M3" s="1" t="s">
        <v>86</v>
      </c>
      <c r="P3" s="1" t="s">
        <v>86</v>
      </c>
      <c r="Q3" s="1" t="s">
        <v>86</v>
      </c>
      <c r="R3" s="1" t="s">
        <v>86</v>
      </c>
      <c r="S3" s="1" t="s">
        <v>193</v>
      </c>
      <c r="T3" s="1" t="s">
        <v>193</v>
      </c>
      <c r="U3" s="1"/>
      <c r="V3" s="1"/>
      <c r="X3" s="1"/>
      <c r="Y3" s="1" t="s">
        <v>193</v>
      </c>
      <c r="Z3" s="1"/>
      <c r="AC3" s="1" t="s">
        <v>177</v>
      </c>
      <c r="AD3" s="1" t="s">
        <v>220</v>
      </c>
      <c r="AE3" s="1" t="s">
        <v>220</v>
      </c>
      <c r="AF3" s="1" t="s">
        <v>220</v>
      </c>
      <c r="AG3" s="1" t="s">
        <v>220</v>
      </c>
      <c r="AH3" s="1" t="s">
        <v>220</v>
      </c>
      <c r="AI3" s="1" t="s">
        <v>220</v>
      </c>
      <c r="AJ3" s="1" t="s">
        <v>220</v>
      </c>
      <c r="AL3" s="1" t="s">
        <v>220</v>
      </c>
      <c r="AM3" s="1" t="s">
        <v>220</v>
      </c>
      <c r="AN3" s="1" t="s">
        <v>220</v>
      </c>
      <c r="AO3" s="1" t="s">
        <v>220</v>
      </c>
      <c r="AP3" s="1" t="s">
        <v>220</v>
      </c>
      <c r="AQ3" s="1" t="s">
        <v>220</v>
      </c>
      <c r="AR3" s="1" t="s">
        <v>220</v>
      </c>
      <c r="AT3" s="1" t="s">
        <v>220</v>
      </c>
      <c r="AU3" s="1" t="s">
        <v>220</v>
      </c>
      <c r="AV3" s="1" t="s">
        <v>220</v>
      </c>
      <c r="AW3" s="1" t="s">
        <v>220</v>
      </c>
      <c r="AX3" s="1" t="s">
        <v>220</v>
      </c>
      <c r="AY3" s="1" t="s">
        <v>220</v>
      </c>
      <c r="AZ3" s="1" t="s">
        <v>220</v>
      </c>
      <c r="BA3" s="1" t="s">
        <v>220</v>
      </c>
      <c r="BF3" s="1" t="s">
        <v>193</v>
      </c>
      <c r="BG3" s="1"/>
      <c r="BH3" s="1" t="s">
        <v>193</v>
      </c>
      <c r="BI3" s="1"/>
      <c r="BJ3" s="1" t="s">
        <v>338</v>
      </c>
      <c r="BK3" s="1" t="s">
        <v>338</v>
      </c>
      <c r="BL3" s="1" t="s">
        <v>338</v>
      </c>
    </row>
    <row r="4" spans="1:64" x14ac:dyDescent="0.15">
      <c r="A4" s="2" t="s">
        <v>3</v>
      </c>
      <c r="B4" s="1" t="s">
        <v>48</v>
      </c>
      <c r="C4" s="1" t="s">
        <v>48</v>
      </c>
      <c r="D4" s="1"/>
      <c r="F4" s="1"/>
      <c r="G4" s="1" t="s">
        <v>87</v>
      </c>
      <c r="H4" s="1" t="s">
        <v>87</v>
      </c>
      <c r="I4" s="1" t="s">
        <v>87</v>
      </c>
      <c r="J4" s="1" t="s">
        <v>87</v>
      </c>
      <c r="K4" s="1" t="s">
        <v>87</v>
      </c>
      <c r="L4" s="1" t="s">
        <v>87</v>
      </c>
      <c r="M4" s="1" t="s">
        <v>87</v>
      </c>
      <c r="P4" s="1" t="s">
        <v>87</v>
      </c>
      <c r="Q4" s="1" t="s">
        <v>87</v>
      </c>
      <c r="R4" s="1" t="s">
        <v>87</v>
      </c>
      <c r="S4" s="1" t="s">
        <v>87</v>
      </c>
      <c r="T4" s="1" t="s">
        <v>87</v>
      </c>
      <c r="U4" s="1"/>
      <c r="V4" s="1"/>
      <c r="X4" s="1"/>
      <c r="Y4" s="1" t="s">
        <v>87</v>
      </c>
      <c r="Z4" s="1"/>
      <c r="AC4" s="1" t="s">
        <v>178</v>
      </c>
      <c r="AD4" s="1" t="s">
        <v>87</v>
      </c>
      <c r="AE4" s="1" t="s">
        <v>87</v>
      </c>
      <c r="AF4" s="1" t="s">
        <v>87</v>
      </c>
      <c r="AG4" s="1" t="s">
        <v>87</v>
      </c>
      <c r="AH4" s="1" t="s">
        <v>87</v>
      </c>
      <c r="AI4" s="1" t="s">
        <v>87</v>
      </c>
      <c r="AJ4" s="1" t="s">
        <v>87</v>
      </c>
      <c r="AL4" s="1" t="s">
        <v>87</v>
      </c>
      <c r="AM4" s="1" t="s">
        <v>87</v>
      </c>
      <c r="AN4" s="1" t="s">
        <v>87</v>
      </c>
      <c r="AO4" s="1" t="s">
        <v>87</v>
      </c>
      <c r="AP4" s="1" t="s">
        <v>87</v>
      </c>
      <c r="AQ4" s="1" t="s">
        <v>87</v>
      </c>
      <c r="AR4" s="1" t="s">
        <v>87</v>
      </c>
      <c r="AT4" s="1" t="s">
        <v>87</v>
      </c>
      <c r="AU4" s="1" t="s">
        <v>87</v>
      </c>
      <c r="AV4" s="1" t="s">
        <v>87</v>
      </c>
      <c r="AW4" s="1" t="s">
        <v>87</v>
      </c>
      <c r="AX4" s="1" t="s">
        <v>87</v>
      </c>
      <c r="AY4" s="1" t="s">
        <v>87</v>
      </c>
      <c r="AZ4" s="1" t="s">
        <v>87</v>
      </c>
      <c r="BA4" s="1" t="s">
        <v>87</v>
      </c>
      <c r="BF4" s="1" t="s">
        <v>87</v>
      </c>
      <c r="BG4" s="1"/>
      <c r="BH4" s="1" t="s">
        <v>87</v>
      </c>
      <c r="BI4" s="1"/>
      <c r="BJ4" s="1" t="s">
        <v>54</v>
      </c>
      <c r="BK4" s="1" t="s">
        <v>54</v>
      </c>
      <c r="BL4" s="1" t="s">
        <v>54</v>
      </c>
    </row>
    <row r="5" spans="1:64" s="2" customFormat="1" x14ac:dyDescent="0.15">
      <c r="A5" s="2" t="s">
        <v>4</v>
      </c>
      <c r="B5" s="3" t="s">
        <v>49</v>
      </c>
      <c r="C5" s="3" t="s">
        <v>49</v>
      </c>
      <c r="D5" s="3"/>
      <c r="F5" s="3"/>
      <c r="G5" s="3" t="s">
        <v>88</v>
      </c>
      <c r="H5" s="3" t="s">
        <v>88</v>
      </c>
      <c r="I5" s="3" t="s">
        <v>88</v>
      </c>
      <c r="J5" s="3" t="s">
        <v>88</v>
      </c>
      <c r="K5" s="3" t="s">
        <v>88</v>
      </c>
      <c r="L5" s="3" t="s">
        <v>88</v>
      </c>
      <c r="M5" s="3" t="s">
        <v>88</v>
      </c>
      <c r="P5" s="3" t="s">
        <v>102</v>
      </c>
      <c r="Q5" s="3" t="s">
        <v>102</v>
      </c>
      <c r="R5" s="3" t="s">
        <v>102</v>
      </c>
      <c r="S5" s="3" t="s">
        <v>203</v>
      </c>
      <c r="T5" s="3" t="s">
        <v>203</v>
      </c>
      <c r="U5" s="3"/>
      <c r="V5" s="3"/>
      <c r="X5" s="3"/>
      <c r="Y5" s="3" t="s">
        <v>194</v>
      </c>
      <c r="Z5" s="3"/>
      <c r="AC5" s="3" t="s">
        <v>179</v>
      </c>
      <c r="AD5" s="3" t="s">
        <v>221</v>
      </c>
      <c r="AE5" s="3" t="s">
        <v>221</v>
      </c>
      <c r="AF5" s="3" t="s">
        <v>221</v>
      </c>
      <c r="AG5" s="3" t="s">
        <v>221</v>
      </c>
      <c r="AH5" s="3" t="s">
        <v>221</v>
      </c>
      <c r="AI5" s="3" t="s">
        <v>221</v>
      </c>
      <c r="AJ5" s="3" t="s">
        <v>221</v>
      </c>
      <c r="AL5" s="3" t="s">
        <v>240</v>
      </c>
      <c r="AM5" s="3" t="s">
        <v>240</v>
      </c>
      <c r="AN5" s="3" t="s">
        <v>240</v>
      </c>
      <c r="AO5" s="3" t="s">
        <v>240</v>
      </c>
      <c r="AP5" s="3" t="s">
        <v>240</v>
      </c>
      <c r="AQ5" s="3" t="s">
        <v>240</v>
      </c>
      <c r="AR5" s="3" t="s">
        <v>240</v>
      </c>
      <c r="AT5" s="3" t="s">
        <v>221</v>
      </c>
      <c r="AU5" s="3" t="s">
        <v>221</v>
      </c>
      <c r="AV5" s="3" t="s">
        <v>221</v>
      </c>
      <c r="AW5" s="3" t="s">
        <v>221</v>
      </c>
      <c r="AX5" s="3" t="s">
        <v>221</v>
      </c>
      <c r="AY5" s="3" t="s">
        <v>221</v>
      </c>
      <c r="AZ5" s="3" t="s">
        <v>221</v>
      </c>
      <c r="BA5" s="3" t="s">
        <v>221</v>
      </c>
      <c r="BF5" s="3" t="s">
        <v>203</v>
      </c>
      <c r="BG5" s="3"/>
      <c r="BH5" s="3" t="s">
        <v>194</v>
      </c>
      <c r="BI5" s="3"/>
      <c r="BJ5" s="3" t="s">
        <v>339</v>
      </c>
      <c r="BK5" s="3" t="s">
        <v>339</v>
      </c>
      <c r="BL5" s="3" t="s">
        <v>339</v>
      </c>
    </row>
    <row r="6" spans="1:64" x14ac:dyDescent="0.15">
      <c r="A6" s="2" t="s">
        <v>5</v>
      </c>
      <c r="B6" s="1" t="s">
        <v>50</v>
      </c>
      <c r="C6" s="1" t="s">
        <v>50</v>
      </c>
      <c r="D6" s="1"/>
      <c r="F6" s="1"/>
      <c r="G6" s="1" t="s">
        <v>89</v>
      </c>
      <c r="H6" s="1" t="s">
        <v>89</v>
      </c>
      <c r="I6" s="1" t="s">
        <v>89</v>
      </c>
      <c r="J6" s="1" t="s">
        <v>89</v>
      </c>
      <c r="K6" s="1" t="s">
        <v>89</v>
      </c>
      <c r="L6" s="1" t="s">
        <v>89</v>
      </c>
      <c r="M6" s="1" t="s">
        <v>89</v>
      </c>
      <c r="P6" s="1" t="s">
        <v>103</v>
      </c>
      <c r="Q6" s="1" t="s">
        <v>103</v>
      </c>
      <c r="R6" s="1" t="s">
        <v>103</v>
      </c>
      <c r="S6" s="1" t="s">
        <v>204</v>
      </c>
      <c r="T6" s="1" t="s">
        <v>204</v>
      </c>
      <c r="U6" s="1"/>
      <c r="V6" s="1"/>
      <c r="X6" s="1"/>
      <c r="Y6" s="1" t="s">
        <v>89</v>
      </c>
      <c r="Z6" s="1"/>
      <c r="AC6" s="1" t="s">
        <v>180</v>
      </c>
      <c r="AD6" s="1" t="s">
        <v>222</v>
      </c>
      <c r="AE6" s="1" t="s">
        <v>222</v>
      </c>
      <c r="AF6" s="1" t="s">
        <v>222</v>
      </c>
      <c r="AG6" s="1" t="s">
        <v>222</v>
      </c>
      <c r="AH6" s="1" t="s">
        <v>222</v>
      </c>
      <c r="AI6" s="1" t="s">
        <v>222</v>
      </c>
      <c r="AJ6" s="1" t="s">
        <v>222</v>
      </c>
      <c r="AL6" s="1" t="s">
        <v>222</v>
      </c>
      <c r="AM6" s="1" t="s">
        <v>222</v>
      </c>
      <c r="AN6" s="1" t="s">
        <v>222</v>
      </c>
      <c r="AO6" s="1" t="s">
        <v>222</v>
      </c>
      <c r="AP6" s="1" t="s">
        <v>222</v>
      </c>
      <c r="AQ6" s="1" t="s">
        <v>222</v>
      </c>
      <c r="AR6" s="1" t="s">
        <v>222</v>
      </c>
      <c r="AT6" s="1" t="s">
        <v>222</v>
      </c>
      <c r="AU6" s="1" t="s">
        <v>222</v>
      </c>
      <c r="AV6" s="1" t="s">
        <v>222</v>
      </c>
      <c r="AW6" s="1" t="s">
        <v>222</v>
      </c>
      <c r="AX6" s="1" t="s">
        <v>222</v>
      </c>
      <c r="AY6" s="1" t="s">
        <v>222</v>
      </c>
      <c r="AZ6" s="1" t="s">
        <v>222</v>
      </c>
      <c r="BA6" s="1" t="s">
        <v>222</v>
      </c>
      <c r="BF6" s="1" t="s">
        <v>204</v>
      </c>
      <c r="BG6" s="1"/>
      <c r="BH6" s="1" t="s">
        <v>89</v>
      </c>
      <c r="BI6" s="1"/>
      <c r="BJ6" s="1" t="s">
        <v>89</v>
      </c>
      <c r="BK6" s="1" t="s">
        <v>89</v>
      </c>
      <c r="BL6" s="1" t="s">
        <v>89</v>
      </c>
    </row>
    <row r="7" spans="1:64" x14ac:dyDescent="0.15">
      <c r="A7" s="2" t="s">
        <v>6</v>
      </c>
      <c r="B7" s="1" t="s">
        <v>51</v>
      </c>
      <c r="C7" s="1" t="s">
        <v>51</v>
      </c>
      <c r="D7" s="1"/>
      <c r="F7" s="1"/>
      <c r="G7" s="1" t="s">
        <v>51</v>
      </c>
      <c r="H7" s="1" t="s">
        <v>51</v>
      </c>
      <c r="I7" s="1" t="s">
        <v>51</v>
      </c>
      <c r="J7" s="1" t="s">
        <v>51</v>
      </c>
      <c r="K7" s="1" t="s">
        <v>51</v>
      </c>
      <c r="L7" s="1" t="s">
        <v>51</v>
      </c>
      <c r="M7" s="1" t="s">
        <v>51</v>
      </c>
      <c r="P7" s="1" t="s">
        <v>51</v>
      </c>
      <c r="Q7" s="1" t="s">
        <v>51</v>
      </c>
      <c r="R7" s="1" t="s">
        <v>51</v>
      </c>
      <c r="S7" s="1" t="s">
        <v>51</v>
      </c>
      <c r="T7" s="1" t="s">
        <v>51</v>
      </c>
      <c r="U7" s="1"/>
      <c r="V7" s="1"/>
      <c r="X7" s="1"/>
      <c r="Y7" s="1" t="s">
        <v>51</v>
      </c>
      <c r="Z7" s="1"/>
      <c r="AC7" s="1" t="s">
        <v>51</v>
      </c>
      <c r="AD7" s="1" t="s">
        <v>51</v>
      </c>
      <c r="AE7" s="1" t="s">
        <v>51</v>
      </c>
      <c r="AF7" s="1" t="s">
        <v>51</v>
      </c>
      <c r="AG7" s="1" t="s">
        <v>51</v>
      </c>
      <c r="AH7" s="1" t="s">
        <v>51</v>
      </c>
      <c r="AI7" s="1" t="s">
        <v>51</v>
      </c>
      <c r="AJ7" s="1" t="s">
        <v>51</v>
      </c>
      <c r="AL7" s="1" t="s">
        <v>51</v>
      </c>
      <c r="AM7" s="1" t="s">
        <v>51</v>
      </c>
      <c r="AN7" s="1" t="s">
        <v>51</v>
      </c>
      <c r="AO7" s="1" t="s">
        <v>51</v>
      </c>
      <c r="AP7" s="1" t="s">
        <v>51</v>
      </c>
      <c r="AQ7" s="1" t="s">
        <v>51</v>
      </c>
      <c r="AR7" s="1" t="s">
        <v>51</v>
      </c>
      <c r="AT7" s="1" t="s">
        <v>51</v>
      </c>
      <c r="AU7" s="1" t="s">
        <v>51</v>
      </c>
      <c r="AV7" s="1" t="s">
        <v>51</v>
      </c>
      <c r="AW7" s="1" t="s">
        <v>51</v>
      </c>
      <c r="AX7" s="1" t="s">
        <v>51</v>
      </c>
      <c r="AY7" s="1" t="s">
        <v>51</v>
      </c>
      <c r="AZ7" s="1" t="s">
        <v>51</v>
      </c>
      <c r="BA7" s="1" t="s">
        <v>51</v>
      </c>
      <c r="BF7" s="1" t="s">
        <v>51</v>
      </c>
      <c r="BG7" s="1"/>
      <c r="BH7" s="1" t="s">
        <v>51</v>
      </c>
      <c r="BI7" s="1"/>
      <c r="BJ7" s="1" t="s">
        <v>51</v>
      </c>
      <c r="BK7" s="1" t="s">
        <v>51</v>
      </c>
      <c r="BL7" s="1" t="s">
        <v>51</v>
      </c>
    </row>
    <row r="8" spans="1:64" x14ac:dyDescent="0.15">
      <c r="A8" s="2" t="s">
        <v>7</v>
      </c>
      <c r="B8" s="1" t="s">
        <v>52</v>
      </c>
      <c r="C8" s="1" t="s">
        <v>52</v>
      </c>
      <c r="D8" s="1"/>
      <c r="F8" s="1"/>
      <c r="G8" s="1" t="s">
        <v>90</v>
      </c>
      <c r="H8" s="1" t="s">
        <v>133</v>
      </c>
      <c r="I8" s="1" t="s">
        <v>133</v>
      </c>
      <c r="J8" s="1" t="s">
        <v>133</v>
      </c>
      <c r="K8" s="1" t="s">
        <v>133</v>
      </c>
      <c r="L8" s="1" t="s">
        <v>133</v>
      </c>
      <c r="M8" s="1" t="s">
        <v>133</v>
      </c>
      <c r="P8" s="1" t="s">
        <v>104</v>
      </c>
      <c r="Q8" s="1" t="s">
        <v>104</v>
      </c>
      <c r="R8" s="1" t="s">
        <v>104</v>
      </c>
      <c r="S8" s="1" t="s">
        <v>205</v>
      </c>
      <c r="T8" s="1" t="s">
        <v>205</v>
      </c>
      <c r="U8" s="1"/>
      <c r="V8" s="1"/>
      <c r="X8" s="1"/>
      <c r="Y8" s="1" t="s">
        <v>195</v>
      </c>
      <c r="Z8" s="1"/>
      <c r="AC8" s="1" t="s">
        <v>181</v>
      </c>
      <c r="AD8" s="1" t="s">
        <v>223</v>
      </c>
      <c r="AE8" s="1" t="s">
        <v>223</v>
      </c>
      <c r="AF8" s="1" t="s">
        <v>223</v>
      </c>
      <c r="AG8" s="1" t="s">
        <v>223</v>
      </c>
      <c r="AH8" s="1" t="s">
        <v>223</v>
      </c>
      <c r="AI8" s="1" t="s">
        <v>223</v>
      </c>
      <c r="AJ8" s="1" t="s">
        <v>223</v>
      </c>
      <c r="AL8" s="1" t="s">
        <v>241</v>
      </c>
      <c r="AM8" s="1" t="s">
        <v>241</v>
      </c>
      <c r="AN8" s="1" t="s">
        <v>241</v>
      </c>
      <c r="AO8" s="1" t="s">
        <v>241</v>
      </c>
      <c r="AP8" s="1" t="s">
        <v>241</v>
      </c>
      <c r="AQ8" s="1" t="s">
        <v>241</v>
      </c>
      <c r="AR8" s="1" t="s">
        <v>241</v>
      </c>
      <c r="AT8" s="1" t="s">
        <v>223</v>
      </c>
      <c r="AU8" s="1" t="s">
        <v>223</v>
      </c>
      <c r="AV8" s="1" t="s">
        <v>223</v>
      </c>
      <c r="AW8" s="1" t="s">
        <v>223</v>
      </c>
      <c r="AX8" s="1" t="s">
        <v>223</v>
      </c>
      <c r="AY8" s="1" t="s">
        <v>223</v>
      </c>
      <c r="AZ8" s="1" t="s">
        <v>223</v>
      </c>
      <c r="BA8" s="1" t="s">
        <v>223</v>
      </c>
      <c r="BF8" s="1" t="s">
        <v>205</v>
      </c>
      <c r="BG8" s="1"/>
      <c r="BH8" s="1" t="s">
        <v>195</v>
      </c>
      <c r="BI8" s="1"/>
      <c r="BJ8" s="1" t="s">
        <v>340</v>
      </c>
      <c r="BK8" s="1" t="s">
        <v>340</v>
      </c>
      <c r="BL8" s="1" t="s">
        <v>340</v>
      </c>
    </row>
    <row r="9" spans="1:64" x14ac:dyDescent="0.15">
      <c r="A9" s="2" t="s">
        <v>8</v>
      </c>
      <c r="B9" s="1" t="s">
        <v>53</v>
      </c>
      <c r="C9" s="1" t="s">
        <v>53</v>
      </c>
      <c r="D9" s="1"/>
      <c r="F9" s="1"/>
      <c r="G9" s="1" t="s">
        <v>53</v>
      </c>
      <c r="H9" s="1" t="s">
        <v>53</v>
      </c>
      <c r="I9" s="1" t="s">
        <v>53</v>
      </c>
      <c r="J9" s="1" t="s">
        <v>53</v>
      </c>
      <c r="K9" s="1" t="s">
        <v>53</v>
      </c>
      <c r="L9" s="1" t="s">
        <v>53</v>
      </c>
      <c r="M9" s="1" t="s">
        <v>53</v>
      </c>
      <c r="P9" s="1" t="s">
        <v>105</v>
      </c>
      <c r="Q9" s="1" t="s">
        <v>105</v>
      </c>
      <c r="R9" s="1" t="s">
        <v>105</v>
      </c>
      <c r="S9" s="1" t="s">
        <v>105</v>
      </c>
      <c r="T9" s="1" t="s">
        <v>105</v>
      </c>
      <c r="U9" s="1"/>
      <c r="V9" s="1"/>
      <c r="X9" s="1"/>
      <c r="Y9" s="1" t="s">
        <v>53</v>
      </c>
      <c r="Z9" s="1"/>
      <c r="AC9" s="1" t="s">
        <v>182</v>
      </c>
      <c r="AD9" s="1" t="s">
        <v>54</v>
      </c>
      <c r="AE9" s="1" t="s">
        <v>54</v>
      </c>
      <c r="AF9" s="1" t="s">
        <v>54</v>
      </c>
      <c r="AG9" s="1" t="s">
        <v>54</v>
      </c>
      <c r="AH9" s="1" t="s">
        <v>54</v>
      </c>
      <c r="AI9" s="1" t="s">
        <v>54</v>
      </c>
      <c r="AJ9" s="1" t="s">
        <v>54</v>
      </c>
      <c r="AL9" s="1" t="s">
        <v>53</v>
      </c>
      <c r="AM9" s="1" t="s">
        <v>53</v>
      </c>
      <c r="AN9" s="1" t="s">
        <v>53</v>
      </c>
      <c r="AO9" s="1" t="s">
        <v>53</v>
      </c>
      <c r="AP9" s="1" t="s">
        <v>53</v>
      </c>
      <c r="AQ9" s="1" t="s">
        <v>53</v>
      </c>
      <c r="AR9" s="1" t="s">
        <v>53</v>
      </c>
      <c r="AT9" s="1" t="s">
        <v>54</v>
      </c>
      <c r="AU9" s="1" t="s">
        <v>54</v>
      </c>
      <c r="AV9" s="1" t="s">
        <v>54</v>
      </c>
      <c r="AW9" s="1" t="s">
        <v>54</v>
      </c>
      <c r="AX9" s="1" t="s">
        <v>54</v>
      </c>
      <c r="AY9" s="1" t="s">
        <v>54</v>
      </c>
      <c r="AZ9" s="1" t="s">
        <v>54</v>
      </c>
      <c r="BA9" s="1" t="s">
        <v>54</v>
      </c>
      <c r="BF9" s="1" t="s">
        <v>105</v>
      </c>
      <c r="BG9" s="1"/>
      <c r="BH9" s="1" t="s">
        <v>53</v>
      </c>
      <c r="BI9" s="1"/>
      <c r="BJ9" s="1" t="s">
        <v>53</v>
      </c>
      <c r="BK9" s="1" t="s">
        <v>53</v>
      </c>
      <c r="BL9" s="1" t="s">
        <v>53</v>
      </c>
    </row>
    <row r="10" spans="1:64" x14ac:dyDescent="0.15">
      <c r="A10" s="2" t="s">
        <v>9</v>
      </c>
      <c r="B10" s="1" t="s">
        <v>54</v>
      </c>
      <c r="C10" s="1" t="s">
        <v>54</v>
      </c>
      <c r="D10" s="1"/>
      <c r="F10" s="1"/>
      <c r="G10" s="1" t="s">
        <v>54</v>
      </c>
      <c r="H10" s="1" t="s">
        <v>54</v>
      </c>
      <c r="I10" s="1" t="s">
        <v>54</v>
      </c>
      <c r="J10" s="1" t="s">
        <v>54</v>
      </c>
      <c r="K10" s="1" t="s">
        <v>54</v>
      </c>
      <c r="L10" s="1" t="s">
        <v>54</v>
      </c>
      <c r="M10" s="1" t="s">
        <v>54</v>
      </c>
      <c r="P10" s="1" t="s">
        <v>54</v>
      </c>
      <c r="Q10" s="1" t="s">
        <v>54</v>
      </c>
      <c r="R10" s="1" t="s">
        <v>54</v>
      </c>
      <c r="S10" s="1" t="s">
        <v>54</v>
      </c>
      <c r="T10" s="1" t="s">
        <v>54</v>
      </c>
      <c r="U10" s="1"/>
      <c r="V10" s="1"/>
      <c r="X10" s="1"/>
      <c r="Y10" s="1" t="s">
        <v>54</v>
      </c>
      <c r="Z10" s="1"/>
      <c r="AC10" s="1" t="s">
        <v>54</v>
      </c>
      <c r="AD10" s="1" t="s">
        <v>224</v>
      </c>
      <c r="AE10" s="1" t="s">
        <v>224</v>
      </c>
      <c r="AF10" s="1" t="s">
        <v>224</v>
      </c>
      <c r="AG10" s="1" t="s">
        <v>224</v>
      </c>
      <c r="AH10" s="1" t="s">
        <v>224</v>
      </c>
      <c r="AI10" s="1" t="s">
        <v>224</v>
      </c>
      <c r="AJ10" s="1" t="s">
        <v>224</v>
      </c>
      <c r="AL10" s="1" t="s">
        <v>54</v>
      </c>
      <c r="AM10" s="1" t="s">
        <v>54</v>
      </c>
      <c r="AN10" s="1" t="s">
        <v>54</v>
      </c>
      <c r="AO10" s="1" t="s">
        <v>54</v>
      </c>
      <c r="AP10" s="1" t="s">
        <v>54</v>
      </c>
      <c r="AQ10" s="1" t="s">
        <v>54</v>
      </c>
      <c r="AR10" s="1" t="s">
        <v>54</v>
      </c>
      <c r="AT10" s="1" t="s">
        <v>224</v>
      </c>
      <c r="AU10" s="1" t="s">
        <v>224</v>
      </c>
      <c r="AV10" s="1" t="s">
        <v>224</v>
      </c>
      <c r="AW10" s="1" t="s">
        <v>224</v>
      </c>
      <c r="AX10" s="1" t="s">
        <v>224</v>
      </c>
      <c r="AY10" s="1" t="s">
        <v>224</v>
      </c>
      <c r="AZ10" s="1" t="s">
        <v>224</v>
      </c>
      <c r="BA10" s="1" t="s">
        <v>224</v>
      </c>
      <c r="BF10" s="1" t="s">
        <v>54</v>
      </c>
      <c r="BG10" s="1"/>
      <c r="BH10" s="1" t="s">
        <v>54</v>
      </c>
      <c r="BI10" s="1"/>
      <c r="BJ10" s="1" t="s">
        <v>54</v>
      </c>
      <c r="BK10" s="1" t="s">
        <v>54</v>
      </c>
      <c r="BL10" s="1" t="s">
        <v>54</v>
      </c>
    </row>
    <row r="11" spans="1:64" x14ac:dyDescent="0.15">
      <c r="A11" s="2" t="s">
        <v>10</v>
      </c>
      <c r="B11" s="1" t="s">
        <v>55</v>
      </c>
      <c r="C11" s="1" t="s">
        <v>66</v>
      </c>
      <c r="D11" s="1"/>
      <c r="F11" s="1"/>
      <c r="G11" s="1" t="s">
        <v>55</v>
      </c>
      <c r="H11" s="1" t="s">
        <v>55</v>
      </c>
      <c r="I11" s="1" t="s">
        <v>55</v>
      </c>
      <c r="J11" s="1" t="s">
        <v>55</v>
      </c>
      <c r="K11" s="1" t="s">
        <v>55</v>
      </c>
      <c r="L11" s="1" t="s">
        <v>55</v>
      </c>
      <c r="M11" s="1" t="s">
        <v>66</v>
      </c>
      <c r="P11" s="1" t="s">
        <v>66</v>
      </c>
      <c r="Q11" s="1" t="s">
        <v>55</v>
      </c>
      <c r="R11" s="1" t="s">
        <v>55</v>
      </c>
      <c r="S11" s="1" t="s">
        <v>55</v>
      </c>
      <c r="T11" s="1" t="s">
        <v>55</v>
      </c>
      <c r="U11" s="1"/>
      <c r="V11" s="1"/>
      <c r="X11" s="1"/>
      <c r="Y11" s="1" t="s">
        <v>55</v>
      </c>
      <c r="Z11" s="1"/>
      <c r="AC11" s="1" t="s">
        <v>55</v>
      </c>
      <c r="AD11" s="1" t="s">
        <v>55</v>
      </c>
      <c r="AE11" s="1" t="s">
        <v>55</v>
      </c>
      <c r="AF11" s="1" t="s">
        <v>55</v>
      </c>
      <c r="AG11" s="1" t="s">
        <v>55</v>
      </c>
      <c r="AH11" s="1" t="s">
        <v>55</v>
      </c>
      <c r="AI11" s="1" t="s">
        <v>55</v>
      </c>
      <c r="AJ11" s="1" t="s">
        <v>55</v>
      </c>
      <c r="AL11" s="1" t="s">
        <v>55</v>
      </c>
      <c r="AM11" s="1" t="s">
        <v>55</v>
      </c>
      <c r="AN11" s="1" t="s">
        <v>55</v>
      </c>
      <c r="AO11" s="1" t="s">
        <v>55</v>
      </c>
      <c r="AP11" s="1" t="s">
        <v>55</v>
      </c>
      <c r="AQ11" s="1" t="s">
        <v>55</v>
      </c>
      <c r="AR11" s="1" t="s">
        <v>66</v>
      </c>
      <c r="AT11" s="1" t="s">
        <v>55</v>
      </c>
      <c r="AU11" s="1" t="s">
        <v>55</v>
      </c>
      <c r="AV11" s="1" t="s">
        <v>55</v>
      </c>
      <c r="AW11" s="1" t="s">
        <v>55</v>
      </c>
      <c r="AX11" s="1" t="s">
        <v>55</v>
      </c>
      <c r="AY11" s="1" t="s">
        <v>55</v>
      </c>
      <c r="AZ11" s="1" t="s">
        <v>55</v>
      </c>
      <c r="BA11" s="1" t="s">
        <v>55</v>
      </c>
      <c r="BF11" s="1" t="s">
        <v>55</v>
      </c>
      <c r="BG11" s="1"/>
      <c r="BH11" s="1" t="s">
        <v>66</v>
      </c>
      <c r="BI11" s="1"/>
      <c r="BJ11" s="1" t="s">
        <v>54</v>
      </c>
      <c r="BK11" s="1" t="s">
        <v>54</v>
      </c>
      <c r="BL11" s="1" t="s">
        <v>54</v>
      </c>
    </row>
    <row r="12" spans="1:64" x14ac:dyDescent="0.15">
      <c r="A12" s="2" t="s">
        <v>11</v>
      </c>
      <c r="B12" s="1" t="s">
        <v>54</v>
      </c>
      <c r="C12" s="1" t="s">
        <v>67</v>
      </c>
      <c r="D12" s="1"/>
      <c r="F12" s="1"/>
      <c r="G12" s="1" t="s">
        <v>54</v>
      </c>
      <c r="H12" s="1" t="s">
        <v>54</v>
      </c>
      <c r="I12" s="1" t="s">
        <v>54</v>
      </c>
      <c r="J12" s="1" t="s">
        <v>54</v>
      </c>
      <c r="K12" s="1" t="s">
        <v>54</v>
      </c>
      <c r="L12" s="1" t="s">
        <v>54</v>
      </c>
      <c r="M12" s="1" t="s">
        <v>118</v>
      </c>
      <c r="P12" s="1" t="s">
        <v>118</v>
      </c>
      <c r="Q12" s="1" t="s">
        <v>54</v>
      </c>
      <c r="R12" s="1" t="s">
        <v>54</v>
      </c>
      <c r="S12" s="1" t="s">
        <v>54</v>
      </c>
      <c r="T12" s="1" t="s">
        <v>54</v>
      </c>
      <c r="U12" s="1"/>
      <c r="V12" s="1"/>
      <c r="X12" s="1"/>
      <c r="Y12" s="1" t="s">
        <v>54</v>
      </c>
      <c r="Z12" s="1"/>
      <c r="AC12" s="1" t="s">
        <v>54</v>
      </c>
      <c r="AD12" s="1" t="s">
        <v>54</v>
      </c>
      <c r="AE12" s="1" t="s">
        <v>54</v>
      </c>
      <c r="AF12" s="1" t="s">
        <v>54</v>
      </c>
      <c r="AG12" s="1" t="s">
        <v>54</v>
      </c>
      <c r="AH12" s="1" t="s">
        <v>54</v>
      </c>
      <c r="AI12" s="1" t="s">
        <v>54</v>
      </c>
      <c r="AJ12" s="1" t="s">
        <v>54</v>
      </c>
      <c r="AL12" s="1" t="s">
        <v>54</v>
      </c>
      <c r="AM12" s="1" t="s">
        <v>54</v>
      </c>
      <c r="AN12" s="1" t="s">
        <v>54</v>
      </c>
      <c r="AO12" s="1" t="s">
        <v>54</v>
      </c>
      <c r="AP12" s="1" t="s">
        <v>54</v>
      </c>
      <c r="AQ12" s="1" t="s">
        <v>54</v>
      </c>
      <c r="AR12" s="1" t="s">
        <v>222</v>
      </c>
      <c r="AT12" s="1" t="s">
        <v>54</v>
      </c>
      <c r="AU12" s="1" t="s">
        <v>54</v>
      </c>
      <c r="AV12" s="1" t="s">
        <v>54</v>
      </c>
      <c r="AW12" s="1" t="s">
        <v>54</v>
      </c>
      <c r="AX12" s="1" t="s">
        <v>54</v>
      </c>
      <c r="AY12" s="1" t="s">
        <v>54</v>
      </c>
      <c r="AZ12" s="1" t="s">
        <v>54</v>
      </c>
      <c r="BA12" s="1" t="s">
        <v>54</v>
      </c>
      <c r="BF12" s="1" t="s">
        <v>54</v>
      </c>
      <c r="BG12" s="1"/>
      <c r="BH12" s="1" t="s">
        <v>326</v>
      </c>
      <c r="BI12" s="1"/>
      <c r="BJ12" s="1" t="s">
        <v>341</v>
      </c>
      <c r="BK12" s="1" t="s">
        <v>341</v>
      </c>
      <c r="BL12" s="1" t="s">
        <v>341</v>
      </c>
    </row>
    <row r="13" spans="1:64" x14ac:dyDescent="0.15">
      <c r="A13" s="2" t="s">
        <v>12</v>
      </c>
      <c r="B13" s="1" t="s">
        <v>54</v>
      </c>
      <c r="C13" s="1" t="s">
        <v>68</v>
      </c>
      <c r="D13" s="1"/>
      <c r="F13" s="1"/>
      <c r="G13" s="1" t="s">
        <v>54</v>
      </c>
      <c r="H13" s="1" t="s">
        <v>54</v>
      </c>
      <c r="I13" s="1" t="s">
        <v>54</v>
      </c>
      <c r="J13" s="1" t="s">
        <v>54</v>
      </c>
      <c r="K13" s="1" t="s">
        <v>54</v>
      </c>
      <c r="L13" s="1" t="s">
        <v>54</v>
      </c>
      <c r="M13" s="1" t="s">
        <v>119</v>
      </c>
      <c r="P13" s="1" t="s">
        <v>119</v>
      </c>
      <c r="Q13" s="1" t="s">
        <v>54</v>
      </c>
      <c r="R13" s="1" t="s">
        <v>54</v>
      </c>
      <c r="S13" s="1" t="s">
        <v>54</v>
      </c>
      <c r="T13" s="1" t="s">
        <v>54</v>
      </c>
      <c r="U13" s="1"/>
      <c r="V13" s="1"/>
      <c r="X13" s="1"/>
      <c r="Y13" s="1" t="s">
        <v>54</v>
      </c>
      <c r="Z13" s="1"/>
      <c r="AC13" s="1" t="s">
        <v>54</v>
      </c>
      <c r="AD13" s="1" t="s">
        <v>54</v>
      </c>
      <c r="AE13" s="1" t="s">
        <v>54</v>
      </c>
      <c r="AF13" s="1" t="s">
        <v>54</v>
      </c>
      <c r="AG13" s="1" t="s">
        <v>54</v>
      </c>
      <c r="AH13" s="1" t="s">
        <v>54</v>
      </c>
      <c r="AI13" s="1" t="s">
        <v>54</v>
      </c>
      <c r="AJ13" s="1" t="s">
        <v>54</v>
      </c>
      <c r="AL13" s="1" t="s">
        <v>54</v>
      </c>
      <c r="AM13" s="1" t="s">
        <v>54</v>
      </c>
      <c r="AN13" s="1" t="s">
        <v>54</v>
      </c>
      <c r="AO13" s="1" t="s">
        <v>54</v>
      </c>
      <c r="AP13" s="1" t="s">
        <v>54</v>
      </c>
      <c r="AQ13" s="1" t="s">
        <v>54</v>
      </c>
      <c r="AR13" s="1" t="s">
        <v>308</v>
      </c>
      <c r="AT13" s="1" t="s">
        <v>54</v>
      </c>
      <c r="AU13" s="1" t="s">
        <v>54</v>
      </c>
      <c r="AV13" s="1" t="s">
        <v>54</v>
      </c>
      <c r="AW13" s="1" t="s">
        <v>54</v>
      </c>
      <c r="AX13" s="1" t="s">
        <v>54</v>
      </c>
      <c r="AY13" s="1" t="s">
        <v>54</v>
      </c>
      <c r="AZ13" s="1" t="s">
        <v>54</v>
      </c>
      <c r="BA13" s="1" t="s">
        <v>54</v>
      </c>
      <c r="BF13" s="1" t="s">
        <v>54</v>
      </c>
      <c r="BG13" s="1"/>
      <c r="BH13" s="1" t="s">
        <v>327</v>
      </c>
      <c r="BI13" s="1"/>
      <c r="BJ13" s="1" t="s">
        <v>342</v>
      </c>
      <c r="BK13" s="1" t="s">
        <v>342</v>
      </c>
      <c r="BL13" s="1" t="s">
        <v>342</v>
      </c>
    </row>
    <row r="14" spans="1:64" x14ac:dyDescent="0.15">
      <c r="A14" s="2" t="s">
        <v>13</v>
      </c>
      <c r="B14" s="1" t="s">
        <v>54</v>
      </c>
      <c r="C14" s="1" t="s">
        <v>69</v>
      </c>
      <c r="D14" s="1"/>
      <c r="F14" s="1"/>
      <c r="G14" s="1" t="s">
        <v>54</v>
      </c>
      <c r="H14" s="1" t="s">
        <v>54</v>
      </c>
      <c r="I14" s="1" t="s">
        <v>54</v>
      </c>
      <c r="J14" s="1" t="s">
        <v>54</v>
      </c>
      <c r="K14" s="1" t="s">
        <v>54</v>
      </c>
      <c r="L14" s="1" t="s">
        <v>54</v>
      </c>
      <c r="M14" s="1" t="s">
        <v>120</v>
      </c>
      <c r="P14" s="1" t="s">
        <v>120</v>
      </c>
      <c r="Q14" s="1" t="s">
        <v>54</v>
      </c>
      <c r="R14" s="1" t="s">
        <v>54</v>
      </c>
      <c r="S14" s="1" t="s">
        <v>54</v>
      </c>
      <c r="T14" s="1" t="s">
        <v>54</v>
      </c>
      <c r="U14" s="1"/>
      <c r="V14" s="1"/>
      <c r="X14" s="1"/>
      <c r="Y14" s="1" t="s">
        <v>54</v>
      </c>
      <c r="Z14" s="1"/>
      <c r="AC14" s="1" t="s">
        <v>54</v>
      </c>
      <c r="AD14" s="1" t="s">
        <v>54</v>
      </c>
      <c r="AE14" s="1" t="s">
        <v>54</v>
      </c>
      <c r="AF14" s="1" t="s">
        <v>54</v>
      </c>
      <c r="AG14" s="1" t="s">
        <v>54</v>
      </c>
      <c r="AH14" s="1" t="s">
        <v>54</v>
      </c>
      <c r="AI14" s="1" t="s">
        <v>54</v>
      </c>
      <c r="AJ14" s="1" t="s">
        <v>54</v>
      </c>
      <c r="AL14" s="1" t="s">
        <v>54</v>
      </c>
      <c r="AM14" s="1" t="s">
        <v>54</v>
      </c>
      <c r="AN14" s="1" t="s">
        <v>54</v>
      </c>
      <c r="AO14" s="1" t="s">
        <v>54</v>
      </c>
      <c r="AP14" s="1" t="s">
        <v>54</v>
      </c>
      <c r="AQ14" s="1" t="s">
        <v>54</v>
      </c>
      <c r="AR14" s="1" t="s">
        <v>309</v>
      </c>
      <c r="AT14" s="1" t="s">
        <v>54</v>
      </c>
      <c r="AU14" s="1" t="s">
        <v>54</v>
      </c>
      <c r="AV14" s="1" t="s">
        <v>54</v>
      </c>
      <c r="AW14" s="1" t="s">
        <v>54</v>
      </c>
      <c r="AX14" s="1" t="s">
        <v>54</v>
      </c>
      <c r="AY14" s="1" t="s">
        <v>54</v>
      </c>
      <c r="AZ14" s="1" t="s">
        <v>54</v>
      </c>
      <c r="BA14" s="1" t="s">
        <v>54</v>
      </c>
      <c r="BF14" s="1" t="s">
        <v>54</v>
      </c>
      <c r="BG14" s="1"/>
      <c r="BH14" s="1" t="s">
        <v>328</v>
      </c>
      <c r="BI14" s="1"/>
      <c r="BJ14" s="1" t="s">
        <v>343</v>
      </c>
      <c r="BK14" s="1" t="s">
        <v>343</v>
      </c>
      <c r="BL14" s="1" t="s">
        <v>343</v>
      </c>
    </row>
    <row r="15" spans="1:64" x14ac:dyDescent="0.15">
      <c r="A15" s="2" t="s">
        <v>14</v>
      </c>
      <c r="B15" s="1" t="s">
        <v>54</v>
      </c>
      <c r="C15" s="1" t="s">
        <v>70</v>
      </c>
      <c r="D15" s="1"/>
      <c r="F15" s="1"/>
      <c r="G15" s="1" t="s">
        <v>54</v>
      </c>
      <c r="H15" s="1" t="s">
        <v>54</v>
      </c>
      <c r="I15" s="1" t="s">
        <v>54</v>
      </c>
      <c r="J15" s="1" t="s">
        <v>54</v>
      </c>
      <c r="K15" s="1" t="s">
        <v>54</v>
      </c>
      <c r="L15" s="1" t="s">
        <v>54</v>
      </c>
      <c r="M15" s="1" t="s">
        <v>121</v>
      </c>
      <c r="P15" s="1" t="s">
        <v>121</v>
      </c>
      <c r="Q15" s="1" t="s">
        <v>54</v>
      </c>
      <c r="R15" s="1" t="s">
        <v>54</v>
      </c>
      <c r="S15" s="1" t="s">
        <v>54</v>
      </c>
      <c r="T15" s="1" t="s">
        <v>54</v>
      </c>
      <c r="U15" s="1"/>
      <c r="V15" s="1"/>
      <c r="X15" s="1"/>
      <c r="Y15" s="1" t="s">
        <v>54</v>
      </c>
      <c r="Z15" s="1"/>
      <c r="AC15" s="1" t="s">
        <v>54</v>
      </c>
      <c r="AD15" s="1" t="s">
        <v>54</v>
      </c>
      <c r="AE15" s="1" t="s">
        <v>54</v>
      </c>
      <c r="AF15" s="1" t="s">
        <v>54</v>
      </c>
      <c r="AG15" s="1" t="s">
        <v>54</v>
      </c>
      <c r="AH15" s="1" t="s">
        <v>54</v>
      </c>
      <c r="AI15" s="1" t="s">
        <v>54</v>
      </c>
      <c r="AJ15" s="1" t="s">
        <v>54</v>
      </c>
      <c r="AL15" s="1" t="s">
        <v>54</v>
      </c>
      <c r="AM15" s="1" t="s">
        <v>54</v>
      </c>
      <c r="AN15" s="1" t="s">
        <v>54</v>
      </c>
      <c r="AO15" s="1" t="s">
        <v>54</v>
      </c>
      <c r="AP15" s="1" t="s">
        <v>54</v>
      </c>
      <c r="AQ15" s="1" t="s">
        <v>54</v>
      </c>
      <c r="AR15" s="1" t="s">
        <v>310</v>
      </c>
      <c r="AT15" s="1" t="s">
        <v>54</v>
      </c>
      <c r="AU15" s="1" t="s">
        <v>54</v>
      </c>
      <c r="AV15" s="1" t="s">
        <v>54</v>
      </c>
      <c r="AW15" s="1" t="s">
        <v>54</v>
      </c>
      <c r="AX15" s="1" t="s">
        <v>54</v>
      </c>
      <c r="AY15" s="1" t="s">
        <v>54</v>
      </c>
      <c r="AZ15" s="1" t="s">
        <v>54</v>
      </c>
      <c r="BA15" s="1" t="s">
        <v>54</v>
      </c>
      <c r="BF15" s="1" t="s">
        <v>54</v>
      </c>
      <c r="BG15" s="1"/>
      <c r="BH15" s="1" t="s">
        <v>329</v>
      </c>
      <c r="BI15" s="1"/>
      <c r="BJ15" s="1" t="s">
        <v>344</v>
      </c>
      <c r="BK15" s="1" t="s">
        <v>344</v>
      </c>
      <c r="BL15" s="1" t="s">
        <v>358</v>
      </c>
    </row>
    <row r="16" spans="1:64" x14ac:dyDescent="0.15">
      <c r="A16" s="2" t="s">
        <v>15</v>
      </c>
      <c r="B16" s="1" t="s">
        <v>54</v>
      </c>
      <c r="C16" s="1" t="s">
        <v>71</v>
      </c>
      <c r="D16" s="1"/>
      <c r="F16" s="1"/>
      <c r="G16" s="1" t="s">
        <v>54</v>
      </c>
      <c r="H16" s="1" t="s">
        <v>54</v>
      </c>
      <c r="I16" s="1" t="s">
        <v>54</v>
      </c>
      <c r="J16" s="1" t="s">
        <v>54</v>
      </c>
      <c r="K16" s="1" t="s">
        <v>54</v>
      </c>
      <c r="L16" s="1" t="s">
        <v>54</v>
      </c>
      <c r="M16" s="1" t="s">
        <v>71</v>
      </c>
      <c r="P16" s="1" t="s">
        <v>71</v>
      </c>
      <c r="Q16" s="1" t="s">
        <v>54</v>
      </c>
      <c r="R16" s="1" t="s">
        <v>54</v>
      </c>
      <c r="S16" s="1" t="s">
        <v>54</v>
      </c>
      <c r="T16" s="1" t="s">
        <v>54</v>
      </c>
      <c r="U16" s="1"/>
      <c r="V16" s="1"/>
      <c r="X16" s="1"/>
      <c r="Y16" s="1" t="s">
        <v>54</v>
      </c>
      <c r="Z16" s="1"/>
      <c r="AC16" s="1" t="s">
        <v>54</v>
      </c>
      <c r="AD16" s="1" t="s">
        <v>54</v>
      </c>
      <c r="AE16" s="1" t="s">
        <v>54</v>
      </c>
      <c r="AF16" s="1" t="s">
        <v>54</v>
      </c>
      <c r="AG16" s="1" t="s">
        <v>54</v>
      </c>
      <c r="AH16" s="1" t="s">
        <v>54</v>
      </c>
      <c r="AI16" s="1" t="s">
        <v>54</v>
      </c>
      <c r="AJ16" s="1" t="s">
        <v>54</v>
      </c>
      <c r="AL16" s="1" t="s">
        <v>54</v>
      </c>
      <c r="AM16" s="1" t="s">
        <v>54</v>
      </c>
      <c r="AN16" s="1" t="s">
        <v>54</v>
      </c>
      <c r="AO16" s="1" t="s">
        <v>54</v>
      </c>
      <c r="AP16" s="1" t="s">
        <v>54</v>
      </c>
      <c r="AQ16" s="1" t="s">
        <v>54</v>
      </c>
      <c r="AR16" s="1" t="s">
        <v>311</v>
      </c>
      <c r="AT16" s="1" t="s">
        <v>54</v>
      </c>
      <c r="AU16" s="1" t="s">
        <v>54</v>
      </c>
      <c r="AV16" s="1" t="s">
        <v>54</v>
      </c>
      <c r="AW16" s="1" t="s">
        <v>54</v>
      </c>
      <c r="AX16" s="1" t="s">
        <v>54</v>
      </c>
      <c r="AY16" s="1" t="s">
        <v>54</v>
      </c>
      <c r="AZ16" s="1" t="s">
        <v>54</v>
      </c>
      <c r="BA16" s="1" t="s">
        <v>54</v>
      </c>
      <c r="BF16" s="1" t="s">
        <v>54</v>
      </c>
      <c r="BG16" s="1"/>
      <c r="BH16" s="1" t="s">
        <v>330</v>
      </c>
      <c r="BI16" s="1"/>
      <c r="BJ16" s="1" t="s">
        <v>71</v>
      </c>
      <c r="BK16" s="1" t="s">
        <v>71</v>
      </c>
      <c r="BL16" s="1" t="s">
        <v>71</v>
      </c>
    </row>
    <row r="17" spans="1:64" x14ac:dyDescent="0.15">
      <c r="A17" s="2" t="s">
        <v>16</v>
      </c>
      <c r="B17" s="1" t="s">
        <v>54</v>
      </c>
      <c r="C17" s="1" t="s">
        <v>72</v>
      </c>
      <c r="D17" s="1"/>
      <c r="F17" s="1"/>
      <c r="G17" s="1" t="s">
        <v>54</v>
      </c>
      <c r="H17" s="1" t="s">
        <v>54</v>
      </c>
      <c r="I17" s="1" t="s">
        <v>54</v>
      </c>
      <c r="J17" s="1" t="s">
        <v>54</v>
      </c>
      <c r="K17" s="1" t="s">
        <v>54</v>
      </c>
      <c r="L17" s="1" t="s">
        <v>54</v>
      </c>
      <c r="M17" s="1" t="s">
        <v>122</v>
      </c>
      <c r="P17" s="1" t="s">
        <v>122</v>
      </c>
      <c r="Q17" s="1" t="s">
        <v>54</v>
      </c>
      <c r="R17" s="1" t="s">
        <v>54</v>
      </c>
      <c r="S17" s="1" t="s">
        <v>54</v>
      </c>
      <c r="T17" s="1" t="s">
        <v>54</v>
      </c>
      <c r="U17" s="1"/>
      <c r="V17" s="1"/>
      <c r="X17" s="1"/>
      <c r="Y17" s="1" t="s">
        <v>54</v>
      </c>
      <c r="Z17" s="1"/>
      <c r="AC17" s="1" t="s">
        <v>54</v>
      </c>
      <c r="AD17" s="1" t="s">
        <v>54</v>
      </c>
      <c r="AE17" s="1" t="s">
        <v>54</v>
      </c>
      <c r="AF17" s="1" t="s">
        <v>54</v>
      </c>
      <c r="AG17" s="1" t="s">
        <v>54</v>
      </c>
      <c r="AH17" s="1" t="s">
        <v>54</v>
      </c>
      <c r="AI17" s="1" t="s">
        <v>54</v>
      </c>
      <c r="AJ17" s="1" t="s">
        <v>54</v>
      </c>
      <c r="AL17" s="1" t="s">
        <v>54</v>
      </c>
      <c r="AM17" s="1" t="s">
        <v>54</v>
      </c>
      <c r="AN17" s="1" t="s">
        <v>54</v>
      </c>
      <c r="AO17" s="1" t="s">
        <v>54</v>
      </c>
      <c r="AP17" s="1" t="s">
        <v>54</v>
      </c>
      <c r="AQ17" s="1" t="s">
        <v>54</v>
      </c>
      <c r="AR17" s="1" t="s">
        <v>312</v>
      </c>
      <c r="AT17" s="1" t="s">
        <v>54</v>
      </c>
      <c r="AU17" s="1" t="s">
        <v>54</v>
      </c>
      <c r="AV17" s="1" t="s">
        <v>54</v>
      </c>
      <c r="AW17" s="1" t="s">
        <v>54</v>
      </c>
      <c r="AX17" s="1" t="s">
        <v>54</v>
      </c>
      <c r="AY17" s="1" t="s">
        <v>54</v>
      </c>
      <c r="AZ17" s="1" t="s">
        <v>54</v>
      </c>
      <c r="BA17" s="1" t="s">
        <v>54</v>
      </c>
      <c r="BF17" s="1" t="s">
        <v>54</v>
      </c>
      <c r="BG17" s="1"/>
      <c r="BH17" s="1" t="s">
        <v>331</v>
      </c>
      <c r="BI17" s="1"/>
      <c r="BJ17" s="1" t="s">
        <v>345</v>
      </c>
      <c r="BK17" s="1" t="s">
        <v>345</v>
      </c>
      <c r="BL17" s="1" t="s">
        <v>345</v>
      </c>
    </row>
    <row r="18" spans="1:64" x14ac:dyDescent="0.15">
      <c r="A18" s="2" t="s">
        <v>17</v>
      </c>
      <c r="B18" s="1" t="s">
        <v>54</v>
      </c>
      <c r="C18" s="1" t="s">
        <v>73</v>
      </c>
      <c r="D18" s="1"/>
      <c r="F18" s="1"/>
      <c r="G18" s="1" t="s">
        <v>54</v>
      </c>
      <c r="H18" s="1" t="s">
        <v>54</v>
      </c>
      <c r="I18" s="1" t="s">
        <v>54</v>
      </c>
      <c r="J18" s="1" t="s">
        <v>54</v>
      </c>
      <c r="K18" s="1" t="s">
        <v>54</v>
      </c>
      <c r="L18" s="1" t="s">
        <v>54</v>
      </c>
      <c r="M18" s="1" t="s">
        <v>166</v>
      </c>
      <c r="P18" s="1" t="s">
        <v>123</v>
      </c>
      <c r="Q18" s="1" t="s">
        <v>54</v>
      </c>
      <c r="R18" s="1" t="s">
        <v>54</v>
      </c>
      <c r="S18" s="1" t="s">
        <v>54</v>
      </c>
      <c r="T18" s="1" t="s">
        <v>54</v>
      </c>
      <c r="U18" s="1"/>
      <c r="V18" s="1"/>
      <c r="X18" s="1"/>
      <c r="Y18" s="1" t="s">
        <v>54</v>
      </c>
      <c r="Z18" s="1"/>
      <c r="AC18" s="1" t="s">
        <v>54</v>
      </c>
      <c r="AD18" s="1" t="s">
        <v>54</v>
      </c>
      <c r="AE18" s="1" t="s">
        <v>54</v>
      </c>
      <c r="AF18" s="1" t="s">
        <v>54</v>
      </c>
      <c r="AG18" s="1" t="s">
        <v>54</v>
      </c>
      <c r="AH18" s="1" t="s">
        <v>54</v>
      </c>
      <c r="AI18" s="1" t="s">
        <v>54</v>
      </c>
      <c r="AJ18" s="1" t="s">
        <v>54</v>
      </c>
      <c r="AL18" s="1" t="s">
        <v>54</v>
      </c>
      <c r="AM18" s="1" t="s">
        <v>54</v>
      </c>
      <c r="AN18" s="1" t="s">
        <v>54</v>
      </c>
      <c r="AO18" s="1" t="s">
        <v>54</v>
      </c>
      <c r="AP18" s="1" t="s">
        <v>54</v>
      </c>
      <c r="AQ18" s="1" t="s">
        <v>54</v>
      </c>
      <c r="AR18" s="1" t="s">
        <v>313</v>
      </c>
      <c r="AT18" s="1" t="s">
        <v>54</v>
      </c>
      <c r="AU18" s="1" t="s">
        <v>54</v>
      </c>
      <c r="AV18" s="1" t="s">
        <v>54</v>
      </c>
      <c r="AW18" s="1" t="s">
        <v>54</v>
      </c>
      <c r="AX18" s="1" t="s">
        <v>54</v>
      </c>
      <c r="AY18" s="1" t="s">
        <v>54</v>
      </c>
      <c r="AZ18" s="1" t="s">
        <v>54</v>
      </c>
      <c r="BA18" s="1" t="s">
        <v>54</v>
      </c>
      <c r="BF18" s="1" t="s">
        <v>54</v>
      </c>
      <c r="BG18" s="1"/>
      <c r="BH18" s="1" t="s">
        <v>332</v>
      </c>
      <c r="BI18" s="1"/>
      <c r="BJ18" s="1" t="s">
        <v>346</v>
      </c>
      <c r="BK18" s="1" t="s">
        <v>346</v>
      </c>
      <c r="BL18" s="1" t="s">
        <v>346</v>
      </c>
    </row>
    <row r="19" spans="1:64" x14ac:dyDescent="0.15">
      <c r="A19" s="2" t="s">
        <v>18</v>
      </c>
      <c r="B19" s="1" t="s">
        <v>56</v>
      </c>
      <c r="C19" s="1" t="s">
        <v>56</v>
      </c>
      <c r="D19" s="1"/>
      <c r="F19" s="1"/>
      <c r="G19" s="1" t="s">
        <v>91</v>
      </c>
      <c r="H19" s="1" t="s">
        <v>56</v>
      </c>
      <c r="I19" s="1" t="s">
        <v>56</v>
      </c>
      <c r="J19" s="1" t="s">
        <v>56</v>
      </c>
      <c r="K19" s="1" t="s">
        <v>56</v>
      </c>
      <c r="L19" s="1" t="s">
        <v>56</v>
      </c>
      <c r="M19" s="1" t="s">
        <v>56</v>
      </c>
      <c r="P19" s="1" t="s">
        <v>91</v>
      </c>
      <c r="Q19" s="1" t="s">
        <v>91</v>
      </c>
      <c r="R19" s="1" t="s">
        <v>91</v>
      </c>
      <c r="S19" s="1" t="s">
        <v>91</v>
      </c>
      <c r="T19" s="1" t="s">
        <v>91</v>
      </c>
      <c r="U19" s="1"/>
      <c r="V19" s="1"/>
      <c r="X19" s="1"/>
      <c r="Y19" s="1" t="s">
        <v>56</v>
      </c>
      <c r="Z19" s="1"/>
      <c r="AC19" s="1" t="s">
        <v>56</v>
      </c>
      <c r="AD19" s="1" t="s">
        <v>56</v>
      </c>
      <c r="AE19" s="1" t="s">
        <v>56</v>
      </c>
      <c r="AF19" s="1" t="s">
        <v>56</v>
      </c>
      <c r="AG19" s="1" t="s">
        <v>56</v>
      </c>
      <c r="AH19" s="1" t="s">
        <v>56</v>
      </c>
      <c r="AI19" s="1" t="s">
        <v>56</v>
      </c>
      <c r="AJ19" s="1" t="s">
        <v>56</v>
      </c>
      <c r="AL19" s="1" t="s">
        <v>56</v>
      </c>
      <c r="AM19" s="1" t="s">
        <v>56</v>
      </c>
      <c r="AN19" s="1" t="s">
        <v>56</v>
      </c>
      <c r="AO19" s="1" t="s">
        <v>56</v>
      </c>
      <c r="AP19" s="1" t="s">
        <v>56</v>
      </c>
      <c r="AQ19" s="1" t="s">
        <v>56</v>
      </c>
      <c r="AR19" s="1" t="s">
        <v>56</v>
      </c>
      <c r="AT19" s="1" t="s">
        <v>56</v>
      </c>
      <c r="AU19" s="1" t="s">
        <v>56</v>
      </c>
      <c r="AV19" s="1" t="s">
        <v>56</v>
      </c>
      <c r="AW19" s="1" t="s">
        <v>56</v>
      </c>
      <c r="AX19" s="1" t="s">
        <v>56</v>
      </c>
      <c r="AY19" s="1" t="s">
        <v>56</v>
      </c>
      <c r="AZ19" s="1" t="s">
        <v>56</v>
      </c>
      <c r="BA19" s="1" t="s">
        <v>56</v>
      </c>
      <c r="BF19" s="1" t="s">
        <v>91</v>
      </c>
      <c r="BG19" s="1"/>
      <c r="BH19" s="1" t="s">
        <v>56</v>
      </c>
      <c r="BI19" s="1"/>
      <c r="BJ19" s="1" t="s">
        <v>56</v>
      </c>
      <c r="BK19" s="1" t="s">
        <v>56</v>
      </c>
      <c r="BL19" s="1" t="s">
        <v>56</v>
      </c>
    </row>
    <row r="20" spans="1:64" x14ac:dyDescent="0.15">
      <c r="A20" s="2" t="s">
        <v>19</v>
      </c>
      <c r="B20" s="1" t="s">
        <v>57</v>
      </c>
      <c r="C20" s="1" t="s">
        <v>74</v>
      </c>
      <c r="D20" s="1"/>
      <c r="F20" s="1"/>
      <c r="G20" s="1" t="s">
        <v>92</v>
      </c>
      <c r="H20" s="1" t="s">
        <v>134</v>
      </c>
      <c r="I20" s="1" t="s">
        <v>57</v>
      </c>
      <c r="J20" s="1" t="s">
        <v>148</v>
      </c>
      <c r="K20" s="1" t="s">
        <v>148</v>
      </c>
      <c r="L20" s="1" t="s">
        <v>74</v>
      </c>
      <c r="M20" s="1" t="s">
        <v>167</v>
      </c>
      <c r="P20" s="1" t="s">
        <v>124</v>
      </c>
      <c r="Q20" s="1" t="s">
        <v>106</v>
      </c>
      <c r="R20" s="1" t="s">
        <v>92</v>
      </c>
      <c r="S20" s="1" t="s">
        <v>124</v>
      </c>
      <c r="T20" s="1" t="s">
        <v>106</v>
      </c>
      <c r="U20" s="1"/>
      <c r="V20" s="1"/>
      <c r="X20" s="1"/>
      <c r="Y20" s="1" t="s">
        <v>134</v>
      </c>
      <c r="Z20" s="1"/>
      <c r="AC20" s="1" t="s">
        <v>74</v>
      </c>
      <c r="AD20" s="1" t="s">
        <v>167</v>
      </c>
      <c r="AE20" s="1" t="s">
        <v>167</v>
      </c>
      <c r="AF20" s="1" t="s">
        <v>167</v>
      </c>
      <c r="AG20" s="1" t="s">
        <v>57</v>
      </c>
      <c r="AH20" s="1" t="s">
        <v>57</v>
      </c>
      <c r="AI20" s="1" t="s">
        <v>57</v>
      </c>
      <c r="AJ20" s="1" t="s">
        <v>57</v>
      </c>
      <c r="AL20" s="1" t="s">
        <v>167</v>
      </c>
      <c r="AM20" s="1" t="s">
        <v>57</v>
      </c>
      <c r="AN20" s="1" t="s">
        <v>57</v>
      </c>
      <c r="AO20" s="1" t="s">
        <v>134</v>
      </c>
      <c r="AP20" s="1" t="s">
        <v>134</v>
      </c>
      <c r="AQ20" s="1" t="s">
        <v>148</v>
      </c>
      <c r="AR20" s="1" t="s">
        <v>148</v>
      </c>
      <c r="AT20" s="1" t="s">
        <v>134</v>
      </c>
      <c r="AU20" s="1" t="s">
        <v>134</v>
      </c>
      <c r="AV20" s="1" t="s">
        <v>134</v>
      </c>
      <c r="AW20" s="1" t="s">
        <v>134</v>
      </c>
      <c r="AX20" s="1" t="s">
        <v>148</v>
      </c>
      <c r="AY20" s="1" t="s">
        <v>148</v>
      </c>
      <c r="AZ20" s="1" t="s">
        <v>148</v>
      </c>
      <c r="BA20" s="1" t="s">
        <v>148</v>
      </c>
      <c r="BF20" s="1" t="s">
        <v>54</v>
      </c>
      <c r="BG20" s="1"/>
      <c r="BH20" s="1" t="s">
        <v>148</v>
      </c>
      <c r="BI20" s="1"/>
      <c r="BJ20" s="1" t="s">
        <v>347</v>
      </c>
      <c r="BK20" s="1" t="s">
        <v>354</v>
      </c>
      <c r="BL20" s="1" t="s">
        <v>359</v>
      </c>
    </row>
    <row r="21" spans="1:64" s="6" customFormat="1" x14ac:dyDescent="0.15">
      <c r="A21" s="4" t="s">
        <v>20</v>
      </c>
      <c r="B21" s="5" t="s">
        <v>58</v>
      </c>
      <c r="C21" s="5" t="s">
        <v>75</v>
      </c>
      <c r="D21" s="5"/>
      <c r="F21" s="5"/>
      <c r="G21" s="5" t="s">
        <v>93</v>
      </c>
      <c r="H21" s="5" t="s">
        <v>135</v>
      </c>
      <c r="I21" s="5" t="s">
        <v>135</v>
      </c>
      <c r="J21" s="5" t="s">
        <v>135</v>
      </c>
      <c r="K21" s="5" t="s">
        <v>135</v>
      </c>
      <c r="L21" s="5" t="s">
        <v>135</v>
      </c>
      <c r="M21" s="5" t="s">
        <v>135</v>
      </c>
      <c r="P21" s="5" t="s">
        <v>107</v>
      </c>
      <c r="Q21" s="5" t="s">
        <v>107</v>
      </c>
      <c r="R21" s="5" t="s">
        <v>93</v>
      </c>
      <c r="S21" s="5" t="s">
        <v>206</v>
      </c>
      <c r="T21" s="5" t="s">
        <v>213</v>
      </c>
      <c r="U21" s="5"/>
      <c r="V21" s="5"/>
      <c r="X21" s="5"/>
      <c r="Y21" s="5" t="s">
        <v>196</v>
      </c>
      <c r="Z21" s="5"/>
      <c r="AC21" s="5" t="s">
        <v>183</v>
      </c>
      <c r="AD21" s="5" t="s">
        <v>225</v>
      </c>
      <c r="AE21" s="5" t="s">
        <v>225</v>
      </c>
      <c r="AF21" s="5" t="s">
        <v>225</v>
      </c>
      <c r="AG21" s="5" t="s">
        <v>225</v>
      </c>
      <c r="AH21" s="5" t="s">
        <v>225</v>
      </c>
      <c r="AI21" s="5" t="s">
        <v>225</v>
      </c>
      <c r="AJ21" s="5" t="s">
        <v>225</v>
      </c>
      <c r="AL21" s="5" t="s">
        <v>225</v>
      </c>
      <c r="AM21" s="5" t="s">
        <v>225</v>
      </c>
      <c r="AN21" s="5" t="s">
        <v>225</v>
      </c>
      <c r="AO21" s="5" t="s">
        <v>225</v>
      </c>
      <c r="AP21" s="5" t="s">
        <v>225</v>
      </c>
      <c r="AQ21" s="5" t="s">
        <v>58</v>
      </c>
      <c r="AR21" s="5" t="s">
        <v>294</v>
      </c>
      <c r="AT21" s="5" t="s">
        <v>225</v>
      </c>
      <c r="AU21" s="5" t="s">
        <v>225</v>
      </c>
      <c r="AV21" s="5" t="s">
        <v>225</v>
      </c>
      <c r="AW21" s="5" t="s">
        <v>225</v>
      </c>
      <c r="AX21" s="5" t="s">
        <v>58</v>
      </c>
      <c r="AY21" s="5" t="s">
        <v>294</v>
      </c>
      <c r="AZ21" s="5" t="s">
        <v>225</v>
      </c>
      <c r="BA21" s="5" t="s">
        <v>225</v>
      </c>
      <c r="BF21" s="5" t="s">
        <v>321</v>
      </c>
      <c r="BG21" s="5"/>
      <c r="BH21" s="5" t="s">
        <v>54</v>
      </c>
      <c r="BI21" s="5"/>
      <c r="BJ21" s="5" t="s">
        <v>54</v>
      </c>
      <c r="BK21" s="5" t="s">
        <v>54</v>
      </c>
      <c r="BL21" s="5" t="s">
        <v>54</v>
      </c>
    </row>
    <row r="22" spans="1:64" x14ac:dyDescent="0.15">
      <c r="A22" s="2" t="s">
        <v>21</v>
      </c>
      <c r="B22" s="1" t="s">
        <v>55</v>
      </c>
      <c r="C22" s="1" t="s">
        <v>66</v>
      </c>
      <c r="D22" s="1"/>
      <c r="F22" s="1"/>
      <c r="G22" s="1" t="s">
        <v>66</v>
      </c>
      <c r="H22" s="1" t="s">
        <v>55</v>
      </c>
      <c r="I22" s="1" t="s">
        <v>55</v>
      </c>
      <c r="J22" s="1" t="s">
        <v>55</v>
      </c>
      <c r="K22" s="1" t="s">
        <v>66</v>
      </c>
      <c r="L22" s="1" t="s">
        <v>55</v>
      </c>
      <c r="M22" s="1" t="s">
        <v>66</v>
      </c>
      <c r="P22" s="1" t="s">
        <v>66</v>
      </c>
      <c r="Q22" s="1" t="s">
        <v>55</v>
      </c>
      <c r="R22" s="1" t="s">
        <v>55</v>
      </c>
      <c r="S22" s="1" t="s">
        <v>66</v>
      </c>
      <c r="T22" s="1" t="s">
        <v>66</v>
      </c>
      <c r="U22" s="1"/>
      <c r="V22" s="1"/>
      <c r="X22" s="1"/>
      <c r="Y22" s="1" t="s">
        <v>66</v>
      </c>
      <c r="Z22" s="1"/>
      <c r="AC22" s="1" t="s">
        <v>66</v>
      </c>
      <c r="AD22" s="1" t="s">
        <v>55</v>
      </c>
      <c r="AE22" s="1" t="s">
        <v>55</v>
      </c>
      <c r="AF22" s="1" t="s">
        <v>55</v>
      </c>
      <c r="AG22" s="1" t="s">
        <v>55</v>
      </c>
      <c r="AH22" s="1" t="s">
        <v>55</v>
      </c>
      <c r="AI22" s="1" t="s">
        <v>55</v>
      </c>
      <c r="AJ22" s="1" t="s">
        <v>55</v>
      </c>
      <c r="AL22" s="1" t="s">
        <v>66</v>
      </c>
      <c r="AM22" s="1" t="s">
        <v>55</v>
      </c>
      <c r="AN22" s="1" t="s">
        <v>55</v>
      </c>
      <c r="AO22" s="1" t="s">
        <v>55</v>
      </c>
      <c r="AP22" s="1" t="s">
        <v>66</v>
      </c>
      <c r="AQ22" s="1" t="s">
        <v>55</v>
      </c>
      <c r="AR22" s="1" t="s">
        <v>66</v>
      </c>
      <c r="AT22" s="1" t="s">
        <v>55</v>
      </c>
      <c r="AU22" s="1" t="s">
        <v>55</v>
      </c>
      <c r="AV22" s="1" t="s">
        <v>55</v>
      </c>
      <c r="AW22" s="1" t="s">
        <v>55</v>
      </c>
      <c r="AX22" s="1" t="s">
        <v>55</v>
      </c>
      <c r="AY22" s="1" t="s">
        <v>55</v>
      </c>
      <c r="AZ22" s="1" t="s">
        <v>55</v>
      </c>
      <c r="BA22" s="1" t="s">
        <v>55</v>
      </c>
      <c r="BF22" s="1" t="s">
        <v>66</v>
      </c>
      <c r="BG22" s="1"/>
      <c r="BH22" s="1" t="s">
        <v>66</v>
      </c>
      <c r="BI22" s="1"/>
      <c r="BJ22" s="1" t="s">
        <v>54</v>
      </c>
      <c r="BK22" s="1" t="s">
        <v>54</v>
      </c>
      <c r="BL22" s="1" t="s">
        <v>54</v>
      </c>
    </row>
    <row r="23" spans="1:64" x14ac:dyDescent="0.15">
      <c r="A23" s="2" t="s">
        <v>22</v>
      </c>
      <c r="B23" s="1" t="s">
        <v>54</v>
      </c>
      <c r="C23" s="1" t="s">
        <v>76</v>
      </c>
      <c r="D23" s="1"/>
      <c r="F23" s="1"/>
      <c r="G23" s="1" t="s">
        <v>94</v>
      </c>
      <c r="H23" s="1" t="s">
        <v>54</v>
      </c>
      <c r="I23" s="1" t="s">
        <v>54</v>
      </c>
      <c r="J23" s="1" t="s">
        <v>54</v>
      </c>
      <c r="K23" s="1" t="s">
        <v>94</v>
      </c>
      <c r="L23" s="1" t="s">
        <v>54</v>
      </c>
      <c r="M23" s="1" t="s">
        <v>94</v>
      </c>
      <c r="P23" s="1" t="s">
        <v>94</v>
      </c>
      <c r="Q23" s="1" t="s">
        <v>54</v>
      </c>
      <c r="R23" s="1" t="s">
        <v>54</v>
      </c>
      <c r="S23" s="1" t="s">
        <v>94</v>
      </c>
      <c r="T23" s="1" t="s">
        <v>94</v>
      </c>
      <c r="U23" s="1"/>
      <c r="V23" s="1"/>
      <c r="X23" s="1"/>
      <c r="Y23" s="1" t="s">
        <v>94</v>
      </c>
      <c r="Z23" s="1"/>
      <c r="AC23" s="1" t="s">
        <v>94</v>
      </c>
      <c r="AD23" s="1" t="s">
        <v>54</v>
      </c>
      <c r="AE23" s="1" t="s">
        <v>54</v>
      </c>
      <c r="AF23" s="1" t="s">
        <v>54</v>
      </c>
      <c r="AG23" s="1" t="s">
        <v>54</v>
      </c>
      <c r="AH23" s="1" t="s">
        <v>54</v>
      </c>
      <c r="AI23" s="1" t="s">
        <v>54</v>
      </c>
      <c r="AJ23" s="1" t="s">
        <v>54</v>
      </c>
      <c r="AL23" s="1" t="s">
        <v>94</v>
      </c>
      <c r="AM23" s="1" t="s">
        <v>54</v>
      </c>
      <c r="AN23" s="1" t="s">
        <v>54</v>
      </c>
      <c r="AO23" s="1" t="s">
        <v>54</v>
      </c>
      <c r="AP23" s="1" t="s">
        <v>76</v>
      </c>
      <c r="AQ23" s="1" t="s">
        <v>54</v>
      </c>
      <c r="AR23" s="1" t="s">
        <v>76</v>
      </c>
      <c r="AT23" s="1" t="s">
        <v>54</v>
      </c>
      <c r="AU23" s="1" t="s">
        <v>54</v>
      </c>
      <c r="AV23" s="1" t="s">
        <v>54</v>
      </c>
      <c r="AW23" s="1" t="s">
        <v>54</v>
      </c>
      <c r="AX23" s="1" t="s">
        <v>54</v>
      </c>
      <c r="AY23" s="1" t="s">
        <v>54</v>
      </c>
      <c r="AZ23" s="1" t="s">
        <v>54</v>
      </c>
      <c r="BA23" s="1" t="s">
        <v>54</v>
      </c>
      <c r="BF23" s="1" t="s">
        <v>94</v>
      </c>
      <c r="BG23" s="1"/>
      <c r="BH23" s="1" t="s">
        <v>94</v>
      </c>
      <c r="BI23" s="1"/>
      <c r="BJ23" s="1" t="s">
        <v>94</v>
      </c>
      <c r="BK23" s="1" t="s">
        <v>94</v>
      </c>
      <c r="BL23" s="1" t="s">
        <v>94</v>
      </c>
    </row>
    <row r="24" spans="1:64" x14ac:dyDescent="0.15">
      <c r="A24" s="2" t="s">
        <v>23</v>
      </c>
      <c r="B24" s="1" t="s">
        <v>54</v>
      </c>
      <c r="C24" s="1" t="s">
        <v>54</v>
      </c>
      <c r="D24" s="1"/>
      <c r="F24" s="1"/>
      <c r="G24" s="1" t="s">
        <v>94</v>
      </c>
      <c r="H24" s="1" t="s">
        <v>54</v>
      </c>
      <c r="I24" s="1" t="s">
        <v>54</v>
      </c>
      <c r="J24" s="1" t="s">
        <v>54</v>
      </c>
      <c r="K24" s="1" t="s">
        <v>94</v>
      </c>
      <c r="L24" s="1" t="s">
        <v>54</v>
      </c>
      <c r="M24" s="1" t="s">
        <v>94</v>
      </c>
      <c r="P24" s="1" t="s">
        <v>94</v>
      </c>
      <c r="Q24" s="1" t="s">
        <v>54</v>
      </c>
      <c r="R24" s="1" t="s">
        <v>54</v>
      </c>
      <c r="S24" s="1" t="s">
        <v>94</v>
      </c>
      <c r="T24" s="1" t="s">
        <v>94</v>
      </c>
      <c r="U24" s="1"/>
      <c r="V24" s="1"/>
      <c r="X24" s="1"/>
      <c r="Y24" s="1" t="s">
        <v>94</v>
      </c>
      <c r="Z24" s="1"/>
      <c r="AC24" s="1" t="s">
        <v>94</v>
      </c>
      <c r="AD24" s="1" t="s">
        <v>54</v>
      </c>
      <c r="AE24" s="1" t="s">
        <v>54</v>
      </c>
      <c r="AF24" s="1" t="s">
        <v>54</v>
      </c>
      <c r="AG24" s="1" t="s">
        <v>54</v>
      </c>
      <c r="AH24" s="1" t="s">
        <v>54</v>
      </c>
      <c r="AI24" s="1" t="s">
        <v>54</v>
      </c>
      <c r="AJ24" s="1" t="s">
        <v>54</v>
      </c>
      <c r="AL24" s="1" t="s">
        <v>61</v>
      </c>
      <c r="AM24" s="1" t="s">
        <v>54</v>
      </c>
      <c r="AN24" s="1" t="s">
        <v>54</v>
      </c>
      <c r="AO24" s="1" t="s">
        <v>54</v>
      </c>
      <c r="AP24" s="1" t="s">
        <v>54</v>
      </c>
      <c r="AQ24" s="1" t="s">
        <v>54</v>
      </c>
      <c r="AR24" s="1" t="s">
        <v>54</v>
      </c>
      <c r="AT24" s="1" t="s">
        <v>54</v>
      </c>
      <c r="AU24" s="1" t="s">
        <v>54</v>
      </c>
      <c r="AV24" s="1" t="s">
        <v>54</v>
      </c>
      <c r="AW24" s="1" t="s">
        <v>54</v>
      </c>
      <c r="AX24" s="1" t="s">
        <v>54</v>
      </c>
      <c r="AY24" s="1" t="s">
        <v>54</v>
      </c>
      <c r="AZ24" s="1" t="s">
        <v>54</v>
      </c>
      <c r="BA24" s="1" t="s">
        <v>54</v>
      </c>
      <c r="BF24" s="1" t="s">
        <v>94</v>
      </c>
      <c r="BG24" s="1"/>
      <c r="BH24" s="1" t="s">
        <v>94</v>
      </c>
      <c r="BI24" s="1"/>
      <c r="BJ24" s="1" t="s">
        <v>94</v>
      </c>
      <c r="BK24" s="1" t="s">
        <v>94</v>
      </c>
      <c r="BL24" s="1" t="s">
        <v>94</v>
      </c>
    </row>
    <row r="25" spans="1:64" x14ac:dyDescent="0.15">
      <c r="A25" s="2" t="s">
        <v>24</v>
      </c>
      <c r="B25" s="1" t="s">
        <v>54</v>
      </c>
      <c r="C25" s="1" t="s">
        <v>54</v>
      </c>
      <c r="D25" s="1"/>
      <c r="F25" s="1"/>
      <c r="G25" s="1" t="s">
        <v>95</v>
      </c>
      <c r="H25" s="1" t="s">
        <v>54</v>
      </c>
      <c r="I25" s="1" t="s">
        <v>54</v>
      </c>
      <c r="J25" s="1" t="s">
        <v>54</v>
      </c>
      <c r="K25" s="1" t="s">
        <v>154</v>
      </c>
      <c r="L25" s="1" t="s">
        <v>54</v>
      </c>
      <c r="M25" s="1" t="s">
        <v>168</v>
      </c>
      <c r="P25" s="1" t="s">
        <v>125</v>
      </c>
      <c r="Q25" s="1" t="s">
        <v>54</v>
      </c>
      <c r="R25" s="1" t="s">
        <v>54</v>
      </c>
      <c r="S25" s="1" t="s">
        <v>207</v>
      </c>
      <c r="T25" s="1" t="s">
        <v>214</v>
      </c>
      <c r="U25" s="1"/>
      <c r="V25" s="1"/>
      <c r="X25" s="1"/>
      <c r="Y25" s="1" t="s">
        <v>197</v>
      </c>
      <c r="Z25" s="1"/>
      <c r="AC25" s="1" t="s">
        <v>184</v>
      </c>
      <c r="AD25" s="1" t="s">
        <v>54</v>
      </c>
      <c r="AE25" s="1" t="s">
        <v>54</v>
      </c>
      <c r="AF25" s="1" t="s">
        <v>54</v>
      </c>
      <c r="AG25" s="1" t="s">
        <v>54</v>
      </c>
      <c r="AH25" s="1" t="s">
        <v>54</v>
      </c>
      <c r="AI25" s="1" t="s">
        <v>54</v>
      </c>
      <c r="AJ25" s="1" t="s">
        <v>54</v>
      </c>
      <c r="AL25" s="1" t="s">
        <v>54</v>
      </c>
      <c r="AM25" s="1" t="s">
        <v>54</v>
      </c>
      <c r="AN25" s="1" t="s">
        <v>54</v>
      </c>
      <c r="AO25" s="1" t="s">
        <v>54</v>
      </c>
      <c r="AP25" s="1" t="s">
        <v>54</v>
      </c>
      <c r="AQ25" s="1" t="s">
        <v>54</v>
      </c>
      <c r="AR25" s="1" t="s">
        <v>54</v>
      </c>
      <c r="AT25" s="1" t="s">
        <v>54</v>
      </c>
      <c r="AU25" s="1" t="s">
        <v>54</v>
      </c>
      <c r="AV25" s="1" t="s">
        <v>54</v>
      </c>
      <c r="AW25" s="1" t="s">
        <v>54</v>
      </c>
      <c r="AX25" s="1" t="s">
        <v>54</v>
      </c>
      <c r="AY25" s="1" t="s">
        <v>54</v>
      </c>
      <c r="AZ25" s="1" t="s">
        <v>54</v>
      </c>
      <c r="BA25" s="1" t="s">
        <v>54</v>
      </c>
      <c r="BF25" s="1" t="s">
        <v>322</v>
      </c>
      <c r="BG25" s="1"/>
      <c r="BH25" s="1" t="s">
        <v>333</v>
      </c>
      <c r="BI25" s="1"/>
      <c r="BJ25" s="1" t="s">
        <v>348</v>
      </c>
      <c r="BK25" s="1" t="s">
        <v>348</v>
      </c>
      <c r="BL25" s="1" t="s">
        <v>348</v>
      </c>
    </row>
    <row r="26" spans="1:64" x14ac:dyDescent="0.15">
      <c r="A26" s="2" t="s">
        <v>25</v>
      </c>
      <c r="K26" t="str">
        <f>HYPERLINK("https://api.typeform.com/responses/files/135319bb5ebe29f05d40546d4a5dea9e2095355cc919840cc23e371d6e3c7fdb/Myran_Exp1_Automatic_Procedure_Steps_and_Screenshots.pdf","https://api.typeform.com/responses/files/135319bb5ebe29f05d40546d4a5dea9e2095355cc919840cc23e371d6e3c7fdb/Myran_Exp1_Automatic_Procedure_Steps_and_Screenshots.pdf")</f>
        <v>https://api.typeform.com/responses/files/135319bb5ebe29f05d40546d4a5dea9e2095355cc919840cc23e371d6e3c7fdb/Myran_Exp1_Automatic_Procedure_Steps_and_Screenshots.pdf</v>
      </c>
      <c r="M26" t="str">
        <f>HYPERLINK("https://api.typeform.com/responses/files/5516f4241753ef4819afa7b17cd5cb25a7faee913f7a46aae6ff7dcc048ea6d6/Automatic_Procedure_Steps_and_Screenshots.pdf","https://api.typeform.com/responses/files/5516f4241753ef4819afa7b17cd5cb25a7faee913f7a46aae6ff7dcc048ea6d6/Automatic_Procedure_Steps_and_Screenshots.pdf")</f>
        <v>https://api.typeform.com/responses/files/5516f4241753ef4819afa7b17cd5cb25a7faee913f7a46aae6ff7dcc048ea6d6/Automatic_Procedure_Steps_and_Screenshots.pdf</v>
      </c>
      <c r="P26" t="str">
        <f>HYPERLINK("https://api.typeform.com/responses/files/3d69436d4e941e962733a18c1240a1a4a5090c81e185523fea90af04ced41122/FZK_Automatic_Procedure_Steps_and_Screenshots.pdf","https://api.typeform.com/responses/files/3d69436d4e941e962733a18c1240a1a4a5090c81e185523fea90af04ced41122/FZK_Automatic_Procedure_Steps_and_Screenshots.pdf")</f>
        <v>https://api.typeform.com/responses/files/3d69436d4e941e962733a18c1240a1a4a5090c81e185523fea90af04ced41122/FZK_Automatic_Procedure_Steps_and_Screenshots.pdf</v>
      </c>
      <c r="S26" t="str">
        <f>HYPERLINK("https://api.typeform.com/responses/files/8fae132c409ee99709b01405992526de5b81027451a546c102ad2392727161df/amsterdam_conversion.zip","https://api.typeform.com/responses/files/8fae132c409ee99709b01405992526de5b81027451a546c102ad2392727161df/amsterdam_conversion.zip")</f>
        <v>https://api.typeform.com/responses/files/8fae132c409ee99709b01405992526de5b81027451a546c102ad2392727161df/amsterdam_conversion.zip</v>
      </c>
      <c r="T26" t="str">
        <f>HYPERLINK("https://api.typeform.com/responses/files/880431970478dc83e82580a0341beccaaa78e584f439595026cc631c2db1ee24/RotterdamLod1Lod2_conversion.zip","https://api.typeform.com/responses/files/880431970478dc83e82580a0341beccaaa78e584f439595026cc631c2db1ee24/RotterdamLod1Lod2_conversion.zip")</f>
        <v>https://api.typeform.com/responses/files/880431970478dc83e82580a0341beccaaa78e584f439595026cc631c2db1ee24/RotterdamLod1Lod2_conversion.zip</v>
      </c>
      <c r="Y26" t="str">
        <f>HYPERLINK("https://api.typeform.com/responses/files/d38500e727d0c6b03555ab1e508bba52a44eaf0c9bc7209dfd35d5b9e1788903/IFCgeometries_conversion.zip","https://api.typeform.com/responses/files/d38500e727d0c6b03555ab1e508bba52a44eaf0c9bc7209dfd35d5b9e1788903/IFCgeometries_conversion.zip")</f>
        <v>https://api.typeform.com/responses/files/d38500e727d0c6b03555ab1e508bba52a44eaf0c9bc7209dfd35d5b9e1788903/IFCgeometries_conversion.zip</v>
      </c>
      <c r="AC26" t="str">
        <f>HYPERLINK("https://api.typeform.com/responses/files/23214fc2cdc89d7f9238a2c4532740b037f5965e2153b0502c29656e6c6b31b1/T4_Tool_and_workflow_SaviglianofromIFCtoCityGML.pdf","https://api.typeform.com/responses/files/23214fc2cdc89d7f9238a2c4532740b037f5965e2153b0502c29656e6c6b31b1/T4_Tool_and_workflow_SaviglianofromIFCtoCityGML.pdf")</f>
        <v>https://api.typeform.com/responses/files/23214fc2cdc89d7f9238a2c4532740b037f5965e2153b0502c29656e6c6b31b1/T4_Tool_and_workflow_SaviglianofromIFCtoCityGML.pdf</v>
      </c>
      <c r="BF26" t="str">
        <f>HYPERLINK("https://api.typeform.com/responses/files/28976ddd889774f4de64d3decd1b6c06759cc7531ac317f763099bd49efff228/BuildingsLOD3_conversion.zip","https://api.typeform.com/responses/files/28976ddd889774f4de64d3decd1b6c06759cc7531ac317f763099bd49efff228/BuildingsLOD3_conversion.zip")</f>
        <v>https://api.typeform.com/responses/files/28976ddd889774f4de64d3decd1b6c06759cc7531ac317f763099bd49efff228/BuildingsLOD3_conversion.zip</v>
      </c>
      <c r="BH26" t="str">
        <f>HYPERLINK("https://api.typeform.com/responses/files/cd8f7d189ba68be56d51773751e6572ea506ac68ae2c648f9936bf1c767f76ec/Myran_fixed_conversion.zip","https://api.typeform.com/responses/files/cd8f7d189ba68be56d51773751e6572ea506ac68ae2c648f9936bf1c767f76ec/Myran_fixed_conversion.zip")</f>
        <v>https://api.typeform.com/responses/files/cd8f7d189ba68be56d51773751e6572ea506ac68ae2c648f9936bf1c767f76ec/Myran_fixed_conversion.zip</v>
      </c>
      <c r="BJ26" t="str">
        <f>HYPERLINK("https://api.typeform.com/responses/files/0f1cc26913441f9e4126ec38af419e246cafd3c675be36865fe9358cd031f4c7/T4_Myrad_FME_CityGML_DGuler.png","https://api.typeform.com/responses/files/0f1cc26913441f9e4126ec38af419e246cafd3c675be36865fe9358cd031f4c7/T4_Myrad_FME_CityGML_DGuler.png")</f>
        <v>https://api.typeform.com/responses/files/0f1cc26913441f9e4126ec38af419e246cafd3c675be36865fe9358cd031f4c7/T4_Myrad_FME_CityGML_DGuler.png</v>
      </c>
      <c r="BK26" t="str">
        <f>HYPERLINK("https://api.typeform.com/responses/files/466e9a4ff96b303d6080569c29b497ac3dfa001696adb0ecfb4686f7ebac269f/T4_IFCgeometries_FME_CityGML_DGuler.png","https://api.typeform.com/responses/files/466e9a4ff96b303d6080569c29b497ac3dfa001696adb0ecfb4686f7ebac269f/T4_IFCgeometries_FME_CityGML_DGuler.png")</f>
        <v>https://api.typeform.com/responses/files/466e9a4ff96b303d6080569c29b497ac3dfa001696adb0ecfb4686f7ebac269f/T4_IFCgeometries_FME_CityGML_DGuler.png</v>
      </c>
      <c r="BL26" t="str">
        <f>HYPERLINK("https://api.typeform.com/responses/files/279ffe72b0fcb132d81eb3388f8cc9a6155e5c971e16050fa92d4e5456e56836/T4_UpTown_FME_CityGML_DGuler.png","https://api.typeform.com/responses/files/279ffe72b0fcb132d81eb3388f8cc9a6155e5c971e16050fa92d4e5456e56836/T4_UpTown_FME_CityGML_DGuler.png")</f>
        <v>https://api.typeform.com/responses/files/279ffe72b0fcb132d81eb3388f8cc9a6155e5c971e16050fa92d4e5456e56836/T4_UpTown_FME_CityGML_DGuler.png</v>
      </c>
    </row>
    <row r="27" spans="1:64" x14ac:dyDescent="0.15">
      <c r="A27" s="2" t="s">
        <v>26</v>
      </c>
      <c r="B27" s="1" t="s">
        <v>54</v>
      </c>
      <c r="C27" s="1" t="s">
        <v>54</v>
      </c>
      <c r="D27" s="1"/>
      <c r="F27" s="1"/>
      <c r="G27" s="1" t="s">
        <v>54</v>
      </c>
      <c r="H27" s="1" t="s">
        <v>54</v>
      </c>
      <c r="I27" s="1" t="s">
        <v>54</v>
      </c>
      <c r="J27" s="1" t="s">
        <v>54</v>
      </c>
      <c r="K27" s="1" t="s">
        <v>54</v>
      </c>
      <c r="L27" s="1" t="s">
        <v>54</v>
      </c>
      <c r="M27" s="1" t="s">
        <v>54</v>
      </c>
      <c r="P27" s="1" t="s">
        <v>54</v>
      </c>
      <c r="Q27" s="1" t="s">
        <v>54</v>
      </c>
      <c r="R27" s="1" t="s">
        <v>54</v>
      </c>
      <c r="S27" s="1" t="s">
        <v>54</v>
      </c>
      <c r="T27" s="1" t="s">
        <v>54</v>
      </c>
      <c r="U27" s="1"/>
      <c r="V27" s="1"/>
      <c r="X27" s="1"/>
      <c r="Y27" s="1" t="s">
        <v>54</v>
      </c>
      <c r="Z27" s="1"/>
      <c r="AC27" s="1" t="s">
        <v>54</v>
      </c>
      <c r="AD27" s="1" t="s">
        <v>54</v>
      </c>
      <c r="AE27" s="1" t="s">
        <v>54</v>
      </c>
      <c r="AF27" s="1" t="s">
        <v>54</v>
      </c>
      <c r="AG27" s="1" t="s">
        <v>54</v>
      </c>
      <c r="AH27" s="1" t="s">
        <v>54</v>
      </c>
      <c r="AI27" s="1" t="s">
        <v>54</v>
      </c>
      <c r="AJ27" s="1" t="s">
        <v>54</v>
      </c>
      <c r="AL27" s="1" t="s">
        <v>242</v>
      </c>
      <c r="AM27" s="1" t="s">
        <v>54</v>
      </c>
      <c r="AN27" s="1" t="s">
        <v>54</v>
      </c>
      <c r="AO27" s="1" t="s">
        <v>54</v>
      </c>
      <c r="AP27" s="1" t="s">
        <v>54</v>
      </c>
      <c r="AQ27" s="1" t="s">
        <v>54</v>
      </c>
      <c r="AR27" s="1" t="s">
        <v>54</v>
      </c>
      <c r="AT27" s="1" t="s">
        <v>54</v>
      </c>
      <c r="AU27" s="1" t="s">
        <v>54</v>
      </c>
      <c r="AV27" s="1" t="s">
        <v>54</v>
      </c>
      <c r="AW27" s="1" t="s">
        <v>54</v>
      </c>
      <c r="AX27" s="1" t="s">
        <v>54</v>
      </c>
      <c r="AY27" s="1" t="s">
        <v>54</v>
      </c>
      <c r="AZ27" s="1" t="s">
        <v>54</v>
      </c>
      <c r="BA27" s="1" t="s">
        <v>54</v>
      </c>
      <c r="BF27" s="1" t="s">
        <v>54</v>
      </c>
      <c r="BG27" s="1"/>
      <c r="BH27" s="1" t="s">
        <v>54</v>
      </c>
      <c r="BI27" s="1"/>
      <c r="BJ27" s="1" t="s">
        <v>54</v>
      </c>
      <c r="BK27" s="1" t="s">
        <v>54</v>
      </c>
      <c r="BL27" s="1" t="s">
        <v>54</v>
      </c>
    </row>
    <row r="28" spans="1:64" x14ac:dyDescent="0.15">
      <c r="A28" s="2" t="s">
        <v>27</v>
      </c>
    </row>
    <row r="29" spans="1:64" x14ac:dyDescent="0.15">
      <c r="A29" s="2" t="s">
        <v>28</v>
      </c>
      <c r="B29" s="1" t="s">
        <v>54</v>
      </c>
      <c r="C29" s="1" t="s">
        <v>77</v>
      </c>
      <c r="D29" s="1"/>
      <c r="F29" s="1"/>
      <c r="G29" s="1" t="s">
        <v>54</v>
      </c>
      <c r="H29" s="1" t="s">
        <v>54</v>
      </c>
      <c r="I29" s="1" t="s">
        <v>54</v>
      </c>
      <c r="J29" s="1" t="s">
        <v>54</v>
      </c>
      <c r="K29" s="1" t="s">
        <v>54</v>
      </c>
      <c r="L29" s="1" t="s">
        <v>54</v>
      </c>
      <c r="M29" s="1" t="s">
        <v>54</v>
      </c>
      <c r="P29" s="1" t="s">
        <v>54</v>
      </c>
      <c r="Q29" s="1" t="s">
        <v>54</v>
      </c>
      <c r="R29" s="1" t="s">
        <v>54</v>
      </c>
      <c r="S29" s="1" t="s">
        <v>54</v>
      </c>
      <c r="T29" s="1" t="s">
        <v>54</v>
      </c>
      <c r="U29" s="1"/>
      <c r="V29" s="1"/>
      <c r="X29" s="1"/>
      <c r="Y29" s="1" t="s">
        <v>54</v>
      </c>
      <c r="Z29" s="1"/>
      <c r="AC29" s="1" t="s">
        <v>54</v>
      </c>
      <c r="AD29" s="1" t="s">
        <v>54</v>
      </c>
      <c r="AE29" s="1" t="s">
        <v>54</v>
      </c>
      <c r="AF29" s="1" t="s">
        <v>54</v>
      </c>
      <c r="AG29" s="1" t="s">
        <v>54</v>
      </c>
      <c r="AH29" s="1" t="s">
        <v>54</v>
      </c>
      <c r="AI29" s="1" t="s">
        <v>54</v>
      </c>
      <c r="AJ29" s="1" t="s">
        <v>54</v>
      </c>
      <c r="AL29" s="1" t="s">
        <v>54</v>
      </c>
      <c r="AM29" s="1" t="s">
        <v>54</v>
      </c>
      <c r="AN29" s="1" t="s">
        <v>54</v>
      </c>
      <c r="AO29" s="1" t="s">
        <v>54</v>
      </c>
      <c r="AP29" s="1" t="s">
        <v>286</v>
      </c>
      <c r="AQ29" s="1" t="s">
        <v>54</v>
      </c>
      <c r="AR29" s="1" t="s">
        <v>314</v>
      </c>
      <c r="AT29" s="1" t="s">
        <v>54</v>
      </c>
      <c r="AU29" s="1" t="s">
        <v>54</v>
      </c>
      <c r="AV29" s="1" t="s">
        <v>54</v>
      </c>
      <c r="AW29" s="1" t="s">
        <v>54</v>
      </c>
      <c r="AX29" s="1" t="s">
        <v>54</v>
      </c>
      <c r="AY29" s="1" t="s">
        <v>54</v>
      </c>
      <c r="AZ29" s="1" t="s">
        <v>54</v>
      </c>
      <c r="BA29" s="1" t="s">
        <v>54</v>
      </c>
      <c r="BF29" s="1" t="s">
        <v>54</v>
      </c>
      <c r="BG29" s="1"/>
      <c r="BH29" s="1" t="s">
        <v>54</v>
      </c>
      <c r="BI29" s="1"/>
      <c r="BJ29" s="1" t="s">
        <v>54</v>
      </c>
      <c r="BK29" s="1" t="s">
        <v>54</v>
      </c>
      <c r="BL29" s="1" t="s">
        <v>54</v>
      </c>
    </row>
    <row r="30" spans="1:64" x14ac:dyDescent="0.15">
      <c r="A30" s="2" t="s">
        <v>29</v>
      </c>
      <c r="AP30" t="str">
        <f>HYPERLINK("https://api.typeform.com/responses/files/a30469999afc5f67ca89a6bb4063ff9e4c4192448f6d6d688ff42d3b38223a87/wf23geom.PNG","https://api.typeform.com/responses/files/a30469999afc5f67ca89a6bb4063ff9e4c4192448f6d6d688ff42d3b38223a87/wf23geom.PNG")</f>
        <v>https://api.typeform.com/responses/files/a30469999afc5f67ca89a6bb4063ff9e4c4192448f6d6d688ff42d3b38223a87/wf23geom.PNG</v>
      </c>
      <c r="AR30" t="str">
        <f>HYPERLINK("https://api.typeform.com/responses/files/b21d6458029d89428f4585a04759fa9bd6c81e014c6cf5bab13ef9de04d67748/geobimt4_report.7z","https://api.typeform.com/responses/files/b21d6458029d89428f4585a04759fa9bd6c81e014c6cf5bab13ef9de04d67748/geobimt4_report.7z")</f>
        <v>https://api.typeform.com/responses/files/b21d6458029d89428f4585a04759fa9bd6c81e014c6cf5bab13ef9de04d67748/geobimt4_report.7z</v>
      </c>
    </row>
    <row r="31" spans="1:64" s="6" customFormat="1" x14ac:dyDescent="0.15">
      <c r="A31" s="4" t="s">
        <v>30</v>
      </c>
      <c r="B31" s="5" t="s">
        <v>54</v>
      </c>
      <c r="C31" s="5" t="s">
        <v>54</v>
      </c>
      <c r="D31" s="5"/>
      <c r="F31" s="5"/>
      <c r="G31" s="5" t="s">
        <v>96</v>
      </c>
      <c r="H31" s="5" t="s">
        <v>136</v>
      </c>
      <c r="I31" s="5" t="s">
        <v>142</v>
      </c>
      <c r="J31" s="5" t="s">
        <v>149</v>
      </c>
      <c r="K31" s="5" t="s">
        <v>155</v>
      </c>
      <c r="L31" s="5" t="s">
        <v>54</v>
      </c>
      <c r="M31" s="5" t="s">
        <v>169</v>
      </c>
      <c r="P31" s="5" t="s">
        <v>126</v>
      </c>
      <c r="Q31" s="5" t="s">
        <v>108</v>
      </c>
      <c r="R31" s="5" t="s">
        <v>108</v>
      </c>
      <c r="S31" s="5" t="s">
        <v>208</v>
      </c>
      <c r="T31" s="5" t="s">
        <v>208</v>
      </c>
      <c r="U31" s="5"/>
      <c r="V31" s="5"/>
      <c r="X31" s="5"/>
      <c r="Y31" s="5" t="s">
        <v>198</v>
      </c>
      <c r="Z31" s="5"/>
      <c r="AC31" s="5" t="s">
        <v>185</v>
      </c>
      <c r="AD31" s="5" t="s">
        <v>226</v>
      </c>
      <c r="AE31" s="5" t="s">
        <v>232</v>
      </c>
      <c r="AF31" s="5" t="s">
        <v>236</v>
      </c>
      <c r="AG31" s="5" t="s">
        <v>246</v>
      </c>
      <c r="AH31" s="5" t="s">
        <v>250</v>
      </c>
      <c r="AI31" s="5" t="s">
        <v>236</v>
      </c>
      <c r="AJ31" s="5" t="s">
        <v>261</v>
      </c>
      <c r="AL31" s="5" t="s">
        <v>222</v>
      </c>
      <c r="AM31" s="5" t="s">
        <v>236</v>
      </c>
      <c r="AN31" s="5" t="s">
        <v>232</v>
      </c>
      <c r="AO31" s="5" t="s">
        <v>236</v>
      </c>
      <c r="AP31" s="5" t="s">
        <v>232</v>
      </c>
      <c r="AQ31" s="5" t="s">
        <v>222</v>
      </c>
      <c r="AR31" s="5" t="s">
        <v>315</v>
      </c>
      <c r="AT31" s="5" t="s">
        <v>268</v>
      </c>
      <c r="AU31" s="5" t="s">
        <v>250</v>
      </c>
      <c r="AV31" s="5" t="s">
        <v>236</v>
      </c>
      <c r="AW31" s="5" t="s">
        <v>281</v>
      </c>
      <c r="AX31" s="5" t="s">
        <v>222</v>
      </c>
      <c r="AY31" s="5" t="s">
        <v>295</v>
      </c>
      <c r="AZ31" s="5" t="s">
        <v>222</v>
      </c>
      <c r="BA31" s="5" t="s">
        <v>222</v>
      </c>
      <c r="BF31" s="5" t="s">
        <v>54</v>
      </c>
      <c r="BG31" s="5"/>
      <c r="BH31" s="5" t="s">
        <v>54</v>
      </c>
      <c r="BI31" s="5"/>
      <c r="BJ31" s="5" t="s">
        <v>54</v>
      </c>
      <c r="BK31" s="5" t="s">
        <v>54</v>
      </c>
      <c r="BL31" s="5" t="s">
        <v>54</v>
      </c>
    </row>
    <row r="32" spans="1:64" x14ac:dyDescent="0.15">
      <c r="A32" s="2" t="s">
        <v>31</v>
      </c>
      <c r="B32" s="1" t="s">
        <v>59</v>
      </c>
      <c r="C32" s="1" t="s">
        <v>78</v>
      </c>
      <c r="D32" s="1"/>
      <c r="F32" s="1"/>
      <c r="G32" s="1" t="s">
        <v>59</v>
      </c>
      <c r="H32" s="1" t="s">
        <v>59</v>
      </c>
      <c r="I32" s="1" t="s">
        <v>59</v>
      </c>
      <c r="J32" s="1" t="s">
        <v>78</v>
      </c>
      <c r="K32" s="1" t="s">
        <v>78</v>
      </c>
      <c r="L32" s="1" t="s">
        <v>161</v>
      </c>
      <c r="M32" s="1" t="s">
        <v>170</v>
      </c>
      <c r="P32" s="1" t="s">
        <v>127</v>
      </c>
      <c r="Q32" s="1" t="s">
        <v>59</v>
      </c>
      <c r="R32" s="1" t="s">
        <v>59</v>
      </c>
      <c r="S32" s="1" t="s">
        <v>127</v>
      </c>
      <c r="T32" s="1" t="s">
        <v>78</v>
      </c>
      <c r="U32" s="1"/>
      <c r="V32" s="1"/>
      <c r="X32" s="1"/>
      <c r="Y32" s="1" t="s">
        <v>59</v>
      </c>
      <c r="Z32" s="1"/>
      <c r="AC32" s="1" t="s">
        <v>78</v>
      </c>
      <c r="AD32" s="1" t="s">
        <v>227</v>
      </c>
      <c r="AE32" s="1" t="s">
        <v>227</v>
      </c>
      <c r="AF32" s="1" t="s">
        <v>227</v>
      </c>
      <c r="AG32" s="1" t="s">
        <v>78</v>
      </c>
      <c r="AH32" s="1" t="s">
        <v>78</v>
      </c>
      <c r="AI32" s="1" t="s">
        <v>78</v>
      </c>
      <c r="AJ32" s="1" t="s">
        <v>78</v>
      </c>
      <c r="AL32" s="1" t="s">
        <v>227</v>
      </c>
      <c r="AM32" s="1" t="s">
        <v>78</v>
      </c>
      <c r="AN32" s="1" t="s">
        <v>78</v>
      </c>
      <c r="AO32" s="1" t="s">
        <v>78</v>
      </c>
      <c r="AP32" s="1" t="s">
        <v>78</v>
      </c>
      <c r="AQ32" s="1" t="s">
        <v>161</v>
      </c>
      <c r="AR32" s="1" t="s">
        <v>161</v>
      </c>
      <c r="AT32" s="1" t="s">
        <v>78</v>
      </c>
      <c r="AU32" s="1" t="s">
        <v>78</v>
      </c>
      <c r="AV32" s="1" t="s">
        <v>78</v>
      </c>
      <c r="AW32" s="1" t="s">
        <v>78</v>
      </c>
      <c r="AX32" s="1" t="s">
        <v>161</v>
      </c>
      <c r="AY32" s="1" t="s">
        <v>161</v>
      </c>
      <c r="AZ32" s="1" t="s">
        <v>161</v>
      </c>
      <c r="BA32" s="1" t="s">
        <v>161</v>
      </c>
      <c r="BF32" s="1" t="s">
        <v>59</v>
      </c>
      <c r="BG32" s="1"/>
      <c r="BH32" s="1" t="s">
        <v>161</v>
      </c>
      <c r="BI32" s="1"/>
      <c r="BJ32" s="1" t="s">
        <v>349</v>
      </c>
      <c r="BK32" s="1" t="s">
        <v>59</v>
      </c>
      <c r="BL32" s="1" t="s">
        <v>227</v>
      </c>
    </row>
    <row r="33" spans="1:64" s="6" customFormat="1" x14ac:dyDescent="0.15">
      <c r="A33" s="4" t="s">
        <v>32</v>
      </c>
      <c r="B33" s="5" t="s">
        <v>60</v>
      </c>
      <c r="C33" s="5" t="s">
        <v>79</v>
      </c>
      <c r="D33" s="5"/>
      <c r="F33" s="5"/>
      <c r="G33" s="5" t="s">
        <v>97</v>
      </c>
      <c r="H33" s="5" t="s">
        <v>137</v>
      </c>
      <c r="I33" s="5" t="s">
        <v>143</v>
      </c>
      <c r="J33" s="5" t="s">
        <v>150</v>
      </c>
      <c r="K33" s="5" t="s">
        <v>156</v>
      </c>
      <c r="L33" s="5" t="s">
        <v>162</v>
      </c>
      <c r="M33" s="5" t="s">
        <v>171</v>
      </c>
      <c r="P33" s="5" t="s">
        <v>128</v>
      </c>
      <c r="Q33" s="5" t="s">
        <v>109</v>
      </c>
      <c r="R33" s="5" t="s">
        <v>113</v>
      </c>
      <c r="S33" s="5" t="s">
        <v>209</v>
      </c>
      <c r="T33" s="5" t="s">
        <v>215</v>
      </c>
      <c r="U33" s="5"/>
      <c r="V33" s="5"/>
      <c r="X33" s="5"/>
      <c r="Y33" s="5" t="s">
        <v>54</v>
      </c>
      <c r="Z33" s="5"/>
      <c r="AC33" s="5" t="s">
        <v>186</v>
      </c>
      <c r="AD33" s="5" t="s">
        <v>222</v>
      </c>
      <c r="AE33" s="5" t="s">
        <v>222</v>
      </c>
      <c r="AF33" s="5" t="s">
        <v>222</v>
      </c>
      <c r="AG33" s="5" t="s">
        <v>222</v>
      </c>
      <c r="AH33" s="5" t="s">
        <v>222</v>
      </c>
      <c r="AI33" s="5" t="s">
        <v>254</v>
      </c>
      <c r="AJ33" s="5" t="s">
        <v>222</v>
      </c>
      <c r="AL33" s="5" t="s">
        <v>222</v>
      </c>
      <c r="AM33" s="5" t="s">
        <v>222</v>
      </c>
      <c r="AN33" s="5" t="s">
        <v>222</v>
      </c>
      <c r="AO33" s="5" t="s">
        <v>222</v>
      </c>
      <c r="AP33" s="5" t="s">
        <v>287</v>
      </c>
      <c r="AQ33" s="5" t="s">
        <v>222</v>
      </c>
      <c r="AR33" s="5" t="s">
        <v>316</v>
      </c>
      <c r="AT33" s="5" t="s">
        <v>222</v>
      </c>
      <c r="AU33" s="5" t="s">
        <v>222</v>
      </c>
      <c r="AV33" s="5" t="s">
        <v>254</v>
      </c>
      <c r="AW33" s="5" t="s">
        <v>282</v>
      </c>
      <c r="AX33" s="5" t="s">
        <v>222</v>
      </c>
      <c r="AY33" s="5" t="s">
        <v>222</v>
      </c>
      <c r="AZ33" s="5" t="s">
        <v>222</v>
      </c>
      <c r="BA33" s="5" t="s">
        <v>222</v>
      </c>
      <c r="BF33" s="5" t="s">
        <v>215</v>
      </c>
      <c r="BG33" s="5"/>
      <c r="BH33" s="5" t="s">
        <v>54</v>
      </c>
      <c r="BI33" s="5"/>
      <c r="BJ33" s="5" t="s">
        <v>54</v>
      </c>
      <c r="BK33" s="5" t="s">
        <v>54</v>
      </c>
      <c r="BL33" s="5" t="s">
        <v>360</v>
      </c>
    </row>
    <row r="34" spans="1:64" s="6" customFormat="1" x14ac:dyDescent="0.15">
      <c r="A34" s="4" t="s">
        <v>33</v>
      </c>
      <c r="B34" s="5" t="s">
        <v>61</v>
      </c>
      <c r="C34" s="5" t="s">
        <v>80</v>
      </c>
      <c r="D34" s="5"/>
      <c r="F34" s="5"/>
      <c r="G34" s="5" t="s">
        <v>54</v>
      </c>
      <c r="H34" s="5" t="s">
        <v>138</v>
      </c>
      <c r="I34" s="5" t="s">
        <v>144</v>
      </c>
      <c r="J34" s="5" t="s">
        <v>54</v>
      </c>
      <c r="K34" s="5" t="s">
        <v>157</v>
      </c>
      <c r="L34" s="5" t="s">
        <v>54</v>
      </c>
      <c r="M34" s="5" t="s">
        <v>172</v>
      </c>
      <c r="P34" s="5" t="s">
        <v>129</v>
      </c>
      <c r="Q34" s="5" t="s">
        <v>54</v>
      </c>
      <c r="R34" s="5" t="s">
        <v>114</v>
      </c>
      <c r="S34" s="5" t="s">
        <v>54</v>
      </c>
      <c r="T34" s="5" t="s">
        <v>54</v>
      </c>
      <c r="U34" s="5"/>
      <c r="V34" s="5"/>
      <c r="X34" s="5"/>
      <c r="Y34" s="5" t="s">
        <v>54</v>
      </c>
      <c r="Z34" s="5"/>
      <c r="AC34" s="5" t="s">
        <v>187</v>
      </c>
      <c r="AD34" s="5" t="s">
        <v>222</v>
      </c>
      <c r="AE34" s="5" t="s">
        <v>222</v>
      </c>
      <c r="AF34" s="5" t="s">
        <v>222</v>
      </c>
      <c r="AG34" s="5" t="s">
        <v>222</v>
      </c>
      <c r="AH34" s="5" t="s">
        <v>222</v>
      </c>
      <c r="AI34" s="5" t="s">
        <v>222</v>
      </c>
      <c r="AJ34" s="5" t="s">
        <v>222</v>
      </c>
      <c r="AL34" s="5" t="s">
        <v>222</v>
      </c>
      <c r="AM34" s="5" t="s">
        <v>222</v>
      </c>
      <c r="AN34" s="5" t="s">
        <v>222</v>
      </c>
      <c r="AO34" s="5" t="s">
        <v>222</v>
      </c>
      <c r="AP34" s="5" t="s">
        <v>222</v>
      </c>
      <c r="AQ34" s="5" t="s">
        <v>222</v>
      </c>
      <c r="AR34" s="5" t="s">
        <v>317</v>
      </c>
      <c r="AT34" s="5" t="s">
        <v>222</v>
      </c>
      <c r="AU34" s="5" t="s">
        <v>222</v>
      </c>
      <c r="AV34" s="5" t="s">
        <v>222</v>
      </c>
      <c r="AW34" s="5" t="s">
        <v>222</v>
      </c>
      <c r="AX34" s="5" t="s">
        <v>222</v>
      </c>
      <c r="AY34" s="5" t="s">
        <v>222</v>
      </c>
      <c r="AZ34" s="5" t="s">
        <v>222</v>
      </c>
      <c r="BA34" s="5" t="s">
        <v>222</v>
      </c>
      <c r="BF34" s="5" t="s">
        <v>54</v>
      </c>
      <c r="BG34" s="5"/>
      <c r="BH34" s="5" t="s">
        <v>54</v>
      </c>
      <c r="BI34" s="5"/>
      <c r="BJ34" s="5" t="s">
        <v>54</v>
      </c>
      <c r="BK34" s="5" t="s">
        <v>54</v>
      </c>
      <c r="BL34" s="5" t="s">
        <v>54</v>
      </c>
    </row>
    <row r="35" spans="1:64" x14ac:dyDescent="0.15">
      <c r="A35" s="2" t="s">
        <v>34</v>
      </c>
      <c r="G35" t="str">
        <f>HYPERLINK("https://api.typeform.com/responses/files/8dbc54adc60dc8e3867b38ce180b273e7a7b007183bb744a02c2fecf1eb822e7/BuildingsLoD3_FME_Additional_Visualizations_and_Comments.pdf","https://api.typeform.com/responses/files/8dbc54adc60dc8e3867b38ce180b273e7a7b007183bb744a02c2fecf1eb822e7/BuildingsLoD3_FME_Additional_Visualizations_and_Comments.pdf")</f>
        <v>https://api.typeform.com/responses/files/8dbc54adc60dc8e3867b38ce180b273e7a7b007183bb744a02c2fecf1eb822e7/BuildingsLoD3_FME_Additional_Visualizations_and_Comments.pdf</v>
      </c>
      <c r="H35" t="str">
        <f>HYPERLINK("https://api.typeform.com/responses/files/b248e2bbf00e6098b7af083c797fa5de9a44c1972f308bb055fa63bac6af38c3/IFCGeometries_Additional_Visualizations_and_Comments.pdf","https://api.typeform.com/responses/files/b248e2bbf00e6098b7af083c797fa5de9a44c1972f308bb055fa63bac6af38c3/IFCGeometries_Additional_Visualizations_and_Comments.pdf")</f>
        <v>https://api.typeform.com/responses/files/b248e2bbf00e6098b7af083c797fa5de9a44c1972f308bb055fa63bac6af38c3/IFCGeometries_Additional_Visualizations_and_Comments.pdf</v>
      </c>
      <c r="I35" t="str">
        <f>HYPERLINK("https://api.typeform.com/responses/files/447553f9bfe7273a3993203a004c6c14a377a4801a8160ba1cd8ec7b8ecf4cce/IFCGeometries_IFC4_Additional_Visualizations_and_Comments.pdf","https://api.typeform.com/responses/files/447553f9bfe7273a3993203a004c6c14a377a4801a8160ba1cd8ec7b8ecf4cce/IFCGeometries_IFC4_Additional_Visualizations_and_Comments.pdf")</f>
        <v>https://api.typeform.com/responses/files/447553f9bfe7273a3993203a004c6c14a377a4801a8160ba1cd8ec7b8ecf4cce/IFCGeometries_IFC4_Additional_Visualizations_and_Comments.pdf</v>
      </c>
      <c r="J35" t="str">
        <f>HYPERLINK("https://api.typeform.com/responses/files/108ad63c6f1826d7a6f0161f582e76e9cab25f2feee3b19d283a7508a76303ed/Myran_Exp2_Additional_Visualizations_and_Comments.pdf","https://api.typeform.com/responses/files/108ad63c6f1826d7a6f0161f582e76e9cab25f2feee3b19d283a7508a76303ed/Myran_Exp2_Additional_Visualizations_and_Comments.pdf")</f>
        <v>https://api.typeform.com/responses/files/108ad63c6f1826d7a6f0161f582e76e9cab25f2feee3b19d283a7508a76303ed/Myran_Exp2_Additional_Visualizations_and_Comments.pdf</v>
      </c>
      <c r="K35" t="str">
        <f>HYPERLINK("https://api.typeform.com/responses/files/dc141906ffec8012dfdf19347fb0476c6189932639b41b06e64cf0ddc951b7a6/Myran_Exp1_Additional_Visualizations_and_Comments.pdf","https://api.typeform.com/responses/files/dc141906ffec8012dfdf19347fb0476c6189932639b41b06e64cf0ddc951b7a6/Myran_Exp1_Additional_Visualizations_and_Comments.pdf")</f>
        <v>https://api.typeform.com/responses/files/dc141906ffec8012dfdf19347fb0476c6189932639b41b06e64cf0ddc951b7a6/Myran_Exp1_Additional_Visualizations_and_Comments.pdf</v>
      </c>
      <c r="L35" t="str">
        <f>HYPERLINK("https://api.typeform.com/responses/files/1033df10fb8cabcd53140611f6d9f2db38fed0887bb67b6588f470f52d0423d0/Savigliano_Additional_Visualizations_and_Comments.pdf","https://api.typeform.com/responses/files/1033df10fb8cabcd53140611f6d9f2db38fed0887bb67b6588f470f52d0423d0/Savigliano_Additional_Visualizations_and_Comments.pdf")</f>
        <v>https://api.typeform.com/responses/files/1033df10fb8cabcd53140611f6d9f2db38fed0887bb67b6588f470f52d0423d0/Savigliano_Additional_Visualizations_and_Comments.pdf</v>
      </c>
      <c r="M35" t="str">
        <f>HYPERLINK("https://api.typeform.com/responses/files/a5a5324916df318932afe9290602c330bf56d8007ee5a0326171f2841409ecde/UpTown_Additional_Visualizations_and_Comments.pdf","https://api.typeform.com/responses/files/a5a5324916df318932afe9290602c330bf56d8007ee5a0326171f2841409ecde/UpTown_Additional_Visualizations_and_Comments.pdf")</f>
        <v>https://api.typeform.com/responses/files/a5a5324916df318932afe9290602c330bf56d8007ee5a0326171f2841409ecde/UpTown_Additional_Visualizations_and_Comments.pdf</v>
      </c>
      <c r="P35" t="str">
        <f>HYPERLINK("https://api.typeform.com/responses/files/120ce413e61aca75417c82040becf3615755564ea8fc213c7508f4485339d204/AmsterdamLoD1_Additional_Visualizations_and_Comments.pdf","https://api.typeform.com/responses/files/120ce413e61aca75417c82040becf3615755564ea8fc213c7508f4485339d204/AmsterdamLoD1_Additional_Visualizations_and_Comments.pdf")</f>
        <v>https://api.typeform.com/responses/files/120ce413e61aca75417c82040becf3615755564ea8fc213c7508f4485339d204/AmsterdamLoD1_Additional_Visualizations_and_Comments.pdf</v>
      </c>
      <c r="Q35" t="str">
        <f>HYPERLINK("https://api.typeform.com/responses/files/9ecbd8b69d9d86cbb1bbebc0553d7a8285d2421b2b2e0dbf2a10eb93729ee474/Rotterdam3D_Additional_Visualizations_and_Comments.pdf","https://api.typeform.com/responses/files/9ecbd8b69d9d86cbb1bbebc0553d7a8285d2421b2b2e0dbf2a10eb93729ee474/Rotterdam3D_Additional_Visualizations_and_Comments.pdf")</f>
        <v>https://api.typeform.com/responses/files/9ecbd8b69d9d86cbb1bbebc0553d7a8285d2421b2b2e0dbf2a10eb93729ee474/Rotterdam3D_Additional_Visualizations_and_Comments.pdf</v>
      </c>
      <c r="R35" t="str">
        <f>HYPERLINK("https://api.typeform.com/responses/files/afae28d8a3464d8d149a2082b672fe612a217f55228666554249e643645a8924/BuildingsLoD3_Additional_Visualizations_and_Comments.pdf","https://api.typeform.com/responses/files/afae28d8a3464d8d149a2082b672fe612a217f55228666554249e643645a8924/BuildingsLoD3_Additional_Visualizations_and_Comments.pdf")</f>
        <v>https://api.typeform.com/responses/files/afae28d8a3464d8d149a2082b672fe612a217f55228666554249e643645a8924/BuildingsLoD3_Additional_Visualizations_and_Comments.pdf</v>
      </c>
      <c r="S35" t="str">
        <f>HYPERLINK("https://api.typeform.com/responses/files/24c2ecc2dd4261ab7e935ea10e7a1c27be665997107017a447353e9f5223e933/amsterdam_IFC_OpenErrors.zip","https://api.typeform.com/responses/files/24c2ecc2dd4261ab7e935ea10e7a1c27be665997107017a447353e9f5223e933/amsterdam_IFC_OpenErrors.zip")</f>
        <v>https://api.typeform.com/responses/files/24c2ecc2dd4261ab7e935ea10e7a1c27be665997107017a447353e9f5223e933/amsterdam_IFC_OpenErrors.zip</v>
      </c>
      <c r="T35" t="str">
        <f>HYPERLINK("https://api.typeform.com/responses/files/4c7718b9736294bdf073a8ebdfc33c09d65299ee0e777d58fbbbfae30232f948/RotterdamLod1Lod2_IFC_OpenErrors.zip","https://api.typeform.com/responses/files/4c7718b9736294bdf073a8ebdfc33c09d65299ee0e777d58fbbbfae30232f948/RotterdamLod1Lod2_IFC_OpenErrors.zip")</f>
        <v>https://api.typeform.com/responses/files/4c7718b9736294bdf073a8ebdfc33c09d65299ee0e777d58fbbbfae30232f948/RotterdamLod1Lod2_IFC_OpenErrors.zip</v>
      </c>
      <c r="AD35" t="str">
        <f>HYPERLINK("https://api.typeform.com/responses/files/52d2046fccda171301dc34473b43787a687887ca87c18231f8740588572eb2a3/lodstoup018.fmw","https://api.typeform.com/responses/files/52d2046fccda171301dc34473b43787a687887ca87c18231f8740588572eb2a3/lodstoup018.fmw")</f>
        <v>https://api.typeform.com/responses/files/52d2046fccda171301dc34473b43787a687887ca87c18231f8740588572eb2a3/lodstoup018.fmw</v>
      </c>
      <c r="AE35" t="str">
        <f>HYPERLINK("https://api.typeform.com/responses/files/81be5a850c6c03a31cc5c46c5f50772cb9565d579b494573e3fbe10142ebaba7/log47.txt","https://api.typeform.com/responses/files/81be5a850c6c03a31cc5c46c5f50772cb9565d579b494573e3fbe10142ebaba7/log47.txt")</f>
        <v>https://api.typeform.com/responses/files/81be5a850c6c03a31cc5c46c5f50772cb9565d579b494573e3fbe10142ebaba7/log47.txt</v>
      </c>
      <c r="AF35" t="str">
        <f>HYPERLINK("https://api.typeform.com/responses/files/d5b8ac9ddbe45b6275368e27f8b903dd12ca16b1d118ea577aec84af97eade74/autodeskimport.PNG","https://api.typeform.com/responses/files/d5b8ac9ddbe45b6275368e27f8b903dd12ca16b1d118ea577aec84af97eade74/autodeskimport.PNG")</f>
        <v>https://api.typeform.com/responses/files/d5b8ac9ddbe45b6275368e27f8b903dd12ca16b1d118ea577aec84af97eade74/autodeskimport.PNG</v>
      </c>
      <c r="AG35" t="str">
        <f>HYPERLINK("https://api.typeform.com/responses/files/3cfe085d4d8d98fa360af3c0169982200401822e6c5d0ee0055939eb07fc477d/ifc_lod4_geomdraft2fin_ifc4revit.fmw","https://api.typeform.com/responses/files/3cfe085d4d8d98fa360af3c0169982200401822e6c5d0ee0055939eb07fc477d/ifc_lod4_geomdraft2fin_ifc4revit.fmw")</f>
        <v>https://api.typeform.com/responses/files/3cfe085d4d8d98fa360af3c0169982200401822e6c5d0ee0055939eb07fc477d/ifc_lod4_geomdraft2fin_ifc4revit.fmw</v>
      </c>
      <c r="AH35" t="str">
        <f>HYPERLINK("https://api.typeform.com/responses/files/eca812a41d7286b82f3da0853d73841bff7d55d646ec781dbc03e470f51f3484/ifc_lod4_geomdraft2fin_ifc4.fmw","https://api.typeform.com/responses/files/eca812a41d7286b82f3da0853d73841bff7d55d646ec781dbc03e470f51f3484/ifc_lod4_geomdraft2fin_ifc4.fmw")</f>
        <v>https://api.typeform.com/responses/files/eca812a41d7286b82f3da0853d73841bff7d55d646ec781dbc03e470f51f3484/ifc_lod4_geomdraft2fin_ifc4.fmw</v>
      </c>
      <c r="AI35" t="str">
        <f>HYPERLINK("https://api.typeform.com/responses/files/eaff38de66e79ef3e29860e89bd027b62b11ab983fc3d24b76574a8ab407b33b/autodeskimport.PNG","https://api.typeform.com/responses/files/eaff38de66e79ef3e29860e89bd027b62b11ab983fc3d24b76574a8ab407b33b/autodeskimport.PNG")</f>
        <v>https://api.typeform.com/responses/files/eaff38de66e79ef3e29860e89bd027b62b11ab983fc3d24b76574a8ab407b33b/autodeskimport.PNG</v>
      </c>
      <c r="AJ35" t="str">
        <f>HYPERLINK("https://api.typeform.com/responses/files/e114cd8a8b997eead887fd2810dba293bb22aa696d585ae74f120f6cb0c8ae65/esri_ifcold.PNG","https://api.typeform.com/responses/files/e114cd8a8b997eead887fd2810dba293bb22aa696d585ae74f120f6cb0c8ae65/esri_ifcold.PNG")</f>
        <v>https://api.typeform.com/responses/files/e114cd8a8b997eead887fd2810dba293bb22aa696d585ae74f120f6cb0c8ae65/esri_ifcold.PNG</v>
      </c>
      <c r="AL35" t="str">
        <f>HYPERLINK("https://api.typeform.com/responses/files/30837fd90ae0d5e77f873c44b73d3bae9382da21aa62617f61481c91623fa248/lodstoup018.fmw","https://api.typeform.com/responses/files/30837fd90ae0d5e77f873c44b73d3bae9382da21aa62617f61481c91623fa248/lodstoup018.fmw")</f>
        <v>https://api.typeform.com/responses/files/30837fd90ae0d5e77f873c44b73d3bae9382da21aa62617f61481c91623fa248/lodstoup018.fmw</v>
      </c>
      <c r="AM35" t="str">
        <f>HYPERLINK("https://api.typeform.com/responses/files/ce3d9bd3c23f36e00e5c6025ab7529cf7c56295d80f11e3c5b790513465e552b/ifc_lod4_geomdraft2fin_ifc4revit.fmw","https://api.typeform.com/responses/files/ce3d9bd3c23f36e00e5c6025ab7529cf7c56295d80f11e3c5b790513465e552b/ifc_lod4_geomdraft2fin_ifc4revit.fmw")</f>
        <v>https://api.typeform.com/responses/files/ce3d9bd3c23f36e00e5c6025ab7529cf7c56295d80f11e3c5b790513465e552b/ifc_lod4_geomdraft2fin_ifc4revit.fmw</v>
      </c>
      <c r="AN35" t="str">
        <f>HYPERLINK("https://api.typeform.com/responses/files/8a4a510c4e3414b25dccfc1e9323d7fe5af6b39fca96a963a1e4b91ce08203b1/wf4geom.PNG","https://api.typeform.com/responses/files/8a4a510c4e3414b25dccfc1e9323d7fe5af6b39fca96a963a1e4b91ce08203b1/wf4geom.PNG")</f>
        <v>https://api.typeform.com/responses/files/8a4a510c4e3414b25dccfc1e9323d7fe5af6b39fca96a963a1e4b91ce08203b1/wf4geom.PNG</v>
      </c>
      <c r="AO35" t="str">
        <f>HYPERLINK("https://api.typeform.com/responses/files/3eea2d810fb936fef6cafa2ebcd1085e8a69855ed8b5030cc2667257846fc76b/ifc_lod4_geomdraft2fin_revit.fmw","https://api.typeform.com/responses/files/3eea2d810fb936fef6cafa2ebcd1085e8a69855ed8b5030cc2667257846fc76b/ifc_lod4_geomdraft2fin_revit.fmw")</f>
        <v>https://api.typeform.com/responses/files/3eea2d810fb936fef6cafa2ebcd1085e8a69855ed8b5030cc2667257846fc76b/ifc_lod4_geomdraft2fin_revit.fmw</v>
      </c>
      <c r="AP35" t="str">
        <f>HYPERLINK("https://api.typeform.com/responses/files/1a424babd0d1d28aa394367ad8c7a821cee95bb6c0ae1d5ebbc7198302805159/ifc_lod4_geomdraft2fin.fmw","https://api.typeform.com/responses/files/1a424babd0d1d28aa394367ad8c7a821cee95bb6c0ae1d5ebbc7198302805159/ifc_lod4_geomdraft2fin.fmw")</f>
        <v>https://api.typeform.com/responses/files/1a424babd0d1d28aa394367ad8c7a821cee95bb6c0ae1d5ebbc7198302805159/ifc_lod4_geomdraft2fin.fmw</v>
      </c>
      <c r="AQ35" t="str">
        <f>HYPERLINK("https://api.typeform.com/responses/files/e29ab372d8bfd137f00839ebee9755fea9dc20c66ddccdfbde641481c5cf7041/geobimt4_report.7z","https://api.typeform.com/responses/files/e29ab372d8bfd137f00839ebee9755fea9dc20c66ddccdfbde641481c5cf7041/geobimt4_report.7z")</f>
        <v>https://api.typeform.com/responses/files/e29ab372d8bfd137f00839ebee9755fea9dc20c66ddccdfbde641481c5cf7041/geobimt4_report.7z</v>
      </c>
      <c r="AR35" t="str">
        <f>HYPERLINK("https://api.typeform.com/responses/files/ff18fbc43ea4b567bd7f732b24d4c23cbdb449f32600ed5e379498a1e46a8c9c/myranifclod2_indev17p43slabf_fixcount.fmw","https://api.typeform.com/responses/files/ff18fbc43ea4b567bd7f732b24d4c23cbdb449f32600ed5e379498a1e46a8c9c/myranifclod2_indev17p43slabf_fixcount.fmw")</f>
        <v>https://api.typeform.com/responses/files/ff18fbc43ea4b567bd7f732b24d4c23cbdb449f32600ed5e379498a1e46a8c9c/myranifclod2_indev17p43slabf_fixcount.fmw</v>
      </c>
      <c r="AT35" t="str">
        <f>HYPERLINK("https://api.typeform.com/responses/files/3ca482fb90df9c4a9719a3053282d7a7b997e79ea60e825579ba6a7a5c2b2674/wfrev23geom.PNG","https://api.typeform.com/responses/files/3ca482fb90df9c4a9719a3053282d7a7b997e79ea60e825579ba6a7a5c2b2674/wfrev23geom.PNG")</f>
        <v>https://api.typeform.com/responses/files/3ca482fb90df9c4a9719a3053282d7a7b997e79ea60e825579ba6a7a5c2b2674/wfrev23geom.PNG</v>
      </c>
      <c r="AU35" t="str">
        <f>HYPERLINK("https://api.typeform.com/responses/files/a9a4e206d61c6ff33910cc736e706261743283a5ce5e82e448aa421c6b45764c/wf23geom.PNG","https://api.typeform.com/responses/files/a9a4e206d61c6ff33910cc736e706261743283a5ce5e82e448aa421c6b45764c/wf23geom.PNG")</f>
        <v>https://api.typeform.com/responses/files/a9a4e206d61c6ff33910cc736e706261743283a5ce5e82e448aa421c6b45764c/wf23geom.PNG</v>
      </c>
      <c r="AV35" t="str">
        <f>HYPERLINK("https://api.typeform.com/responses/files/770c365b078dffe4adf336d43901d80abee7e80e91d9bb5d3b2df41e792ba547/autodeskimport.PNG","https://api.typeform.com/responses/files/770c365b078dffe4adf336d43901d80abee7e80e91d9bb5d3b2df41e792ba547/autodeskimport.PNG")</f>
        <v>https://api.typeform.com/responses/files/770c365b078dffe4adf336d43901d80abee7e80e91d9bb5d3b2df41e792ba547/autodeskimport.PNG</v>
      </c>
      <c r="AW35" t="str">
        <f>HYPERLINK("https://api.typeform.com/responses/files/82798c89f02c6d04e052cc410180ffdbcbe6f7a79405b45c9fbc387577b2a8b5/esri_ifcold.PNG","https://api.typeform.com/responses/files/82798c89f02c6d04e052cc410180ffdbcbe6f7a79405b45c9fbc387577b2a8b5/esri_ifcold.PNG")</f>
        <v>https://api.typeform.com/responses/files/82798c89f02c6d04e052cc410180ffdbcbe6f7a79405b45c9fbc387577b2a8b5/esri_ifcold.PNG</v>
      </c>
      <c r="AX35" t="str">
        <f>HYPERLINK("https://api.typeform.com/responses/files/d37b399e87442b6ff583b895192f4aaedc0a05c1fb13b868ec52ed4298a698a7/geobimt4_report.7z","https://api.typeform.com/responses/files/d37b399e87442b6ff583b895192f4aaedc0a05c1fb13b868ec52ed4298a698a7/geobimt4_report.7z")</f>
        <v>https://api.typeform.com/responses/files/d37b399e87442b6ff583b895192f4aaedc0a05c1fb13b868ec52ed4298a698a7/geobimt4_report.7z</v>
      </c>
      <c r="AY35" t="str">
        <f>HYPERLINK("https://api.typeform.com/responses/files/8df0dc548a8a9d16edf1868719b1abac2ee342290427217136fd489b4e6128a5/geobimt4_report.7z","https://api.typeform.com/responses/files/8df0dc548a8a9d16edf1868719b1abac2ee342290427217136fd489b4e6128a5/geobimt4_report.7z")</f>
        <v>https://api.typeform.com/responses/files/8df0dc548a8a9d16edf1868719b1abac2ee342290427217136fd489b4e6128a5/geobimt4_report.7z</v>
      </c>
      <c r="AZ35" t="str">
        <f>HYPERLINK("https://api.typeform.com/responses/files/0a179e76df58942089f7165a5edf2c5d48e7a6b106c0f9bd179f38b12635e317/ArcGISPROex.7z","https://api.typeform.com/responses/files/0a179e76df58942089f7165a5edf2c5d48e7a6b106c0f9bd179f38b12635e317/ArcGISPROex.7z")</f>
        <v>https://api.typeform.com/responses/files/0a179e76df58942089f7165a5edf2c5d48e7a6b106c0f9bd179f38b12635e317/ArcGISPROex.7z</v>
      </c>
      <c r="BA35" t="str">
        <f>HYPERLINK("https://api.typeform.com/responses/files/0b35d257dcf7573af71a21670e4de2abdfc5e5ae1f4efb4a86c79215c3dad0e1/myran4sets_esri.PNG","https://api.typeform.com/responses/files/0b35d257dcf7573af71a21670e4de2abdfc5e5ae1f4efb4a86c79215c3dad0e1/myran4sets_esri.PNG")</f>
        <v>https://api.typeform.com/responses/files/0b35d257dcf7573af71a21670e4de2abdfc5e5ae1f4efb4a86c79215c3dad0e1/myran4sets_esri.PNG</v>
      </c>
      <c r="BF35" t="str">
        <f>HYPERLINK("https://api.typeform.com/responses/files/37679349abfef6cc0e649696a45bbb37d158318145f1f6e60c36127778f65437/BuildingsLOD3_IFC_OpenErrors.zip","https://api.typeform.com/responses/files/37679349abfef6cc0e649696a45bbb37d158318145f1f6e60c36127778f65437/BuildingsLOD3_IFC_OpenErrors.zip")</f>
        <v>https://api.typeform.com/responses/files/37679349abfef6cc0e649696a45bbb37d158318145f1f6e60c36127778f65437/BuildingsLOD3_IFC_OpenErrors.zip</v>
      </c>
      <c r="BJ35" t="str">
        <f>HYPERLINK("https://api.typeform.com/responses/files/47daeaf3b5fe6795be970eca1b555b53dce7a3143af869d391909c2665d1aed6/T4_Myrad_FME_CityGML_DGuler.pdf","https://api.typeform.com/responses/files/47daeaf3b5fe6795be970eca1b555b53dce7a3143af869d391909c2665d1aed6/T4_Myrad_FME_CityGML_DGuler.pdf")</f>
        <v>https://api.typeform.com/responses/files/47daeaf3b5fe6795be970eca1b555b53dce7a3143af869d391909c2665d1aed6/T4_Myrad_FME_CityGML_DGuler.pdf</v>
      </c>
      <c r="BK35" t="str">
        <f>HYPERLINK("https://api.typeform.com/responses/files/8c1767406a599dd49b295f2bfd8d55a09e3a2e0e379944089b36f468576a28ad/T4_IFCgeometries_FME_CityGML_DGuler.pdf","https://api.typeform.com/responses/files/8c1767406a599dd49b295f2bfd8d55a09e3a2e0e379944089b36f468576a28ad/T4_IFCgeometries_FME_CityGML_DGuler.pdf")</f>
        <v>https://api.typeform.com/responses/files/8c1767406a599dd49b295f2bfd8d55a09e3a2e0e379944089b36f468576a28ad/T4_IFCgeometries_FME_CityGML_DGuler.pdf</v>
      </c>
      <c r="BL35" t="str">
        <f>HYPERLINK("https://api.typeform.com/responses/files/c681b8d25f71551de2d7731c1f0eca3013d6fe721823ee5f8ac05eb75bb46efb/T4_UpTown_FME_CityGML_DGuler.pdf","https://api.typeform.com/responses/files/c681b8d25f71551de2d7731c1f0eca3013d6fe721823ee5f8ac05eb75bb46efb/T4_UpTown_FME_CityGML_DGuler.pdf")</f>
        <v>https://api.typeform.com/responses/files/c681b8d25f71551de2d7731c1f0eca3013d6fe721823ee5f8ac05eb75bb46efb/T4_UpTown_FME_CityGML_DGuler.pdf</v>
      </c>
    </row>
    <row r="36" spans="1:64" x14ac:dyDescent="0.15">
      <c r="A36" s="2" t="s">
        <v>35</v>
      </c>
      <c r="G36" t="str">
        <f>HYPERLINK("https://api.typeform.com/responses/files/02f24f990dbc57d3870b93ebd2bd42a054282dc7d9f768e4efba77e4a40e8f0e/T4_BuildingsLoD3_FME_IFC4_AUsmani.docx","https://api.typeform.com/responses/files/02f24f990dbc57d3870b93ebd2bd42a054282dc7d9f768e4efba77e4a40e8f0e/T4_BuildingsLoD3_FME_IFC4_AUsmani.docx")</f>
        <v>https://api.typeform.com/responses/files/02f24f990dbc57d3870b93ebd2bd42a054282dc7d9f768e4efba77e4a40e8f0e/T4_BuildingsLoD3_FME_IFC4_AUsmani.docx</v>
      </c>
      <c r="H36" t="str">
        <f>HYPERLINK("https://api.typeform.com/responses/files/c8ac463ffb223f393405b7849cbaa7cceb434b10dfb192fb19414fa28a2dafa5/T4_IFCGeometires_FME_CityGML2_AUsmani.docx","https://api.typeform.com/responses/files/c8ac463ffb223f393405b7849cbaa7cceb434b10dfb192fb19414fa28a2dafa5/T4_IFCGeometires_FME_CityGML2_AUsmani.docx")</f>
        <v>https://api.typeform.com/responses/files/c8ac463ffb223f393405b7849cbaa7cceb434b10dfb192fb19414fa28a2dafa5/T4_IFCGeometires_FME_CityGML2_AUsmani.docx</v>
      </c>
      <c r="I36" t="str">
        <f>HYPERLINK("https://api.typeform.com/responses/files/7aae6335a128d5dcecdc3361a4cced760a8fdcd43e0b32317e43a8b32c6bf119/T4_IFCGeometires_IFC4_FME_CityGML2_AUsmani.docx","https://api.typeform.com/responses/files/7aae6335a128d5dcecdc3361a4cced760a8fdcd43e0b32317e43a8b32c6bf119/T4_IFCGeometires_IFC4_FME_CityGML2_AUsmani.docx")</f>
        <v>https://api.typeform.com/responses/files/7aae6335a128d5dcecdc3361a4cced760a8fdcd43e0b32317e43a8b32c6bf119/T4_IFCGeometires_IFC4_FME_CityGML2_AUsmani.docx</v>
      </c>
      <c r="J36" t="str">
        <f>HYPERLINK("https://api.typeform.com/responses/files/fbe678908275785b10af02780b8b8a420a234cca7796bfa5988dc14aac299612/T4_Myran_FME_CityGML2_AUsmani.docx","https://api.typeform.com/responses/files/fbe678908275785b10af02780b8b8a420a234cca7796bfa5988dc14aac299612/T4_Myran_FME_CityGML2_AUsmani.docx")</f>
        <v>https://api.typeform.com/responses/files/fbe678908275785b10af02780b8b8a420a234cca7796bfa5988dc14aac299612/T4_Myran_FME_CityGML2_AUsmani.docx</v>
      </c>
      <c r="K36" t="str">
        <f>HYPERLINK("https://api.typeform.com/responses/files/711d6c4379443e6f803db07b394ce11aa86536a00c285fde7fefccf2a270d519/T4_Myran_FME_CityGML2_AUsmani.docx","https://api.typeform.com/responses/files/711d6c4379443e6f803db07b394ce11aa86536a00c285fde7fefccf2a270d519/T4_Myran_FME_CityGML2_AUsmani.docx")</f>
        <v>https://api.typeform.com/responses/files/711d6c4379443e6f803db07b394ce11aa86536a00c285fde7fefccf2a270d519/T4_Myran_FME_CityGML2_AUsmani.docx</v>
      </c>
      <c r="L36" t="str">
        <f>HYPERLINK("https://api.typeform.com/responses/files/eb9e3595578a57db020118cd51651bdd362e2d01e85b799f429f0e76fc177c3a/T4_Savigliano_FME_CityGML2_AUsmani.docx","https://api.typeform.com/responses/files/eb9e3595578a57db020118cd51651bdd362e2d01e85b799f429f0e76fc177c3a/T4_Savigliano_FME_CityGML2_AUsmani.docx")</f>
        <v>https://api.typeform.com/responses/files/eb9e3595578a57db020118cd51651bdd362e2d01e85b799f429f0e76fc177c3a/T4_Savigliano_FME_CityGML2_AUsmani.docx</v>
      </c>
      <c r="M36" t="str">
        <f>HYPERLINK("https://api.typeform.com/responses/files/d410e97260cb26b2f6793371c6f17926e17a81feda2b1f74140b9b89764aaa6c/T4_UpTown_FME_CityGML2_AUsmani.docx","https://api.typeform.com/responses/files/d410e97260cb26b2f6793371c6f17926e17a81feda2b1f74140b9b89764aaa6c/T4_UpTown_FME_CityGML2_AUsmani.docx")</f>
        <v>https://api.typeform.com/responses/files/d410e97260cb26b2f6793371c6f17926e17a81feda2b1f74140b9b89764aaa6c/T4_UpTown_FME_CityGML2_AUsmani.docx</v>
      </c>
      <c r="P36" t="str">
        <f>HYPERLINK("https://api.typeform.com/responses/files/31f6f0a5a900e479573c193a5ea7fd5e84caecfc378bad46b0f044431557848c/T4_AmsterdamLoD1_FZK_IFC4_AUsmani.docx","https://api.typeform.com/responses/files/31f6f0a5a900e479573c193a5ea7fd5e84caecfc378bad46b0f044431557848c/T4_AmsterdamLoD1_FZK_IFC4_AUsmani.docx")</f>
        <v>https://api.typeform.com/responses/files/31f6f0a5a900e479573c193a5ea7fd5e84caecfc378bad46b0f044431557848c/T4_AmsterdamLoD1_FZK_IFC4_AUsmani.docx</v>
      </c>
      <c r="Q36" t="str">
        <f>HYPERLINK("https://api.typeform.com/responses/files/c6e0921b072c0d5cfe8852d51ea3c8e9b5f7c46327b3dc280a7bab526f741712/T4_Rotterdam3D_FZK_IFC2X3_AUsmani.docx","https://api.typeform.com/responses/files/c6e0921b072c0d5cfe8852d51ea3c8e9b5f7c46327b3dc280a7bab526f741712/T4_Rotterdam3D_FZK_IFC2X3_AUsmani.docx")</f>
        <v>https://api.typeform.com/responses/files/c6e0921b072c0d5cfe8852d51ea3c8e9b5f7c46327b3dc280a7bab526f741712/T4_Rotterdam3D_FZK_IFC2X3_AUsmani.docx</v>
      </c>
      <c r="R36" t="str">
        <f>HYPERLINK("https://api.typeform.com/responses/files/22985c5ae8458edb03b8112060bc8c6a19a1de3ce3d9246197aa76590d29e61e/T4_BuildingsLoD3_FZK_IFC2X3_AUsmani.docx","https://api.typeform.com/responses/files/22985c5ae8458edb03b8112060bc8c6a19a1de3ce3d9246197aa76590d29e61e/T4_BuildingsLoD3_FZK_IFC2X3_AUsmani.docx")</f>
        <v>https://api.typeform.com/responses/files/22985c5ae8458edb03b8112060bc8c6a19a1de3ce3d9246197aa76590d29e61e/T4_BuildingsLoD3_FZK_IFC2X3_AUsmani.docx</v>
      </c>
      <c r="S36" t="str">
        <f>HYPERLINK("https://api.typeform.com/responses/files/a2bcb4553bbc7bf72bf275ec4ec0f5b3396a55cd2f967c3bce722dbd4bc44053/Task_4_–_conversions_FZKViewer51_amsterdam_ICGC_delivered.docx","https://api.typeform.com/responses/files/a2bcb4553bbc7bf72bf275ec4ec0f5b3396a55cd2f967c3bce722dbd4bc44053/Task_4_–_conversions_FZKViewer51_amsterdam_ICGC_delivered.docx")</f>
        <v>https://api.typeform.com/responses/files/a2bcb4553bbc7bf72bf275ec4ec0f5b3396a55cd2f967c3bce722dbd4bc44053/Task_4_–_conversions_FZKViewer51_amsterdam_ICGC_delivered.docx</v>
      </c>
      <c r="T36" t="str">
        <f>HYPERLINK("https://api.typeform.com/responses/files/84095c3e2b644c4756b04ead13c3803032c811db7710e5b55c93466f5d6ebfa6/Task_4_–_conversions_FZKViewer51_RotterdamLoD1Lod2_ICGC_delivered.docx","https://api.typeform.com/responses/files/84095c3e2b644c4756b04ead13c3803032c811db7710e5b55c93466f5d6ebfa6/Task_4_–_conversions_FZKViewer51_RotterdamLoD1Lod2_ICGC_delivered.docx")</f>
        <v>https://api.typeform.com/responses/files/84095c3e2b644c4756b04ead13c3803032c811db7710e5b55c93466f5d6ebfa6/Task_4_–_conversions_FZKViewer51_RotterdamLoD1Lod2_ICGC_delivered.docx</v>
      </c>
      <c r="Y36" t="str">
        <f>HYPERLINK("https://api.typeform.com/responses/files/79e19a927542c7d0ed6214490a5583d9c69f91fc05e64308ace8c9ea80cf60e3/Task_4_–_conversions_FMEDataInspector2018_1_IFCgeometries_ICGC_delivered.docx","https://api.typeform.com/responses/files/79e19a927542c7d0ed6214490a5583d9c69f91fc05e64308ace8c9ea80cf60e3/Task_4_–_conversions_FMEDataInspector2018_1_IFCgeometries_ICGC_delivered.docx")</f>
        <v>https://api.typeform.com/responses/files/79e19a927542c7d0ed6214490a5583d9c69f91fc05e64308ace8c9ea80cf60e3/Task_4_–_conversions_FMEDataInspector2018_1_IFCgeometries_ICGC_delivered.docx</v>
      </c>
      <c r="AQ36" t="str">
        <f>HYPERLINK("https://api.typeform.com/responses/files/566deb2fe715861e4fab0e77073d018e2052c1358d7d5447ea63b620a28c21e3/myranifclod2_indevrevits17p43slabf_counts.7z","https://api.typeform.com/responses/files/566deb2fe715861e4fab0e77073d018e2052c1358d7d5447ea63b620a28c21e3/myranifclod2_indevrevits17p43slabf_counts.7z")</f>
        <v>https://api.typeform.com/responses/files/566deb2fe715861e4fab0e77073d018e2052c1358d7d5447ea63b620a28c21e3/myranifclod2_indevrevits17p43slabf_counts.7z</v>
      </c>
      <c r="AX36" t="str">
        <f>HYPERLINK("https://api.typeform.com/responses/files/b5a1bb2a1a620452fe6d1f17d76f726a9ded7edba6f5b33181461d27686af2e5/datainterfme2018.PNG","https://api.typeform.com/responses/files/b5a1bb2a1a620452fe6d1f17d76f726a9ded7edba6f5b33181461d27686af2e5/datainterfme2018.PNG")</f>
        <v>https://api.typeform.com/responses/files/b5a1bb2a1a620452fe6d1f17d76f726a9ded7edba6f5b33181461d27686af2e5/datainterfme2018.PNG</v>
      </c>
      <c r="AY36" t="str">
        <f>HYPERLINK("https://api.typeform.com/responses/files/c0a010575c30f65c1d352a67b1c842c75b799eaaddac2c96a03abe28b1914e1d/datainterfme2018.PNG","https://api.typeform.com/responses/files/c0a010575c30f65c1d352a67b1c842c75b799eaaddac2c96a03abe28b1914e1d/datainterfme2018.PNG")</f>
        <v>https://api.typeform.com/responses/files/c0a010575c30f65c1d352a67b1c842c75b799eaaddac2c96a03abe28b1914e1d/datainterfme2018.PNG</v>
      </c>
      <c r="BF36" t="str">
        <f>HYPERLINK("https://api.typeform.com/responses/files/bd82de4bbdd20cbd42d0ffc3cd20ea897daefb9339ae0d917561cf1eba86a2ed/Task_4_–_conversions_FZKViewer51_BuildingsLOD3_ICGC_delivered.docx","https://api.typeform.com/responses/files/bd82de4bbdd20cbd42d0ffc3cd20ea897daefb9339ae0d917561cf1eba86a2ed/Task_4_–_conversions_FZKViewer51_BuildingsLOD3_ICGC_delivered.docx")</f>
        <v>https://api.typeform.com/responses/files/bd82de4bbdd20cbd42d0ffc3cd20ea897daefb9339ae0d917561cf1eba86a2ed/Task_4_–_conversions_FZKViewer51_BuildingsLOD3_ICGC_delivered.docx</v>
      </c>
      <c r="BH36" t="str">
        <f>HYPERLINK("https://api.typeform.com/responses/files/f9c23afe6298db88e69e758d1cc5c306b7d2e77e3e99d3dfdcff5363463e0afd/Task_4_–_conversions_FMEDataInspector2018_1_Myran_fixed_ICGC_delivered.docx","https://api.typeform.com/responses/files/f9c23afe6298db88e69e758d1cc5c306b7d2e77e3e99d3dfdcff5363463e0afd/Task_4_–_conversions_FMEDataInspector2018_1_Myran_fixed_ICGC_delivered.docx")</f>
        <v>https://api.typeform.com/responses/files/f9c23afe6298db88e69e758d1cc5c306b7d2e77e3e99d3dfdcff5363463e0afd/Task_4_–_conversions_FMEDataInspector2018_1_Myran_fixed_ICGC_delivered.docx</v>
      </c>
    </row>
    <row r="37" spans="1:64" x14ac:dyDescent="0.15">
      <c r="A37" s="2" t="s">
        <v>36</v>
      </c>
      <c r="B37" s="1" t="s">
        <v>55</v>
      </c>
      <c r="C37" s="1" t="s">
        <v>55</v>
      </c>
      <c r="D37" s="1"/>
      <c r="F37" s="1"/>
      <c r="G37" s="1" t="s">
        <v>55</v>
      </c>
      <c r="H37" s="1" t="s">
        <v>55</v>
      </c>
      <c r="I37" s="1" t="s">
        <v>55</v>
      </c>
      <c r="J37" s="1" t="s">
        <v>55</v>
      </c>
      <c r="K37" s="1" t="s">
        <v>55</v>
      </c>
      <c r="L37" s="1" t="s">
        <v>55</v>
      </c>
      <c r="M37" s="1" t="s">
        <v>55</v>
      </c>
      <c r="P37" s="1" t="s">
        <v>55</v>
      </c>
      <c r="Q37" s="1" t="s">
        <v>55</v>
      </c>
      <c r="R37" s="1" t="s">
        <v>55</v>
      </c>
      <c r="S37" s="1" t="s">
        <v>55</v>
      </c>
      <c r="T37" s="1" t="s">
        <v>55</v>
      </c>
      <c r="U37" s="1"/>
      <c r="V37" s="1"/>
      <c r="X37" s="1"/>
      <c r="Y37" s="1" t="s">
        <v>55</v>
      </c>
      <c r="Z37" s="1"/>
      <c r="AC37" s="1" t="s">
        <v>55</v>
      </c>
      <c r="AD37" s="1" t="s">
        <v>55</v>
      </c>
      <c r="AE37" s="1" t="s">
        <v>55</v>
      </c>
      <c r="AF37" s="1" t="s">
        <v>55</v>
      </c>
      <c r="AG37" s="1" t="s">
        <v>55</v>
      </c>
      <c r="AH37" s="1" t="s">
        <v>55</v>
      </c>
      <c r="AI37" s="1" t="s">
        <v>55</v>
      </c>
      <c r="AJ37" s="1" t="s">
        <v>55</v>
      </c>
      <c r="AL37" s="1" t="s">
        <v>55</v>
      </c>
      <c r="AM37" s="1" t="s">
        <v>55</v>
      </c>
      <c r="AN37" s="1" t="s">
        <v>55</v>
      </c>
      <c r="AO37" s="1" t="s">
        <v>55</v>
      </c>
      <c r="AP37" s="1" t="s">
        <v>55</v>
      </c>
      <c r="AQ37" s="1" t="s">
        <v>55</v>
      </c>
      <c r="AR37" s="1" t="s">
        <v>55</v>
      </c>
      <c r="AT37" s="1" t="s">
        <v>55</v>
      </c>
      <c r="AU37" s="1" t="s">
        <v>55</v>
      </c>
      <c r="AV37" s="1" t="s">
        <v>55</v>
      </c>
      <c r="AW37" s="1" t="s">
        <v>55</v>
      </c>
      <c r="AX37" s="1" t="s">
        <v>55</v>
      </c>
      <c r="AY37" s="1" t="s">
        <v>55</v>
      </c>
      <c r="AZ37" s="1" t="s">
        <v>55</v>
      </c>
      <c r="BA37" s="1" t="s">
        <v>55</v>
      </c>
      <c r="BF37" s="1" t="s">
        <v>55</v>
      </c>
      <c r="BG37" s="1"/>
      <c r="BH37" s="1" t="s">
        <v>55</v>
      </c>
      <c r="BI37" s="1"/>
      <c r="BJ37" s="1" t="s">
        <v>55</v>
      </c>
      <c r="BK37" s="1" t="s">
        <v>55</v>
      </c>
      <c r="BL37" s="1" t="s">
        <v>55</v>
      </c>
    </row>
    <row r="38" spans="1:64" x14ac:dyDescent="0.15">
      <c r="A38" s="2" t="s">
        <v>37</v>
      </c>
      <c r="B38" s="1" t="s">
        <v>55</v>
      </c>
      <c r="C38" s="1" t="s">
        <v>55</v>
      </c>
      <c r="D38" s="1"/>
      <c r="F38" s="1"/>
      <c r="G38" s="1" t="s">
        <v>55</v>
      </c>
      <c r="H38" s="1" t="s">
        <v>55</v>
      </c>
      <c r="I38" s="1" t="s">
        <v>55</v>
      </c>
      <c r="J38" s="1" t="s">
        <v>55</v>
      </c>
      <c r="K38" s="1" t="s">
        <v>55</v>
      </c>
      <c r="L38" s="1" t="s">
        <v>55</v>
      </c>
      <c r="M38" s="1" t="s">
        <v>55</v>
      </c>
      <c r="P38" s="1" t="s">
        <v>55</v>
      </c>
      <c r="Q38" s="1" t="s">
        <v>55</v>
      </c>
      <c r="R38" s="1" t="s">
        <v>55</v>
      </c>
      <c r="S38" s="1" t="s">
        <v>55</v>
      </c>
      <c r="T38" s="1" t="s">
        <v>55</v>
      </c>
      <c r="U38" s="1"/>
      <c r="V38" s="1"/>
      <c r="X38" s="1"/>
      <c r="Y38" s="1" t="s">
        <v>55</v>
      </c>
      <c r="Z38" s="1"/>
      <c r="AC38" s="1" t="s">
        <v>55</v>
      </c>
      <c r="AD38" s="1" t="s">
        <v>66</v>
      </c>
      <c r="AE38" s="1" t="s">
        <v>66</v>
      </c>
      <c r="AF38" s="1" t="s">
        <v>66</v>
      </c>
      <c r="AG38" s="1" t="s">
        <v>66</v>
      </c>
      <c r="AH38" s="1" t="s">
        <v>66</v>
      </c>
      <c r="AI38" s="1" t="s">
        <v>66</v>
      </c>
      <c r="AJ38" s="1" t="s">
        <v>66</v>
      </c>
      <c r="AL38" s="1" t="s">
        <v>66</v>
      </c>
      <c r="AM38" s="1" t="s">
        <v>66</v>
      </c>
      <c r="AN38" s="1" t="s">
        <v>66</v>
      </c>
      <c r="AO38" s="1" t="s">
        <v>66</v>
      </c>
      <c r="AP38" s="1" t="s">
        <v>66</v>
      </c>
      <c r="AQ38" s="1" t="s">
        <v>66</v>
      </c>
      <c r="AR38" s="1" t="s">
        <v>66</v>
      </c>
      <c r="AT38" s="1" t="s">
        <v>66</v>
      </c>
      <c r="AU38" s="1" t="s">
        <v>66</v>
      </c>
      <c r="AV38" s="1" t="s">
        <v>66</v>
      </c>
      <c r="AW38" s="1" t="s">
        <v>66</v>
      </c>
      <c r="AX38" s="1" t="s">
        <v>66</v>
      </c>
      <c r="AY38" s="1" t="s">
        <v>66</v>
      </c>
      <c r="AZ38" s="1" t="s">
        <v>66</v>
      </c>
      <c r="BA38" s="1" t="s">
        <v>66</v>
      </c>
      <c r="BF38" s="1" t="s">
        <v>55</v>
      </c>
      <c r="BG38" s="1"/>
      <c r="BH38" s="1" t="s">
        <v>55</v>
      </c>
      <c r="BI38" s="1"/>
      <c r="BJ38" s="1" t="s">
        <v>55</v>
      </c>
      <c r="BK38" s="1" t="s">
        <v>55</v>
      </c>
      <c r="BL38" s="1" t="s">
        <v>55</v>
      </c>
    </row>
    <row r="39" spans="1:64" x14ac:dyDescent="0.15">
      <c r="A39" s="2" t="s">
        <v>38</v>
      </c>
      <c r="B39" s="1" t="s">
        <v>55</v>
      </c>
      <c r="C39" s="1" t="s">
        <v>55</v>
      </c>
      <c r="D39" s="1"/>
      <c r="F39" s="1"/>
      <c r="G39" s="1" t="s">
        <v>55</v>
      </c>
      <c r="H39" s="1" t="s">
        <v>55</v>
      </c>
      <c r="I39" s="1" t="s">
        <v>55</v>
      </c>
      <c r="J39" s="1" t="s">
        <v>55</v>
      </c>
      <c r="K39" s="1" t="s">
        <v>55</v>
      </c>
      <c r="L39" s="1" t="s">
        <v>55</v>
      </c>
      <c r="M39" s="1" t="s">
        <v>55</v>
      </c>
      <c r="P39" s="1" t="s">
        <v>55</v>
      </c>
      <c r="Q39" s="1" t="s">
        <v>55</v>
      </c>
      <c r="R39" s="1" t="s">
        <v>55</v>
      </c>
      <c r="S39" s="1" t="s">
        <v>55</v>
      </c>
      <c r="T39" s="1" t="s">
        <v>55</v>
      </c>
      <c r="U39" s="1"/>
      <c r="V39" s="1"/>
      <c r="X39" s="1"/>
      <c r="Y39" s="1" t="s">
        <v>55</v>
      </c>
      <c r="Z39" s="1"/>
      <c r="AC39" s="1" t="s">
        <v>55</v>
      </c>
      <c r="AD39" s="1" t="s">
        <v>66</v>
      </c>
      <c r="AE39" s="1" t="s">
        <v>66</v>
      </c>
      <c r="AF39" s="1" t="s">
        <v>66</v>
      </c>
      <c r="AG39" s="1" t="s">
        <v>66</v>
      </c>
      <c r="AH39" s="1" t="s">
        <v>66</v>
      </c>
      <c r="AI39" s="1" t="s">
        <v>66</v>
      </c>
      <c r="AJ39" s="1" t="s">
        <v>66</v>
      </c>
      <c r="AL39" s="1" t="s">
        <v>66</v>
      </c>
      <c r="AM39" s="1" t="s">
        <v>66</v>
      </c>
      <c r="AN39" s="1" t="s">
        <v>66</v>
      </c>
      <c r="AO39" s="1" t="s">
        <v>66</v>
      </c>
      <c r="AP39" s="1" t="s">
        <v>66</v>
      </c>
      <c r="AQ39" s="1" t="s">
        <v>66</v>
      </c>
      <c r="AR39" s="1" t="s">
        <v>66</v>
      </c>
      <c r="AT39" s="1" t="s">
        <v>66</v>
      </c>
      <c r="AU39" s="1" t="s">
        <v>66</v>
      </c>
      <c r="AV39" s="1" t="s">
        <v>66</v>
      </c>
      <c r="AW39" s="1" t="s">
        <v>66</v>
      </c>
      <c r="AX39" s="1" t="s">
        <v>66</v>
      </c>
      <c r="AY39" s="1" t="s">
        <v>66</v>
      </c>
      <c r="AZ39" s="1" t="s">
        <v>66</v>
      </c>
      <c r="BA39" s="1" t="s">
        <v>66</v>
      </c>
      <c r="BF39" s="1" t="s">
        <v>55</v>
      </c>
      <c r="BG39" s="1"/>
      <c r="BH39" s="1" t="s">
        <v>55</v>
      </c>
      <c r="BI39" s="1"/>
      <c r="BJ39" s="1" t="s">
        <v>55</v>
      </c>
      <c r="BK39" s="1" t="s">
        <v>55</v>
      </c>
      <c r="BL39" s="1" t="s">
        <v>55</v>
      </c>
    </row>
    <row r="40" spans="1:64" x14ac:dyDescent="0.15">
      <c r="A40" s="2" t="s">
        <v>39</v>
      </c>
      <c r="B40" s="1" t="s">
        <v>55</v>
      </c>
      <c r="C40" s="1" t="s">
        <v>55</v>
      </c>
      <c r="D40" s="1"/>
      <c r="F40" s="1"/>
      <c r="G40" s="1" t="s">
        <v>55</v>
      </c>
      <c r="H40" s="1" t="s">
        <v>55</v>
      </c>
      <c r="I40" s="1" t="s">
        <v>55</v>
      </c>
      <c r="J40" s="1" t="s">
        <v>55</v>
      </c>
      <c r="K40" s="1" t="s">
        <v>55</v>
      </c>
      <c r="L40" s="1" t="s">
        <v>55</v>
      </c>
      <c r="M40" s="1" t="s">
        <v>55</v>
      </c>
      <c r="P40" s="1" t="s">
        <v>55</v>
      </c>
      <c r="Q40" s="1" t="s">
        <v>55</v>
      </c>
      <c r="R40" s="1" t="s">
        <v>55</v>
      </c>
      <c r="S40" s="1" t="s">
        <v>55</v>
      </c>
      <c r="T40" s="1" t="s">
        <v>55</v>
      </c>
      <c r="U40" s="1"/>
      <c r="V40" s="1"/>
      <c r="X40" s="1"/>
      <c r="Y40" s="1" t="s">
        <v>55</v>
      </c>
      <c r="Z40" s="1"/>
      <c r="AC40" s="1" t="s">
        <v>55</v>
      </c>
      <c r="AD40" s="1" t="s">
        <v>55</v>
      </c>
      <c r="AE40" s="1" t="s">
        <v>55</v>
      </c>
      <c r="AF40" s="1" t="s">
        <v>55</v>
      </c>
      <c r="AG40" s="1" t="s">
        <v>66</v>
      </c>
      <c r="AH40" s="1" t="s">
        <v>66</v>
      </c>
      <c r="AI40" s="1" t="s">
        <v>66</v>
      </c>
      <c r="AJ40" s="1" t="s">
        <v>66</v>
      </c>
      <c r="AL40" s="1" t="s">
        <v>55</v>
      </c>
      <c r="AM40" s="1" t="s">
        <v>66</v>
      </c>
      <c r="AN40" s="1" t="s">
        <v>66</v>
      </c>
      <c r="AO40" s="1" t="s">
        <v>66</v>
      </c>
      <c r="AP40" s="1" t="s">
        <v>66</v>
      </c>
      <c r="AQ40" s="1" t="s">
        <v>66</v>
      </c>
      <c r="AR40" s="1" t="s">
        <v>66</v>
      </c>
      <c r="AT40" s="1" t="s">
        <v>66</v>
      </c>
      <c r="AU40" s="1" t="s">
        <v>66</v>
      </c>
      <c r="AV40" s="1" t="s">
        <v>66</v>
      </c>
      <c r="AW40" s="1" t="s">
        <v>66</v>
      </c>
      <c r="AX40" s="1" t="s">
        <v>66</v>
      </c>
      <c r="AY40" s="1" t="s">
        <v>66</v>
      </c>
      <c r="AZ40" s="1" t="s">
        <v>66</v>
      </c>
      <c r="BA40" s="1" t="s">
        <v>66</v>
      </c>
      <c r="BF40" s="1" t="s">
        <v>55</v>
      </c>
      <c r="BG40" s="1"/>
      <c r="BH40" s="1" t="s">
        <v>55</v>
      </c>
      <c r="BI40" s="1"/>
      <c r="BJ40" s="1" t="s">
        <v>55</v>
      </c>
      <c r="BK40" s="1" t="s">
        <v>55</v>
      </c>
      <c r="BL40" s="1" t="s">
        <v>55</v>
      </c>
    </row>
    <row r="41" spans="1:64" x14ac:dyDescent="0.15">
      <c r="A41" s="2" t="s">
        <v>40</v>
      </c>
      <c r="B41" s="1" t="s">
        <v>55</v>
      </c>
      <c r="C41" s="1" t="s">
        <v>55</v>
      </c>
      <c r="D41" s="1"/>
      <c r="F41" s="1"/>
      <c r="G41" s="1" t="s">
        <v>66</v>
      </c>
      <c r="H41" s="1" t="s">
        <v>66</v>
      </c>
      <c r="I41" s="1" t="s">
        <v>66</v>
      </c>
      <c r="J41" s="1" t="s">
        <v>66</v>
      </c>
      <c r="K41" s="1" t="s">
        <v>66</v>
      </c>
      <c r="L41" s="1" t="s">
        <v>66</v>
      </c>
      <c r="M41" s="1" t="s">
        <v>66</v>
      </c>
      <c r="P41" s="1" t="s">
        <v>66</v>
      </c>
      <c r="Q41" s="1" t="s">
        <v>66</v>
      </c>
      <c r="R41" s="1" t="s">
        <v>66</v>
      </c>
      <c r="S41" s="1" t="s">
        <v>55</v>
      </c>
      <c r="T41" s="1" t="s">
        <v>55</v>
      </c>
      <c r="U41" s="1"/>
      <c r="V41" s="1"/>
      <c r="X41" s="1"/>
      <c r="Y41" s="1" t="s">
        <v>55</v>
      </c>
      <c r="Z41" s="1"/>
      <c r="AC41" s="1" t="s">
        <v>55</v>
      </c>
      <c r="AD41" s="1" t="s">
        <v>66</v>
      </c>
      <c r="AE41" s="1" t="s">
        <v>66</v>
      </c>
      <c r="AF41" s="1" t="s">
        <v>66</v>
      </c>
      <c r="AG41" s="1" t="s">
        <v>66</v>
      </c>
      <c r="AH41" s="1" t="s">
        <v>66</v>
      </c>
      <c r="AI41" s="1" t="s">
        <v>66</v>
      </c>
      <c r="AJ41" s="1" t="s">
        <v>66</v>
      </c>
      <c r="AL41" s="1" t="s">
        <v>66</v>
      </c>
      <c r="AM41" s="1" t="s">
        <v>66</v>
      </c>
      <c r="AN41" s="1" t="s">
        <v>66</v>
      </c>
      <c r="AO41" s="1" t="s">
        <v>66</v>
      </c>
      <c r="AP41" s="1" t="s">
        <v>66</v>
      </c>
      <c r="AQ41" s="1" t="s">
        <v>66</v>
      </c>
      <c r="AR41" s="1" t="s">
        <v>66</v>
      </c>
      <c r="AT41" s="1" t="s">
        <v>66</v>
      </c>
      <c r="AU41" s="1" t="s">
        <v>66</v>
      </c>
      <c r="AV41" s="1" t="s">
        <v>66</v>
      </c>
      <c r="AW41" s="1" t="s">
        <v>66</v>
      </c>
      <c r="AX41" s="1" t="s">
        <v>66</v>
      </c>
      <c r="AY41" s="1" t="s">
        <v>66</v>
      </c>
      <c r="AZ41" s="1" t="s">
        <v>66</v>
      </c>
      <c r="BA41" s="1" t="s">
        <v>66</v>
      </c>
      <c r="BF41" s="1" t="s">
        <v>55</v>
      </c>
      <c r="BG41" s="1"/>
      <c r="BH41" s="1" t="s">
        <v>55</v>
      </c>
      <c r="BI41" s="1"/>
      <c r="BJ41" s="1" t="s">
        <v>54</v>
      </c>
      <c r="BK41" s="1" t="s">
        <v>54</v>
      </c>
      <c r="BL41" s="1" t="s">
        <v>54</v>
      </c>
    </row>
    <row r="42" spans="1:64" x14ac:dyDescent="0.15">
      <c r="A42" s="2" t="s">
        <v>41</v>
      </c>
      <c r="B42" s="1" t="s">
        <v>55</v>
      </c>
      <c r="C42" s="1" t="s">
        <v>55</v>
      </c>
      <c r="D42" s="1"/>
      <c r="F42" s="1"/>
      <c r="G42" s="1" t="s">
        <v>55</v>
      </c>
      <c r="H42" s="1" t="s">
        <v>55</v>
      </c>
      <c r="I42" s="1" t="s">
        <v>55</v>
      </c>
      <c r="J42" s="1" t="s">
        <v>55</v>
      </c>
      <c r="K42" s="1" t="s">
        <v>55</v>
      </c>
      <c r="L42" s="1" t="s">
        <v>55</v>
      </c>
      <c r="M42" s="1" t="s">
        <v>55</v>
      </c>
      <c r="P42" s="1" t="s">
        <v>55</v>
      </c>
      <c r="Q42" s="1" t="s">
        <v>55</v>
      </c>
      <c r="R42" s="1" t="s">
        <v>55</v>
      </c>
      <c r="S42" s="1" t="s">
        <v>55</v>
      </c>
      <c r="T42" s="1" t="s">
        <v>55</v>
      </c>
      <c r="U42" s="1"/>
      <c r="V42" s="1"/>
      <c r="X42" s="1"/>
      <c r="Y42" s="1" t="s">
        <v>55</v>
      </c>
      <c r="Z42" s="1"/>
      <c r="AC42" s="1" t="s">
        <v>55</v>
      </c>
      <c r="AD42" s="1" t="s">
        <v>55</v>
      </c>
      <c r="AE42" s="1" t="s">
        <v>55</v>
      </c>
      <c r="AF42" s="1" t="s">
        <v>55</v>
      </c>
      <c r="AG42" s="1" t="s">
        <v>55</v>
      </c>
      <c r="AH42" s="1" t="s">
        <v>55</v>
      </c>
      <c r="AI42" s="1" t="s">
        <v>55</v>
      </c>
      <c r="AJ42" s="1" t="s">
        <v>55</v>
      </c>
      <c r="AL42" s="1" t="s">
        <v>55</v>
      </c>
      <c r="AM42" s="1" t="s">
        <v>55</v>
      </c>
      <c r="AN42" s="1" t="s">
        <v>55</v>
      </c>
      <c r="AO42" s="1" t="s">
        <v>55</v>
      </c>
      <c r="AP42" s="1" t="s">
        <v>55</v>
      </c>
      <c r="AQ42" s="1" t="s">
        <v>55</v>
      </c>
      <c r="AR42" s="1" t="s">
        <v>55</v>
      </c>
      <c r="AT42" s="1" t="s">
        <v>55</v>
      </c>
      <c r="AU42" s="1" t="s">
        <v>55</v>
      </c>
      <c r="AV42" s="1" t="s">
        <v>55</v>
      </c>
      <c r="AW42" s="1" t="s">
        <v>55</v>
      </c>
      <c r="AX42" s="1" t="s">
        <v>55</v>
      </c>
      <c r="AY42" s="1" t="s">
        <v>55</v>
      </c>
      <c r="AZ42" s="1" t="s">
        <v>55</v>
      </c>
      <c r="BA42" s="1" t="s">
        <v>55</v>
      </c>
      <c r="BF42" s="1" t="s">
        <v>55</v>
      </c>
      <c r="BG42" s="1"/>
      <c r="BH42" s="1" t="s">
        <v>55</v>
      </c>
      <c r="BI42" s="1"/>
      <c r="BJ42" s="1" t="s">
        <v>55</v>
      </c>
      <c r="BK42" s="1" t="s">
        <v>55</v>
      </c>
      <c r="BL42" s="1" t="s">
        <v>55</v>
      </c>
    </row>
    <row r="43" spans="1:64" x14ac:dyDescent="0.15">
      <c r="A43" s="2" t="s">
        <v>42</v>
      </c>
      <c r="B43" s="1" t="s">
        <v>62</v>
      </c>
      <c r="C43" s="1" t="s">
        <v>81</v>
      </c>
      <c r="D43" s="1"/>
      <c r="F43" s="1"/>
      <c r="G43" s="1" t="s">
        <v>98</v>
      </c>
      <c r="H43" s="1" t="s">
        <v>139</v>
      </c>
      <c r="I43" s="1" t="s">
        <v>145</v>
      </c>
      <c r="J43" s="1" t="s">
        <v>151</v>
      </c>
      <c r="K43" s="1" t="s">
        <v>158</v>
      </c>
      <c r="L43" s="1" t="s">
        <v>163</v>
      </c>
      <c r="M43" s="1" t="s">
        <v>173</v>
      </c>
      <c r="P43" s="1" t="s">
        <v>130</v>
      </c>
      <c r="Q43" s="1" t="s">
        <v>110</v>
      </c>
      <c r="R43" s="1" t="s">
        <v>115</v>
      </c>
      <c r="S43" s="1" t="s">
        <v>210</v>
      </c>
      <c r="T43" s="1" t="s">
        <v>216</v>
      </c>
      <c r="U43" s="1"/>
      <c r="V43" s="1"/>
      <c r="X43" s="1"/>
      <c r="Y43" s="1" t="s">
        <v>199</v>
      </c>
      <c r="Z43" s="1"/>
      <c r="AC43" s="1" t="s">
        <v>188</v>
      </c>
      <c r="AD43" s="1" t="s">
        <v>228</v>
      </c>
      <c r="AE43" s="1" t="s">
        <v>233</v>
      </c>
      <c r="AF43" s="1" t="s">
        <v>237</v>
      </c>
      <c r="AG43" s="1" t="s">
        <v>247</v>
      </c>
      <c r="AH43" s="1" t="s">
        <v>251</v>
      </c>
      <c r="AI43" s="1" t="s">
        <v>255</v>
      </c>
      <c r="AJ43" s="1" t="s">
        <v>262</v>
      </c>
      <c r="AL43" s="1" t="s">
        <v>243</v>
      </c>
      <c r="AM43" s="1" t="s">
        <v>258</v>
      </c>
      <c r="AN43" s="1" t="s">
        <v>265</v>
      </c>
      <c r="AO43" s="1" t="s">
        <v>278</v>
      </c>
      <c r="AP43" s="1" t="s">
        <v>288</v>
      </c>
      <c r="AQ43" s="1" t="s">
        <v>305</v>
      </c>
      <c r="AR43" s="1" t="s">
        <v>318</v>
      </c>
      <c r="AT43" s="1" t="s">
        <v>269</v>
      </c>
      <c r="AU43" s="1" t="s">
        <v>272</v>
      </c>
      <c r="AV43" s="1" t="s">
        <v>275</v>
      </c>
      <c r="AW43" s="1" t="s">
        <v>283</v>
      </c>
      <c r="AX43" s="1" t="s">
        <v>291</v>
      </c>
      <c r="AY43" s="1" t="s">
        <v>296</v>
      </c>
      <c r="AZ43" s="1" t="s">
        <v>299</v>
      </c>
      <c r="BA43" s="1" t="s">
        <v>302</v>
      </c>
      <c r="BF43" s="1" t="s">
        <v>323</v>
      </c>
      <c r="BG43" s="1"/>
      <c r="BH43" s="1" t="s">
        <v>334</v>
      </c>
      <c r="BI43" s="1"/>
      <c r="BJ43" s="1" t="s">
        <v>350</v>
      </c>
      <c r="BK43" s="1" t="s">
        <v>355</v>
      </c>
      <c r="BL43" s="1" t="s">
        <v>361</v>
      </c>
    </row>
    <row r="44" spans="1:64" x14ac:dyDescent="0.15">
      <c r="A44" s="2" t="s">
        <v>43</v>
      </c>
      <c r="B44" s="1" t="s">
        <v>63</v>
      </c>
      <c r="C44" s="1" t="s">
        <v>82</v>
      </c>
      <c r="D44" s="1"/>
      <c r="F44" s="1"/>
      <c r="G44" s="1" t="s">
        <v>99</v>
      </c>
      <c r="H44" s="1" t="s">
        <v>140</v>
      </c>
      <c r="I44" s="1" t="s">
        <v>146</v>
      </c>
      <c r="J44" s="1" t="s">
        <v>152</v>
      </c>
      <c r="K44" s="1" t="s">
        <v>159</v>
      </c>
      <c r="L44" s="1" t="s">
        <v>164</v>
      </c>
      <c r="M44" s="1" t="s">
        <v>174</v>
      </c>
      <c r="P44" s="1" t="s">
        <v>131</v>
      </c>
      <c r="Q44" s="1" t="s">
        <v>111</v>
      </c>
      <c r="R44" s="1" t="s">
        <v>116</v>
      </c>
      <c r="S44" s="1" t="s">
        <v>211</v>
      </c>
      <c r="T44" s="1" t="s">
        <v>217</v>
      </c>
      <c r="U44" s="1"/>
      <c r="V44" s="1"/>
      <c r="X44" s="1"/>
      <c r="Y44" s="1" t="s">
        <v>200</v>
      </c>
      <c r="Z44" s="1"/>
      <c r="AC44" s="1" t="s">
        <v>189</v>
      </c>
      <c r="AD44" s="1" t="s">
        <v>229</v>
      </c>
      <c r="AE44" s="1" t="s">
        <v>234</v>
      </c>
      <c r="AF44" s="1" t="s">
        <v>238</v>
      </c>
      <c r="AG44" s="1" t="s">
        <v>248</v>
      </c>
      <c r="AH44" s="1" t="s">
        <v>252</v>
      </c>
      <c r="AI44" s="1" t="s">
        <v>256</v>
      </c>
      <c r="AJ44" s="1" t="s">
        <v>263</v>
      </c>
      <c r="AL44" s="1" t="s">
        <v>244</v>
      </c>
      <c r="AM44" s="1" t="s">
        <v>259</v>
      </c>
      <c r="AN44" s="1" t="s">
        <v>266</v>
      </c>
      <c r="AO44" s="1" t="s">
        <v>279</v>
      </c>
      <c r="AP44" s="1" t="s">
        <v>289</v>
      </c>
      <c r="AQ44" s="1" t="s">
        <v>306</v>
      </c>
      <c r="AR44" s="1" t="s">
        <v>319</v>
      </c>
      <c r="AT44" s="1" t="s">
        <v>270</v>
      </c>
      <c r="AU44" s="1" t="s">
        <v>273</v>
      </c>
      <c r="AV44" s="1" t="s">
        <v>276</v>
      </c>
      <c r="AW44" s="1" t="s">
        <v>284</v>
      </c>
      <c r="AX44" s="1" t="s">
        <v>292</v>
      </c>
      <c r="AY44" s="1" t="s">
        <v>297</v>
      </c>
      <c r="AZ44" s="1" t="s">
        <v>300</v>
      </c>
      <c r="BA44" s="1" t="s">
        <v>303</v>
      </c>
      <c r="BF44" s="1" t="s">
        <v>324</v>
      </c>
      <c r="BG44" s="1"/>
      <c r="BH44" s="1" t="s">
        <v>335</v>
      </c>
      <c r="BI44" s="1"/>
      <c r="BJ44" s="1" t="s">
        <v>351</v>
      </c>
      <c r="BK44" s="1" t="s">
        <v>356</v>
      </c>
      <c r="BL44" s="1" t="s">
        <v>362</v>
      </c>
    </row>
    <row r="45" spans="1:64" x14ac:dyDescent="0.15">
      <c r="A45" s="2" t="s">
        <v>44</v>
      </c>
      <c r="B45" s="1" t="s">
        <v>64</v>
      </c>
      <c r="C45" s="1" t="s">
        <v>83</v>
      </c>
      <c r="D45" s="1"/>
      <c r="F45" s="1"/>
      <c r="G45" s="1" t="s">
        <v>100</v>
      </c>
      <c r="H45" s="1" t="s">
        <v>100</v>
      </c>
      <c r="I45" s="1" t="s">
        <v>100</v>
      </c>
      <c r="J45" s="1" t="s">
        <v>100</v>
      </c>
      <c r="K45" s="1" t="s">
        <v>100</v>
      </c>
      <c r="L45" s="1" t="s">
        <v>100</v>
      </c>
      <c r="M45" s="1" t="s">
        <v>100</v>
      </c>
      <c r="P45" s="1" t="s">
        <v>100</v>
      </c>
      <c r="Q45" s="1" t="s">
        <v>100</v>
      </c>
      <c r="R45" s="1" t="s">
        <v>100</v>
      </c>
      <c r="S45" s="1" t="s">
        <v>201</v>
      </c>
      <c r="T45" s="1" t="s">
        <v>201</v>
      </c>
      <c r="U45" s="1"/>
      <c r="V45" s="1"/>
      <c r="X45" s="1"/>
      <c r="Y45" s="1" t="s">
        <v>201</v>
      </c>
      <c r="Z45" s="1"/>
      <c r="AC45" s="1" t="s">
        <v>190</v>
      </c>
      <c r="AD45" s="1" t="s">
        <v>230</v>
      </c>
      <c r="AE45" s="1" t="s">
        <v>230</v>
      </c>
      <c r="AF45" s="1" t="s">
        <v>230</v>
      </c>
      <c r="AG45" s="1" t="s">
        <v>230</v>
      </c>
      <c r="AH45" s="1" t="s">
        <v>230</v>
      </c>
      <c r="AI45" s="1" t="s">
        <v>230</v>
      </c>
      <c r="AJ45" s="1" t="s">
        <v>230</v>
      </c>
      <c r="AL45" s="1" t="s">
        <v>230</v>
      </c>
      <c r="AM45" s="1" t="s">
        <v>230</v>
      </c>
      <c r="AN45" s="1" t="s">
        <v>230</v>
      </c>
      <c r="AO45" s="1" t="s">
        <v>230</v>
      </c>
      <c r="AP45" s="1" t="s">
        <v>230</v>
      </c>
      <c r="AQ45" s="1" t="s">
        <v>230</v>
      </c>
      <c r="AR45" s="1" t="s">
        <v>230</v>
      </c>
      <c r="AT45" s="1" t="s">
        <v>230</v>
      </c>
      <c r="AU45" s="1" t="s">
        <v>230</v>
      </c>
      <c r="AV45" s="1" t="s">
        <v>230</v>
      </c>
      <c r="AW45" s="1" t="s">
        <v>230</v>
      </c>
      <c r="AX45" s="1" t="s">
        <v>230</v>
      </c>
      <c r="AY45" s="1" t="s">
        <v>230</v>
      </c>
      <c r="AZ45" s="1" t="s">
        <v>230</v>
      </c>
      <c r="BA45" s="1" t="s">
        <v>230</v>
      </c>
      <c r="BF45" s="1" t="s">
        <v>201</v>
      </c>
      <c r="BG45" s="1"/>
      <c r="BH45" s="1" t="s">
        <v>201</v>
      </c>
      <c r="BI45" s="1"/>
      <c r="BJ45" s="1" t="s">
        <v>352</v>
      </c>
      <c r="BK45" s="1" t="s">
        <v>352</v>
      </c>
      <c r="BL45" s="1" t="s">
        <v>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TALYPc</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2019-11-25T16:21:50Z</dcterms:created>
  <dcterms:modified xsi:type="dcterms:W3CDTF">2019-12-13T10:55:46Z</dcterms:modified>
</cp:coreProperties>
</file>