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Python Scripts\Scripts Github\MasterThesis_GNC_Codes\"/>
    </mc:Choice>
  </mc:AlternateContent>
  <xr:revisionPtr revIDLastSave="0" documentId="13_ncr:1_{1EBE9B1F-924D-4EB3-A272-D4482D32458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L46" i="1" l="1"/>
  <c r="EL48" i="1"/>
  <c r="EL50" i="1"/>
  <c r="EL52" i="1"/>
  <c r="EL54" i="1"/>
  <c r="EL56" i="1"/>
  <c r="EL58" i="1"/>
  <c r="EL60" i="1"/>
  <c r="EL62" i="1"/>
  <c r="EL64" i="1"/>
  <c r="EL66" i="1"/>
  <c r="EL68" i="1"/>
  <c r="EL70" i="1"/>
  <c r="EL72" i="1"/>
  <c r="EL74" i="1"/>
  <c r="EL76" i="1"/>
  <c r="EL78" i="1"/>
  <c r="EI78" i="1"/>
  <c r="EI76" i="1"/>
  <c r="EI74" i="1"/>
  <c r="EI72" i="1"/>
  <c r="EI70" i="1"/>
  <c r="EI68" i="1"/>
  <c r="EI66" i="1"/>
  <c r="EI64" i="1"/>
  <c r="EI62" i="1"/>
  <c r="EI60" i="1"/>
  <c r="EI58" i="1"/>
  <c r="EI56" i="1"/>
  <c r="EI54" i="1"/>
  <c r="EI52" i="1"/>
  <c r="EI50" i="1"/>
  <c r="EI48" i="1"/>
  <c r="EI46" i="1"/>
  <c r="DZ49" i="1"/>
  <c r="DZ47" i="1"/>
  <c r="DZ45" i="1"/>
  <c r="DW49" i="1"/>
  <c r="DW47" i="1"/>
  <c r="DW45" i="1"/>
  <c r="DV49" i="1"/>
  <c r="DV47" i="1"/>
  <c r="DV45" i="1"/>
  <c r="DU49" i="1"/>
  <c r="DU47" i="1"/>
  <c r="DU45" i="1"/>
  <c r="AJ154" i="1"/>
  <c r="AI154" i="1"/>
  <c r="AH154" i="1"/>
  <c r="AG154" i="1"/>
  <c r="AF154" i="1"/>
  <c r="AJ144" i="1"/>
  <c r="AI144" i="1"/>
  <c r="AH144" i="1"/>
  <c r="AG144" i="1"/>
  <c r="AF144" i="1"/>
  <c r="AN81" i="1"/>
  <c r="AM81" i="1"/>
  <c r="AL81" i="1"/>
  <c r="AK81" i="1"/>
  <c r="AX75" i="1" s="1"/>
  <c r="AJ81" i="1"/>
  <c r="K81" i="1"/>
  <c r="J81" i="1"/>
  <c r="I81" i="1"/>
  <c r="H81" i="1"/>
  <c r="G81" i="1"/>
  <c r="AN80" i="1"/>
  <c r="AM80" i="1"/>
  <c r="AL80" i="1"/>
  <c r="AK80" i="1"/>
  <c r="AJ80" i="1"/>
  <c r="K80" i="1"/>
  <c r="J80" i="1"/>
  <c r="I80" i="1"/>
  <c r="H80" i="1"/>
  <c r="G80" i="1"/>
  <c r="AN79" i="1"/>
  <c r="AM79" i="1"/>
  <c r="BC73" i="1" s="1"/>
  <c r="AL79" i="1"/>
  <c r="AK79" i="1"/>
  <c r="AJ79" i="1"/>
  <c r="K79" i="1"/>
  <c r="J79" i="1"/>
  <c r="I79" i="1"/>
  <c r="H79" i="1"/>
  <c r="G79" i="1"/>
  <c r="AN78" i="1"/>
  <c r="AM78" i="1"/>
  <c r="AL78" i="1"/>
  <c r="AK78" i="1"/>
  <c r="AJ78" i="1"/>
  <c r="K78" i="1"/>
  <c r="J78" i="1"/>
  <c r="I78" i="1"/>
  <c r="H78" i="1"/>
  <c r="G78" i="1"/>
  <c r="AN77" i="1"/>
  <c r="AM77" i="1"/>
  <c r="AL77" i="1"/>
  <c r="AK77" i="1"/>
  <c r="AJ77" i="1"/>
  <c r="K77" i="1"/>
  <c r="J77" i="1"/>
  <c r="I77" i="1"/>
  <c r="H77" i="1"/>
  <c r="G77" i="1"/>
  <c r="AN76" i="1"/>
  <c r="AM76" i="1"/>
  <c r="BC70" i="1" s="1"/>
  <c r="AL76" i="1"/>
  <c r="AK76" i="1"/>
  <c r="AJ76" i="1"/>
  <c r="K76" i="1"/>
  <c r="J76" i="1"/>
  <c r="I76" i="1"/>
  <c r="H76" i="1"/>
  <c r="G76" i="1"/>
  <c r="AN75" i="1"/>
  <c r="AM75" i="1"/>
  <c r="AL75" i="1"/>
  <c r="AK75" i="1"/>
  <c r="AX69" i="1" s="1"/>
  <c r="AJ75" i="1"/>
  <c r="K75" i="1"/>
  <c r="J75" i="1"/>
  <c r="I75" i="1"/>
  <c r="H75" i="1"/>
  <c r="G75" i="1"/>
  <c r="AN74" i="1"/>
  <c r="AM74" i="1"/>
  <c r="AL74" i="1"/>
  <c r="AK74" i="1"/>
  <c r="AJ74" i="1"/>
  <c r="K74" i="1"/>
  <c r="J74" i="1"/>
  <c r="I74" i="1"/>
  <c r="H74" i="1"/>
  <c r="G74" i="1"/>
  <c r="AN73" i="1"/>
  <c r="AM73" i="1"/>
  <c r="AL73" i="1"/>
  <c r="AK73" i="1"/>
  <c r="AJ73" i="1"/>
  <c r="K73" i="1"/>
  <c r="J73" i="1"/>
  <c r="I73" i="1"/>
  <c r="H73" i="1"/>
  <c r="G73" i="1"/>
  <c r="AN72" i="1"/>
  <c r="AM72" i="1"/>
  <c r="AL72" i="1"/>
  <c r="AK72" i="1"/>
  <c r="AJ72" i="1"/>
  <c r="BA66" i="1" s="1"/>
  <c r="K72" i="1"/>
  <c r="J72" i="1"/>
  <c r="I72" i="1"/>
  <c r="H72" i="1"/>
  <c r="G72" i="1"/>
  <c r="AN71" i="1"/>
  <c r="AM71" i="1"/>
  <c r="AL71" i="1"/>
  <c r="AK71" i="1"/>
  <c r="AJ71" i="1"/>
  <c r="K71" i="1"/>
  <c r="J71" i="1"/>
  <c r="I71" i="1"/>
  <c r="H71" i="1"/>
  <c r="G71" i="1"/>
  <c r="AN70" i="1"/>
  <c r="AM70" i="1"/>
  <c r="AL70" i="1"/>
  <c r="AK70" i="1"/>
  <c r="AJ70" i="1"/>
  <c r="K70" i="1"/>
  <c r="J70" i="1"/>
  <c r="I70" i="1"/>
  <c r="H70" i="1"/>
  <c r="G70" i="1"/>
  <c r="AN69" i="1"/>
  <c r="AM69" i="1"/>
  <c r="AL69" i="1"/>
  <c r="AK69" i="1"/>
  <c r="AX63" i="1" s="1"/>
  <c r="AJ69" i="1"/>
  <c r="K69" i="1"/>
  <c r="J69" i="1"/>
  <c r="I69" i="1"/>
  <c r="H69" i="1"/>
  <c r="G69" i="1"/>
  <c r="AN68" i="1"/>
  <c r="AM68" i="1"/>
  <c r="AL68" i="1"/>
  <c r="AK68" i="1"/>
  <c r="AJ68" i="1"/>
  <c r="K68" i="1"/>
  <c r="J68" i="1"/>
  <c r="I68" i="1"/>
  <c r="H68" i="1"/>
  <c r="G68" i="1"/>
  <c r="BZ67" i="1"/>
  <c r="CA67" i="1" s="1"/>
  <c r="AN67" i="1"/>
  <c r="AM67" i="1"/>
  <c r="AL67" i="1"/>
  <c r="AK67" i="1"/>
  <c r="AJ67" i="1"/>
  <c r="K67" i="1"/>
  <c r="J67" i="1"/>
  <c r="I67" i="1"/>
  <c r="H67" i="1"/>
  <c r="G67" i="1"/>
  <c r="CP66" i="1"/>
  <c r="BC66" i="1"/>
  <c r="AN66" i="1"/>
  <c r="AM66" i="1"/>
  <c r="AL66" i="1"/>
  <c r="AK66" i="1"/>
  <c r="AJ66" i="1"/>
  <c r="K66" i="1"/>
  <c r="J66" i="1"/>
  <c r="I66" i="1"/>
  <c r="H66" i="1"/>
  <c r="G66" i="1"/>
  <c r="BZ65" i="1"/>
  <c r="CA65" i="1" s="1"/>
  <c r="AN65" i="1"/>
  <c r="AM65" i="1"/>
  <c r="AL65" i="1"/>
  <c r="AK65" i="1"/>
  <c r="AJ65" i="1"/>
  <c r="K65" i="1"/>
  <c r="J65" i="1"/>
  <c r="I65" i="1"/>
  <c r="H65" i="1"/>
  <c r="G65" i="1"/>
  <c r="CP64" i="1"/>
  <c r="AN64" i="1"/>
  <c r="AM64" i="1"/>
  <c r="AL64" i="1"/>
  <c r="AK64" i="1"/>
  <c r="AJ64" i="1"/>
  <c r="K64" i="1"/>
  <c r="J64" i="1"/>
  <c r="I64" i="1"/>
  <c r="H64" i="1"/>
  <c r="G64" i="1"/>
  <c r="AN63" i="1"/>
  <c r="AM63" i="1"/>
  <c r="BC57" i="1" s="1"/>
  <c r="AL63" i="1"/>
  <c r="AK63" i="1"/>
  <c r="AJ63" i="1"/>
  <c r="BA57" i="1" s="1"/>
  <c r="K63" i="1"/>
  <c r="J63" i="1"/>
  <c r="I63" i="1"/>
  <c r="H63" i="1"/>
  <c r="G63" i="1"/>
  <c r="AN62" i="1"/>
  <c r="AM62" i="1"/>
  <c r="AL62" i="1"/>
  <c r="AK62" i="1"/>
  <c r="AJ62" i="1"/>
  <c r="K62" i="1"/>
  <c r="J62" i="1"/>
  <c r="I62" i="1"/>
  <c r="H62" i="1"/>
  <c r="G62" i="1"/>
  <c r="AN61" i="1"/>
  <c r="AM61" i="1"/>
  <c r="AL61" i="1"/>
  <c r="AK61" i="1"/>
  <c r="AJ61" i="1"/>
  <c r="K61" i="1"/>
  <c r="J61" i="1"/>
  <c r="I61" i="1"/>
  <c r="H61" i="1"/>
  <c r="G61" i="1"/>
  <c r="AN60" i="1"/>
  <c r="AM60" i="1"/>
  <c r="AL60" i="1"/>
  <c r="AK60" i="1"/>
  <c r="AJ60" i="1"/>
  <c r="K60" i="1"/>
  <c r="J60" i="1"/>
  <c r="I60" i="1"/>
  <c r="H60" i="1"/>
  <c r="G60" i="1"/>
  <c r="AN59" i="1"/>
  <c r="AM59" i="1"/>
  <c r="AL59" i="1"/>
  <c r="AK59" i="1"/>
  <c r="AJ59" i="1"/>
  <c r="K59" i="1"/>
  <c r="J59" i="1"/>
  <c r="I59" i="1"/>
  <c r="H59" i="1"/>
  <c r="G59" i="1"/>
  <c r="AN58" i="1"/>
  <c r="AM58" i="1"/>
  <c r="AL58" i="1"/>
  <c r="AK58" i="1"/>
  <c r="AJ58" i="1"/>
  <c r="K58" i="1"/>
  <c r="J58" i="1"/>
  <c r="I58" i="1"/>
  <c r="H58" i="1"/>
  <c r="G58" i="1"/>
  <c r="AN57" i="1"/>
  <c r="AM57" i="1"/>
  <c r="AL57" i="1"/>
  <c r="AK57" i="1"/>
  <c r="AJ57" i="1"/>
  <c r="K57" i="1"/>
  <c r="J57" i="1"/>
  <c r="I57" i="1"/>
  <c r="H57" i="1"/>
  <c r="G57" i="1"/>
  <c r="AN56" i="1"/>
  <c r="AM56" i="1"/>
  <c r="AL56" i="1"/>
  <c r="AK56" i="1"/>
  <c r="AJ56" i="1"/>
  <c r="K56" i="1"/>
  <c r="J56" i="1"/>
  <c r="I56" i="1"/>
  <c r="H56" i="1"/>
  <c r="G56" i="1"/>
  <c r="AN55" i="1"/>
  <c r="AM55" i="1"/>
  <c r="BC49" i="1" s="1"/>
  <c r="AL55" i="1"/>
  <c r="AK55" i="1"/>
  <c r="AJ55" i="1"/>
  <c r="K55" i="1"/>
  <c r="J55" i="1"/>
  <c r="I55" i="1"/>
  <c r="H55" i="1"/>
  <c r="G55" i="1"/>
  <c r="AN54" i="1"/>
  <c r="AM54" i="1"/>
  <c r="AL54" i="1"/>
  <c r="AK54" i="1"/>
  <c r="AJ54" i="1"/>
  <c r="K54" i="1"/>
  <c r="J54" i="1"/>
  <c r="I54" i="1"/>
  <c r="H54" i="1"/>
  <c r="G54" i="1"/>
  <c r="AN53" i="1"/>
  <c r="AK97" i="1" s="1"/>
  <c r="AM53" i="1"/>
  <c r="AL53" i="1"/>
  <c r="AK53" i="1"/>
  <c r="AJ53" i="1"/>
  <c r="K53" i="1"/>
  <c r="J53" i="1"/>
  <c r="I53" i="1"/>
  <c r="H53" i="1"/>
  <c r="G53" i="1"/>
  <c r="AN52" i="1"/>
  <c r="AM52" i="1"/>
  <c r="AL52" i="1"/>
  <c r="AK52" i="1"/>
  <c r="AJ52" i="1"/>
  <c r="K52" i="1"/>
  <c r="J52" i="1"/>
  <c r="I52" i="1"/>
  <c r="H52" i="1"/>
  <c r="G52" i="1"/>
  <c r="CV50" i="1"/>
  <c r="CP50" i="1"/>
  <c r="CV48" i="1"/>
  <c r="CP48" i="1"/>
  <c r="CB48" i="1"/>
  <c r="BC47" i="1"/>
  <c r="CV46" i="1"/>
  <c r="CP46" i="1"/>
  <c r="CB46" i="1"/>
  <c r="BY32" i="1"/>
  <c r="BZ32" i="1" s="1"/>
  <c r="BX32" i="1"/>
  <c r="BW32" i="1"/>
  <c r="BY31" i="1"/>
  <c r="BZ31" i="1" s="1"/>
  <c r="BX31" i="1"/>
  <c r="BW31" i="1"/>
  <c r="BY30" i="1"/>
  <c r="BZ30" i="1" s="1"/>
  <c r="BX30" i="1"/>
  <c r="BW30" i="1"/>
  <c r="BY29" i="1"/>
  <c r="BZ29" i="1" s="1"/>
  <c r="BX29" i="1"/>
  <c r="BW29" i="1"/>
  <c r="AV75" i="1" l="1"/>
  <c r="AX70" i="1"/>
  <c r="BC56" i="1"/>
  <c r="BC68" i="1"/>
  <c r="Z79" i="1"/>
  <c r="AX53" i="1"/>
  <c r="BC63" i="1"/>
  <c r="AX74" i="1"/>
  <c r="BC75" i="1"/>
  <c r="BA53" i="1"/>
  <c r="BA60" i="1"/>
  <c r="BC61" i="1"/>
  <c r="BA68" i="1"/>
  <c r="U60" i="1"/>
  <c r="S66" i="1"/>
  <c r="BA64" i="1"/>
  <c r="BA70" i="1"/>
  <c r="U80" i="1"/>
  <c r="AM96" i="1"/>
  <c r="AV62" i="1"/>
  <c r="BC62" i="1"/>
  <c r="BC59" i="1"/>
  <c r="AX65" i="1"/>
  <c r="S59" i="1"/>
  <c r="BA49" i="1"/>
  <c r="U73" i="1"/>
  <c r="CQ46" i="1"/>
  <c r="S70" i="1"/>
  <c r="Z77" i="1"/>
  <c r="BA47" i="1"/>
  <c r="BA65" i="1"/>
  <c r="BC67" i="1"/>
  <c r="AV71" i="1"/>
  <c r="AX72" i="1"/>
  <c r="S76" i="1"/>
  <c r="BC55" i="1"/>
  <c r="BA54" i="1"/>
  <c r="BA61" i="1"/>
  <c r="U53" i="1"/>
  <c r="AX62" i="1"/>
  <c r="AM97" i="1"/>
  <c r="S61" i="1"/>
  <c r="S78" i="1"/>
  <c r="AX73" i="1"/>
  <c r="BC52" i="1"/>
  <c r="U63" i="1"/>
  <c r="U66" i="1"/>
  <c r="Z70" i="1"/>
  <c r="U75" i="1"/>
  <c r="AX47" i="1"/>
  <c r="BA73" i="1"/>
  <c r="U74" i="1"/>
  <c r="U58" i="1"/>
  <c r="AX64" i="1"/>
  <c r="AX71" i="1"/>
  <c r="AK96" i="1"/>
  <c r="U57" i="1"/>
  <c r="BA55" i="1"/>
  <c r="BA56" i="1"/>
  <c r="X79" i="1"/>
  <c r="S53" i="1"/>
  <c r="AX60" i="1"/>
  <c r="AV61" i="1"/>
  <c r="AV63" i="1"/>
  <c r="U72" i="1"/>
  <c r="I97" i="1"/>
  <c r="AV64" i="1"/>
  <c r="BA59" i="1"/>
  <c r="X73" i="1"/>
  <c r="BA51" i="1"/>
  <c r="CC46" i="1"/>
  <c r="BA67" i="1"/>
  <c r="AX51" i="1"/>
  <c r="S56" i="1"/>
  <c r="S72" i="1"/>
  <c r="S68" i="1"/>
  <c r="Z72" i="1"/>
  <c r="BA72" i="1"/>
  <c r="BC74" i="1"/>
  <c r="Z58" i="1"/>
  <c r="CA29" i="1"/>
  <c r="X53" i="1"/>
  <c r="Z54" i="1"/>
  <c r="AV55" i="1"/>
  <c r="AX56" i="1"/>
  <c r="AV57" i="1"/>
  <c r="AX67" i="1"/>
  <c r="AX68" i="1"/>
  <c r="S80" i="1"/>
  <c r="U69" i="1"/>
  <c r="U52" i="1"/>
  <c r="AX50" i="1"/>
  <c r="AX59" i="1"/>
  <c r="AV60" i="1"/>
  <c r="U68" i="1"/>
  <c r="AV66" i="1"/>
  <c r="U79" i="1"/>
  <c r="AV53" i="1"/>
  <c r="Z66" i="1"/>
  <c r="X71" i="1"/>
  <c r="AV49" i="1"/>
  <c r="AO97" i="1"/>
  <c r="BA58" i="1"/>
  <c r="AV65" i="1"/>
  <c r="U70" i="1"/>
  <c r="BA63" i="1"/>
  <c r="AV73" i="1"/>
  <c r="U65" i="1"/>
  <c r="Z74" i="1"/>
  <c r="BA50" i="1"/>
  <c r="BC65" i="1"/>
  <c r="BA74" i="1"/>
  <c r="U77" i="1"/>
  <c r="AV74" i="1"/>
  <c r="U56" i="1"/>
  <c r="U55" i="1"/>
  <c r="Z56" i="1"/>
  <c r="H97" i="1"/>
  <c r="AX46" i="1"/>
  <c r="BC48" i="1"/>
  <c r="U59" i="1"/>
  <c r="U61" i="1"/>
  <c r="S62" i="1"/>
  <c r="S63" i="1"/>
  <c r="BC60" i="1"/>
  <c r="BC64" i="1"/>
  <c r="U76" i="1"/>
  <c r="Z62" i="1"/>
  <c r="AX49" i="1"/>
  <c r="Z52" i="1"/>
  <c r="BC58" i="1"/>
  <c r="AN97" i="1"/>
  <c r="AV68" i="1"/>
  <c r="AN96" i="1"/>
  <c r="S58" i="1"/>
  <c r="AO96" i="1"/>
  <c r="X66" i="1"/>
  <c r="BC71" i="1"/>
  <c r="S55" i="1"/>
  <c r="Z63" i="1"/>
  <c r="U64" i="1"/>
  <c r="U67" i="1"/>
  <c r="AV70" i="1"/>
  <c r="AX66" i="1"/>
  <c r="S74" i="1"/>
  <c r="U81" i="1"/>
  <c r="CQ64" i="1"/>
  <c r="AV47" i="1"/>
  <c r="AX48" i="1"/>
  <c r="S57" i="1"/>
  <c r="S60" i="1"/>
  <c r="Z64" i="1"/>
  <c r="Z67" i="1"/>
  <c r="Z68" i="1"/>
  <c r="Z78" i="1"/>
  <c r="S79" i="1"/>
  <c r="Z80" i="1"/>
  <c r="X81" i="1"/>
  <c r="U54" i="1"/>
  <c r="AX54" i="1"/>
  <c r="CA31" i="1"/>
  <c r="J97" i="1"/>
  <c r="S64" i="1"/>
  <c r="X75" i="1"/>
  <c r="Z76" i="1"/>
  <c r="X77" i="1"/>
  <c r="U78" i="1"/>
  <c r="Z81" i="1"/>
  <c r="BA69" i="1"/>
  <c r="S52" i="1"/>
  <c r="BC53" i="1"/>
  <c r="BC54" i="1"/>
  <c r="AL97" i="1"/>
  <c r="AV51" i="1"/>
  <c r="AX52" i="1"/>
  <c r="Z60" i="1"/>
  <c r="BA62" i="1"/>
  <c r="AX58" i="1"/>
  <c r="Z65" i="1"/>
  <c r="X69" i="1"/>
  <c r="U71" i="1"/>
  <c r="AV72" i="1"/>
  <c r="BC51" i="1"/>
  <c r="S54" i="1"/>
  <c r="K97" i="1"/>
  <c r="U62" i="1"/>
  <c r="AV59" i="1"/>
  <c r="BC69" i="1"/>
  <c r="BC72" i="1"/>
  <c r="AX55" i="1"/>
  <c r="AX57" i="1"/>
  <c r="AX61" i="1"/>
  <c r="Z69" i="1"/>
  <c r="Z71" i="1"/>
  <c r="Z73" i="1"/>
  <c r="Z75" i="1"/>
  <c r="AL96" i="1"/>
  <c r="X55" i="1"/>
  <c r="X57" i="1"/>
  <c r="X59" i="1"/>
  <c r="X61" i="1"/>
  <c r="X63" i="1"/>
  <c r="S65" i="1"/>
  <c r="AV67" i="1"/>
  <c r="G97" i="1"/>
  <c r="AZ91" i="1" s="1"/>
  <c r="AV46" i="1"/>
  <c r="AV50" i="1"/>
  <c r="AV52" i="1"/>
  <c r="Z53" i="1"/>
  <c r="AV54" i="1"/>
  <c r="Z55" i="1"/>
  <c r="AV56" i="1"/>
  <c r="Z57" i="1"/>
  <c r="AV58" i="1"/>
  <c r="Z59" i="1"/>
  <c r="Z61" i="1"/>
  <c r="X68" i="1"/>
  <c r="X70" i="1"/>
  <c r="X72" i="1"/>
  <c r="X74" i="1"/>
  <c r="X76" i="1"/>
  <c r="S77" i="1"/>
  <c r="X80" i="1"/>
  <c r="S81" i="1"/>
  <c r="X65" i="1"/>
  <c r="AV69" i="1"/>
  <c r="G96" i="1"/>
  <c r="AZ90" i="1" s="1"/>
  <c r="BA46" i="1"/>
  <c r="BA52" i="1"/>
  <c r="S67" i="1"/>
  <c r="H96" i="1"/>
  <c r="BC50" i="1"/>
  <c r="BA71" i="1"/>
  <c r="BA75" i="1"/>
  <c r="I96" i="1"/>
  <c r="BB90" i="1" s="1"/>
  <c r="BA48" i="1"/>
  <c r="X67" i="1"/>
  <c r="S69" i="1"/>
  <c r="S71" i="1"/>
  <c r="S73" i="1"/>
  <c r="S75" i="1"/>
  <c r="X78" i="1"/>
  <c r="J96" i="1"/>
  <c r="AV48" i="1"/>
  <c r="X52" i="1"/>
  <c r="X54" i="1"/>
  <c r="X56" i="1"/>
  <c r="X58" i="1"/>
  <c r="X60" i="1"/>
  <c r="X62" i="1"/>
  <c r="X64" i="1"/>
  <c r="K96" i="1"/>
  <c r="BC46" i="1"/>
  <c r="BB91" i="1" l="1"/>
  <c r="BC90" i="1"/>
  <c r="BD91" i="1"/>
  <c r="BC91" i="1"/>
  <c r="BF91" i="1" s="1"/>
  <c r="BA91" i="1"/>
  <c r="U84" i="1"/>
  <c r="BD90" i="1"/>
  <c r="S84" i="1"/>
  <c r="AX78" i="1"/>
  <c r="X84" i="1"/>
  <c r="Z84" i="1"/>
  <c r="BA90" i="1"/>
  <c r="AV78" i="1"/>
  <c r="BC78" i="1"/>
  <c r="BA78" i="1"/>
  <c r="BF90" i="1" l="1"/>
</calcChain>
</file>

<file path=xl/sharedStrings.xml><?xml version="1.0" encoding="utf-8"?>
<sst xmlns="http://schemas.openxmlformats.org/spreadsheetml/2006/main" count="362" uniqueCount="127">
  <si>
    <t>CODE PERFORMANCES</t>
  </si>
  <si>
    <t>CLASSICAL KANE CODE</t>
  </si>
  <si>
    <t>MATRIX KANE CODE</t>
  </si>
  <si>
    <t>10th</t>
  </si>
  <si>
    <t>9th</t>
  </si>
  <si>
    <t>1st</t>
  </si>
  <si>
    <t>2nd</t>
  </si>
  <si>
    <t>3rd</t>
  </si>
  <si>
    <t>4th</t>
  </si>
  <si>
    <t>5th</t>
  </si>
  <si>
    <t>6th</t>
  </si>
  <si>
    <t>7th</t>
  </si>
  <si>
    <t>8th</t>
  </si>
  <si>
    <t>Example</t>
  </si>
  <si>
    <t>Cart with Pendulum</t>
  </si>
  <si>
    <t>Double Pendulum</t>
  </si>
  <si>
    <t>3D Pendulum</t>
  </si>
  <si>
    <t xml:space="preserve">Specs </t>
  </si>
  <si>
    <t>Dof</t>
  </si>
  <si>
    <t>11th Gen Intel Core i7-1165G7 @ 2,80GHz - 4,70Ghz</t>
  </si>
  <si>
    <t>AMD Ryzen 5 5500U @ 2,10GHz - 4,0GHz</t>
  </si>
  <si>
    <t>Min value</t>
  </si>
  <si>
    <t>Max value</t>
  </si>
  <si>
    <t>Average</t>
  </si>
  <si>
    <t>Adjusted Average without first value</t>
  </si>
  <si>
    <t>Adjusted Max value</t>
  </si>
  <si>
    <t>Average for each example</t>
  </si>
  <si>
    <t xml:space="preserve"> Run times [s]</t>
  </si>
  <si>
    <t>Non adjusted values</t>
  </si>
  <si>
    <t xml:space="preserve"> Adjusted values</t>
  </si>
  <si>
    <t>Average difference [%]</t>
  </si>
  <si>
    <t>12th Gen Intel Core i7-1165G7 @ 2,80GHz - 4,70Ghz</t>
  </si>
  <si>
    <t>Amd Ryzen 5</t>
  </si>
  <si>
    <t>Intel core i7</t>
  </si>
  <si>
    <t xml:space="preserve">Pc CPU Specs </t>
  </si>
  <si>
    <t>Percentage difference between Average and Min values</t>
  </si>
  <si>
    <t>Percentage difference between Average and Max values</t>
  </si>
  <si>
    <t xml:space="preserve">Difference between classical kane and matrix </t>
  </si>
  <si>
    <t xml:space="preserve">Average Stoneking's code  </t>
  </si>
  <si>
    <t xml:space="preserve">Average Classical Kane code  </t>
  </si>
  <si>
    <t>Satellite Platform</t>
  </si>
  <si>
    <t>DYNAMICAL MATRICES</t>
  </si>
  <si>
    <t xml:space="preserve"> Computation Run times [s]</t>
  </si>
  <si>
    <t>Runtime n°dof</t>
  </si>
  <si>
    <t xml:space="preserve">% increase for each dof </t>
  </si>
  <si>
    <t>11th Gen Intel Core i7-1165G7      @ 2,80GHz - 4,70Ghz</t>
  </si>
  <si>
    <t>AMD Ryzen 5 5500U                          @ 2,10GHz - 4,0GHz</t>
  </si>
  <si>
    <t>NUMERICAL INTEGRATOR</t>
  </si>
  <si>
    <t>"Cart with Pendulum" - Computation Run times [s]</t>
  </si>
  <si>
    <t>Version</t>
  </si>
  <si>
    <t>Old</t>
  </si>
  <si>
    <t>Optimized</t>
  </si>
  <si>
    <t>Difference</t>
  </si>
  <si>
    <t>"Satellite Platform" - Computation Run times [s]</t>
  </si>
  <si>
    <t xml:space="preserve">Average </t>
  </si>
  <si>
    <t>[s]</t>
  </si>
  <si>
    <t>[min]</t>
  </si>
  <si>
    <t>"Step-by-Step" Linearization Method</t>
  </si>
  <si>
    <t>Computation Run times [s]</t>
  </si>
  <si>
    <t>Method</t>
  </si>
  <si>
    <t>"At-the-End"</t>
  </si>
  <si>
    <t>Linearization Method - Comparison</t>
  </si>
  <si>
    <t>Optimized "Step-by-Step"</t>
  </si>
  <si>
    <t>Adaptive Polynomial Approximation</t>
  </si>
  <si>
    <t>0.98</t>
  </si>
  <si>
    <t>0.999</t>
  </si>
  <si>
    <t>Total Poly time [s]</t>
  </si>
  <si>
    <t>Poly Solving Time [s]</t>
  </si>
  <si>
    <t>Absolute Error</t>
  </si>
  <si>
    <t>Total Original time [s]</t>
  </si>
  <si>
    <t>Time diff [s]</t>
  </si>
  <si>
    <t>R=0.95</t>
  </si>
  <si>
    <t>R=0.98</t>
  </si>
  <si>
    <t>R=0.999</t>
  </si>
  <si>
    <t>Poly Regression Run time [s]</t>
  </si>
  <si>
    <t>Run times [s]</t>
  </si>
  <si>
    <t xml:space="preserve">"Worst cell approximation" - Normalized Absolute Error </t>
  </si>
  <si>
    <t>0.90</t>
  </si>
  <si>
    <t>Mass Matrix [M]</t>
  </si>
  <si>
    <t>Forcing Vector [b]</t>
  </si>
  <si>
    <t>0.91</t>
  </si>
  <si>
    <t>0.92</t>
  </si>
  <si>
    <t>0.93</t>
  </si>
  <si>
    <t>0.94</t>
  </si>
  <si>
    <t>0.95</t>
  </si>
  <si>
    <t>0.96</t>
  </si>
  <si>
    <t>Max Error [M] in %</t>
  </si>
  <si>
    <t>Max Error [b] in %</t>
  </si>
  <si>
    <t>Mass Matrix M = [0,1]</t>
  </si>
  <si>
    <t>Forcing Vector b=[0,0]</t>
  </si>
  <si>
    <t>Max Error M=[0,1] in %</t>
  </si>
  <si>
    <t>Max Error b=[0,0] in %</t>
  </si>
  <si>
    <r>
      <rPr>
        <b/>
        <sz val="13"/>
        <color theme="1"/>
        <rFont val="Calibri"/>
        <family val="2"/>
        <scheme val="minor"/>
      </rPr>
      <t>Cart with Pendulum</t>
    </r>
    <r>
      <rPr>
        <sz val="13"/>
        <color theme="1"/>
        <rFont val="Calibri"/>
        <family val="2"/>
        <scheme val="minor"/>
      </rPr>
      <t xml:space="preserve"> - max poly 5 - threshold 1e-4,</t>
    </r>
  </si>
  <si>
    <r>
      <rPr>
        <b/>
        <sz val="13"/>
        <color theme="1"/>
        <rFont val="Calibri"/>
        <family val="2"/>
        <scheme val="minor"/>
      </rPr>
      <t>Double Pendulum</t>
    </r>
    <r>
      <rPr>
        <sz val="13"/>
        <color theme="1"/>
        <rFont val="Calibri"/>
        <family val="2"/>
        <scheme val="minor"/>
      </rPr>
      <t xml:space="preserve"> - max poly 5, threshold 1e-4</t>
    </r>
  </si>
  <si>
    <t>b</t>
  </si>
  <si>
    <t>M</t>
  </si>
  <si>
    <t>M%</t>
  </si>
  <si>
    <t>Cell Approximation Results</t>
  </si>
  <si>
    <t xml:space="preserve">Cart with Pendulum                       </t>
  </si>
  <si>
    <t>b%</t>
  </si>
  <si>
    <t xml:space="preserve">Double Pendulum                       </t>
  </si>
  <si>
    <t>Test Campaign - "Symbolic Simplification Script"</t>
  </si>
  <si>
    <t>Matrix dim</t>
  </si>
  <si>
    <t>Variables n°</t>
  </si>
  <si>
    <t>Average Simplification time [s]</t>
  </si>
  <si>
    <t xml:space="preserve">Simplified mat. average Solving time [s] </t>
  </si>
  <si>
    <t xml:space="preserve">Original mat. average Solving time [s] </t>
  </si>
  <si>
    <t>Shrink ratio</t>
  </si>
  <si>
    <t>2x2</t>
  </si>
  <si>
    <t>2x1</t>
  </si>
  <si>
    <t>4x4</t>
  </si>
  <si>
    <t>4x1</t>
  </si>
  <si>
    <t>Simplified mat. average length</t>
  </si>
  <si>
    <t>Original mat. length</t>
  </si>
  <si>
    <t>Chunk size = 300</t>
  </si>
  <si>
    <t>Max Iter cycle = 5</t>
  </si>
  <si>
    <t>Iter Threshold = 0,1</t>
  </si>
  <si>
    <t>Allocated Logical Core = 10</t>
  </si>
  <si>
    <t>CPU = AMD Ryzen 5 5500U @2.10Ghz - 4.00 Ghz</t>
  </si>
  <si>
    <t>Satellite Platform       "1 arm only bus fixed"</t>
  </si>
  <si>
    <t>Function used = sympy.simplify</t>
  </si>
  <si>
    <t>Adaptive Chunk size Test Campaing</t>
  </si>
  <si>
    <r>
      <rPr>
        <b/>
        <sz val="13"/>
        <color theme="1"/>
        <rFont val="Calibri"/>
        <family val="2"/>
        <scheme val="minor"/>
      </rPr>
      <t xml:space="preserve">Satellite Platform - </t>
    </r>
    <r>
      <rPr>
        <sz val="13"/>
        <color theme="1"/>
        <rFont val="Calibri"/>
        <family val="2"/>
        <scheme val="minor"/>
      </rPr>
      <t>1 arm bus fixed</t>
    </r>
  </si>
  <si>
    <t>Run</t>
  </si>
  <si>
    <t>Tempi</t>
  </si>
  <si>
    <t>Mat len</t>
  </si>
  <si>
    <t>Average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</si>
</sst>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1F9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rgb="FFFDEF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DDBD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8275"/>
        <bgColor indexed="64"/>
      </patternFill>
    </fill>
    <fill>
      <patternFill patternType="solid">
        <fgColor rgb="FFDAD8D8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 diagonalUp="1" diagonalDown="1"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 style="thin">
        <color indexed="64"/>
      </diagonal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5">
    <xf numFmtId="0" fontId="0" fillId="0" borderId="0" xfId="0"/>
    <xf numFmtId="0" fontId="0" fillId="3" borderId="0" xfId="0" applyFill="1"/>
    <xf numFmtId="0" fontId="0" fillId="2" borderId="0" xfId="0" applyFill="1"/>
    <xf numFmtId="0" fontId="0" fillId="5" borderId="12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4" xfId="0" applyFill="1" applyBorder="1"/>
    <xf numFmtId="0" fontId="0" fillId="5" borderId="0" xfId="0" applyFill="1"/>
    <xf numFmtId="0" fontId="0" fillId="5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4" xfId="0" applyFill="1" applyBorder="1"/>
    <xf numFmtId="0" fontId="0" fillId="6" borderId="1" xfId="0" applyFill="1" applyBorder="1"/>
    <xf numFmtId="0" fontId="0" fillId="6" borderId="2" xfId="0" applyFill="1" applyBorder="1"/>
    <xf numFmtId="0" fontId="0" fillId="4" borderId="0" xfId="0" applyFill="1"/>
    <xf numFmtId="164" fontId="0" fillId="6" borderId="0" xfId="0" applyNumberFormat="1" applyFill="1"/>
    <xf numFmtId="2" fontId="0" fillId="4" borderId="0" xfId="0" applyNumberFormat="1" applyFill="1"/>
    <xf numFmtId="164" fontId="0" fillId="2" borderId="0" xfId="0" applyNumberFormat="1" applyFill="1"/>
    <xf numFmtId="0" fontId="0" fillId="5" borderId="12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7" borderId="14" xfId="0" applyFill="1" applyBorder="1"/>
    <xf numFmtId="0" fontId="0" fillId="7" borderId="0" xfId="0" applyFill="1"/>
    <xf numFmtId="0" fontId="0" fillId="7" borderId="4" xfId="0" applyFill="1" applyBorder="1"/>
    <xf numFmtId="0" fontId="0" fillId="7" borderId="8" xfId="0" applyFill="1" applyBorder="1"/>
    <xf numFmtId="0" fontId="0" fillId="7" borderId="1" xfId="0" applyFill="1" applyBorder="1"/>
    <xf numFmtId="0" fontId="0" fillId="7" borderId="2" xfId="0" applyFill="1" applyBorder="1"/>
    <xf numFmtId="164" fontId="0" fillId="6" borderId="2" xfId="0" applyNumberFormat="1" applyFill="1" applyBorder="1"/>
    <xf numFmtId="164" fontId="0" fillId="6" borderId="4" xfId="0" applyNumberFormat="1" applyFill="1" applyBorder="1"/>
    <xf numFmtId="164" fontId="0" fillId="5" borderId="4" xfId="0" applyNumberFormat="1" applyFill="1" applyBorder="1"/>
    <xf numFmtId="164" fontId="0" fillId="3" borderId="0" xfId="0" applyNumberFormat="1" applyFill="1"/>
    <xf numFmtId="2" fontId="7" fillId="4" borderId="0" xfId="0" applyNumberFormat="1" applyFont="1" applyFill="1"/>
    <xf numFmtId="0" fontId="0" fillId="6" borderId="8" xfId="0" applyFill="1" applyBorder="1"/>
    <xf numFmtId="164" fontId="0" fillId="5" borderId="10" xfId="0" applyNumberFormat="1" applyFill="1" applyBorder="1"/>
    <xf numFmtId="164" fontId="0" fillId="4" borderId="0" xfId="0" applyNumberFormat="1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wrapText="1"/>
    </xf>
    <xf numFmtId="0" fontId="9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8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9" fillId="4" borderId="14" xfId="0" applyFont="1" applyFill="1" applyBorder="1" applyAlignment="1">
      <alignment vertical="center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1" fillId="5" borderId="12" xfId="0" applyFont="1" applyFill="1" applyBorder="1"/>
    <xf numFmtId="0" fontId="11" fillId="5" borderId="11" xfId="0" applyFont="1" applyFill="1" applyBorder="1"/>
    <xf numFmtId="0" fontId="11" fillId="5" borderId="10" xfId="0" applyFont="1" applyFill="1" applyBorder="1"/>
    <xf numFmtId="0" fontId="11" fillId="6" borderId="14" xfId="0" applyFont="1" applyFill="1" applyBorder="1"/>
    <xf numFmtId="0" fontId="11" fillId="6" borderId="0" xfId="0" applyFont="1" applyFill="1"/>
    <xf numFmtId="0" fontId="11" fillId="6" borderId="4" xfId="0" applyFont="1" applyFill="1" applyBorder="1"/>
    <xf numFmtId="0" fontId="11" fillId="5" borderId="14" xfId="0" applyFont="1" applyFill="1" applyBorder="1"/>
    <xf numFmtId="0" fontId="11" fillId="5" borderId="0" xfId="0" applyFont="1" applyFill="1"/>
    <xf numFmtId="0" fontId="11" fillId="5" borderId="4" xfId="0" applyFont="1" applyFill="1" applyBorder="1"/>
    <xf numFmtId="0" fontId="11" fillId="6" borderId="8" xfId="0" applyFont="1" applyFill="1" applyBorder="1"/>
    <xf numFmtId="0" fontId="11" fillId="6" borderId="1" xfId="0" applyFont="1" applyFill="1" applyBorder="1"/>
    <xf numFmtId="0" fontId="11" fillId="6" borderId="2" xfId="0" applyFont="1" applyFill="1" applyBorder="1"/>
    <xf numFmtId="2" fontId="11" fillId="5" borderId="10" xfId="0" applyNumberFormat="1" applyFont="1" applyFill="1" applyBorder="1" applyAlignment="1">
      <alignment horizontal="right" indent="1"/>
    </xf>
    <xf numFmtId="2" fontId="11" fillId="6" borderId="4" xfId="0" applyNumberFormat="1" applyFont="1" applyFill="1" applyBorder="1" applyAlignment="1">
      <alignment horizontal="right" indent="1"/>
    </xf>
    <xf numFmtId="2" fontId="11" fillId="5" borderId="4" xfId="0" applyNumberFormat="1" applyFont="1" applyFill="1" applyBorder="1" applyAlignment="1">
      <alignment horizontal="right" indent="1"/>
    </xf>
    <xf numFmtId="2" fontId="11" fillId="6" borderId="2" xfId="0" applyNumberFormat="1" applyFont="1" applyFill="1" applyBorder="1" applyAlignment="1">
      <alignment horizontal="right" indent="1"/>
    </xf>
    <xf numFmtId="0" fontId="1" fillId="4" borderId="11" xfId="0" applyFont="1" applyFill="1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8" fillId="0" borderId="0" xfId="0" applyFont="1"/>
    <xf numFmtId="0" fontId="20" fillId="4" borderId="0" xfId="0" applyFont="1" applyFill="1" applyAlignment="1">
      <alignment vertical="center" wrapText="1"/>
    </xf>
    <xf numFmtId="0" fontId="11" fillId="10" borderId="13" xfId="0" applyFont="1" applyFill="1" applyBorder="1" applyAlignment="1">
      <alignment vertical="center"/>
    </xf>
    <xf numFmtId="0" fontId="11" fillId="10" borderId="9" xfId="0" applyFont="1" applyFill="1" applyBorder="1" applyAlignment="1">
      <alignment vertical="center"/>
    </xf>
    <xf numFmtId="0" fontId="11" fillId="8" borderId="9" xfId="0" applyFont="1" applyFill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0" fontId="21" fillId="0" borderId="0" xfId="0" applyFont="1" applyAlignment="1">
      <alignment vertical="center" wrapText="1"/>
    </xf>
    <xf numFmtId="0" fontId="11" fillId="9" borderId="19" xfId="0" applyFont="1" applyFill="1" applyBorder="1" applyAlignment="1">
      <alignment vertical="center" wrapText="1"/>
    </xf>
    <xf numFmtId="0" fontId="0" fillId="9" borderId="20" xfId="0" applyFill="1" applyBorder="1"/>
    <xf numFmtId="0" fontId="0" fillId="9" borderId="21" xfId="0" applyFill="1" applyBorder="1"/>
    <xf numFmtId="0" fontId="11" fillId="9" borderId="22" xfId="0" applyFont="1" applyFill="1" applyBorder="1" applyAlignment="1">
      <alignment vertical="center" wrapText="1"/>
    </xf>
    <xf numFmtId="0" fontId="11" fillId="9" borderId="23" xfId="0" applyFont="1" applyFill="1" applyBorder="1" applyAlignment="1">
      <alignment vertical="center" wrapText="1"/>
    </xf>
    <xf numFmtId="0" fontId="11" fillId="9" borderId="24" xfId="0" applyFont="1" applyFill="1" applyBorder="1" applyAlignment="1">
      <alignment vertical="center" wrapText="1"/>
    </xf>
    <xf numFmtId="0" fontId="18" fillId="4" borderId="0" xfId="0" applyFont="1" applyFill="1"/>
    <xf numFmtId="0" fontId="11" fillId="11" borderId="25" xfId="0" applyFont="1" applyFill="1" applyBorder="1" applyAlignment="1">
      <alignment vertical="center" wrapText="1"/>
    </xf>
    <xf numFmtId="0" fontId="11" fillId="9" borderId="26" xfId="0" applyFont="1" applyFill="1" applyBorder="1" applyAlignment="1">
      <alignment vertical="center" wrapText="1"/>
    </xf>
    <xf numFmtId="0" fontId="11" fillId="9" borderId="27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4" borderId="11" xfId="0" applyFont="1" applyFill="1" applyBorder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1" fillId="4" borderId="0" xfId="0" applyFont="1" applyFill="1"/>
    <xf numFmtId="0" fontId="11" fillId="4" borderId="14" xfId="0" applyFont="1" applyFill="1" applyBorder="1"/>
    <xf numFmtId="0" fontId="11" fillId="8" borderId="9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2" fontId="11" fillId="8" borderId="9" xfId="0" applyNumberFormat="1" applyFont="1" applyFill="1" applyBorder="1" applyAlignment="1">
      <alignment horizontal="center" vertical="center"/>
    </xf>
    <xf numFmtId="2" fontId="11" fillId="8" borderId="3" xfId="0" applyNumberFormat="1" applyFont="1" applyFill="1" applyBorder="1" applyAlignment="1">
      <alignment horizontal="center" vertical="center"/>
    </xf>
    <xf numFmtId="1" fontId="11" fillId="8" borderId="14" xfId="0" applyNumberFormat="1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1" fontId="11" fillId="8" borderId="4" xfId="0" applyNumberFormat="1" applyFont="1" applyFill="1" applyBorder="1" applyAlignment="1">
      <alignment horizontal="center" vertical="center" wrapText="1"/>
    </xf>
    <xf numFmtId="1" fontId="11" fillId="8" borderId="2" xfId="0" applyNumberFormat="1" applyFont="1" applyFill="1" applyBorder="1" applyAlignment="1">
      <alignment horizontal="center" vertical="center" wrapText="1"/>
    </xf>
    <xf numFmtId="166" fontId="11" fillId="9" borderId="13" xfId="0" applyNumberFormat="1" applyFont="1" applyFill="1" applyBorder="1" applyAlignment="1">
      <alignment horizontal="center" vertical="center"/>
    </xf>
    <xf numFmtId="166" fontId="11" fillId="9" borderId="3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2" fontId="11" fillId="4" borderId="9" xfId="0" applyNumberFormat="1" applyFont="1" applyFill="1" applyBorder="1" applyAlignment="1">
      <alignment horizontal="center" vertical="center"/>
    </xf>
    <xf numFmtId="1" fontId="11" fillId="4" borderId="14" xfId="0" applyNumberFormat="1" applyFont="1" applyFill="1" applyBorder="1" applyAlignment="1">
      <alignment horizontal="center" vertical="center"/>
    </xf>
    <xf numFmtId="1" fontId="11" fillId="4" borderId="4" xfId="0" applyNumberFormat="1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/>
    </xf>
    <xf numFmtId="2" fontId="11" fillId="10" borderId="9" xfId="0" applyNumberFormat="1" applyFont="1" applyFill="1" applyBorder="1" applyAlignment="1">
      <alignment horizontal="center" vertical="center"/>
    </xf>
    <xf numFmtId="1" fontId="11" fillId="10" borderId="14" xfId="0" applyNumberFormat="1" applyFont="1" applyFill="1" applyBorder="1" applyAlignment="1">
      <alignment horizontal="center" vertical="center"/>
    </xf>
    <xf numFmtId="1" fontId="11" fillId="10" borderId="4" xfId="0" applyNumberFormat="1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4" xfId="0" applyFont="1" applyFill="1" applyBorder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" fontId="11" fillId="10" borderId="11" xfId="0" applyNumberFormat="1" applyFont="1" applyFill="1" applyBorder="1" applyAlignment="1">
      <alignment horizontal="center" vertical="center"/>
    </xf>
    <xf numFmtId="1" fontId="11" fillId="10" borderId="0" xfId="0" applyNumberFormat="1" applyFont="1" applyFill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2" fontId="11" fillId="8" borderId="0" xfId="0" applyNumberFormat="1" applyFont="1" applyFill="1" applyAlignment="1">
      <alignment horizontal="center" vertical="center"/>
    </xf>
    <xf numFmtId="2" fontId="11" fillId="8" borderId="4" xfId="0" applyNumberFormat="1" applyFont="1" applyFill="1" applyBorder="1" applyAlignment="1">
      <alignment horizontal="center" vertical="center"/>
    </xf>
    <xf numFmtId="1" fontId="11" fillId="8" borderId="0" xfId="0" applyNumberFormat="1" applyFont="1" applyFill="1" applyAlignment="1">
      <alignment horizontal="center" vertical="center"/>
    </xf>
    <xf numFmtId="166" fontId="11" fillId="9" borderId="9" xfId="0" applyNumberFormat="1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2" fontId="11" fillId="4" borderId="3" xfId="0" applyNumberFormat="1" applyFont="1" applyFill="1" applyBorder="1" applyAlignment="1">
      <alignment horizontal="center" vertical="center"/>
    </xf>
    <xf numFmtId="2" fontId="11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2" fontId="11" fillId="4" borderId="4" xfId="0" applyNumberFormat="1" applyFont="1" applyFill="1" applyBorder="1" applyAlignment="1">
      <alignment horizontal="center" vertical="center"/>
    </xf>
    <xf numFmtId="2" fontId="11" fillId="4" borderId="2" xfId="0" applyNumberFormat="1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2" fontId="11" fillId="4" borderId="13" xfId="0" applyNumberFormat="1" applyFont="1" applyFill="1" applyBorder="1" applyAlignment="1">
      <alignment horizontal="center" vertical="center" wrapText="1"/>
    </xf>
    <xf numFmtId="2" fontId="11" fillId="4" borderId="3" xfId="0" applyNumberFormat="1" applyFont="1" applyFill="1" applyBorder="1" applyAlignment="1">
      <alignment horizontal="center" vertical="center" wrapText="1"/>
    </xf>
    <xf numFmtId="2" fontId="11" fillId="10" borderId="13" xfId="0" applyNumberFormat="1" applyFont="1" applyFill="1" applyBorder="1" applyAlignment="1">
      <alignment horizontal="center" vertical="center" wrapText="1"/>
    </xf>
    <xf numFmtId="2" fontId="11" fillId="10" borderId="3" xfId="0" applyNumberFormat="1" applyFont="1" applyFill="1" applyBorder="1" applyAlignment="1">
      <alignment horizontal="center" vertical="center" wrapText="1"/>
    </xf>
    <xf numFmtId="2" fontId="11" fillId="8" borderId="13" xfId="0" applyNumberFormat="1" applyFont="1" applyFill="1" applyBorder="1" applyAlignment="1">
      <alignment horizontal="center" vertical="center" wrapText="1"/>
    </xf>
    <xf numFmtId="2" fontId="11" fillId="8" borderId="3" xfId="0" applyNumberFormat="1" applyFont="1" applyFill="1" applyBorder="1" applyAlignment="1">
      <alignment horizontal="center" vertical="center" wrapText="1"/>
    </xf>
    <xf numFmtId="2" fontId="11" fillId="9" borderId="13" xfId="0" applyNumberFormat="1" applyFont="1" applyFill="1" applyBorder="1" applyAlignment="1">
      <alignment horizontal="center" vertical="center"/>
    </xf>
    <xf numFmtId="2" fontId="11" fillId="9" borderId="9" xfId="0" applyNumberFormat="1" applyFont="1" applyFill="1" applyBorder="1" applyAlignment="1">
      <alignment horizontal="center" vertical="center"/>
    </xf>
    <xf numFmtId="2" fontId="11" fillId="9" borderId="3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2" fontId="11" fillId="8" borderId="10" xfId="0" applyNumberFormat="1" applyFont="1" applyFill="1" applyBorder="1" applyAlignment="1">
      <alignment horizontal="center" vertical="center"/>
    </xf>
    <xf numFmtId="165" fontId="11" fillId="4" borderId="4" xfId="0" applyNumberFormat="1" applyFont="1" applyFill="1" applyBorder="1" applyAlignment="1">
      <alignment horizontal="center" vertical="center"/>
    </xf>
    <xf numFmtId="165" fontId="11" fillId="4" borderId="2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2" fontId="7" fillId="0" borderId="12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2" fontId="11" fillId="8" borderId="12" xfId="0" applyNumberFormat="1" applyFont="1" applyFill="1" applyBorder="1" applyAlignment="1">
      <alignment horizontal="center" vertical="center"/>
    </xf>
    <xf numFmtId="2" fontId="11" fillId="8" borderId="14" xfId="0" applyNumberFormat="1" applyFont="1" applyFill="1" applyBorder="1" applyAlignment="1">
      <alignment horizontal="center" vertical="center"/>
    </xf>
    <xf numFmtId="2" fontId="11" fillId="8" borderId="11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66" fontId="11" fillId="5" borderId="12" xfId="0" applyNumberFormat="1" applyFont="1" applyFill="1" applyBorder="1" applyAlignment="1">
      <alignment horizontal="center" vertical="center"/>
    </xf>
    <xf numFmtId="166" fontId="11" fillId="5" borderId="14" xfId="0" applyNumberFormat="1" applyFont="1" applyFill="1" applyBorder="1" applyAlignment="1">
      <alignment horizontal="center" vertical="center"/>
    </xf>
    <xf numFmtId="166" fontId="11" fillId="5" borderId="11" xfId="0" applyNumberFormat="1" applyFont="1" applyFill="1" applyBorder="1" applyAlignment="1">
      <alignment horizontal="center" vertical="center"/>
    </xf>
    <xf numFmtId="166" fontId="11" fillId="5" borderId="0" xfId="0" applyNumberFormat="1" applyFont="1" applyFill="1" applyAlignment="1">
      <alignment horizontal="center" vertical="center"/>
    </xf>
    <xf numFmtId="2" fontId="11" fillId="5" borderId="13" xfId="0" applyNumberFormat="1" applyFont="1" applyFill="1" applyBorder="1" applyAlignment="1">
      <alignment horizontal="center" vertical="center"/>
    </xf>
    <xf numFmtId="2" fontId="11" fillId="5" borderId="9" xfId="0" applyNumberFormat="1" applyFont="1" applyFill="1" applyBorder="1" applyAlignment="1">
      <alignment horizontal="center" vertical="center"/>
    </xf>
    <xf numFmtId="166" fontId="11" fillId="5" borderId="13" xfId="0" applyNumberFormat="1" applyFont="1" applyFill="1" applyBorder="1" applyAlignment="1">
      <alignment horizontal="center" vertical="center"/>
    </xf>
    <xf numFmtId="166" fontId="11" fillId="5" borderId="9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11" fillId="6" borderId="9" xfId="0" applyNumberFormat="1" applyFont="1" applyFill="1" applyBorder="1" applyAlignment="1">
      <alignment horizontal="center" vertical="center"/>
    </xf>
    <xf numFmtId="2" fontId="11" fillId="6" borderId="3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2" fontId="11" fillId="5" borderId="3" xfId="0" applyNumberFormat="1" applyFont="1" applyFill="1" applyBorder="1" applyAlignment="1">
      <alignment horizontal="center" vertical="center"/>
    </xf>
    <xf numFmtId="166" fontId="11" fillId="6" borderId="14" xfId="0" applyNumberFormat="1" applyFont="1" applyFill="1" applyBorder="1" applyAlignment="1">
      <alignment horizontal="center" vertical="center"/>
    </xf>
    <xf numFmtId="166" fontId="11" fillId="6" borderId="8" xfId="0" applyNumberFormat="1" applyFont="1" applyFill="1" applyBorder="1" applyAlignment="1">
      <alignment horizontal="center" vertical="center"/>
    </xf>
    <xf numFmtId="166" fontId="11" fillId="6" borderId="0" xfId="0" applyNumberFormat="1" applyFont="1" applyFill="1" applyAlignment="1">
      <alignment horizontal="center" vertical="center"/>
    </xf>
    <xf numFmtId="166" fontId="11" fillId="6" borderId="1" xfId="0" applyNumberFormat="1" applyFont="1" applyFill="1" applyBorder="1" applyAlignment="1">
      <alignment horizontal="center" vertical="center"/>
    </xf>
    <xf numFmtId="166" fontId="11" fillId="6" borderId="9" xfId="0" applyNumberFormat="1" applyFont="1" applyFill="1" applyBorder="1" applyAlignment="1">
      <alignment horizontal="center" vertical="center"/>
    </xf>
    <xf numFmtId="166" fontId="11" fillId="6" borderId="3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2" fontId="11" fillId="4" borderId="14" xfId="0" applyNumberFormat="1" applyFont="1" applyFill="1" applyBorder="1" applyAlignment="1">
      <alignment horizontal="center" vertical="center"/>
    </xf>
    <xf numFmtId="2" fontId="11" fillId="4" borderId="8" xfId="0" applyNumberFormat="1" applyFont="1" applyFill="1" applyBorder="1" applyAlignment="1">
      <alignment horizontal="center" vertical="center"/>
    </xf>
    <xf numFmtId="2" fontId="11" fillId="4" borderId="16" xfId="0" applyNumberFormat="1" applyFont="1" applyFill="1" applyBorder="1" applyAlignment="1">
      <alignment horizontal="center" vertical="center"/>
    </xf>
    <xf numFmtId="2" fontId="11" fillId="4" borderId="17" xfId="0" applyNumberFormat="1" applyFont="1" applyFill="1" applyBorder="1" applyAlignment="1">
      <alignment horizontal="center" vertical="center"/>
    </xf>
    <xf numFmtId="2" fontId="11" fillId="4" borderId="18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2" fontId="11" fillId="4" borderId="11" xfId="0" applyNumberFormat="1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13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/>
    </xf>
    <xf numFmtId="2" fontId="11" fillId="10" borderId="11" xfId="0" applyNumberFormat="1" applyFont="1" applyFill="1" applyBorder="1" applyAlignment="1">
      <alignment horizontal="center" vertical="center"/>
    </xf>
    <xf numFmtId="2" fontId="11" fillId="10" borderId="0" xfId="0" applyNumberFormat="1" applyFont="1" applyFill="1" applyAlignment="1">
      <alignment horizontal="center" vertical="center"/>
    </xf>
    <xf numFmtId="2" fontId="11" fillId="10" borderId="10" xfId="0" applyNumberFormat="1" applyFont="1" applyFill="1" applyBorder="1" applyAlignment="1">
      <alignment horizontal="center" vertical="center"/>
    </xf>
    <xf numFmtId="2" fontId="11" fillId="10" borderId="4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5" fontId="11" fillId="10" borderId="12" xfId="0" applyNumberFormat="1" applyFont="1" applyFill="1" applyBorder="1" applyAlignment="1">
      <alignment horizontal="center" vertical="center"/>
    </xf>
    <xf numFmtId="165" fontId="11" fillId="10" borderId="11" xfId="0" applyNumberFormat="1" applyFont="1" applyFill="1" applyBorder="1" applyAlignment="1">
      <alignment horizontal="center" vertical="center"/>
    </xf>
    <xf numFmtId="165" fontId="11" fillId="10" borderId="14" xfId="0" applyNumberFormat="1" applyFont="1" applyFill="1" applyBorder="1" applyAlignment="1">
      <alignment horizontal="center" vertical="center"/>
    </xf>
    <xf numFmtId="165" fontId="11" fillId="10" borderId="0" xfId="0" applyNumberFormat="1" applyFont="1" applyFill="1" applyAlignment="1">
      <alignment horizontal="center" vertical="center"/>
    </xf>
    <xf numFmtId="2" fontId="11" fillId="10" borderId="12" xfId="0" applyNumberFormat="1" applyFont="1" applyFill="1" applyBorder="1" applyAlignment="1">
      <alignment horizontal="center" vertical="center"/>
    </xf>
    <xf numFmtId="2" fontId="11" fillId="10" borderId="14" xfId="0" applyNumberFormat="1" applyFont="1" applyFill="1" applyBorder="1" applyAlignment="1">
      <alignment horizontal="center" vertical="center"/>
    </xf>
    <xf numFmtId="165" fontId="11" fillId="8" borderId="14" xfId="0" applyNumberFormat="1" applyFont="1" applyFill="1" applyBorder="1" applyAlignment="1">
      <alignment horizontal="center" vertical="center"/>
    </xf>
    <xf numFmtId="165" fontId="11" fillId="8" borderId="0" xfId="0" applyNumberFormat="1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1" fontId="11" fillId="4" borderId="0" xfId="0" applyNumberFormat="1" applyFont="1" applyFill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1" fillId="10" borderId="10" xfId="0" applyNumberFormat="1" applyFont="1" applyFill="1" applyBorder="1" applyAlignment="1">
      <alignment horizontal="center" vertical="center"/>
    </xf>
    <xf numFmtId="1" fontId="11" fillId="10" borderId="4" xfId="0" applyNumberFormat="1" applyFont="1" applyFill="1" applyBorder="1" applyAlignment="1">
      <alignment horizontal="center" vertical="center"/>
    </xf>
    <xf numFmtId="1" fontId="11" fillId="8" borderId="4" xfId="0" applyNumberFormat="1" applyFont="1" applyFill="1" applyBorder="1" applyAlignment="1">
      <alignment horizontal="center" vertical="center"/>
    </xf>
    <xf numFmtId="1" fontId="11" fillId="4" borderId="4" xfId="0" applyNumberFormat="1" applyFont="1" applyFill="1" applyBorder="1" applyAlignment="1">
      <alignment horizontal="center" vertical="center"/>
    </xf>
    <xf numFmtId="1" fontId="11" fillId="4" borderId="2" xfId="0" applyNumberFormat="1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center" vertical="center" wrapText="1"/>
    </xf>
    <xf numFmtId="0" fontId="11" fillId="12" borderId="14" xfId="0" applyFont="1" applyFill="1" applyBorder="1" applyAlignment="1">
      <alignment horizontal="center" vertical="center" wrapText="1"/>
    </xf>
    <xf numFmtId="0" fontId="11" fillId="12" borderId="4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1" fontId="11" fillId="10" borderId="12" xfId="0" applyNumberFormat="1" applyFont="1" applyFill="1" applyBorder="1" applyAlignment="1">
      <alignment horizontal="center" vertical="center"/>
    </xf>
    <xf numFmtId="1" fontId="11" fillId="4" borderId="8" xfId="0" applyNumberFormat="1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2" fontId="11" fillId="10" borderId="13" xfId="0" applyNumberFormat="1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" fontId="11" fillId="10" borderId="10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7B375"/>
      <color rgb="FFF38B2B"/>
      <color rgb="FF51753B"/>
      <color rgb="FF6A994E"/>
      <color rgb="FF41616B"/>
      <color rgb="FF527B88"/>
      <color rgb="FF6B97A5"/>
      <color rgb="FFF6BB00"/>
      <color rgb="FFFFD03B"/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"Classical</a:t>
            </a:r>
            <a:r>
              <a:rPr lang="en-US" sz="1400" b="1" baseline="0"/>
              <a:t> Kane's Theory Python code" - </a:t>
            </a:r>
            <a:r>
              <a:rPr lang="en-US" sz="1400" b="1"/>
              <a:t>Simulation Runtime vs System dof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Sheet1!$F$96</c:f>
              <c:strCache>
                <c:ptCount val="1"/>
                <c:pt idx="0">
                  <c:v>Intel core i7</c:v>
                </c:pt>
              </c:strCache>
            </c:strRef>
          </c:tx>
          <c:spPr>
            <a:ln w="28575" cap="rnd">
              <a:solidFill>
                <a:srgbClr val="5C8A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8A99"/>
              </a:solidFill>
              <a:ln w="9525">
                <a:solidFill>
                  <a:srgbClr val="5C8A99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5C8A99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6942237375858E-2"/>
                  <c:y val="4.4515480543213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Sheet1!$G$95:$K$95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Sheet1!$G$96:$K$96</c:f>
              <c:numCache>
                <c:formatCode>0.0000</c:formatCode>
                <c:ptCount val="5"/>
                <c:pt idx="0">
                  <c:v>4.4337037037037043E-2</c:v>
                </c:pt>
                <c:pt idx="1">
                  <c:v>5.8359259259259257E-2</c:v>
                </c:pt>
                <c:pt idx="2" formatCode="General">
                  <c:v>9.5929629629629629E-2</c:v>
                </c:pt>
                <c:pt idx="3">
                  <c:v>0.11020370370370371</c:v>
                </c:pt>
                <c:pt idx="4">
                  <c:v>0.17463333333333333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4-4486-A406-D7A07848F494}"/>
            </c:ext>
          </c:extLst>
        </c:ser>
        <c:ser>
          <c:idx val="1"/>
          <c:order val="1"/>
          <c:tx>
            <c:strRef>
              <c:f>Sheet1!$F$97</c:f>
              <c:strCache>
                <c:ptCount val="1"/>
                <c:pt idx="0">
                  <c:v>Amd Ryzen 5</c:v>
                </c:pt>
              </c:strCache>
            </c:strRef>
          </c:tx>
          <c:spPr>
            <a:ln w="28575" cap="rnd">
              <a:solidFill>
                <a:srgbClr val="F38B2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38B2B"/>
              </a:solidFill>
              <a:ln w="9525">
                <a:solidFill>
                  <a:srgbClr val="F38B2B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38B2B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2037899707679797E-2"/>
                  <c:y val="3.803157831065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Sheet1!$G$95:$K$95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Sheet1!$G$97:$K$97</c:f>
              <c:numCache>
                <c:formatCode>General</c:formatCode>
                <c:ptCount val="5"/>
                <c:pt idx="0">
                  <c:v>6.3396296296296298E-2</c:v>
                </c:pt>
                <c:pt idx="1">
                  <c:v>8.0125925925925934E-2</c:v>
                </c:pt>
                <c:pt idx="2">
                  <c:v>0.13418888888888889</c:v>
                </c:pt>
                <c:pt idx="3" formatCode="0.0000">
                  <c:v>0.16345925925925925</c:v>
                </c:pt>
                <c:pt idx="4" formatCode="0.0000">
                  <c:v>0.27773703703703706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4-4486-A406-D7A07848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9919"/>
        <c:axId val="437882879"/>
      </c:lineChart>
      <c:catAx>
        <c:axId val="43786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System</a:t>
                </a:r>
                <a:r>
                  <a:rPr lang="en-US" sz="1200" b="1" baseline="0"/>
                  <a:t> d</a:t>
                </a:r>
                <a:r>
                  <a:rPr lang="en-US" sz="1200" b="1"/>
                  <a:t>egrees</a:t>
                </a:r>
                <a:r>
                  <a:rPr lang="en-US" sz="1200" b="1" baseline="0"/>
                  <a:t> of fredoom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882879"/>
        <c:crosses val="autoZero"/>
        <c:auto val="1"/>
        <c:lblAlgn val="ctr"/>
        <c:lblOffset val="100"/>
        <c:noMultiLvlLbl val="0"/>
      </c:catAx>
      <c:valAx>
        <c:axId val="4378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Run time in</a:t>
                </a:r>
                <a:r>
                  <a:rPr lang="en-US" sz="1100" b="1" baseline="0"/>
                  <a:t> seconds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7.6288769612320893E-3"/>
              <c:y val="0.36971309310926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869919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"Stoneking's Kane's  Python code" - Simulation Runtime vs System dof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Sheet1!$AJ$96</c:f>
              <c:strCache>
                <c:ptCount val="1"/>
                <c:pt idx="0">
                  <c:v>Intel core i7</c:v>
                </c:pt>
              </c:strCache>
            </c:strRef>
          </c:tx>
          <c:spPr>
            <a:ln w="28575" cap="rnd">
              <a:solidFill>
                <a:srgbClr val="5C8A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C8A99"/>
              </a:solidFill>
              <a:ln w="9525">
                <a:solidFill>
                  <a:srgbClr val="5C8A99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5C8A99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6942237375858E-2"/>
                  <c:y val="4.4515480543213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Sheet1!$G$95:$K$95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Sheet1!$AK$96:$AO$96</c:f>
              <c:numCache>
                <c:formatCode>0.0000</c:formatCode>
                <c:ptCount val="5"/>
                <c:pt idx="0">
                  <c:v>8.3862962962962972E-2</c:v>
                </c:pt>
                <c:pt idx="1">
                  <c:v>0.10394074074074074</c:v>
                </c:pt>
                <c:pt idx="2">
                  <c:v>0.19248518518518518</c:v>
                </c:pt>
                <c:pt idx="3">
                  <c:v>0.22874814814814814</c:v>
                </c:pt>
                <c:pt idx="4">
                  <c:v>0.30625185185185183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B-4956-B52F-2E6F07BB1D5B}"/>
            </c:ext>
          </c:extLst>
        </c:ser>
        <c:ser>
          <c:idx val="1"/>
          <c:order val="1"/>
          <c:tx>
            <c:strRef>
              <c:f>Sheet1!$AJ$97</c:f>
              <c:strCache>
                <c:ptCount val="1"/>
                <c:pt idx="0">
                  <c:v>Amd Ryzen 5</c:v>
                </c:pt>
              </c:strCache>
            </c:strRef>
          </c:tx>
          <c:spPr>
            <a:ln w="28575" cap="rnd">
              <a:solidFill>
                <a:srgbClr val="F38B2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38B2B"/>
              </a:solidFill>
              <a:ln w="9525">
                <a:solidFill>
                  <a:srgbClr val="F38B2B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38B2B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2037899707679797E-2"/>
                  <c:y val="3.803157831065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Sheet1!$G$95:$K$95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Sheet1!$AK$97:$AO$97</c:f>
              <c:numCache>
                <c:formatCode>0.0000</c:formatCode>
                <c:ptCount val="5"/>
                <c:pt idx="0">
                  <c:v>0.12945185185185185</c:v>
                </c:pt>
                <c:pt idx="1">
                  <c:v>0.15093703703703704</c:v>
                </c:pt>
                <c:pt idx="2">
                  <c:v>0.29628518518518521</c:v>
                </c:pt>
                <c:pt idx="3">
                  <c:v>0.34184444444444445</c:v>
                </c:pt>
                <c:pt idx="4">
                  <c:v>0.45344074074074076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B-4956-B52F-2E6F07BB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9919"/>
        <c:axId val="437882879"/>
      </c:lineChart>
      <c:catAx>
        <c:axId val="43786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System</a:t>
                </a:r>
                <a:r>
                  <a:rPr lang="en-US" sz="1200" b="1" baseline="0"/>
                  <a:t> d</a:t>
                </a:r>
                <a:r>
                  <a:rPr lang="en-US" sz="1200" b="1"/>
                  <a:t>egrees</a:t>
                </a:r>
                <a:r>
                  <a:rPr lang="en-US" sz="1200" b="1" baseline="0"/>
                  <a:t> of fredoom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882879"/>
        <c:crosses val="autoZero"/>
        <c:auto val="1"/>
        <c:lblAlgn val="ctr"/>
        <c:lblOffset val="100"/>
        <c:noMultiLvlLbl val="0"/>
      </c:catAx>
      <c:valAx>
        <c:axId val="4378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Run time in</a:t>
                </a:r>
                <a:r>
                  <a:rPr lang="en-US" sz="1100" b="1" baseline="0"/>
                  <a:t> seconds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7.6288769612320893E-3"/>
              <c:y val="0.36971309310926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869919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"Classical Kane's" vs "Stoneking's Kane" code simulation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23118275828645E-2"/>
          <c:y val="7.3655745084944227E-2"/>
          <c:w val="0.91192639658591435"/>
          <c:h val="0.78234571976437939"/>
        </c:manualLayout>
      </c:layout>
      <c:lineChart>
        <c:grouping val="standard"/>
        <c:varyColors val="0"/>
        <c:ser>
          <c:idx val="0"/>
          <c:order val="0"/>
          <c:tx>
            <c:strRef>
              <c:f>Sheet1!$AE$144</c:f>
              <c:strCache>
                <c:ptCount val="1"/>
                <c:pt idx="0">
                  <c:v>Average Classical Kane code  </c:v>
                </c:pt>
              </c:strCache>
            </c:strRef>
          </c:tx>
          <c:spPr>
            <a:ln w="28575" cap="rnd">
              <a:solidFill>
                <a:srgbClr val="6A994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A994E"/>
              </a:solidFill>
              <a:ln w="9525">
                <a:solidFill>
                  <a:srgbClr val="6A994E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6A994E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1"/>
            <c:dispEq val="0"/>
            <c:trendlineLbl>
              <c:layout>
                <c:manualLayout>
                  <c:x val="-0.25170400217757283"/>
                  <c:y val="0.4560226995352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Sheet1!$AF$151:$AU$151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Sheet1!$AF$144:$AJ$144</c:f>
              <c:numCache>
                <c:formatCode>0.0000</c:formatCode>
                <c:ptCount val="5"/>
                <c:pt idx="0">
                  <c:v>5.3866666666666674E-2</c:v>
                </c:pt>
                <c:pt idx="1">
                  <c:v>6.9242592592592592E-2</c:v>
                </c:pt>
                <c:pt idx="2">
                  <c:v>0.11505925925925925</c:v>
                </c:pt>
                <c:pt idx="3">
                  <c:v>0.13683148148148147</c:v>
                </c:pt>
                <c:pt idx="4">
                  <c:v>0.22618518518518521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31-4A7B-B32C-9DB261AAEA05}"/>
            </c:ext>
          </c:extLst>
        </c:ser>
        <c:ser>
          <c:idx val="1"/>
          <c:order val="1"/>
          <c:tx>
            <c:strRef>
              <c:f>Sheet1!$AE$154</c:f>
              <c:strCache>
                <c:ptCount val="1"/>
                <c:pt idx="0">
                  <c:v>Average Stoneking's code  </c:v>
                </c:pt>
              </c:strCache>
            </c:strRef>
          </c:tx>
          <c:spPr>
            <a:ln w="28575" cap="rnd">
              <a:solidFill>
                <a:srgbClr val="BA12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1"/>
            <c:dispEq val="0"/>
            <c:trendlineLbl>
              <c:layout>
                <c:manualLayout>
                  <c:x val="-0.24914238907937944"/>
                  <c:y val="0.2528358391461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Sheet1!$AF$151:$AU$151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Sheet1!$AF$154:$AJ$154</c:f>
              <c:numCache>
                <c:formatCode>0.0000</c:formatCode>
                <c:ptCount val="5"/>
                <c:pt idx="0">
                  <c:v>0.10665740740740741</c:v>
                </c:pt>
                <c:pt idx="1">
                  <c:v>0.12743888888888888</c:v>
                </c:pt>
                <c:pt idx="2">
                  <c:v>0.24438518518518521</c:v>
                </c:pt>
                <c:pt idx="3">
                  <c:v>0.28529629629629627</c:v>
                </c:pt>
                <c:pt idx="4">
                  <c:v>0.37984629629629629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31-4A7B-B32C-9DB261AAE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69919"/>
        <c:axId val="437882879"/>
      </c:lineChart>
      <c:catAx>
        <c:axId val="43786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System</a:t>
                </a:r>
                <a:r>
                  <a:rPr lang="en-US" sz="1200" b="1" baseline="0"/>
                  <a:t> d</a:t>
                </a:r>
                <a:r>
                  <a:rPr lang="en-US" sz="1200" b="1"/>
                  <a:t>egrees</a:t>
                </a:r>
                <a:r>
                  <a:rPr lang="en-US" sz="1200" b="1" baseline="0"/>
                  <a:t> of fredoom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882879"/>
        <c:crosses val="autoZero"/>
        <c:auto val="1"/>
        <c:lblAlgn val="ctr"/>
        <c:lblOffset val="100"/>
        <c:noMultiLvlLbl val="0"/>
      </c:catAx>
      <c:valAx>
        <c:axId val="4378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Run time in</a:t>
                </a:r>
                <a:r>
                  <a:rPr lang="en-US" sz="1100" b="1" baseline="0"/>
                  <a:t> seconds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7.6288769612320893E-3"/>
              <c:y val="0.36971309310926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869919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"Cart</a:t>
            </a:r>
            <a:r>
              <a:rPr lang="en-US" b="1" baseline="0"/>
              <a:t> with Pendulum" - Approximation Error - M[0,1]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 error</c:v>
          </c:tx>
          <c:spPr>
            <a:ln w="22225" cap="rnd">
              <a:solidFill>
                <a:srgbClr val="6B97A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B97A5"/>
              </a:solidFill>
              <a:ln w="9525">
                <a:solidFill>
                  <a:srgbClr val="6B97A5"/>
                </a:solidFill>
              </a:ln>
              <a:effectLst/>
            </c:spPr>
          </c:marker>
          <c:xVal>
            <c:numRef>
              <c:f>Sheet1!$DB$122:$DB$130</c:f>
              <c:numCache>
                <c:formatCode>General</c:formatCode>
                <c:ptCount val="9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0.98</c:v>
                </c:pt>
                <c:pt idx="8">
                  <c:v>0.999</c:v>
                </c:pt>
              </c:numCache>
            </c:numRef>
          </c:xVal>
          <c:yVal>
            <c:numRef>
              <c:f>Sheet1!$DC$122:$DC$130</c:f>
              <c:numCache>
                <c:formatCode>General</c:formatCode>
                <c:ptCount val="9"/>
                <c:pt idx="0">
                  <c:v>25.72</c:v>
                </c:pt>
                <c:pt idx="1">
                  <c:v>3.11</c:v>
                </c:pt>
                <c:pt idx="2">
                  <c:v>6.77</c:v>
                </c:pt>
                <c:pt idx="3">
                  <c:v>13.99</c:v>
                </c:pt>
                <c:pt idx="4">
                  <c:v>8.01</c:v>
                </c:pt>
                <c:pt idx="5">
                  <c:v>5.68</c:v>
                </c:pt>
                <c:pt idx="6">
                  <c:v>8.0299999999999994</c:v>
                </c:pt>
                <c:pt idx="7">
                  <c:v>1.98</c:v>
                </c:pt>
                <c:pt idx="8">
                  <c:v>7.39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D6-40F0-A293-C433BD3E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592976"/>
        <c:axId val="1479584336"/>
      </c:scatterChart>
      <c:scatterChart>
        <c:scatterStyle val="lineMarker"/>
        <c:varyColors val="0"/>
        <c:ser>
          <c:idx val="1"/>
          <c:order val="1"/>
          <c:tx>
            <c:v>% error</c:v>
          </c:tx>
          <c:spPr>
            <a:ln w="22225" cap="rnd">
              <a:solidFill>
                <a:srgbClr val="6A994E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6A994E"/>
              </a:solidFill>
              <a:ln w="9525">
                <a:solidFill>
                  <a:srgbClr val="6A994E"/>
                </a:solidFill>
              </a:ln>
              <a:effectLst/>
            </c:spPr>
          </c:marker>
          <c:xVal>
            <c:numRef>
              <c:f>Sheet1!$DB$122:$DB$130</c:f>
              <c:numCache>
                <c:formatCode>General</c:formatCode>
                <c:ptCount val="9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0.98</c:v>
                </c:pt>
                <c:pt idx="8">
                  <c:v>0.999</c:v>
                </c:pt>
              </c:numCache>
            </c:numRef>
          </c:xVal>
          <c:yVal>
            <c:numRef>
              <c:f>Sheet1!$DD$122:$DD$130</c:f>
              <c:numCache>
                <c:formatCode>General</c:formatCode>
                <c:ptCount val="9"/>
                <c:pt idx="0">
                  <c:v>7.71</c:v>
                </c:pt>
                <c:pt idx="1">
                  <c:v>1.51</c:v>
                </c:pt>
                <c:pt idx="2">
                  <c:v>3.92</c:v>
                </c:pt>
                <c:pt idx="3">
                  <c:v>3.61</c:v>
                </c:pt>
                <c:pt idx="4">
                  <c:v>1.54</c:v>
                </c:pt>
                <c:pt idx="5">
                  <c:v>1.88</c:v>
                </c:pt>
                <c:pt idx="6">
                  <c:v>3.64</c:v>
                </c:pt>
                <c:pt idx="7">
                  <c:v>1.1200000000000001</c:v>
                </c:pt>
                <c:pt idx="8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D6-40F0-A293-C433BD3E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8288"/>
        <c:axId val="175046928"/>
      </c:scatterChart>
      <c:valAx>
        <c:axId val="1479592976"/>
        <c:scaling>
          <c:orientation val="minMax"/>
          <c:max val="1"/>
          <c:min val="0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bg1"/>
                    </a:solidFill>
                  </a:rPr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584336"/>
        <c:crosses val="autoZero"/>
        <c:crossBetween val="midCat"/>
        <c:minorUnit val="2.0000000000000005E-3"/>
      </c:valAx>
      <c:valAx>
        <c:axId val="1479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Normalized Absloute Error</a:t>
                </a:r>
              </a:p>
            </c:rich>
          </c:tx>
          <c:layout>
            <c:manualLayout>
              <c:xMode val="edge"/>
              <c:yMode val="edge"/>
              <c:x val="1.0020404019576075E-2"/>
              <c:y val="0.35732638496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592976"/>
        <c:crosses val="autoZero"/>
        <c:crossBetween val="midCat"/>
      </c:valAx>
      <c:valAx>
        <c:axId val="17504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%</a:t>
                </a:r>
                <a:r>
                  <a:rPr lang="it-IT" sz="1100" b="1" baseline="0"/>
                  <a:t> Max Error</a:t>
                </a:r>
                <a:endParaRPr lang="it-IT" sz="1100" b="1"/>
              </a:p>
            </c:rich>
          </c:tx>
          <c:layout>
            <c:manualLayout>
              <c:xMode val="edge"/>
              <c:yMode val="edge"/>
              <c:x val="0.96254057290393447"/>
              <c:y val="0.41402463837050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038288"/>
        <c:crosses val="max"/>
        <c:crossBetween val="midCat"/>
      </c:valAx>
      <c:valAx>
        <c:axId val="17503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4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"Cart</a:t>
            </a:r>
            <a:r>
              <a:rPr lang="en-US" b="1" baseline="0"/>
              <a:t> with Pendulum" - Approximation Error - b[0,0]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 error</c:v>
          </c:tx>
          <c:spPr>
            <a:ln w="22225" cap="rnd">
              <a:solidFill>
                <a:srgbClr val="6B97A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6B97A5"/>
              </a:solidFill>
              <a:ln w="9525">
                <a:solidFill>
                  <a:srgbClr val="6B97A5"/>
                </a:solidFill>
              </a:ln>
              <a:effectLst/>
            </c:spPr>
          </c:marker>
          <c:xVal>
            <c:numRef>
              <c:f>Sheet1!$DR$112:$DR$120</c:f>
              <c:numCache>
                <c:formatCode>General</c:formatCode>
                <c:ptCount val="9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0.98</c:v>
                </c:pt>
                <c:pt idx="8">
                  <c:v>0.999</c:v>
                </c:pt>
              </c:numCache>
            </c:numRef>
          </c:xVal>
          <c:yVal>
            <c:numRef>
              <c:f>Sheet1!$DS$112:$DS$120</c:f>
              <c:numCache>
                <c:formatCode>General</c:formatCode>
                <c:ptCount val="9"/>
                <c:pt idx="0">
                  <c:v>17.21</c:v>
                </c:pt>
                <c:pt idx="1">
                  <c:v>3.78</c:v>
                </c:pt>
                <c:pt idx="2">
                  <c:v>5.48</c:v>
                </c:pt>
                <c:pt idx="3">
                  <c:v>19.32</c:v>
                </c:pt>
                <c:pt idx="4">
                  <c:v>7.56</c:v>
                </c:pt>
                <c:pt idx="5">
                  <c:v>7.04</c:v>
                </c:pt>
                <c:pt idx="6">
                  <c:v>6.3</c:v>
                </c:pt>
                <c:pt idx="7">
                  <c:v>2.2200000000000002</c:v>
                </c:pt>
                <c:pt idx="8">
                  <c:v>5.66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DF4-BAAC-2A0DFC54D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592976"/>
        <c:axId val="1479584336"/>
      </c:scatterChart>
      <c:scatterChart>
        <c:scatterStyle val="lineMarker"/>
        <c:varyColors val="0"/>
        <c:ser>
          <c:idx val="1"/>
          <c:order val="1"/>
          <c:tx>
            <c:v>% error</c:v>
          </c:tx>
          <c:spPr>
            <a:ln w="22225" cap="rnd">
              <a:solidFill>
                <a:srgbClr val="6A994E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6A994E"/>
              </a:solidFill>
              <a:ln w="9525">
                <a:solidFill>
                  <a:srgbClr val="6A994E"/>
                </a:solidFill>
              </a:ln>
              <a:effectLst/>
            </c:spPr>
          </c:marker>
          <c:xVal>
            <c:numRef>
              <c:f>Sheet1!$DR$112:$DR$120</c:f>
              <c:numCache>
                <c:formatCode>General</c:formatCode>
                <c:ptCount val="9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0.98</c:v>
                </c:pt>
                <c:pt idx="8">
                  <c:v>0.999</c:v>
                </c:pt>
              </c:numCache>
            </c:numRef>
          </c:xVal>
          <c:yVal>
            <c:numRef>
              <c:f>Sheet1!$DT$112:$DT$120</c:f>
              <c:numCache>
                <c:formatCode>General</c:formatCode>
                <c:ptCount val="9"/>
                <c:pt idx="0">
                  <c:v>4.6100000000000003</c:v>
                </c:pt>
                <c:pt idx="1">
                  <c:v>1.98</c:v>
                </c:pt>
                <c:pt idx="2">
                  <c:v>2.1</c:v>
                </c:pt>
                <c:pt idx="3">
                  <c:v>5.52</c:v>
                </c:pt>
                <c:pt idx="4">
                  <c:v>1.4</c:v>
                </c:pt>
                <c:pt idx="5">
                  <c:v>2.62</c:v>
                </c:pt>
                <c:pt idx="6">
                  <c:v>2.5499999999999998</c:v>
                </c:pt>
                <c:pt idx="7">
                  <c:v>1.42</c:v>
                </c:pt>
                <c:pt idx="8">
                  <c:v>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7-4DF4-BAAC-2A0DFC54D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8288"/>
        <c:axId val="175046928"/>
      </c:scatterChart>
      <c:valAx>
        <c:axId val="1479592976"/>
        <c:scaling>
          <c:orientation val="minMax"/>
          <c:max val="1"/>
          <c:min val="0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bg1"/>
                    </a:solidFill>
                  </a:rPr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584336"/>
        <c:crosses val="autoZero"/>
        <c:crossBetween val="midCat"/>
        <c:minorUnit val="2.0000000000000005E-3"/>
      </c:valAx>
      <c:valAx>
        <c:axId val="1479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Normalized Absloute Error</a:t>
                </a:r>
              </a:p>
            </c:rich>
          </c:tx>
          <c:layout>
            <c:manualLayout>
              <c:xMode val="edge"/>
              <c:yMode val="edge"/>
              <c:x val="1.0020404019576075E-2"/>
              <c:y val="0.35732638496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592976"/>
        <c:crosses val="autoZero"/>
        <c:crossBetween val="midCat"/>
      </c:valAx>
      <c:valAx>
        <c:axId val="17504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%</a:t>
                </a:r>
                <a:r>
                  <a:rPr lang="it-IT" sz="1100" b="1" baseline="0"/>
                  <a:t> Max Error</a:t>
                </a:r>
                <a:endParaRPr lang="it-IT" sz="1100" b="1"/>
              </a:p>
            </c:rich>
          </c:tx>
          <c:layout>
            <c:manualLayout>
              <c:xMode val="edge"/>
              <c:yMode val="edge"/>
              <c:x val="0.96254057290393447"/>
              <c:y val="0.41402463837050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038288"/>
        <c:crosses val="max"/>
        <c:crossBetween val="midCat"/>
      </c:valAx>
      <c:valAx>
        <c:axId val="17503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4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"Double</a:t>
            </a:r>
            <a:r>
              <a:rPr lang="en-US" b="1" baseline="0"/>
              <a:t> Pendulum" - Approximation Error - M[0,1]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 error</c:v>
          </c:tx>
          <c:spPr>
            <a:ln w="22225" cap="rnd">
              <a:solidFill>
                <a:srgbClr val="F38B2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38B2B"/>
              </a:solidFill>
              <a:ln w="9525">
                <a:solidFill>
                  <a:srgbClr val="F38B2B"/>
                </a:solidFill>
              </a:ln>
              <a:effectLst/>
            </c:spPr>
          </c:marker>
          <c:xVal>
            <c:numRef>
              <c:f>Sheet1!$CU$178:$CU$186</c:f>
              <c:numCache>
                <c:formatCode>General</c:formatCode>
                <c:ptCount val="9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0.98</c:v>
                </c:pt>
                <c:pt idx="8">
                  <c:v>0.999</c:v>
                </c:pt>
              </c:numCache>
            </c:numRef>
          </c:xVal>
          <c:yVal>
            <c:numRef>
              <c:f>Sheet1!$CV$178:$CV$186</c:f>
              <c:numCache>
                <c:formatCode>General</c:formatCode>
                <c:ptCount val="9"/>
                <c:pt idx="0">
                  <c:v>5.07</c:v>
                </c:pt>
                <c:pt idx="1">
                  <c:v>1.41</c:v>
                </c:pt>
                <c:pt idx="2">
                  <c:v>7.27</c:v>
                </c:pt>
                <c:pt idx="3">
                  <c:v>2.2799999999999998</c:v>
                </c:pt>
                <c:pt idx="4">
                  <c:v>6.95</c:v>
                </c:pt>
                <c:pt idx="5">
                  <c:v>1.65</c:v>
                </c:pt>
                <c:pt idx="6">
                  <c:v>3.67</c:v>
                </c:pt>
                <c:pt idx="7">
                  <c:v>1.39</c:v>
                </c:pt>
                <c:pt idx="8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E-47F8-9B88-1EEF24AC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592976"/>
        <c:axId val="1479584336"/>
      </c:scatterChart>
      <c:scatterChart>
        <c:scatterStyle val="lineMarker"/>
        <c:varyColors val="0"/>
        <c:ser>
          <c:idx val="1"/>
          <c:order val="1"/>
          <c:tx>
            <c:v>% error</c:v>
          </c:tx>
          <c:spPr>
            <a:ln w="22225" cap="rnd">
              <a:solidFill>
                <a:srgbClr val="BA12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BA1200"/>
              </a:solidFill>
              <a:ln w="9525">
                <a:solidFill>
                  <a:srgbClr val="BA1200"/>
                </a:solidFill>
              </a:ln>
              <a:effectLst/>
            </c:spPr>
          </c:marker>
          <c:xVal>
            <c:numRef>
              <c:f>Sheet1!$DB$122:$DB$130</c:f>
              <c:numCache>
                <c:formatCode>General</c:formatCode>
                <c:ptCount val="9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0.98</c:v>
                </c:pt>
                <c:pt idx="8">
                  <c:v>0.999</c:v>
                </c:pt>
              </c:numCache>
            </c:numRef>
          </c:xVal>
          <c:yVal>
            <c:numRef>
              <c:f>Sheet1!$CW$178:$CW$186</c:f>
              <c:numCache>
                <c:formatCode>General</c:formatCode>
                <c:ptCount val="9"/>
                <c:pt idx="0">
                  <c:v>1.38</c:v>
                </c:pt>
                <c:pt idx="1">
                  <c:v>0.71</c:v>
                </c:pt>
                <c:pt idx="2">
                  <c:v>1.31</c:v>
                </c:pt>
                <c:pt idx="3">
                  <c:v>0.87</c:v>
                </c:pt>
                <c:pt idx="4">
                  <c:v>1.07</c:v>
                </c:pt>
                <c:pt idx="5">
                  <c:v>0.49</c:v>
                </c:pt>
                <c:pt idx="6">
                  <c:v>0.74</c:v>
                </c:pt>
                <c:pt idx="7">
                  <c:v>0.43</c:v>
                </c:pt>
                <c:pt idx="8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E-47F8-9B88-1EEF24AC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8288"/>
        <c:axId val="175046928"/>
      </c:scatterChart>
      <c:valAx>
        <c:axId val="1479592976"/>
        <c:scaling>
          <c:orientation val="minMax"/>
          <c:max val="1"/>
          <c:min val="0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bg1"/>
                    </a:solidFill>
                  </a:rPr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584336"/>
        <c:crosses val="autoZero"/>
        <c:crossBetween val="midCat"/>
        <c:minorUnit val="2.0000000000000005E-3"/>
      </c:valAx>
      <c:valAx>
        <c:axId val="1479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Normalized Absloute Error</a:t>
                </a:r>
              </a:p>
            </c:rich>
          </c:tx>
          <c:layout>
            <c:manualLayout>
              <c:xMode val="edge"/>
              <c:yMode val="edge"/>
              <c:x val="1.0020404019576075E-2"/>
              <c:y val="0.35732638496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592976"/>
        <c:crosses val="autoZero"/>
        <c:crossBetween val="midCat"/>
      </c:valAx>
      <c:valAx>
        <c:axId val="17504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%</a:t>
                </a:r>
                <a:r>
                  <a:rPr lang="it-IT" sz="1100" b="1" baseline="0"/>
                  <a:t> Max Error</a:t>
                </a:r>
                <a:endParaRPr lang="it-IT" sz="1100" b="1"/>
              </a:p>
            </c:rich>
          </c:tx>
          <c:layout>
            <c:manualLayout>
              <c:xMode val="edge"/>
              <c:yMode val="edge"/>
              <c:x val="0.96254057290393447"/>
              <c:y val="0.41402463837050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038288"/>
        <c:crosses val="max"/>
        <c:crossBetween val="midCat"/>
      </c:valAx>
      <c:valAx>
        <c:axId val="17503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4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"Double</a:t>
            </a:r>
            <a:r>
              <a:rPr lang="en-US" b="1" baseline="0"/>
              <a:t> Pendulum" - Approximation Error - b[0,0]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Abs error</c:v>
          </c:tx>
          <c:spPr>
            <a:ln w="22225" cap="rnd">
              <a:solidFill>
                <a:srgbClr val="F38B2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38B2B"/>
              </a:solidFill>
              <a:ln w="9525">
                <a:solidFill>
                  <a:srgbClr val="F38B2B"/>
                </a:solidFill>
              </a:ln>
              <a:effectLst/>
            </c:spPr>
          </c:marker>
          <c:xVal>
            <c:numRef>
              <c:f>Sheet1!$CU$178:$CU$186</c:f>
              <c:numCache>
                <c:formatCode>General</c:formatCode>
                <c:ptCount val="9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0.98</c:v>
                </c:pt>
                <c:pt idx="8">
                  <c:v>0.999</c:v>
                </c:pt>
              </c:numCache>
            </c:numRef>
          </c:xVal>
          <c:yVal>
            <c:numRef>
              <c:f>Sheet1!$DN$178:$DN$186</c:f>
              <c:numCache>
                <c:formatCode>General</c:formatCode>
                <c:ptCount val="9"/>
                <c:pt idx="0">
                  <c:v>6097.4</c:v>
                </c:pt>
                <c:pt idx="1">
                  <c:v>8569.42</c:v>
                </c:pt>
                <c:pt idx="2">
                  <c:v>1597.99</c:v>
                </c:pt>
                <c:pt idx="3">
                  <c:v>15892.4</c:v>
                </c:pt>
                <c:pt idx="4">
                  <c:v>7451.9</c:v>
                </c:pt>
                <c:pt idx="5">
                  <c:v>30234.12</c:v>
                </c:pt>
                <c:pt idx="6">
                  <c:v>2201.1999999999998</c:v>
                </c:pt>
                <c:pt idx="7">
                  <c:v>22278</c:v>
                </c:pt>
                <c:pt idx="8">
                  <c:v>4015.28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357-A0B6-84CFBC23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592976"/>
        <c:axId val="1479584336"/>
      </c:scatterChart>
      <c:scatterChart>
        <c:scatterStyle val="lineMarker"/>
        <c:varyColors val="0"/>
        <c:ser>
          <c:idx val="1"/>
          <c:order val="1"/>
          <c:tx>
            <c:v>% error</c:v>
          </c:tx>
          <c:spPr>
            <a:ln w="22225" cap="rnd">
              <a:solidFill>
                <a:srgbClr val="BA12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BA1200"/>
              </a:solidFill>
              <a:ln w="9525">
                <a:solidFill>
                  <a:srgbClr val="BA1200"/>
                </a:solidFill>
              </a:ln>
              <a:effectLst/>
            </c:spPr>
          </c:marker>
          <c:xVal>
            <c:numRef>
              <c:f>Sheet1!$DB$122:$DB$130</c:f>
              <c:numCache>
                <c:formatCode>General</c:formatCode>
                <c:ptCount val="9"/>
                <c:pt idx="0">
                  <c:v>0.9</c:v>
                </c:pt>
                <c:pt idx="1">
                  <c:v>0.91</c:v>
                </c:pt>
                <c:pt idx="2">
                  <c:v>0.92</c:v>
                </c:pt>
                <c:pt idx="3">
                  <c:v>0.93</c:v>
                </c:pt>
                <c:pt idx="4">
                  <c:v>0.94</c:v>
                </c:pt>
                <c:pt idx="5">
                  <c:v>0.95</c:v>
                </c:pt>
                <c:pt idx="6">
                  <c:v>0.96</c:v>
                </c:pt>
                <c:pt idx="7">
                  <c:v>0.98</c:v>
                </c:pt>
                <c:pt idx="8">
                  <c:v>0.999</c:v>
                </c:pt>
              </c:numCache>
            </c:numRef>
          </c:xVal>
          <c:yVal>
            <c:numRef>
              <c:f>Sheet1!$DO$178:$DO$186</c:f>
              <c:numCache>
                <c:formatCode>General</c:formatCode>
                <c:ptCount val="9"/>
                <c:pt idx="0">
                  <c:v>20000</c:v>
                </c:pt>
                <c:pt idx="1">
                  <c:v>30000</c:v>
                </c:pt>
                <c:pt idx="2">
                  <c:v>535</c:v>
                </c:pt>
                <c:pt idx="3">
                  <c:v>33219</c:v>
                </c:pt>
                <c:pt idx="4">
                  <c:v>43123</c:v>
                </c:pt>
                <c:pt idx="5">
                  <c:v>1283.0999999999999</c:v>
                </c:pt>
                <c:pt idx="6">
                  <c:v>811.8</c:v>
                </c:pt>
                <c:pt idx="7">
                  <c:v>87000</c:v>
                </c:pt>
                <c:pt idx="8">
                  <c:v>1764.22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357-A0B6-84CFBC23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38288"/>
        <c:axId val="175046928"/>
      </c:scatterChart>
      <c:valAx>
        <c:axId val="1479592976"/>
        <c:scaling>
          <c:orientation val="minMax"/>
          <c:max val="1"/>
          <c:min val="0.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chemeClr val="bg1"/>
                    </a:solidFill>
                  </a:rPr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584336"/>
        <c:crosses val="autoZero"/>
        <c:crossBetween val="midCat"/>
        <c:minorUnit val="2.0000000000000005E-3"/>
      </c:valAx>
      <c:valAx>
        <c:axId val="1479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Normalized Absloute Error</a:t>
                </a:r>
              </a:p>
            </c:rich>
          </c:tx>
          <c:layout>
            <c:manualLayout>
              <c:xMode val="edge"/>
              <c:yMode val="edge"/>
              <c:x val="1.0020404019576075E-2"/>
              <c:y val="0.357326384967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9592976"/>
        <c:crosses val="autoZero"/>
        <c:crossBetween val="midCat"/>
      </c:valAx>
      <c:valAx>
        <c:axId val="17504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1"/>
                  <a:t>%</a:t>
                </a:r>
                <a:r>
                  <a:rPr lang="it-IT" sz="1100" b="1" baseline="0"/>
                  <a:t> Max Error</a:t>
                </a:r>
                <a:endParaRPr lang="it-IT" sz="1100" b="1"/>
              </a:p>
            </c:rich>
          </c:tx>
          <c:layout>
            <c:manualLayout>
              <c:xMode val="edge"/>
              <c:yMode val="edge"/>
              <c:x val="0.96254057290393447"/>
              <c:y val="0.41402463837050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038288"/>
        <c:crosses val="max"/>
        <c:crossBetween val="midCat"/>
      </c:valAx>
      <c:valAx>
        <c:axId val="17503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4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Adaptive</a:t>
            </a:r>
            <a:r>
              <a:rPr lang="en-US" sz="1600" b="1" baseline="0"/>
              <a:t> Chunk Size - Test Campaign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Sheet1!$EH$46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B97A5"/>
              </a:solidFill>
              <a:ln w="44450">
                <a:solidFill>
                  <a:srgbClr val="6B97A5"/>
                </a:solidFill>
              </a:ln>
              <a:effectLst/>
            </c:spPr>
          </c:marker>
          <c:xVal>
            <c:numRef>
              <c:f>Sheet1!$EI$46</c:f>
              <c:numCache>
                <c:formatCode>0.00</c:formatCode>
                <c:ptCount val="1"/>
                <c:pt idx="0">
                  <c:v>98.623333333333335</c:v>
                </c:pt>
              </c:numCache>
            </c:numRef>
          </c:xVal>
          <c:yVal>
            <c:numRef>
              <c:f>Sheet1!$EJ$46</c:f>
              <c:numCache>
                <c:formatCode>0</c:formatCode>
                <c:ptCount val="1"/>
                <c:pt idx="0">
                  <c:v>10496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2-4EFC-8903-07EBBA84CD5C}"/>
            </c:ext>
          </c:extLst>
        </c:ser>
        <c:ser>
          <c:idx val="1"/>
          <c:order val="1"/>
          <c:tx>
            <c:strRef>
              <c:f>Sheet1!$EH$48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38B2B"/>
                </a:solidFill>
              </a:ln>
              <a:effectLst/>
            </c:spPr>
          </c:marker>
          <c:xVal>
            <c:numRef>
              <c:f>Sheet1!$EI$48</c:f>
              <c:numCache>
                <c:formatCode>0.00</c:formatCode>
                <c:ptCount val="1"/>
                <c:pt idx="0">
                  <c:v>152.97200000000001</c:v>
                </c:pt>
              </c:numCache>
            </c:numRef>
          </c:xVal>
          <c:yVal>
            <c:numRef>
              <c:f>Sheet1!$EJ$48</c:f>
              <c:numCache>
                <c:formatCode>0</c:formatCode>
                <c:ptCount val="1"/>
                <c:pt idx="0">
                  <c:v>10462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E2-4EFC-8903-07EBBA84CD5C}"/>
            </c:ext>
          </c:extLst>
        </c:ser>
        <c:ser>
          <c:idx val="2"/>
          <c:order val="2"/>
          <c:tx>
            <c:strRef>
              <c:f>Sheet1!$EH$50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44450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44450">
                  <a:solidFill>
                    <a:srgbClr val="BA12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9B0-4BE2-93DC-BED7FC1BADC4}"/>
              </c:ext>
            </c:extLst>
          </c:dPt>
          <c:xVal>
            <c:numRef>
              <c:f>Sheet1!$EI$50</c:f>
              <c:numCache>
                <c:formatCode>0.00</c:formatCode>
                <c:ptCount val="1"/>
                <c:pt idx="0">
                  <c:v>142.02999999999997</c:v>
                </c:pt>
              </c:numCache>
            </c:numRef>
          </c:xVal>
          <c:yVal>
            <c:numRef>
              <c:f>Sheet1!$EJ$50</c:f>
              <c:numCache>
                <c:formatCode>0</c:formatCode>
                <c:ptCount val="1"/>
                <c:pt idx="0">
                  <c:v>10462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2-4EFC-8903-07EBBA84CD5C}"/>
            </c:ext>
          </c:extLst>
        </c:ser>
        <c:ser>
          <c:idx val="3"/>
          <c:order val="3"/>
          <c:tx>
            <c:strRef>
              <c:f>Sheet1!$EH$52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44450">
                <a:solidFill>
                  <a:srgbClr val="F7B171"/>
                </a:solidFill>
              </a:ln>
              <a:effectLst/>
            </c:spPr>
          </c:marker>
          <c:xVal>
            <c:numRef>
              <c:f>Sheet1!$EI$52</c:f>
              <c:numCache>
                <c:formatCode>0.00</c:formatCode>
                <c:ptCount val="1"/>
                <c:pt idx="0">
                  <c:v>142.9</c:v>
                </c:pt>
              </c:numCache>
            </c:numRef>
          </c:xVal>
          <c:yVal>
            <c:numRef>
              <c:f>Sheet1!$EJ$52</c:f>
              <c:numCache>
                <c:formatCode>0</c:formatCode>
                <c:ptCount val="1"/>
                <c:pt idx="0">
                  <c:v>10503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E2-4EFC-8903-07EBBA84CD5C}"/>
            </c:ext>
          </c:extLst>
        </c:ser>
        <c:ser>
          <c:idx val="4"/>
          <c:order val="4"/>
          <c:tx>
            <c:strRef>
              <c:f>Sheet1!$EH$54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1616B"/>
              </a:solidFill>
              <a:ln w="44450">
                <a:solidFill>
                  <a:srgbClr val="41616B"/>
                </a:solidFill>
              </a:ln>
              <a:effectLst/>
            </c:spPr>
          </c:marker>
          <c:xVal>
            <c:numRef>
              <c:f>Sheet1!$EI$54</c:f>
              <c:numCache>
                <c:formatCode>0.00</c:formatCode>
                <c:ptCount val="1"/>
                <c:pt idx="0">
                  <c:v>140.08666666666667</c:v>
                </c:pt>
              </c:numCache>
            </c:numRef>
          </c:xVal>
          <c:yVal>
            <c:numRef>
              <c:f>Sheet1!$EJ$54</c:f>
              <c:numCache>
                <c:formatCode>0</c:formatCode>
                <c:ptCount val="1"/>
                <c:pt idx="0">
                  <c:v>10474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E2-4EFC-8903-07EBBA84CD5C}"/>
            </c:ext>
          </c:extLst>
        </c:ser>
        <c:ser>
          <c:idx val="5"/>
          <c:order val="5"/>
          <c:tx>
            <c:strRef>
              <c:f>Sheet1!$EH$56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A994E"/>
              </a:solidFill>
              <a:ln w="44450">
                <a:solidFill>
                  <a:srgbClr val="6A994E"/>
                </a:solidFill>
              </a:ln>
              <a:effectLst/>
            </c:spPr>
          </c:marker>
          <c:xVal>
            <c:numRef>
              <c:f>Sheet1!$EI$56</c:f>
              <c:numCache>
                <c:formatCode>0.00</c:formatCode>
                <c:ptCount val="1"/>
                <c:pt idx="0">
                  <c:v>343.19666666666672</c:v>
                </c:pt>
              </c:numCache>
            </c:numRef>
          </c:xVal>
          <c:yVal>
            <c:numRef>
              <c:f>Sheet1!$EJ$56</c:f>
              <c:numCache>
                <c:formatCode>0</c:formatCode>
                <c:ptCount val="1"/>
                <c:pt idx="0">
                  <c:v>10425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E2-4EFC-8903-07EBBA84CD5C}"/>
            </c:ext>
          </c:extLst>
        </c:ser>
        <c:ser>
          <c:idx val="6"/>
          <c:order val="6"/>
          <c:tx>
            <c:strRef>
              <c:f>Sheet1!$EH$58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1753B"/>
              </a:solidFill>
              <a:ln w="44450">
                <a:solidFill>
                  <a:srgbClr val="51753B"/>
                </a:solidFill>
              </a:ln>
              <a:effectLst/>
            </c:spPr>
          </c:marker>
          <c:xVal>
            <c:numRef>
              <c:f>Sheet1!$EI$58</c:f>
              <c:numCache>
                <c:formatCode>0.00</c:formatCode>
                <c:ptCount val="1"/>
                <c:pt idx="0">
                  <c:v>503.61666666666662</c:v>
                </c:pt>
              </c:numCache>
            </c:numRef>
          </c:xVal>
          <c:yVal>
            <c:numRef>
              <c:f>Sheet1!$EJ$58</c:f>
              <c:numCache>
                <c:formatCode>0</c:formatCode>
                <c:ptCount val="1"/>
                <c:pt idx="0">
                  <c:v>10459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E2-4EFC-8903-07EBBA84CD5C}"/>
            </c:ext>
          </c:extLst>
        </c:ser>
        <c:ser>
          <c:idx val="7"/>
          <c:order val="7"/>
          <c:tx>
            <c:strRef>
              <c:f>Sheet1!$EH$60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0000"/>
              </a:solidFill>
              <a:ln w="44450">
                <a:solidFill>
                  <a:srgbClr val="920000"/>
                </a:solidFill>
              </a:ln>
              <a:effectLst/>
            </c:spPr>
          </c:marker>
          <c:xVal>
            <c:numRef>
              <c:f>Sheet1!$EI$60</c:f>
              <c:numCache>
                <c:formatCode>0.00</c:formatCode>
                <c:ptCount val="1"/>
                <c:pt idx="0">
                  <c:v>517.31666666666672</c:v>
                </c:pt>
              </c:numCache>
            </c:numRef>
          </c:xVal>
          <c:yVal>
            <c:numRef>
              <c:f>Sheet1!$EJ$60</c:f>
              <c:numCache>
                <c:formatCode>0</c:formatCode>
                <c:ptCount val="1"/>
                <c:pt idx="0">
                  <c:v>10405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E2-4EFC-8903-07EBBA84CD5C}"/>
            </c:ext>
          </c:extLst>
        </c:ser>
        <c:ser>
          <c:idx val="8"/>
          <c:order val="8"/>
          <c:tx>
            <c:strRef>
              <c:f>Sheet1!$EH$62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4445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Sheet1!$EI$62</c:f>
              <c:numCache>
                <c:formatCode>0.00</c:formatCode>
                <c:ptCount val="1"/>
                <c:pt idx="0">
                  <c:v>515.55666666666673</c:v>
                </c:pt>
              </c:numCache>
            </c:numRef>
          </c:xVal>
          <c:yVal>
            <c:numRef>
              <c:f>Sheet1!$EJ$62</c:f>
              <c:numCache>
                <c:formatCode>0</c:formatCode>
                <c:ptCount val="1"/>
                <c:pt idx="0">
                  <c:v>10014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6E2-4EFC-8903-07EBBA84CD5C}"/>
            </c:ext>
          </c:extLst>
        </c:ser>
        <c:ser>
          <c:idx val="9"/>
          <c:order val="9"/>
          <c:tx>
            <c:strRef>
              <c:f>Sheet1!$EH$64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6BB00"/>
              </a:solidFill>
              <a:ln w="57150">
                <a:solidFill>
                  <a:srgbClr val="F6BB00"/>
                </a:solidFill>
              </a:ln>
              <a:effectLst/>
            </c:spPr>
          </c:marker>
          <c:xVal>
            <c:numRef>
              <c:f>Sheet1!$EI$64</c:f>
              <c:numCache>
                <c:formatCode>0.00</c:formatCode>
                <c:ptCount val="1"/>
                <c:pt idx="0">
                  <c:v>570.64666666666665</c:v>
                </c:pt>
              </c:numCache>
            </c:numRef>
          </c:xVal>
          <c:yVal>
            <c:numRef>
              <c:f>Sheet1!$EJ$64</c:f>
              <c:numCache>
                <c:formatCode>0</c:formatCode>
                <c:ptCount val="1"/>
                <c:pt idx="0">
                  <c:v>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6E2-4EFC-8903-07EBBA84CD5C}"/>
            </c:ext>
          </c:extLst>
        </c:ser>
        <c:ser>
          <c:idx val="10"/>
          <c:order val="10"/>
          <c:tx>
            <c:strRef>
              <c:f>Sheet1!$EH$66</c:f>
              <c:strCache>
                <c:ptCount val="1"/>
                <c:pt idx="0">
                  <c:v>1,1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6B97A5"/>
              </a:solidFill>
              <a:ln w="44450">
                <a:solidFill>
                  <a:srgbClr val="6B97A5"/>
                </a:solidFill>
              </a:ln>
              <a:effectLst/>
            </c:spPr>
          </c:marker>
          <c:xVal>
            <c:numRef>
              <c:f>Sheet1!$EI$66</c:f>
              <c:numCache>
                <c:formatCode>0.00</c:formatCode>
                <c:ptCount val="1"/>
                <c:pt idx="0">
                  <c:v>597.77666666666664</c:v>
                </c:pt>
              </c:numCache>
            </c:numRef>
          </c:xVal>
          <c:yVal>
            <c:numRef>
              <c:f>Sheet1!$EJ$66</c:f>
              <c:numCache>
                <c:formatCode>0</c:formatCode>
                <c:ptCount val="1"/>
                <c:pt idx="0">
                  <c:v>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6E2-4EFC-8903-07EBBA84CD5C}"/>
            </c:ext>
          </c:extLst>
        </c:ser>
        <c:ser>
          <c:idx val="11"/>
          <c:order val="11"/>
          <c:tx>
            <c:strRef>
              <c:f>Sheet1!$EH$68</c:f>
              <c:strCache>
                <c:ptCount val="1"/>
                <c:pt idx="0">
                  <c:v>1,2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41616B"/>
              </a:solidFill>
              <a:ln w="44450">
                <a:solidFill>
                  <a:srgbClr val="41616B"/>
                </a:solidFill>
              </a:ln>
              <a:effectLst/>
            </c:spPr>
          </c:marker>
          <c:xVal>
            <c:numRef>
              <c:f>Sheet1!$EI$68</c:f>
              <c:numCache>
                <c:formatCode>0.00</c:formatCode>
                <c:ptCount val="1"/>
                <c:pt idx="0">
                  <c:v>742.82666666666671</c:v>
                </c:pt>
              </c:numCache>
            </c:numRef>
          </c:xVal>
          <c:yVal>
            <c:numRef>
              <c:f>Sheet1!$EJ$68</c:f>
              <c:numCache>
                <c:formatCode>0</c:formatCode>
                <c:ptCount val="1"/>
                <c:pt idx="0">
                  <c:v>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6E2-4EFC-8903-07EBBA84CD5C}"/>
            </c:ext>
          </c:extLst>
        </c:ser>
        <c:ser>
          <c:idx val="12"/>
          <c:order val="12"/>
          <c:tx>
            <c:strRef>
              <c:f>Sheet1!$EH$70</c:f>
              <c:strCache>
                <c:ptCount val="1"/>
                <c:pt idx="0">
                  <c:v>1,3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6A994E"/>
              </a:solidFill>
              <a:ln w="44450">
                <a:solidFill>
                  <a:srgbClr val="6A994E"/>
                </a:solidFill>
              </a:ln>
              <a:effectLst/>
            </c:spPr>
          </c:marker>
          <c:xVal>
            <c:numRef>
              <c:f>Sheet1!$EI$70</c:f>
              <c:numCache>
                <c:formatCode>0.00</c:formatCode>
                <c:ptCount val="1"/>
                <c:pt idx="0">
                  <c:v>792.43999999999994</c:v>
                </c:pt>
              </c:numCache>
            </c:numRef>
          </c:xVal>
          <c:yVal>
            <c:numRef>
              <c:f>Sheet1!$EJ$70</c:f>
              <c:numCache>
                <c:formatCode>0</c:formatCode>
                <c:ptCount val="1"/>
                <c:pt idx="0">
                  <c:v>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6E2-4EFC-8903-07EBBA84CD5C}"/>
            </c:ext>
          </c:extLst>
        </c:ser>
        <c:ser>
          <c:idx val="13"/>
          <c:order val="13"/>
          <c:tx>
            <c:strRef>
              <c:f>Sheet1!$EH$72</c:f>
              <c:strCache>
                <c:ptCount val="1"/>
                <c:pt idx="0">
                  <c:v>1,4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38B2B"/>
              </a:solidFill>
              <a:ln w="44450">
                <a:solidFill>
                  <a:srgbClr val="F38B2B"/>
                </a:solidFill>
              </a:ln>
              <a:effectLst/>
            </c:spPr>
          </c:marker>
          <c:xVal>
            <c:numRef>
              <c:f>Sheet1!$EI$72</c:f>
              <c:numCache>
                <c:formatCode>0.00</c:formatCode>
                <c:ptCount val="1"/>
                <c:pt idx="0">
                  <c:v>777.5866666666667</c:v>
                </c:pt>
              </c:numCache>
            </c:numRef>
          </c:xVal>
          <c:yVal>
            <c:numRef>
              <c:f>Sheet1!$EJ$72</c:f>
              <c:numCache>
                <c:formatCode>0</c:formatCode>
                <c:ptCount val="1"/>
                <c:pt idx="0">
                  <c:v>8485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6E2-4EFC-8903-07EBBA84CD5C}"/>
            </c:ext>
          </c:extLst>
        </c:ser>
        <c:ser>
          <c:idx val="14"/>
          <c:order val="14"/>
          <c:tx>
            <c:strRef>
              <c:f>Sheet1!$EH$74</c:f>
              <c:strCache>
                <c:ptCount val="1"/>
                <c:pt idx="0">
                  <c:v>1,5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7B375"/>
              </a:solidFill>
              <a:ln w="44450">
                <a:solidFill>
                  <a:srgbClr val="F7B375"/>
                </a:solidFill>
              </a:ln>
              <a:effectLst/>
            </c:spPr>
          </c:marker>
          <c:xVal>
            <c:numRef>
              <c:f>Sheet1!$EI$74</c:f>
              <c:numCache>
                <c:formatCode>0.00</c:formatCode>
                <c:ptCount val="1"/>
                <c:pt idx="0">
                  <c:v>721.70499999999993</c:v>
                </c:pt>
              </c:numCache>
            </c:numRef>
          </c:xVal>
          <c:yVal>
            <c:numRef>
              <c:f>Sheet1!$EJ$74</c:f>
              <c:numCache>
                <c:formatCode>0</c:formatCode>
                <c:ptCount val="1"/>
                <c:pt idx="0">
                  <c:v>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6E2-4EFC-8903-07EBBA84CD5C}"/>
            </c:ext>
          </c:extLst>
        </c:ser>
        <c:ser>
          <c:idx val="15"/>
          <c:order val="15"/>
          <c:tx>
            <c:strRef>
              <c:f>Sheet1!$EH$76</c:f>
              <c:strCache>
                <c:ptCount val="1"/>
                <c:pt idx="0">
                  <c:v>1,6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44450">
                <a:solidFill>
                  <a:srgbClr val="C00000"/>
                </a:solidFill>
              </a:ln>
              <a:effectLst/>
            </c:spPr>
          </c:marker>
          <c:xVal>
            <c:numRef>
              <c:f>Sheet1!$EI$76</c:f>
              <c:numCache>
                <c:formatCode>0.00</c:formatCode>
                <c:ptCount val="1"/>
                <c:pt idx="0">
                  <c:v>803.71500000000003</c:v>
                </c:pt>
              </c:numCache>
            </c:numRef>
          </c:xVal>
          <c:yVal>
            <c:numRef>
              <c:f>Sheet1!$EJ$76</c:f>
              <c:numCache>
                <c:formatCode>0</c:formatCode>
                <c:ptCount val="1"/>
                <c:pt idx="0">
                  <c:v>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6E2-4EFC-8903-07EBBA84CD5C}"/>
            </c:ext>
          </c:extLst>
        </c:ser>
        <c:ser>
          <c:idx val="16"/>
          <c:order val="16"/>
          <c:tx>
            <c:strRef>
              <c:f>Sheet1!$EH$78</c:f>
              <c:strCache>
                <c:ptCount val="1"/>
                <c:pt idx="0">
                  <c:v>1,7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51753B"/>
              </a:solidFill>
              <a:ln w="44450">
                <a:solidFill>
                  <a:srgbClr val="51753B"/>
                </a:solidFill>
              </a:ln>
              <a:effectLst/>
            </c:spPr>
          </c:marker>
          <c:xVal>
            <c:numRef>
              <c:f>Sheet1!$EI$78</c:f>
              <c:numCache>
                <c:formatCode>0.00</c:formatCode>
                <c:ptCount val="1"/>
                <c:pt idx="0">
                  <c:v>902.21500000000003</c:v>
                </c:pt>
              </c:numCache>
            </c:numRef>
          </c:xVal>
          <c:yVal>
            <c:numRef>
              <c:f>Sheet1!$EJ$78</c:f>
              <c:numCache>
                <c:formatCode>0</c:formatCode>
                <c:ptCount val="1"/>
                <c:pt idx="0">
                  <c:v>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6E2-4EFC-8903-07EBBA84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40895"/>
        <c:axId val="1140342335"/>
      </c:scatterChart>
      <c:valAx>
        <c:axId val="1140340895"/>
        <c:scaling>
          <c:orientation val="minMax"/>
          <c:max val="10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aseline="0"/>
                  <a:t>Average Simplification time [s]</a:t>
                </a:r>
                <a:endParaRPr lang="it-IT" sz="1050"/>
              </a:p>
            </c:rich>
          </c:tx>
          <c:layout>
            <c:manualLayout>
              <c:xMode val="edge"/>
              <c:yMode val="edge"/>
              <c:x val="0.39499352262838477"/>
              <c:y val="0.93865219430441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0342335"/>
        <c:crosses val="autoZero"/>
        <c:crossBetween val="midCat"/>
        <c:majorUnit val="120"/>
      </c:valAx>
      <c:valAx>
        <c:axId val="1140342335"/>
        <c:scaling>
          <c:orientation val="minMax"/>
          <c:max val="11000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/>
                  <a:t>Simplified  Matrices </a:t>
                </a:r>
                <a:r>
                  <a:rPr lang="it-IT" sz="1050" baseline="0"/>
                  <a:t> Average  Lenght  [char]</a:t>
                </a:r>
                <a:endParaRPr lang="it-IT" sz="1050"/>
              </a:p>
            </c:rich>
          </c:tx>
          <c:layout>
            <c:manualLayout>
              <c:xMode val="edge"/>
              <c:yMode val="edge"/>
              <c:x val="1.0482030023326828E-2"/>
              <c:y val="0.26086728248896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03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Adaptive</a:t>
            </a:r>
            <a:r>
              <a:rPr lang="en-US" sz="1600" b="1" baseline="0"/>
              <a:t> Chunk Size - Test Campaign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Sheet1!$EH$46:$EH$79</c:f>
              <c:numCache>
                <c:formatCode>General</c:formatCode>
                <c:ptCount val="34"/>
                <c:pt idx="0">
                  <c:v>0.1</c:v>
                </c:pt>
                <c:pt idx="2">
                  <c:v>0.2</c:v>
                </c:pt>
                <c:pt idx="4">
                  <c:v>0.3</c:v>
                </c:pt>
                <c:pt idx="6">
                  <c:v>0.4</c:v>
                </c:pt>
                <c:pt idx="8">
                  <c:v>0.5</c:v>
                </c:pt>
                <c:pt idx="10">
                  <c:v>0.6</c:v>
                </c:pt>
                <c:pt idx="12">
                  <c:v>0.7</c:v>
                </c:pt>
                <c:pt idx="14">
                  <c:v>0.8</c:v>
                </c:pt>
                <c:pt idx="16">
                  <c:v>0.9</c:v>
                </c:pt>
                <c:pt idx="18">
                  <c:v>1</c:v>
                </c:pt>
                <c:pt idx="20">
                  <c:v>1.1000000000000001</c:v>
                </c:pt>
                <c:pt idx="22">
                  <c:v>1.2</c:v>
                </c:pt>
                <c:pt idx="24">
                  <c:v>1.3</c:v>
                </c:pt>
                <c:pt idx="26">
                  <c:v>1.4</c:v>
                </c:pt>
                <c:pt idx="28">
                  <c:v>1.5</c:v>
                </c:pt>
                <c:pt idx="30">
                  <c:v>1.6</c:v>
                </c:pt>
                <c:pt idx="32">
                  <c:v>1.7</c:v>
                </c:pt>
              </c:numCache>
            </c:numRef>
          </c:xVal>
          <c:yVal>
            <c:numRef>
              <c:f>Sheet1!$EI$46:$EI$79</c:f>
              <c:numCache>
                <c:formatCode>0.00</c:formatCode>
                <c:ptCount val="34"/>
                <c:pt idx="0">
                  <c:v>98.623333333333335</c:v>
                </c:pt>
                <c:pt idx="2">
                  <c:v>152.97200000000001</c:v>
                </c:pt>
                <c:pt idx="4">
                  <c:v>142.02999999999997</c:v>
                </c:pt>
                <c:pt idx="6">
                  <c:v>142.9</c:v>
                </c:pt>
                <c:pt idx="8">
                  <c:v>140.08666666666667</c:v>
                </c:pt>
                <c:pt idx="10">
                  <c:v>343.19666666666672</c:v>
                </c:pt>
                <c:pt idx="12">
                  <c:v>503.61666666666662</c:v>
                </c:pt>
                <c:pt idx="14">
                  <c:v>517.31666666666672</c:v>
                </c:pt>
                <c:pt idx="16">
                  <c:v>515.55666666666673</c:v>
                </c:pt>
                <c:pt idx="18">
                  <c:v>570.64666666666665</c:v>
                </c:pt>
                <c:pt idx="20">
                  <c:v>597.77666666666664</c:v>
                </c:pt>
                <c:pt idx="22">
                  <c:v>742.82666666666671</c:v>
                </c:pt>
                <c:pt idx="24">
                  <c:v>792.43999999999994</c:v>
                </c:pt>
                <c:pt idx="26">
                  <c:v>777.5866666666667</c:v>
                </c:pt>
                <c:pt idx="28">
                  <c:v>721.70499999999993</c:v>
                </c:pt>
                <c:pt idx="30">
                  <c:v>803.71500000000003</c:v>
                </c:pt>
                <c:pt idx="32">
                  <c:v>902.21500000000003</c:v>
                </c:pt>
              </c:numCache>
            </c:numRef>
          </c:yVal>
          <c:bubbleSize>
            <c:numRef>
              <c:f>Sheet1!$EJ$46:$EJ$79</c:f>
              <c:numCache>
                <c:formatCode>0</c:formatCode>
                <c:ptCount val="34"/>
                <c:pt idx="0">
                  <c:v>10496</c:v>
                </c:pt>
                <c:pt idx="2">
                  <c:v>10462</c:v>
                </c:pt>
                <c:pt idx="4">
                  <c:v>10462</c:v>
                </c:pt>
                <c:pt idx="6">
                  <c:v>10503</c:v>
                </c:pt>
                <c:pt idx="8">
                  <c:v>10474</c:v>
                </c:pt>
                <c:pt idx="10">
                  <c:v>10425</c:v>
                </c:pt>
                <c:pt idx="12">
                  <c:v>10459</c:v>
                </c:pt>
                <c:pt idx="14">
                  <c:v>10405</c:v>
                </c:pt>
                <c:pt idx="16">
                  <c:v>10014</c:v>
                </c:pt>
                <c:pt idx="18">
                  <c:v>9903</c:v>
                </c:pt>
                <c:pt idx="20">
                  <c:v>9745</c:v>
                </c:pt>
                <c:pt idx="22">
                  <c:v>9009</c:v>
                </c:pt>
                <c:pt idx="24">
                  <c:v>8667</c:v>
                </c:pt>
                <c:pt idx="26">
                  <c:v>8485</c:v>
                </c:pt>
                <c:pt idx="28">
                  <c:v>8338</c:v>
                </c:pt>
                <c:pt idx="30">
                  <c:v>8091</c:v>
                </c:pt>
                <c:pt idx="32">
                  <c:v>8625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9-0E51-483C-B145-62EE9EDD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140340895"/>
        <c:axId val="1140342335"/>
      </c:bubbleChart>
      <c:valAx>
        <c:axId val="114034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i="1" baseline="0"/>
                  <a:t>coef</a:t>
                </a:r>
                <a:r>
                  <a:rPr lang="it-IT" sz="1050" baseline="0"/>
                  <a:t> value</a:t>
                </a:r>
                <a:endParaRPr lang="it-IT" sz="1050"/>
              </a:p>
            </c:rich>
          </c:tx>
          <c:layout>
            <c:manualLayout>
              <c:xMode val="edge"/>
              <c:yMode val="edge"/>
              <c:x val="0.45296758692554484"/>
              <c:y val="0.93865219629564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0342335"/>
        <c:crosses val="autoZero"/>
        <c:crossBetween val="midCat"/>
        <c:majorUnit val="0.1"/>
        <c:minorUnit val="0.1"/>
      </c:valAx>
      <c:valAx>
        <c:axId val="11403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Simplification time [s]</a:t>
                </a:r>
              </a:p>
            </c:rich>
          </c:tx>
          <c:layout>
            <c:manualLayout>
              <c:xMode val="edge"/>
              <c:yMode val="edge"/>
              <c:x val="1.2245213546202251E-2"/>
              <c:y val="0.31520791029970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034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587189</xdr:colOff>
      <xdr:row>99</xdr:row>
      <xdr:rowOff>83484</xdr:rowOff>
    </xdr:from>
    <xdr:to>
      <xdr:col>20</xdr:col>
      <xdr:colOff>212351</xdr:colOff>
      <xdr:row>133</xdr:row>
      <xdr:rowOff>4483</xdr:rowOff>
    </xdr:to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104106E3-ADD3-4EEA-B08B-C7F953A16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449035</xdr:colOff>
      <xdr:row>99</xdr:row>
      <xdr:rowOff>136071</xdr:rowOff>
    </xdr:from>
    <xdr:to>
      <xdr:col>43</xdr:col>
      <xdr:colOff>74198</xdr:colOff>
      <xdr:row>133</xdr:row>
      <xdr:rowOff>57070</xdr:rowOff>
    </xdr:to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98E9B8B5-B4BB-4CE6-A37B-86E6FA3DF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398318</xdr:colOff>
      <xdr:row>159</xdr:row>
      <xdr:rowOff>51955</xdr:rowOff>
    </xdr:from>
    <xdr:to>
      <xdr:col>44</xdr:col>
      <xdr:colOff>26945</xdr:colOff>
      <xdr:row>192</xdr:row>
      <xdr:rowOff>115829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23BF1A7-4707-4E93-B888-A0FF997F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56153</xdr:colOff>
      <xdr:row>27</xdr:row>
      <xdr:rowOff>16213</xdr:rowOff>
    </xdr:from>
    <xdr:to>
      <xdr:col>77</xdr:col>
      <xdr:colOff>567550</xdr:colOff>
      <xdr:row>27</xdr:row>
      <xdr:rowOff>16330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D8A7910-5065-C7D8-4B1C-B2F15706A9B0}"/>
            </a:ext>
          </a:extLst>
        </xdr:cNvPr>
        <xdr:cNvCxnSpPr/>
      </xdr:nvCxnSpPr>
      <xdr:spPr>
        <a:xfrm flipV="1">
          <a:off x="46860032" y="5442179"/>
          <a:ext cx="511397" cy="117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98</xdr:col>
      <xdr:colOff>144780</xdr:colOff>
      <xdr:row>43</xdr:row>
      <xdr:rowOff>83820</xdr:rowOff>
    </xdr:from>
    <xdr:ext cx="36576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81B6EC1-C3CF-59E4-1D7C-9509D4DEE9C0}"/>
                </a:ext>
              </a:extLst>
            </xdr:cNvPr>
            <xdr:cNvSpPr txBox="1"/>
          </xdr:nvSpPr>
          <xdr:spPr>
            <a:xfrm>
              <a:off x="59984640" y="8564880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4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81B6EC1-C3CF-59E4-1D7C-9509D4DEE9C0}"/>
                </a:ext>
              </a:extLst>
            </xdr:cNvPr>
            <xdr:cNvSpPr txBox="1"/>
          </xdr:nvSpPr>
          <xdr:spPr>
            <a:xfrm>
              <a:off x="59984640" y="8564880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𝑅^2</a:t>
              </a:r>
              <a:endParaRPr lang="it-IT" sz="1400"/>
            </a:p>
          </xdr:txBody>
        </xdr:sp>
      </mc:Fallback>
    </mc:AlternateContent>
    <xdr:clientData/>
  </xdr:oneCellAnchor>
  <xdr:oneCellAnchor>
    <xdr:from>
      <xdr:col>98</xdr:col>
      <xdr:colOff>144780</xdr:colOff>
      <xdr:row>63</xdr:row>
      <xdr:rowOff>83820</xdr:rowOff>
    </xdr:from>
    <xdr:ext cx="36576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591E5563-383C-4CC6-8059-5CE2B3508C91}"/>
                </a:ext>
              </a:extLst>
            </xdr:cNvPr>
            <xdr:cNvSpPr txBox="1"/>
          </xdr:nvSpPr>
          <xdr:spPr>
            <a:xfrm>
              <a:off x="59786726" y="12358198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4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591E5563-383C-4CC6-8059-5CE2B3508C91}"/>
                </a:ext>
              </a:extLst>
            </xdr:cNvPr>
            <xdr:cNvSpPr txBox="1"/>
          </xdr:nvSpPr>
          <xdr:spPr>
            <a:xfrm>
              <a:off x="59786726" y="12358198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latin typeface="Cambria Math" panose="02040503050406030204" pitchFamily="18" charset="0"/>
                </a:rPr>
                <a:t>𝑅^2</a:t>
              </a:r>
              <a:endParaRPr lang="it-IT" sz="1400"/>
            </a:p>
          </xdr:txBody>
        </xdr:sp>
      </mc:Fallback>
    </mc:AlternateContent>
    <xdr:clientData/>
  </xdr:oneCellAnchor>
  <xdr:oneCellAnchor>
    <xdr:from>
      <xdr:col>108</xdr:col>
      <xdr:colOff>144780</xdr:colOff>
      <xdr:row>63</xdr:row>
      <xdr:rowOff>83820</xdr:rowOff>
    </xdr:from>
    <xdr:ext cx="36576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5B7378AC-7581-4FD5-A7AA-F4850C9B7704}"/>
                </a:ext>
              </a:extLst>
            </xdr:cNvPr>
            <xdr:cNvSpPr txBox="1"/>
          </xdr:nvSpPr>
          <xdr:spPr>
            <a:xfrm>
              <a:off x="59467425" y="12261651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4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5B7378AC-7581-4FD5-A7AA-F4850C9B7704}"/>
                </a:ext>
              </a:extLst>
            </xdr:cNvPr>
            <xdr:cNvSpPr txBox="1"/>
          </xdr:nvSpPr>
          <xdr:spPr>
            <a:xfrm>
              <a:off x="59467425" y="12261651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latin typeface="Cambria Math" panose="02040503050406030204" pitchFamily="18" charset="0"/>
                </a:rPr>
                <a:t>𝑅^2</a:t>
              </a:r>
              <a:endParaRPr lang="it-IT" sz="1400"/>
            </a:p>
          </xdr:txBody>
        </xdr:sp>
      </mc:Fallback>
    </mc:AlternateContent>
    <xdr:clientData/>
  </xdr:oneCellAnchor>
  <xdr:oneCellAnchor>
    <xdr:from>
      <xdr:col>98</xdr:col>
      <xdr:colOff>144780</xdr:colOff>
      <xdr:row>90</xdr:row>
      <xdr:rowOff>83820</xdr:rowOff>
    </xdr:from>
    <xdr:ext cx="36576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xdr:cNvPr>
            <xdr:cNvSpPr txBox="1"/>
          </xdr:nvSpPr>
          <xdr:spPr>
            <a:xfrm>
              <a:off x="59404523" y="12145853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4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xdr:cNvPr>
            <xdr:cNvSpPr txBox="1"/>
          </xdr:nvSpPr>
          <xdr:spPr>
            <a:xfrm>
              <a:off x="59404523" y="12145853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latin typeface="Cambria Math" panose="02040503050406030204" pitchFamily="18" charset="0"/>
                </a:rPr>
                <a:t>𝑅^2</a:t>
              </a:r>
              <a:endParaRPr lang="it-IT" sz="1400"/>
            </a:p>
          </xdr:txBody>
        </xdr:sp>
      </mc:Fallback>
    </mc:AlternateContent>
    <xdr:clientData/>
  </xdr:oneCellAnchor>
  <xdr:twoCellAnchor>
    <xdr:from>
      <xdr:col>104</xdr:col>
      <xdr:colOff>327359</xdr:colOff>
      <xdr:row>87</xdr:row>
      <xdr:rowOff>167192</xdr:rowOff>
    </xdr:from>
    <xdr:to>
      <xdr:col>117</xdr:col>
      <xdr:colOff>50574</xdr:colOff>
      <xdr:row>112</xdr:row>
      <xdr:rowOff>8429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981CC19-FA38-2D51-C903-D4E476560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119</xdr:col>
      <xdr:colOff>327359</xdr:colOff>
      <xdr:row>87</xdr:row>
      <xdr:rowOff>167192</xdr:rowOff>
    </xdr:from>
    <xdr:to>
      <xdr:col>133</xdr:col>
      <xdr:colOff>50574</xdr:colOff>
      <xdr:row>112</xdr:row>
      <xdr:rowOff>8429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FCB9F57-BA80-4232-814E-CFA2212B8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98</xdr:col>
      <xdr:colOff>144780</xdr:colOff>
      <xdr:row>116</xdr:row>
      <xdr:rowOff>83820</xdr:rowOff>
    </xdr:from>
    <xdr:ext cx="365760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2944D7D-9B70-4AA4-8128-447658AB5A59}"/>
                </a:ext>
              </a:extLst>
            </xdr:cNvPr>
            <xdr:cNvSpPr txBox="1"/>
          </xdr:nvSpPr>
          <xdr:spPr>
            <a:xfrm>
              <a:off x="59554633" y="17518305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4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62944D7D-9B70-4AA4-8128-447658AB5A59}"/>
                </a:ext>
              </a:extLst>
            </xdr:cNvPr>
            <xdr:cNvSpPr txBox="1"/>
          </xdr:nvSpPr>
          <xdr:spPr>
            <a:xfrm>
              <a:off x="59554633" y="17518305"/>
              <a:ext cx="365760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400" b="0" i="0">
                  <a:latin typeface="Cambria Math" panose="02040503050406030204" pitchFamily="18" charset="0"/>
                </a:rPr>
                <a:t>𝑅^2</a:t>
              </a:r>
              <a:endParaRPr lang="it-IT" sz="1400"/>
            </a:p>
          </xdr:txBody>
        </xdr:sp>
      </mc:Fallback>
    </mc:AlternateContent>
    <xdr:clientData/>
  </xdr:oneCellAnchor>
  <xdr:twoCellAnchor>
    <xdr:from>
      <xdr:col>97</xdr:col>
      <xdr:colOff>327359</xdr:colOff>
      <xdr:row>146</xdr:row>
      <xdr:rowOff>167192</xdr:rowOff>
    </xdr:from>
    <xdr:to>
      <xdr:col>110</xdr:col>
      <xdr:colOff>50574</xdr:colOff>
      <xdr:row>171</xdr:row>
      <xdr:rowOff>8429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8E7B107-6447-4CA1-99CB-6A227ADE4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114</xdr:col>
      <xdr:colOff>327359</xdr:colOff>
      <xdr:row>146</xdr:row>
      <xdr:rowOff>167192</xdr:rowOff>
    </xdr:from>
    <xdr:to>
      <xdr:col>128</xdr:col>
      <xdr:colOff>50574</xdr:colOff>
      <xdr:row>171</xdr:row>
      <xdr:rowOff>8429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DD4FEC4-7947-4A3D-89F5-BA49EDE47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135</xdr:col>
      <xdr:colOff>416550</xdr:colOff>
      <xdr:row>42</xdr:row>
      <xdr:rowOff>300</xdr:rowOff>
    </xdr:from>
    <xdr:ext cx="33716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D2EC66AA-A12B-F4A3-62D1-42B34F8A3F4D}"/>
                </a:ext>
              </a:extLst>
            </xdr:cNvPr>
            <xdr:cNvSpPr txBox="1"/>
          </xdr:nvSpPr>
          <xdr:spPr>
            <a:xfrm>
              <a:off x="85555396" y="8362151"/>
              <a:ext cx="3371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i="1">
                        <a:latin typeface="Cambria Math" panose="02040503050406030204" pitchFamily="18" charset="0"/>
                      </a:rPr>
                      <m:t>𝑐h𝑢𝑛𝑘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𝑠𝑖𝑧𝑒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 = 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𝑐𝑜𝑒𝑓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⋅(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𝑎𝑣𝑒𝑟𝑎𝑔𝑒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𝑒𝑥𝑝𝑟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𝑒𝑙𝑒𝑚𝑒𝑛𝑡𝑠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i="1">
                        <a:latin typeface="Cambria Math" panose="02040503050406030204" pitchFamily="18" charset="0"/>
                      </a:rPr>
                      <m:t>𝑙𝑒𝑛𝑔h𝑡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6" name="CasellaDiTesto 15">
              <a:extLst>
                <a:ext uri="{FF2B5EF4-FFF2-40B4-BE49-F238E27FC236}">
                  <a16:creationId xmlns:a16="http://schemas.microsoft.com/office/drawing/2014/main" id="{D2EC66AA-A12B-F4A3-62D1-42B34F8A3F4D}"/>
                </a:ext>
              </a:extLst>
            </xdr:cNvPr>
            <xdr:cNvSpPr txBox="1"/>
          </xdr:nvSpPr>
          <xdr:spPr>
            <a:xfrm>
              <a:off x="85555396" y="8362151"/>
              <a:ext cx="3371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i="0">
                  <a:latin typeface="Cambria Math" panose="02040503050406030204" pitchFamily="18" charset="0"/>
                </a:rPr>
                <a:t>𝑐ℎ𝑢𝑛𝑘 𝑠𝑖𝑧𝑒 = 𝑐𝑜𝑒𝑓</a:t>
              </a:r>
              <a:r>
                <a:rPr lang="it-IT" sz="1100" b="0" i="0">
                  <a:latin typeface="Cambria Math" panose="02040503050406030204" pitchFamily="18" charset="0"/>
                </a:rPr>
                <a:t>⋅(</a:t>
              </a:r>
              <a:r>
                <a:rPr lang="it-IT" sz="1100" i="0">
                  <a:latin typeface="Cambria Math" panose="02040503050406030204" pitchFamily="18" charset="0"/>
                </a:rPr>
                <a:t>𝑎𝑣𝑒𝑟𝑎𝑔𝑒 𝑒𝑥𝑝𝑟</a:t>
              </a:r>
              <a:r>
                <a:rPr lang="it-IT" sz="1100" b="0" i="0">
                  <a:latin typeface="Cambria Math" panose="02040503050406030204" pitchFamily="18" charset="0"/>
                </a:rPr>
                <a:t>.</a:t>
              </a:r>
              <a:r>
                <a:rPr lang="it-IT" sz="1100" i="0">
                  <a:latin typeface="Cambria Math" panose="02040503050406030204" pitchFamily="18" charset="0"/>
                </a:rPr>
                <a:t> 𝑒𝑙𝑒𝑚𝑒𝑛𝑡𝑠 𝑙𝑒𝑛𝑔ℎ𝑡</a:t>
              </a:r>
              <a:r>
                <a:rPr lang="it-IT" sz="1100" b="0" i="0">
                  <a:latin typeface="Cambria Math" panose="02040503050406030204" pitchFamily="18" charset="0"/>
                </a:rPr>
                <a:t>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137</xdr:col>
      <xdr:colOff>174805</xdr:colOff>
      <xdr:row>43</xdr:row>
      <xdr:rowOff>108907</xdr:rowOff>
    </xdr:from>
    <xdr:ext cx="323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1A1CFC7A-869E-2630-A013-77AE730E9F87}"/>
                </a:ext>
              </a:extLst>
            </xdr:cNvPr>
            <xdr:cNvSpPr txBox="1"/>
          </xdr:nvSpPr>
          <xdr:spPr>
            <a:xfrm>
              <a:off x="86235277" y="8645464"/>
              <a:ext cx="323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𝑐𝑜𝑒𝑓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1A1CFC7A-869E-2630-A013-77AE730E9F87}"/>
                </a:ext>
              </a:extLst>
            </xdr:cNvPr>
            <xdr:cNvSpPr txBox="1"/>
          </xdr:nvSpPr>
          <xdr:spPr>
            <a:xfrm>
              <a:off x="86235277" y="8645464"/>
              <a:ext cx="323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𝑐𝑜𝑒𝑓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146</xdr:col>
      <xdr:colOff>313490</xdr:colOff>
      <xdr:row>64</xdr:row>
      <xdr:rowOff>62052</xdr:rowOff>
    </xdr:from>
    <xdr:to>
      <xdr:col>158</xdr:col>
      <xdr:colOff>252579</xdr:colOff>
      <xdr:row>87</xdr:row>
      <xdr:rowOff>140582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284734B3-C6D5-4714-C1D3-046681F30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146</xdr:col>
      <xdr:colOff>298490</xdr:colOff>
      <xdr:row>96</xdr:row>
      <xdr:rowOff>84552</xdr:rowOff>
    </xdr:from>
    <xdr:to>
      <xdr:col>158</xdr:col>
      <xdr:colOff>237579</xdr:colOff>
      <xdr:row>119</xdr:row>
      <xdr:rowOff>163082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0BC8964-68F6-4A2B-B9EA-3B17863BE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0.46658</cdr:x>
      <cdr:y>0.94139</cdr:y>
    </cdr:from>
    <cdr:to>
      <cdr:x>0.5304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sellaDiTesto 8">
              <a:extLst xmlns:a="http://schemas.openxmlformats.org/drawingml/2006/main"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cdr:cNvPr>
            <cdr:cNvSpPr txBox="1"/>
          </cdr:nvSpPr>
          <cdr:spPr>
            <a:xfrm xmlns:a="http://schemas.openxmlformats.org/drawingml/2006/main">
              <a:off x="3548100" y="4548162"/>
              <a:ext cx="485321" cy="28316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400"/>
            </a:p>
          </cdr:txBody>
        </cdr:sp>
      </mc:Choice>
      <mc:Fallback xmlns="">
        <cdr:sp macro="" textlink="">
          <cdr:nvSpPr>
            <cdr:cNvPr id="2" name="CasellaDiTesto 8">
              <a:extLst xmlns:a="http://schemas.openxmlformats.org/drawingml/2006/main"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cdr:cNvPr>
            <cdr:cNvSpPr txBox="1"/>
          </cdr:nvSpPr>
          <cdr:spPr>
            <a:xfrm xmlns:a="http://schemas.openxmlformats.org/drawingml/2006/main">
              <a:off x="3548100" y="4548162"/>
              <a:ext cx="485321" cy="28316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it-IT" sz="1400" b="0" i="0">
                  <a:latin typeface="Cambria Math" panose="02040503050406030204" pitchFamily="18" charset="0"/>
                </a:rPr>
                <a:t>𝑅^2</a:t>
              </a:r>
              <a:endParaRPr lang="it-IT" sz="14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0.46658</cdr:x>
      <cdr:y>0.94139</cdr:y>
    </cdr:from>
    <cdr:to>
      <cdr:x>0.5304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sellaDiTesto 8">
              <a:extLst xmlns:a="http://schemas.openxmlformats.org/drawingml/2006/main"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cdr:cNvPr>
            <cdr:cNvSpPr txBox="1"/>
          </cdr:nvSpPr>
          <cdr:spPr>
            <a:xfrm xmlns:a="http://schemas.openxmlformats.org/drawingml/2006/main">
              <a:off x="3548100" y="4548162"/>
              <a:ext cx="485321" cy="28316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400"/>
            </a:p>
          </cdr:txBody>
        </cdr:sp>
      </mc:Choice>
      <mc:Fallback xmlns="">
        <cdr:sp macro="" textlink="">
          <cdr:nvSpPr>
            <cdr:cNvPr id="2" name="CasellaDiTesto 8">
              <a:extLst xmlns:a="http://schemas.openxmlformats.org/drawingml/2006/main"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cdr:cNvPr>
            <cdr:cNvSpPr txBox="1"/>
          </cdr:nvSpPr>
          <cdr:spPr>
            <a:xfrm xmlns:a="http://schemas.openxmlformats.org/drawingml/2006/main">
              <a:off x="3548100" y="4548162"/>
              <a:ext cx="485321" cy="28316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it-IT" sz="1400" b="0" i="0">
                  <a:latin typeface="Cambria Math" panose="02040503050406030204" pitchFamily="18" charset="0"/>
                </a:rPr>
                <a:t>𝑅^2</a:t>
              </a:r>
              <a:endParaRPr lang="it-IT" sz="1400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0.46658</cdr:x>
      <cdr:y>0.94139</cdr:y>
    </cdr:from>
    <cdr:to>
      <cdr:x>0.5304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sellaDiTesto 8">
              <a:extLst xmlns:a="http://schemas.openxmlformats.org/drawingml/2006/main"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cdr:cNvPr>
            <cdr:cNvSpPr txBox="1"/>
          </cdr:nvSpPr>
          <cdr:spPr>
            <a:xfrm xmlns:a="http://schemas.openxmlformats.org/drawingml/2006/main">
              <a:off x="3548100" y="4548162"/>
              <a:ext cx="485321" cy="28316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400"/>
            </a:p>
          </cdr:txBody>
        </cdr:sp>
      </mc:Choice>
      <mc:Fallback xmlns="">
        <cdr:sp macro="" textlink="">
          <cdr:nvSpPr>
            <cdr:cNvPr id="2" name="CasellaDiTesto 8">
              <a:extLst xmlns:a="http://schemas.openxmlformats.org/drawingml/2006/main"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cdr:cNvPr>
            <cdr:cNvSpPr txBox="1"/>
          </cdr:nvSpPr>
          <cdr:spPr>
            <a:xfrm xmlns:a="http://schemas.openxmlformats.org/drawingml/2006/main">
              <a:off x="3548100" y="4548162"/>
              <a:ext cx="485321" cy="28316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it-IT" sz="1400" b="0" i="0">
                  <a:latin typeface="Cambria Math" panose="02040503050406030204" pitchFamily="18" charset="0"/>
                </a:rPr>
                <a:t>𝑅^2</a:t>
              </a:r>
              <a:endParaRPr lang="it-IT" sz="1400"/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0.46658</cdr:x>
      <cdr:y>0.94139</cdr:y>
    </cdr:from>
    <cdr:to>
      <cdr:x>0.5304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sellaDiTesto 8">
              <a:extLst xmlns:a="http://schemas.openxmlformats.org/drawingml/2006/main"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cdr:cNvPr>
            <cdr:cNvSpPr txBox="1"/>
          </cdr:nvSpPr>
          <cdr:spPr>
            <a:xfrm xmlns:a="http://schemas.openxmlformats.org/drawingml/2006/main">
              <a:off x="3548100" y="4548162"/>
              <a:ext cx="485321" cy="28316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400"/>
            </a:p>
          </cdr:txBody>
        </cdr:sp>
      </mc:Choice>
      <mc:Fallback xmlns="">
        <cdr:sp macro="" textlink="">
          <cdr:nvSpPr>
            <cdr:cNvPr id="2" name="CasellaDiTesto 8">
              <a:extLst xmlns:a="http://schemas.openxmlformats.org/drawingml/2006/main">
                <a:ext uri="{FF2B5EF4-FFF2-40B4-BE49-F238E27FC236}">
                  <a16:creationId xmlns:a16="http://schemas.microsoft.com/office/drawing/2014/main" id="{E022130A-25D7-473D-9CE2-77174EE0C9B5}"/>
                </a:ext>
              </a:extLst>
            </cdr:cNvPr>
            <cdr:cNvSpPr txBox="1"/>
          </cdr:nvSpPr>
          <cdr:spPr>
            <a:xfrm xmlns:a="http://schemas.openxmlformats.org/drawingml/2006/main">
              <a:off x="3548100" y="4548162"/>
              <a:ext cx="485321" cy="283164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squar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it-IT" sz="1400" b="0" i="0">
                  <a:latin typeface="Cambria Math" panose="02040503050406030204" pitchFamily="18" charset="0"/>
                </a:rPr>
                <a:t>𝑅^2</a:t>
              </a:r>
              <a:endParaRPr lang="it-IT" sz="14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D223"/>
  <sheetViews>
    <sheetView tabSelected="1" topLeftCell="CD50" zoomScale="172" zoomScaleNormal="40" workbookViewId="0">
      <selection activeCell="CE52" sqref="CE52"/>
    </sheetView>
  </sheetViews>
  <sheetFormatPr defaultRowHeight="15" x14ac:dyDescent="0.25"/>
  <cols>
    <col min="8" max="9" width="9.140625" customWidth="1"/>
    <col min="12" max="12" width="9.140625" customWidth="1"/>
    <col min="14" max="16" width="9.140625" customWidth="1"/>
    <col min="41" max="41" width="9.140625" customWidth="1"/>
    <col min="71" max="71" width="9.140625" customWidth="1"/>
    <col min="73" max="73" width="5.5703125" customWidth="1"/>
    <col min="74" max="74" width="9.140625" customWidth="1"/>
    <col min="78" max="78" width="9.140625" customWidth="1"/>
    <col min="79" max="79" width="9.7109375" customWidth="1"/>
    <col min="81" max="81" width="10.42578125" bestFit="1" customWidth="1"/>
    <col min="88" max="88" width="12.28515625" bestFit="1" customWidth="1"/>
    <col min="97" max="97" width="9.140625" customWidth="1"/>
    <col min="98" max="98" width="6.42578125" customWidth="1"/>
    <col min="100" max="100" width="10.140625" customWidth="1"/>
    <col min="101" max="101" width="10" customWidth="1"/>
    <col min="102" max="102" width="10.7109375" customWidth="1"/>
    <col min="103" max="104" width="12" customWidth="1"/>
    <col min="105" max="105" width="9" customWidth="1"/>
    <col min="113" max="113" width="9.42578125" bestFit="1" customWidth="1"/>
    <col min="125" max="125" width="16.140625" customWidth="1"/>
    <col min="126" max="126" width="17.42578125" customWidth="1"/>
    <col min="127" max="127" width="15.5703125" customWidth="1"/>
    <col min="128" max="129" width="12" customWidth="1"/>
    <col min="139" max="139" width="17.28515625" customWidth="1"/>
    <col min="140" max="140" width="14.7109375" customWidth="1"/>
    <col min="141" max="141" width="12.140625" bestFit="1" customWidth="1"/>
  </cols>
  <sheetData>
    <row r="4" spans="4:91" ht="33.75" customHeight="1" x14ac:dyDescent="0.25">
      <c r="L4" s="287" t="s">
        <v>0</v>
      </c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</row>
    <row r="5" spans="4:91" ht="15" customHeight="1" x14ac:dyDescent="0.25">
      <c r="L5" s="287"/>
      <c r="M5" s="287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</row>
    <row r="6" spans="4:91" ht="15" customHeight="1" x14ac:dyDescent="0.25"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</row>
    <row r="7" spans="4:91" ht="15" customHeight="1" x14ac:dyDescent="0.25">
      <c r="L7" s="252" t="s">
        <v>1</v>
      </c>
      <c r="M7" s="253"/>
      <c r="N7" s="253"/>
      <c r="O7" s="253"/>
      <c r="P7" s="253"/>
      <c r="Q7" s="253"/>
      <c r="R7" s="253"/>
      <c r="S7" s="253"/>
      <c r="T7" s="253"/>
      <c r="U7" s="254"/>
      <c r="V7" s="252" t="s">
        <v>2</v>
      </c>
      <c r="W7" s="253"/>
      <c r="X7" s="253"/>
      <c r="Y7" s="253"/>
      <c r="Z7" s="253"/>
      <c r="AA7" s="253"/>
      <c r="AB7" s="253"/>
      <c r="AC7" s="253"/>
      <c r="AD7" s="253"/>
      <c r="AE7" s="254"/>
    </row>
    <row r="8" spans="4:91" ht="15" customHeight="1" x14ac:dyDescent="0.25">
      <c r="L8" s="255"/>
      <c r="M8" s="256"/>
      <c r="N8" s="256"/>
      <c r="O8" s="256"/>
      <c r="P8" s="256"/>
      <c r="Q8" s="256"/>
      <c r="R8" s="256"/>
      <c r="S8" s="256"/>
      <c r="T8" s="256"/>
      <c r="U8" s="257"/>
      <c r="V8" s="255"/>
      <c r="W8" s="256"/>
      <c r="X8" s="256"/>
      <c r="Y8" s="256"/>
      <c r="Z8" s="256"/>
      <c r="AA8" s="256"/>
      <c r="AB8" s="256"/>
      <c r="AC8" s="256"/>
      <c r="AD8" s="256"/>
      <c r="AE8" s="257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</row>
    <row r="9" spans="4:91" ht="15" customHeight="1" x14ac:dyDescent="0.25">
      <c r="L9" s="258" t="s">
        <v>27</v>
      </c>
      <c r="M9" s="259"/>
      <c r="N9" s="259"/>
      <c r="O9" s="259"/>
      <c r="P9" s="259"/>
      <c r="Q9" s="259"/>
      <c r="R9" s="259"/>
      <c r="S9" s="259"/>
      <c r="T9" s="259"/>
      <c r="U9" s="260"/>
      <c r="V9" s="258" t="s">
        <v>27</v>
      </c>
      <c r="W9" s="259"/>
      <c r="X9" s="259"/>
      <c r="Y9" s="259"/>
      <c r="Z9" s="259"/>
      <c r="AA9" s="259"/>
      <c r="AB9" s="259"/>
      <c r="AC9" s="259"/>
      <c r="AD9" s="259"/>
      <c r="AE9" s="260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</row>
    <row r="10" spans="4:91" ht="18.75" customHeight="1" x14ac:dyDescent="0.25">
      <c r="D10" s="119" t="s">
        <v>13</v>
      </c>
      <c r="E10" s="120"/>
      <c r="F10" s="250" t="s">
        <v>18</v>
      </c>
      <c r="G10" s="235" t="s">
        <v>17</v>
      </c>
      <c r="H10" s="236"/>
      <c r="I10" s="236"/>
      <c r="J10" s="236"/>
      <c r="K10" s="237"/>
      <c r="L10" s="261" t="s">
        <v>5</v>
      </c>
      <c r="M10" s="261" t="s">
        <v>6</v>
      </c>
      <c r="N10" s="261" t="s">
        <v>7</v>
      </c>
      <c r="O10" s="261" t="s">
        <v>8</v>
      </c>
      <c r="P10" s="261" t="s">
        <v>9</v>
      </c>
      <c r="Q10" s="261" t="s">
        <v>10</v>
      </c>
      <c r="R10" s="261" t="s">
        <v>11</v>
      </c>
      <c r="S10" s="261" t="s">
        <v>12</v>
      </c>
      <c r="T10" s="261" t="s">
        <v>4</v>
      </c>
      <c r="U10" s="261" t="s">
        <v>3</v>
      </c>
      <c r="V10" s="198" t="s">
        <v>5</v>
      </c>
      <c r="W10" s="198" t="s">
        <v>6</v>
      </c>
      <c r="X10" s="198" t="s">
        <v>7</v>
      </c>
      <c r="Y10" s="198" t="s">
        <v>8</v>
      </c>
      <c r="Z10" s="198" t="s">
        <v>9</v>
      </c>
      <c r="AA10" s="198" t="s">
        <v>10</v>
      </c>
      <c r="AB10" s="198" t="s">
        <v>11</v>
      </c>
      <c r="AC10" s="198" t="s">
        <v>12</v>
      </c>
      <c r="AD10" s="198" t="s">
        <v>4</v>
      </c>
      <c r="AE10" s="198" t="s">
        <v>3</v>
      </c>
      <c r="AF10" s="250" t="s">
        <v>18</v>
      </c>
      <c r="AG10" s="119" t="s">
        <v>13</v>
      </c>
      <c r="AH10" s="120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</row>
    <row r="11" spans="4:91" ht="15" customHeight="1" x14ac:dyDescent="0.25">
      <c r="D11" s="121"/>
      <c r="E11" s="122"/>
      <c r="F11" s="251"/>
      <c r="G11" s="235"/>
      <c r="H11" s="236"/>
      <c r="I11" s="236"/>
      <c r="J11" s="236"/>
      <c r="K11" s="237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251"/>
      <c r="AG11" s="121"/>
      <c r="AH11" s="122"/>
      <c r="BR11" s="14"/>
      <c r="BS11" s="14"/>
      <c r="BT11" s="151" t="s">
        <v>41</v>
      </c>
      <c r="BU11" s="151"/>
      <c r="BV11" s="151"/>
      <c r="BW11" s="151"/>
      <c r="BX11" s="151"/>
      <c r="BY11" s="151"/>
      <c r="BZ11" s="151"/>
      <c r="CA11" s="151"/>
      <c r="CB11" s="41"/>
      <c r="CC11" s="41"/>
      <c r="CD11" s="41"/>
      <c r="CE11" s="41"/>
      <c r="CF11" s="41"/>
      <c r="CG11" s="14"/>
      <c r="CH11" s="14"/>
      <c r="CI11" s="14"/>
      <c r="CJ11" s="14"/>
      <c r="CK11" s="14"/>
      <c r="CL11" s="14"/>
      <c r="CM11" s="14"/>
    </row>
    <row r="12" spans="4:91" ht="15" customHeight="1" x14ac:dyDescent="0.25">
      <c r="D12" s="228" t="s">
        <v>14</v>
      </c>
      <c r="E12" s="229"/>
      <c r="F12" s="234">
        <v>2</v>
      </c>
      <c r="G12" s="278" t="s">
        <v>19</v>
      </c>
      <c r="H12" s="279"/>
      <c r="I12" s="279"/>
      <c r="J12" s="279"/>
      <c r="K12" s="280"/>
      <c r="L12" s="3">
        <v>6.3899999999999998E-2</v>
      </c>
      <c r="M12" s="4">
        <v>2.8000000000000001E-2</v>
      </c>
      <c r="N12" s="4">
        <v>2.7300000000000001E-2</v>
      </c>
      <c r="O12" s="4">
        <v>2.9100000000000001E-2</v>
      </c>
      <c r="P12" s="4">
        <v>2.64E-2</v>
      </c>
      <c r="Q12" s="4">
        <v>3.1699999999999999E-2</v>
      </c>
      <c r="R12" s="4">
        <v>2.8299999999999999E-2</v>
      </c>
      <c r="S12" s="4">
        <v>2.7E-2</v>
      </c>
      <c r="T12" s="4">
        <v>2.6200000000000001E-2</v>
      </c>
      <c r="U12" s="5">
        <v>2.6800000000000001E-2</v>
      </c>
      <c r="V12" s="3">
        <v>8.0699999999999994E-2</v>
      </c>
      <c r="W12" s="4">
        <v>5.5199999999999999E-2</v>
      </c>
      <c r="X12" s="4">
        <v>5.1400000000000001E-2</v>
      </c>
      <c r="Y12" s="4">
        <v>5.5199999999999999E-2</v>
      </c>
      <c r="Z12" s="4">
        <v>5.1900000000000002E-2</v>
      </c>
      <c r="AA12" s="4">
        <v>5.2900000000000003E-2</v>
      </c>
      <c r="AB12" s="4">
        <v>5.33E-2</v>
      </c>
      <c r="AC12" s="4">
        <v>5.2999999999999999E-2</v>
      </c>
      <c r="AD12" s="4">
        <v>5.1799999999999999E-2</v>
      </c>
      <c r="AE12" s="5">
        <v>5.3400000000000003E-2</v>
      </c>
      <c r="AF12" s="234">
        <v>2</v>
      </c>
      <c r="AG12" s="228" t="s">
        <v>14</v>
      </c>
      <c r="AH12" s="229"/>
      <c r="BR12" s="14"/>
      <c r="BS12" s="14"/>
      <c r="BT12" s="331"/>
      <c r="BU12" s="331"/>
      <c r="BV12" s="331"/>
      <c r="BW12" s="331"/>
      <c r="BX12" s="331"/>
      <c r="BY12" s="331"/>
      <c r="BZ12" s="331"/>
      <c r="CA12" s="331"/>
      <c r="CB12" s="41"/>
      <c r="CC12" s="41"/>
      <c r="CD12" s="41"/>
      <c r="CE12" s="41"/>
      <c r="CF12" s="41"/>
      <c r="CG12" s="14"/>
      <c r="CH12" s="14"/>
      <c r="CI12" s="14"/>
      <c r="CJ12" s="14"/>
      <c r="CK12" s="14"/>
      <c r="CL12" s="14"/>
      <c r="CM12" s="14"/>
    </row>
    <row r="13" spans="4:91" ht="15" customHeight="1" x14ac:dyDescent="0.25">
      <c r="D13" s="230"/>
      <c r="E13" s="231"/>
      <c r="F13" s="199"/>
      <c r="G13" s="281" t="s">
        <v>20</v>
      </c>
      <c r="H13" s="282"/>
      <c r="I13" s="282"/>
      <c r="J13" s="282"/>
      <c r="K13" s="283"/>
      <c r="L13" s="9">
        <v>9.8000000000000004E-2</v>
      </c>
      <c r="M13" s="10">
        <v>4.1300000000000003E-2</v>
      </c>
      <c r="N13" s="10">
        <v>3.95E-2</v>
      </c>
      <c r="O13" s="10">
        <v>4.2000000000000003E-2</v>
      </c>
      <c r="P13" s="10">
        <v>4.1399999999999999E-2</v>
      </c>
      <c r="Q13" s="10">
        <v>4.1200000000000001E-2</v>
      </c>
      <c r="R13" s="10">
        <v>4.0899999999999999E-2</v>
      </c>
      <c r="S13" s="10">
        <v>4.1200000000000001E-2</v>
      </c>
      <c r="T13" s="10">
        <v>3.9399999999999998E-2</v>
      </c>
      <c r="U13" s="11">
        <v>4.1399999999999999E-2</v>
      </c>
      <c r="V13" s="9">
        <v>0.1449</v>
      </c>
      <c r="W13" s="10">
        <v>7.9799999999999996E-2</v>
      </c>
      <c r="X13" s="10">
        <v>8.1600000000000006E-2</v>
      </c>
      <c r="Y13" s="10">
        <v>8.0500000000000002E-2</v>
      </c>
      <c r="Z13" s="10">
        <v>7.8299999999999995E-2</v>
      </c>
      <c r="AA13" s="10">
        <v>7.8700000000000006E-2</v>
      </c>
      <c r="AB13" s="10">
        <v>8.2100000000000006E-2</v>
      </c>
      <c r="AC13" s="10">
        <v>7.9299999999999995E-2</v>
      </c>
      <c r="AD13" s="10">
        <v>7.9799999999999996E-2</v>
      </c>
      <c r="AE13" s="11">
        <v>8.1000000000000003E-2</v>
      </c>
      <c r="AF13" s="199"/>
      <c r="AG13" s="230"/>
      <c r="AH13" s="231"/>
      <c r="BR13" s="14"/>
      <c r="BS13" s="14"/>
      <c r="BT13" s="170" t="s">
        <v>42</v>
      </c>
      <c r="BU13" s="171"/>
      <c r="BV13" s="171"/>
      <c r="BW13" s="171"/>
      <c r="BX13" s="171"/>
      <c r="BY13" s="171"/>
      <c r="BZ13" s="171"/>
      <c r="CA13" s="172"/>
      <c r="CB13" s="42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</row>
    <row r="14" spans="4:91" ht="15" customHeight="1" x14ac:dyDescent="0.25">
      <c r="D14" s="230"/>
      <c r="E14" s="231"/>
      <c r="F14" s="234">
        <v>3</v>
      </c>
      <c r="G14" s="278" t="s">
        <v>19</v>
      </c>
      <c r="H14" s="279"/>
      <c r="I14" s="279"/>
      <c r="J14" s="279"/>
      <c r="K14" s="280"/>
      <c r="L14" s="6">
        <v>0.10929999999999999</v>
      </c>
      <c r="M14" s="7">
        <v>4.02E-2</v>
      </c>
      <c r="N14" s="7">
        <v>3.9100000000000003E-2</v>
      </c>
      <c r="O14" s="7">
        <v>4.2299999999999997E-2</v>
      </c>
      <c r="P14" s="7">
        <v>0.04</v>
      </c>
      <c r="Q14" s="7">
        <v>4.02E-2</v>
      </c>
      <c r="R14" s="7">
        <v>3.8600000000000002E-2</v>
      </c>
      <c r="S14" s="7">
        <v>4.2900000000000001E-2</v>
      </c>
      <c r="T14" s="7">
        <v>4.0599999999999997E-2</v>
      </c>
      <c r="U14" s="8">
        <v>4.1200000000000001E-2</v>
      </c>
      <c r="V14" s="6">
        <v>0.1479</v>
      </c>
      <c r="W14" s="7">
        <v>8.0600000000000005E-2</v>
      </c>
      <c r="X14" s="7">
        <v>7.5700000000000003E-2</v>
      </c>
      <c r="Y14" s="7">
        <v>7.3099999999999998E-2</v>
      </c>
      <c r="Z14" s="7">
        <v>7.3300000000000004E-2</v>
      </c>
      <c r="AA14" s="7">
        <v>7.1099999999999997E-2</v>
      </c>
      <c r="AB14" s="7">
        <v>7.3300000000000004E-2</v>
      </c>
      <c r="AC14" s="7">
        <v>7.1800000000000003E-2</v>
      </c>
      <c r="AD14" s="7">
        <v>7.2599999999999998E-2</v>
      </c>
      <c r="AE14" s="8">
        <v>7.22E-2</v>
      </c>
      <c r="AF14" s="234">
        <v>3</v>
      </c>
      <c r="AG14" s="230"/>
      <c r="AH14" s="231"/>
      <c r="BR14" s="14"/>
      <c r="BS14" s="14"/>
      <c r="BT14" s="153"/>
      <c r="BU14" s="154"/>
      <c r="BV14" s="155" t="s">
        <v>18</v>
      </c>
      <c r="BW14" s="198" t="s">
        <v>5</v>
      </c>
      <c r="BX14" s="198" t="s">
        <v>6</v>
      </c>
      <c r="BY14" s="198" t="s">
        <v>7</v>
      </c>
      <c r="BZ14" s="198" t="s">
        <v>8</v>
      </c>
      <c r="CA14" s="198" t="s">
        <v>9</v>
      </c>
      <c r="CB14" s="14"/>
      <c r="CC14" s="213" t="s">
        <v>34</v>
      </c>
      <c r="CD14" s="214"/>
      <c r="CE14" s="215"/>
      <c r="CF14" s="43"/>
      <c r="CG14" s="37"/>
      <c r="CH14" s="14"/>
      <c r="CI14" s="14"/>
      <c r="CJ14" s="14"/>
    </row>
    <row r="15" spans="4:91" ht="15" customHeight="1" x14ac:dyDescent="0.25">
      <c r="D15" s="230"/>
      <c r="E15" s="231"/>
      <c r="F15" s="199"/>
      <c r="G15" s="281" t="s">
        <v>20</v>
      </c>
      <c r="H15" s="282"/>
      <c r="I15" s="282"/>
      <c r="J15" s="282"/>
      <c r="K15" s="283"/>
      <c r="L15" s="9">
        <v>0.16980000000000001</v>
      </c>
      <c r="M15" s="10">
        <v>5.9299999999999999E-2</v>
      </c>
      <c r="N15" s="10">
        <v>5.8500000000000003E-2</v>
      </c>
      <c r="O15" s="10">
        <v>5.8099999999999999E-2</v>
      </c>
      <c r="P15" s="10">
        <v>5.9700000000000003E-2</v>
      </c>
      <c r="Q15" s="10">
        <v>5.6599999999999998E-2</v>
      </c>
      <c r="R15" s="10">
        <v>5.7599999999999998E-2</v>
      </c>
      <c r="S15" s="10">
        <v>5.7700000000000001E-2</v>
      </c>
      <c r="T15" s="10">
        <v>5.6300000000000003E-2</v>
      </c>
      <c r="U15" s="11">
        <v>5.7500000000000002E-2</v>
      </c>
      <c r="V15" s="9">
        <v>0.2228</v>
      </c>
      <c r="W15" s="10">
        <v>0.1159</v>
      </c>
      <c r="X15" s="10">
        <v>0.1115</v>
      </c>
      <c r="Y15" s="10">
        <v>0.1099</v>
      </c>
      <c r="Z15" s="10">
        <v>0.1108</v>
      </c>
      <c r="AA15" s="10">
        <v>0.1125</v>
      </c>
      <c r="AB15" s="10">
        <v>0.1132</v>
      </c>
      <c r="AC15" s="10">
        <v>0.1108</v>
      </c>
      <c r="AD15" s="10">
        <v>0.1137</v>
      </c>
      <c r="AE15" s="11">
        <v>0.11269999999999999</v>
      </c>
      <c r="AF15" s="199"/>
      <c r="AG15" s="230"/>
      <c r="AH15" s="231"/>
      <c r="BR15" s="14"/>
      <c r="BS15" s="14"/>
      <c r="BT15" s="121"/>
      <c r="BU15" s="122"/>
      <c r="BV15" s="156"/>
      <c r="BW15" s="199"/>
      <c r="BX15" s="199"/>
      <c r="BY15" s="199"/>
      <c r="BZ15" s="199"/>
      <c r="CA15" s="199"/>
      <c r="CB15" s="14"/>
      <c r="CC15" s="333"/>
      <c r="CD15" s="334"/>
      <c r="CE15" s="335"/>
      <c r="CF15" s="43"/>
      <c r="CG15" s="37"/>
      <c r="CH15" s="14"/>
      <c r="CI15" s="14"/>
      <c r="CJ15" s="14"/>
    </row>
    <row r="16" spans="4:91" ht="15" customHeight="1" x14ac:dyDescent="0.25">
      <c r="D16" s="230"/>
      <c r="E16" s="231"/>
      <c r="F16" s="234">
        <v>4</v>
      </c>
      <c r="G16" s="278" t="s">
        <v>19</v>
      </c>
      <c r="H16" s="279"/>
      <c r="I16" s="279"/>
      <c r="J16" s="279"/>
      <c r="K16" s="280"/>
      <c r="L16" s="6">
        <v>0.12640000000000001</v>
      </c>
      <c r="M16" s="7">
        <v>4.6699999999999998E-2</v>
      </c>
      <c r="N16" s="7">
        <v>4.7899999999999998E-2</v>
      </c>
      <c r="O16" s="7">
        <v>4.82E-2</v>
      </c>
      <c r="P16" s="7">
        <v>5.0799999999999998E-2</v>
      </c>
      <c r="Q16" s="7">
        <v>5.0799999999999998E-2</v>
      </c>
      <c r="R16" s="7">
        <v>4.7699999999999999E-2</v>
      </c>
      <c r="S16" s="7">
        <v>5.1799999999999999E-2</v>
      </c>
      <c r="T16" s="7">
        <v>4.82E-2</v>
      </c>
      <c r="U16" s="8">
        <v>7.5300000000000006E-2</v>
      </c>
      <c r="V16" s="6">
        <v>0.1479</v>
      </c>
      <c r="W16" s="7">
        <v>7.4800000000000005E-2</v>
      </c>
      <c r="X16" s="7">
        <v>7.5499999999999998E-2</v>
      </c>
      <c r="Y16" s="7">
        <v>7.6200000000000004E-2</v>
      </c>
      <c r="Z16" s="7">
        <v>7.4200000000000002E-2</v>
      </c>
      <c r="AA16" s="7">
        <v>7.51E-2</v>
      </c>
      <c r="AB16" s="7">
        <v>7.4099999999999999E-2</v>
      </c>
      <c r="AC16" s="7">
        <v>7.3200000000000001E-2</v>
      </c>
      <c r="AD16" s="7">
        <v>7.2800000000000004E-2</v>
      </c>
      <c r="AE16" s="8">
        <v>7.3800000000000004E-2</v>
      </c>
      <c r="AF16" s="234">
        <v>4</v>
      </c>
      <c r="AG16" s="230"/>
      <c r="AH16" s="231"/>
      <c r="BR16" s="14"/>
      <c r="BS16" s="14"/>
      <c r="BT16" s="173" t="s">
        <v>40</v>
      </c>
      <c r="BU16" s="330"/>
      <c r="BV16" s="234">
        <v>22</v>
      </c>
      <c r="BW16" s="46">
        <v>142.19999999999999</v>
      </c>
      <c r="BX16" s="47">
        <v>144</v>
      </c>
      <c r="BY16" s="47">
        <v>136.4</v>
      </c>
      <c r="BZ16" s="47">
        <v>142</v>
      </c>
      <c r="CA16" s="48">
        <v>141.4</v>
      </c>
      <c r="CB16" s="14"/>
      <c r="CC16" s="307" t="s">
        <v>45</v>
      </c>
      <c r="CD16" s="308"/>
      <c r="CE16" s="309"/>
      <c r="CF16" s="43"/>
      <c r="CG16" s="37"/>
      <c r="CH16" s="14"/>
      <c r="CI16" s="14"/>
      <c r="CJ16" s="14"/>
    </row>
    <row r="17" spans="4:91" ht="15" customHeight="1" x14ac:dyDescent="0.25">
      <c r="D17" s="230"/>
      <c r="E17" s="231"/>
      <c r="F17" s="199"/>
      <c r="G17" s="284" t="s">
        <v>20</v>
      </c>
      <c r="H17" s="285"/>
      <c r="I17" s="285"/>
      <c r="J17" s="285"/>
      <c r="K17" s="286"/>
      <c r="L17" s="9">
        <v>0.18540000000000001</v>
      </c>
      <c r="M17" s="10">
        <v>6.9800000000000001E-2</v>
      </c>
      <c r="N17" s="10">
        <v>6.83E-2</v>
      </c>
      <c r="O17" s="10">
        <v>7.0900000000000005E-2</v>
      </c>
      <c r="P17" s="10">
        <v>6.83E-2</v>
      </c>
      <c r="Q17" s="10">
        <v>6.7900000000000002E-2</v>
      </c>
      <c r="R17" s="10">
        <v>6.93E-2</v>
      </c>
      <c r="S17" s="10">
        <v>6.7500000000000004E-2</v>
      </c>
      <c r="T17" s="10">
        <v>8.1299999999999997E-2</v>
      </c>
      <c r="U17" s="11">
        <v>6.8000000000000005E-2</v>
      </c>
      <c r="V17" s="9">
        <v>0.2238</v>
      </c>
      <c r="W17" s="10">
        <v>0.1113</v>
      </c>
      <c r="X17" s="10">
        <v>0.1134</v>
      </c>
      <c r="Y17" s="10">
        <v>0.112</v>
      </c>
      <c r="Z17" s="10">
        <v>0.1125</v>
      </c>
      <c r="AA17" s="10">
        <v>0.1109</v>
      </c>
      <c r="AB17" s="10">
        <v>0.1128</v>
      </c>
      <c r="AC17" s="10">
        <v>0.1101</v>
      </c>
      <c r="AD17" s="10">
        <v>0.11070000000000001</v>
      </c>
      <c r="AE17" s="11">
        <v>0.1111</v>
      </c>
      <c r="AF17" s="199"/>
      <c r="AG17" s="230"/>
      <c r="AH17" s="231"/>
      <c r="BR17" s="14"/>
      <c r="BS17" s="14"/>
      <c r="BT17" s="175"/>
      <c r="BU17" s="177"/>
      <c r="BV17" s="199"/>
      <c r="BW17" s="49">
        <v>212.5</v>
      </c>
      <c r="BX17" s="50">
        <v>210.2</v>
      </c>
      <c r="BY17" s="50">
        <v>209.7</v>
      </c>
      <c r="BZ17" s="50">
        <v>210.7</v>
      </c>
      <c r="CA17" s="51">
        <v>209.4</v>
      </c>
      <c r="CB17" s="14"/>
      <c r="CC17" s="310"/>
      <c r="CD17" s="311"/>
      <c r="CE17" s="312"/>
      <c r="CF17" s="43"/>
      <c r="CG17" s="37"/>
      <c r="CH17" s="14"/>
      <c r="CI17" s="14"/>
      <c r="CJ17" s="14"/>
    </row>
    <row r="18" spans="4:91" ht="15" customHeight="1" x14ac:dyDescent="0.25">
      <c r="D18" s="230"/>
      <c r="E18" s="231"/>
      <c r="F18" s="234">
        <v>5</v>
      </c>
      <c r="G18" s="278" t="s">
        <v>19</v>
      </c>
      <c r="H18" s="279"/>
      <c r="I18" s="279"/>
      <c r="J18" s="279"/>
      <c r="K18" s="280"/>
      <c r="L18" s="6">
        <v>0.19769999999999999</v>
      </c>
      <c r="M18" s="7">
        <v>7.4499999999999997E-2</v>
      </c>
      <c r="N18" s="7">
        <v>7.3999999999999996E-2</v>
      </c>
      <c r="O18" s="7">
        <v>7.3300000000000004E-2</v>
      </c>
      <c r="P18" s="7">
        <v>7.5800000000000006E-2</v>
      </c>
      <c r="Q18" s="7">
        <v>7.2900000000000006E-2</v>
      </c>
      <c r="R18" s="7">
        <v>7.3200000000000001E-2</v>
      </c>
      <c r="S18" s="7">
        <v>7.5700000000000003E-2</v>
      </c>
      <c r="T18" s="7">
        <v>7.2499999999999995E-2</v>
      </c>
      <c r="U18" s="8">
        <v>8.3099999999999993E-2</v>
      </c>
      <c r="V18" s="6">
        <v>0.20499999999999999</v>
      </c>
      <c r="W18" s="7">
        <v>0.15310000000000001</v>
      </c>
      <c r="X18" s="7">
        <v>0.15190000000000001</v>
      </c>
      <c r="Y18" s="7">
        <v>0.15590000000000001</v>
      </c>
      <c r="Z18" s="7">
        <v>0.15559999999999999</v>
      </c>
      <c r="AA18" s="7">
        <v>0.1527</v>
      </c>
      <c r="AB18" s="7">
        <v>0.15290000000000001</v>
      </c>
      <c r="AC18" s="7">
        <v>0.152</v>
      </c>
      <c r="AD18" s="7">
        <v>0.15759999999999999</v>
      </c>
      <c r="AE18" s="8">
        <v>0.155</v>
      </c>
      <c r="AF18" s="234">
        <v>5</v>
      </c>
      <c r="AG18" s="230"/>
      <c r="AH18" s="231"/>
      <c r="BR18" s="14"/>
      <c r="BS18" s="14"/>
      <c r="BT18" s="175"/>
      <c r="BU18" s="177"/>
      <c r="BV18" s="234">
        <v>54</v>
      </c>
      <c r="BW18" s="52">
        <v>416.3</v>
      </c>
      <c r="BX18" s="53">
        <v>425</v>
      </c>
      <c r="BY18" s="53">
        <v>410.9</v>
      </c>
      <c r="BZ18" s="53">
        <v>415.5</v>
      </c>
      <c r="CA18" s="54">
        <v>409.5</v>
      </c>
      <c r="CB18" s="14"/>
      <c r="CC18" s="313" t="s">
        <v>46</v>
      </c>
      <c r="CD18" s="314"/>
      <c r="CE18" s="315"/>
      <c r="CF18" s="43"/>
      <c r="CG18" s="37"/>
      <c r="CH18" s="14"/>
      <c r="CI18" s="14"/>
      <c r="CJ18" s="14"/>
    </row>
    <row r="19" spans="4:91" ht="15" customHeight="1" x14ac:dyDescent="0.25">
      <c r="D19" s="230"/>
      <c r="E19" s="231"/>
      <c r="F19" s="199"/>
      <c r="G19" s="281" t="s">
        <v>20</v>
      </c>
      <c r="H19" s="282"/>
      <c r="I19" s="282"/>
      <c r="J19" s="282"/>
      <c r="K19" s="283"/>
      <c r="L19" s="21">
        <v>0.30270000000000002</v>
      </c>
      <c r="M19" s="22">
        <v>0.10780000000000001</v>
      </c>
      <c r="N19" s="22">
        <v>0.1111</v>
      </c>
      <c r="O19" s="22">
        <v>0.10580000000000001</v>
      </c>
      <c r="P19" s="22">
        <v>0.11310000000000001</v>
      </c>
      <c r="Q19" s="22">
        <v>0.107</v>
      </c>
      <c r="R19" s="22">
        <v>0.11260000000000001</v>
      </c>
      <c r="S19" s="22">
        <v>0.1071</v>
      </c>
      <c r="T19" s="22">
        <v>0.1075</v>
      </c>
      <c r="U19" s="23">
        <v>0.113</v>
      </c>
      <c r="V19" s="9">
        <v>0.31940000000000002</v>
      </c>
      <c r="W19" s="10">
        <v>0.246</v>
      </c>
      <c r="X19" s="10">
        <v>0.24660000000000001</v>
      </c>
      <c r="Y19" s="10">
        <v>0.2601</v>
      </c>
      <c r="Z19" s="10">
        <v>0.25390000000000001</v>
      </c>
      <c r="AA19" s="10">
        <v>0.24540000000000001</v>
      </c>
      <c r="AB19" s="10">
        <v>0.24690000000000001</v>
      </c>
      <c r="AC19" s="10">
        <v>0.24299999999999999</v>
      </c>
      <c r="AD19" s="10">
        <v>0.2424</v>
      </c>
      <c r="AE19" s="11">
        <v>0.24410000000000001</v>
      </c>
      <c r="AF19" s="199"/>
      <c r="AG19" s="230"/>
      <c r="AH19" s="231"/>
      <c r="BR19" s="14"/>
      <c r="BS19" s="14"/>
      <c r="BT19" s="178"/>
      <c r="BU19" s="179"/>
      <c r="BV19" s="199"/>
      <c r="BW19" s="55">
        <v>617.70000000000005</v>
      </c>
      <c r="BX19" s="56">
        <v>611.20000000000005</v>
      </c>
      <c r="BY19" s="56">
        <v>613.4</v>
      </c>
      <c r="BZ19" s="56">
        <v>607.79999999999995</v>
      </c>
      <c r="CA19" s="57">
        <v>609</v>
      </c>
      <c r="CB19" s="14"/>
      <c r="CC19" s="316"/>
      <c r="CD19" s="317"/>
      <c r="CE19" s="318"/>
      <c r="CF19" s="43"/>
      <c r="CG19" s="37"/>
      <c r="CH19" s="14"/>
      <c r="CI19" s="14"/>
      <c r="CJ19" s="14"/>
    </row>
    <row r="20" spans="4:91" ht="15" customHeight="1" x14ac:dyDescent="0.25">
      <c r="D20" s="230"/>
      <c r="E20" s="231"/>
      <c r="F20" s="234">
        <v>6</v>
      </c>
      <c r="G20" s="278" t="s">
        <v>19</v>
      </c>
      <c r="H20" s="279"/>
      <c r="I20" s="279"/>
      <c r="J20" s="279"/>
      <c r="K20" s="280"/>
      <c r="L20" s="6">
        <v>0.36449999999999999</v>
      </c>
      <c r="M20" s="7">
        <v>0.23930000000000001</v>
      </c>
      <c r="N20" s="7">
        <v>0.108</v>
      </c>
      <c r="O20" s="7">
        <v>0.1</v>
      </c>
      <c r="P20" s="7">
        <v>0.1022</v>
      </c>
      <c r="Q20" s="7">
        <v>0.10150000000000001</v>
      </c>
      <c r="R20" s="7">
        <v>0.1008</v>
      </c>
      <c r="S20" s="7">
        <v>0.1014</v>
      </c>
      <c r="T20" s="7">
        <v>0.10349999999999999</v>
      </c>
      <c r="U20" s="8">
        <v>0.1018</v>
      </c>
      <c r="V20" s="7">
        <v>0.30570000000000003</v>
      </c>
      <c r="W20" s="7">
        <v>0.25240000000000001</v>
      </c>
      <c r="X20" s="7">
        <v>0.2369</v>
      </c>
      <c r="Y20" s="7">
        <v>0.25059999999999999</v>
      </c>
      <c r="Z20" s="7">
        <v>0.23300000000000001</v>
      </c>
      <c r="AA20" s="7">
        <v>0.23619999999999999</v>
      </c>
      <c r="AB20" s="7">
        <v>0.23480000000000001</v>
      </c>
      <c r="AC20" s="7">
        <v>0.21709999999999999</v>
      </c>
      <c r="AD20" s="7">
        <v>0.216</v>
      </c>
      <c r="AE20" s="7">
        <v>0.22020000000000001</v>
      </c>
      <c r="AF20" s="234">
        <v>6</v>
      </c>
      <c r="AG20" s="230"/>
      <c r="AH20" s="231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</row>
    <row r="21" spans="4:91" ht="15" customHeight="1" x14ac:dyDescent="0.25">
      <c r="D21" s="232"/>
      <c r="E21" s="233"/>
      <c r="F21" s="199"/>
      <c r="G21" s="281" t="s">
        <v>20</v>
      </c>
      <c r="H21" s="282"/>
      <c r="I21" s="282"/>
      <c r="J21" s="282"/>
      <c r="K21" s="283"/>
      <c r="L21" s="24">
        <v>0.6542</v>
      </c>
      <c r="M21" s="25">
        <v>0.41249999999999998</v>
      </c>
      <c r="N21" s="25">
        <v>0.18010000000000001</v>
      </c>
      <c r="O21" s="25">
        <v>0.18709999999999999</v>
      </c>
      <c r="P21" s="25">
        <v>0.18909999999999999</v>
      </c>
      <c r="Q21" s="25">
        <v>0.18640000000000001</v>
      </c>
      <c r="R21" s="25">
        <v>0.17899999999999999</v>
      </c>
      <c r="S21" s="25">
        <v>0.17730000000000001</v>
      </c>
      <c r="T21" s="25">
        <v>0.1681</v>
      </c>
      <c r="U21" s="26">
        <v>0.2107</v>
      </c>
      <c r="V21" s="32">
        <v>0.43030000000000002</v>
      </c>
      <c r="W21" s="12">
        <v>0.38190000000000002</v>
      </c>
      <c r="X21" s="12">
        <v>0.3448</v>
      </c>
      <c r="Y21" s="12">
        <v>0.34229999999999999</v>
      </c>
      <c r="Z21" s="12">
        <v>0.34549999999999997</v>
      </c>
      <c r="AA21" s="12">
        <v>0.34429999999999999</v>
      </c>
      <c r="AB21" s="12">
        <v>0.34449999999999997</v>
      </c>
      <c r="AC21" s="12">
        <v>0.34570000000000001</v>
      </c>
      <c r="AD21" s="12">
        <v>0.3468</v>
      </c>
      <c r="AE21" s="13">
        <v>0.3402</v>
      </c>
      <c r="AF21" s="199"/>
      <c r="AG21" s="232"/>
      <c r="AH21" s="233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</row>
    <row r="22" spans="4:91" ht="15" customHeight="1" x14ac:dyDescent="0.25">
      <c r="D22" s="228" t="s">
        <v>15</v>
      </c>
      <c r="E22" s="229"/>
      <c r="F22" s="234">
        <v>2</v>
      </c>
      <c r="G22" s="278" t="s">
        <v>19</v>
      </c>
      <c r="H22" s="279"/>
      <c r="I22" s="279"/>
      <c r="J22" s="279"/>
      <c r="K22" s="280"/>
      <c r="L22" s="3">
        <v>8.1100000000000005E-2</v>
      </c>
      <c r="M22" s="4">
        <v>4.6199999999999998E-2</v>
      </c>
      <c r="N22" s="4">
        <v>4.1500000000000002E-2</v>
      </c>
      <c r="O22" s="4">
        <v>4.19E-2</v>
      </c>
      <c r="P22" s="4">
        <v>4.24E-2</v>
      </c>
      <c r="Q22" s="4">
        <v>4.2200000000000001E-2</v>
      </c>
      <c r="R22" s="4">
        <v>6.6000000000000003E-2</v>
      </c>
      <c r="S22" s="4">
        <v>4.1700000000000001E-2</v>
      </c>
      <c r="T22" s="4">
        <v>4.1599999999999998E-2</v>
      </c>
      <c r="U22" s="5">
        <v>7.1099999999999997E-2</v>
      </c>
      <c r="V22" s="7">
        <v>0.1404</v>
      </c>
      <c r="W22" s="7">
        <v>9.5000000000000001E-2</v>
      </c>
      <c r="X22" s="7">
        <v>9.1600000000000001E-2</v>
      </c>
      <c r="Y22" s="7">
        <v>9.1800000000000007E-2</v>
      </c>
      <c r="Z22" s="7">
        <v>9.11E-2</v>
      </c>
      <c r="AA22" s="7">
        <v>9.1700000000000004E-2</v>
      </c>
      <c r="AB22" s="7">
        <v>9.1200000000000003E-2</v>
      </c>
      <c r="AC22" s="7">
        <v>9.1300000000000006E-2</v>
      </c>
      <c r="AD22" s="7">
        <v>9.0399999999999994E-2</v>
      </c>
      <c r="AE22" s="7">
        <v>9.1800000000000007E-2</v>
      </c>
      <c r="AF22" s="234">
        <v>2</v>
      </c>
      <c r="AG22" s="228" t="s">
        <v>15</v>
      </c>
      <c r="AH22" s="229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</row>
    <row r="23" spans="4:91" ht="15" customHeight="1" x14ac:dyDescent="0.25">
      <c r="D23" s="230"/>
      <c r="E23" s="231"/>
      <c r="F23" s="199"/>
      <c r="G23" s="281" t="s">
        <v>20</v>
      </c>
      <c r="H23" s="282"/>
      <c r="I23" s="282"/>
      <c r="J23" s="282"/>
      <c r="K23" s="283"/>
      <c r="L23" s="9">
        <v>0.1348</v>
      </c>
      <c r="M23" s="10">
        <v>7.0300000000000001E-2</v>
      </c>
      <c r="N23" s="10">
        <v>7.5600000000000001E-2</v>
      </c>
      <c r="O23" s="10">
        <v>6.88E-2</v>
      </c>
      <c r="P23" s="10">
        <v>6.6299999999999998E-2</v>
      </c>
      <c r="Q23" s="10">
        <v>6.2300000000000001E-2</v>
      </c>
      <c r="R23" s="10">
        <v>6.3200000000000006E-2</v>
      </c>
      <c r="S23" s="10">
        <v>6.6000000000000003E-2</v>
      </c>
      <c r="T23" s="10">
        <v>5.9200000000000003E-2</v>
      </c>
      <c r="U23" s="11">
        <v>5.91E-2</v>
      </c>
      <c r="V23" s="9">
        <v>0.22259999999999999</v>
      </c>
      <c r="W23" s="10">
        <v>0.1439</v>
      </c>
      <c r="X23" s="10">
        <v>0.14499999999999999</v>
      </c>
      <c r="Y23" s="10">
        <v>0.1411</v>
      </c>
      <c r="Z23" s="10">
        <v>0.14360000000000001</v>
      </c>
      <c r="AA23" s="10">
        <v>0.14330000000000001</v>
      </c>
      <c r="AB23" s="10">
        <v>0.14680000000000001</v>
      </c>
      <c r="AC23" s="10">
        <v>0.14760000000000001</v>
      </c>
      <c r="AD23" s="10">
        <v>0.14430000000000001</v>
      </c>
      <c r="AE23" s="11">
        <v>0.1467</v>
      </c>
      <c r="AF23" s="199"/>
      <c r="AG23" s="230"/>
      <c r="AH23" s="231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</row>
    <row r="24" spans="4:91" ht="15" customHeight="1" x14ac:dyDescent="0.25">
      <c r="D24" s="230"/>
      <c r="E24" s="231"/>
      <c r="F24" s="234">
        <v>3</v>
      </c>
      <c r="G24" s="278" t="s">
        <v>19</v>
      </c>
      <c r="H24" s="279"/>
      <c r="I24" s="279"/>
      <c r="J24" s="279"/>
      <c r="K24" s="280"/>
      <c r="L24" s="6">
        <v>0.17199999999999999</v>
      </c>
      <c r="M24" s="7">
        <v>6.2399999999999997E-2</v>
      </c>
      <c r="N24" s="7">
        <v>6.2300000000000001E-2</v>
      </c>
      <c r="O24" s="7">
        <v>6.2199999999999998E-2</v>
      </c>
      <c r="P24" s="7">
        <v>6.1800000000000001E-2</v>
      </c>
      <c r="Q24" s="7">
        <v>6.4899999999999999E-2</v>
      </c>
      <c r="R24" s="7">
        <v>9.5200000000000007E-2</v>
      </c>
      <c r="S24" s="7">
        <v>8.9399999999999993E-2</v>
      </c>
      <c r="T24" s="7">
        <v>8.5400000000000004E-2</v>
      </c>
      <c r="U24" s="8">
        <v>6.6900000000000001E-2</v>
      </c>
      <c r="V24" s="6">
        <v>0.2092</v>
      </c>
      <c r="W24" s="7">
        <v>0.109</v>
      </c>
      <c r="X24" s="7">
        <v>0.1075</v>
      </c>
      <c r="Y24" s="7">
        <v>0.1137</v>
      </c>
      <c r="Z24" s="7">
        <v>0.114</v>
      </c>
      <c r="AA24" s="7">
        <v>0.11119999999999999</v>
      </c>
      <c r="AB24" s="7">
        <v>0.124</v>
      </c>
      <c r="AC24" s="7">
        <v>0.1119</v>
      </c>
      <c r="AD24" s="7">
        <v>0.1273</v>
      </c>
      <c r="AE24" s="8">
        <v>0.1153</v>
      </c>
      <c r="AF24" s="234">
        <v>3</v>
      </c>
      <c r="AG24" s="230"/>
      <c r="AH24" s="231"/>
      <c r="BR24" s="14"/>
      <c r="BS24" s="14"/>
      <c r="BT24" s="151" t="s">
        <v>41</v>
      </c>
      <c r="BU24" s="151"/>
      <c r="BV24" s="151"/>
      <c r="BW24" s="151"/>
      <c r="BX24" s="151"/>
      <c r="BY24" s="151"/>
      <c r="BZ24" s="151"/>
      <c r="CA24" s="151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</row>
    <row r="25" spans="4:91" ht="15" customHeight="1" x14ac:dyDescent="0.25">
      <c r="D25" s="230"/>
      <c r="E25" s="231"/>
      <c r="F25" s="199"/>
      <c r="G25" s="281" t="s">
        <v>20</v>
      </c>
      <c r="H25" s="282"/>
      <c r="I25" s="282"/>
      <c r="J25" s="282"/>
      <c r="K25" s="283"/>
      <c r="L25" s="9">
        <v>0.25790000000000002</v>
      </c>
      <c r="M25" s="10">
        <v>9.0999999999999998E-2</v>
      </c>
      <c r="N25" s="10">
        <v>8.9399999999999993E-2</v>
      </c>
      <c r="O25" s="10">
        <v>8.9499999999999996E-2</v>
      </c>
      <c r="P25" s="10">
        <v>9.01E-2</v>
      </c>
      <c r="Q25" s="10">
        <v>9.06E-2</v>
      </c>
      <c r="R25" s="10">
        <v>9.0899999999999995E-2</v>
      </c>
      <c r="S25" s="10">
        <v>8.9200000000000002E-2</v>
      </c>
      <c r="T25" s="10">
        <v>9.01E-2</v>
      </c>
      <c r="U25" s="11">
        <v>8.9200000000000002E-2</v>
      </c>
      <c r="V25" s="9">
        <v>0.31130000000000002</v>
      </c>
      <c r="W25" s="10">
        <v>0.1699</v>
      </c>
      <c r="X25" s="10">
        <v>0.18920000000000001</v>
      </c>
      <c r="Y25" s="10">
        <v>0.16389999999999999</v>
      </c>
      <c r="Z25" s="10">
        <v>0.1648</v>
      </c>
      <c r="AA25" s="10">
        <v>0.17219999999999999</v>
      </c>
      <c r="AB25" s="10">
        <v>0.16719999999999999</v>
      </c>
      <c r="AC25" s="10">
        <v>0.16400000000000001</v>
      </c>
      <c r="AD25" s="10">
        <v>0.16669999999999999</v>
      </c>
      <c r="AE25" s="11">
        <v>0.18690000000000001</v>
      </c>
      <c r="AF25" s="199"/>
      <c r="AG25" s="230"/>
      <c r="AH25" s="231"/>
      <c r="BR25" s="14"/>
      <c r="BS25" s="14"/>
      <c r="BT25" s="331"/>
      <c r="BU25" s="331"/>
      <c r="BV25" s="331"/>
      <c r="BW25" s="331"/>
      <c r="BX25" s="331"/>
      <c r="BY25" s="331"/>
      <c r="BZ25" s="331"/>
      <c r="CA25" s="331"/>
      <c r="CB25" s="14"/>
      <c r="CC25" s="14"/>
      <c r="CD25" s="14"/>
      <c r="CE25" s="14"/>
      <c r="CF25" s="14"/>
      <c r="CG25" s="14"/>
      <c r="CH25" s="14"/>
      <c r="CI25" s="14"/>
      <c r="CJ25" s="14"/>
      <c r="CK25" s="14"/>
    </row>
    <row r="26" spans="4:91" ht="15" customHeight="1" x14ac:dyDescent="0.25">
      <c r="D26" s="230"/>
      <c r="E26" s="231"/>
      <c r="F26" s="234">
        <v>4</v>
      </c>
      <c r="G26" s="278" t="s">
        <v>19</v>
      </c>
      <c r="H26" s="279"/>
      <c r="I26" s="279"/>
      <c r="J26" s="279"/>
      <c r="K26" s="280"/>
      <c r="L26" s="6">
        <v>0.34649999999999997</v>
      </c>
      <c r="M26" s="7">
        <v>0.15090000000000001</v>
      </c>
      <c r="N26" s="7">
        <v>0.1414</v>
      </c>
      <c r="O26" s="7">
        <v>0.1447</v>
      </c>
      <c r="P26" s="7">
        <v>0.16589999999999999</v>
      </c>
      <c r="Q26" s="7">
        <v>0.16070000000000001</v>
      </c>
      <c r="R26" s="7">
        <v>0.157</v>
      </c>
      <c r="S26" s="7">
        <v>0.15720000000000001</v>
      </c>
      <c r="T26" s="7">
        <v>0.16520000000000001</v>
      </c>
      <c r="U26" s="8">
        <v>0.1658</v>
      </c>
      <c r="V26" s="6">
        <v>0.3019</v>
      </c>
      <c r="W26" s="7">
        <v>0.26679999999999998</v>
      </c>
      <c r="X26" s="7">
        <v>0.26340000000000002</v>
      </c>
      <c r="Y26" s="7">
        <v>0.28749999999999998</v>
      </c>
      <c r="Z26" s="7">
        <v>0.26529999999999998</v>
      </c>
      <c r="AA26" s="7">
        <v>0.26779999999999998</v>
      </c>
      <c r="AB26" s="7">
        <v>0.26769999999999999</v>
      </c>
      <c r="AC26" s="7">
        <v>0.26929999999999998</v>
      </c>
      <c r="AD26" s="7">
        <v>0.26690000000000003</v>
      </c>
      <c r="AE26" s="8">
        <v>0.2621</v>
      </c>
      <c r="AF26" s="234">
        <v>4</v>
      </c>
      <c r="AG26" s="230"/>
      <c r="AH26" s="231"/>
      <c r="BR26" s="14"/>
      <c r="BS26" s="14"/>
      <c r="BT26" s="170" t="s">
        <v>42</v>
      </c>
      <c r="BU26" s="171"/>
      <c r="BV26" s="171"/>
      <c r="BW26" s="171"/>
      <c r="BX26" s="171"/>
      <c r="BY26" s="171"/>
      <c r="BZ26" s="171"/>
      <c r="CA26" s="172"/>
      <c r="CB26" s="14"/>
      <c r="CC26" s="14"/>
      <c r="CD26" s="14"/>
      <c r="CE26" s="14"/>
      <c r="CF26" s="14"/>
      <c r="CH26" s="14"/>
      <c r="CI26" s="14"/>
      <c r="CJ26" s="14"/>
      <c r="CK26" s="14"/>
    </row>
    <row r="27" spans="4:91" ht="15" customHeight="1" x14ac:dyDescent="0.25">
      <c r="D27" s="230"/>
      <c r="E27" s="231"/>
      <c r="F27" s="199"/>
      <c r="G27" s="284" t="s">
        <v>20</v>
      </c>
      <c r="H27" s="285"/>
      <c r="I27" s="285"/>
      <c r="J27" s="285"/>
      <c r="K27" s="286"/>
      <c r="L27" s="9">
        <v>0.51729999999999998</v>
      </c>
      <c r="M27" s="10">
        <v>0.21729999999999999</v>
      </c>
      <c r="N27" s="10">
        <v>0.21060000000000001</v>
      </c>
      <c r="O27" s="10">
        <v>0.2092</v>
      </c>
      <c r="P27" s="10">
        <v>0.20949999999999999</v>
      </c>
      <c r="Q27" s="10">
        <v>0.20760000000000001</v>
      </c>
      <c r="R27" s="10">
        <v>0.20630000000000001</v>
      </c>
      <c r="S27" s="10">
        <v>0.20580000000000001</v>
      </c>
      <c r="T27" s="10">
        <v>0.2092</v>
      </c>
      <c r="U27" s="11">
        <v>0.2079</v>
      </c>
      <c r="V27" s="9">
        <v>0.4667</v>
      </c>
      <c r="W27" s="10">
        <v>0.4143</v>
      </c>
      <c r="X27" s="10">
        <v>0.41260000000000002</v>
      </c>
      <c r="Y27" s="10">
        <v>0.4047</v>
      </c>
      <c r="Z27" s="10">
        <v>0.4098</v>
      </c>
      <c r="AA27" s="10">
        <v>0.4052</v>
      </c>
      <c r="AB27" s="10">
        <v>0.40560000000000002</v>
      </c>
      <c r="AC27" s="10">
        <v>0.40710000000000002</v>
      </c>
      <c r="AD27" s="10">
        <v>0.40600000000000003</v>
      </c>
      <c r="AE27" s="11">
        <v>0.40489999999999998</v>
      </c>
      <c r="AF27" s="199"/>
      <c r="AG27" s="230"/>
      <c r="AH27" s="231"/>
      <c r="BR27" s="14"/>
      <c r="BS27" s="14"/>
      <c r="BT27" s="119"/>
      <c r="BU27" s="120"/>
      <c r="BV27" s="338" t="s">
        <v>18</v>
      </c>
      <c r="BW27" s="339" t="s">
        <v>21</v>
      </c>
      <c r="BX27" s="339" t="s">
        <v>22</v>
      </c>
      <c r="BY27" s="341" t="s">
        <v>23</v>
      </c>
      <c r="BZ27" s="339" t="s">
        <v>43</v>
      </c>
      <c r="CA27" s="344" t="s">
        <v>44</v>
      </c>
      <c r="CB27" s="14"/>
      <c r="CC27" s="213" t="s">
        <v>34</v>
      </c>
      <c r="CD27" s="214"/>
      <c r="CE27" s="215"/>
      <c r="CF27" s="14"/>
      <c r="CG27" s="14"/>
      <c r="CH27" s="14"/>
      <c r="CI27" s="14"/>
      <c r="CJ27" s="14"/>
      <c r="CK27" s="14"/>
    </row>
    <row r="28" spans="4:91" ht="15" customHeight="1" x14ac:dyDescent="0.25">
      <c r="D28" s="230"/>
      <c r="E28" s="231"/>
      <c r="F28" s="234">
        <v>5</v>
      </c>
      <c r="G28" s="278" t="s">
        <v>19</v>
      </c>
      <c r="H28" s="279"/>
      <c r="I28" s="279"/>
      <c r="J28" s="279"/>
      <c r="K28" s="280"/>
      <c r="L28" s="6">
        <v>0.39450000000000002</v>
      </c>
      <c r="M28" s="7">
        <v>0.16470000000000001</v>
      </c>
      <c r="N28" s="7">
        <v>0.16089999999999999</v>
      </c>
      <c r="O28" s="7">
        <v>0.15720000000000001</v>
      </c>
      <c r="P28" s="7">
        <v>0.19739999999999999</v>
      </c>
      <c r="Q28" s="7">
        <v>0.19689999999999999</v>
      </c>
      <c r="R28" s="7">
        <v>0.159</v>
      </c>
      <c r="S28" s="7">
        <v>0.1658</v>
      </c>
      <c r="T28" s="7">
        <v>0.1527</v>
      </c>
      <c r="U28" s="8">
        <v>0.15840000000000001</v>
      </c>
      <c r="V28" s="6">
        <v>0.34289999999999998</v>
      </c>
      <c r="W28" s="7">
        <v>0.26719999999999999</v>
      </c>
      <c r="X28" s="7">
        <v>0.29630000000000001</v>
      </c>
      <c r="Y28" s="7">
        <v>0.29659999999999997</v>
      </c>
      <c r="Z28" s="7">
        <v>0.30840000000000001</v>
      </c>
      <c r="AA28" s="7">
        <v>0.29370000000000002</v>
      </c>
      <c r="AB28" s="7">
        <v>0.29580000000000001</v>
      </c>
      <c r="AC28" s="7">
        <v>0.28760000000000002</v>
      </c>
      <c r="AD28" s="7">
        <v>0.28670000000000001</v>
      </c>
      <c r="AE28" s="8">
        <v>0.2732</v>
      </c>
      <c r="AF28" s="234">
        <v>5</v>
      </c>
      <c r="AG28" s="230"/>
      <c r="AH28" s="231"/>
      <c r="BR28" s="14"/>
      <c r="BS28" s="14"/>
      <c r="BT28" s="121"/>
      <c r="BU28" s="122"/>
      <c r="BV28" s="156"/>
      <c r="BW28" s="340"/>
      <c r="BX28" s="340"/>
      <c r="BY28" s="342"/>
      <c r="BZ28" s="340"/>
      <c r="CA28" s="345"/>
      <c r="CB28" s="14"/>
      <c r="CC28" s="333"/>
      <c r="CD28" s="334"/>
      <c r="CE28" s="335"/>
      <c r="CF28" s="14"/>
      <c r="CG28" s="14"/>
      <c r="CH28" s="14"/>
      <c r="CI28" s="14"/>
      <c r="CJ28" s="14"/>
      <c r="CK28" s="14"/>
    </row>
    <row r="29" spans="4:91" ht="15" customHeight="1" x14ac:dyDescent="0.25">
      <c r="D29" s="230"/>
      <c r="E29" s="231"/>
      <c r="F29" s="199"/>
      <c r="G29" s="281" t="s">
        <v>20</v>
      </c>
      <c r="H29" s="282"/>
      <c r="I29" s="282"/>
      <c r="J29" s="282"/>
      <c r="K29" s="283"/>
      <c r="L29" s="21">
        <v>0.58030000000000004</v>
      </c>
      <c r="M29" s="22">
        <v>0.25009999999999999</v>
      </c>
      <c r="N29" s="22">
        <v>0.25469999999999998</v>
      </c>
      <c r="O29" s="22">
        <v>0.22750000000000001</v>
      </c>
      <c r="P29" s="22">
        <v>0.26469999999999999</v>
      </c>
      <c r="Q29" s="22">
        <v>0.24429999999999999</v>
      </c>
      <c r="R29" s="22">
        <v>0.25419999999999998</v>
      </c>
      <c r="S29" s="22">
        <v>0.22470000000000001</v>
      </c>
      <c r="T29" s="22">
        <v>0.25140000000000001</v>
      </c>
      <c r="U29" s="23">
        <v>0.22969999999999999</v>
      </c>
      <c r="V29" s="9">
        <v>0.47610000000000002</v>
      </c>
      <c r="W29" s="10">
        <v>0.41349999999999998</v>
      </c>
      <c r="X29" s="10">
        <v>0.4153</v>
      </c>
      <c r="Y29" s="10">
        <v>0.42209999999999998</v>
      </c>
      <c r="Z29" s="10">
        <v>0.41620000000000001</v>
      </c>
      <c r="AA29" s="10">
        <v>0.4244</v>
      </c>
      <c r="AB29" s="10">
        <v>0.4214</v>
      </c>
      <c r="AC29" s="10">
        <v>0.4178</v>
      </c>
      <c r="AD29" s="10">
        <v>0.4244</v>
      </c>
      <c r="AE29" s="11">
        <v>0.41689999999999999</v>
      </c>
      <c r="AF29" s="199"/>
      <c r="AG29" s="230"/>
      <c r="AH29" s="231"/>
      <c r="BR29" s="14"/>
      <c r="BS29" s="14"/>
      <c r="BT29" s="173" t="s">
        <v>40</v>
      </c>
      <c r="BU29" s="330"/>
      <c r="BV29" s="234">
        <v>22</v>
      </c>
      <c r="BW29" s="46">
        <f>MIN(BW16:CA16)</f>
        <v>136.4</v>
      </c>
      <c r="BX29" s="47">
        <f>MAX(BW16:CA16)</f>
        <v>144</v>
      </c>
      <c r="BY29" s="47">
        <f>AVERAGE(BW16:CA16)</f>
        <v>141.19999999999999</v>
      </c>
      <c r="BZ29" s="58">
        <f>BY29/BV29</f>
        <v>6.418181818181818</v>
      </c>
      <c r="CA29" s="326">
        <f>(1-(BZ29/BZ31))*100/(BV31-BV29)</f>
        <v>0.51796124153143208</v>
      </c>
      <c r="CB29" s="14"/>
      <c r="CC29" s="307" t="s">
        <v>45</v>
      </c>
      <c r="CD29" s="308"/>
      <c r="CE29" s="309"/>
      <c r="CF29" s="14"/>
      <c r="CG29" s="14"/>
      <c r="CH29" s="14"/>
      <c r="CI29" s="14"/>
      <c r="CJ29" s="14"/>
      <c r="CK29" s="14"/>
    </row>
    <row r="30" spans="4:91" ht="15" customHeight="1" x14ac:dyDescent="0.25">
      <c r="D30" s="230"/>
      <c r="E30" s="231"/>
      <c r="F30" s="234">
        <v>6</v>
      </c>
      <c r="G30" s="278" t="s">
        <v>19</v>
      </c>
      <c r="H30" s="279"/>
      <c r="I30" s="279"/>
      <c r="J30" s="279"/>
      <c r="K30" s="280"/>
      <c r="L30" s="6">
        <v>0.40510000000000002</v>
      </c>
      <c r="M30" s="7">
        <v>0.316</v>
      </c>
      <c r="N30" s="7">
        <v>0.31469999999999998</v>
      </c>
      <c r="O30" s="7">
        <v>0.31740000000000002</v>
      </c>
      <c r="P30" s="7">
        <v>0.31180000000000002</v>
      </c>
      <c r="Q30" s="7">
        <v>0.31130000000000002</v>
      </c>
      <c r="R30" s="7">
        <v>0.30630000000000002</v>
      </c>
      <c r="S30" s="7">
        <v>0.30859999999999999</v>
      </c>
      <c r="T30" s="7">
        <v>0.30980000000000002</v>
      </c>
      <c r="U30" s="8">
        <v>0.30990000000000001</v>
      </c>
      <c r="V30" s="6">
        <v>0.45300000000000001</v>
      </c>
      <c r="W30" s="7">
        <v>0.5151</v>
      </c>
      <c r="X30" s="7">
        <v>0.4415</v>
      </c>
      <c r="Y30" s="7">
        <v>0.4496</v>
      </c>
      <c r="Z30" s="7">
        <v>0.43540000000000001</v>
      </c>
      <c r="AA30" s="7">
        <v>0.46539999999999998</v>
      </c>
      <c r="AB30" s="7">
        <v>0.41970000000000002</v>
      </c>
      <c r="AC30" s="7">
        <v>0.42180000000000001</v>
      </c>
      <c r="AD30" s="7">
        <v>0.41510000000000002</v>
      </c>
      <c r="AE30" s="8">
        <v>0.41649999999999998</v>
      </c>
      <c r="AF30" s="234">
        <v>6</v>
      </c>
      <c r="AG30" s="230"/>
      <c r="AH30" s="231"/>
      <c r="BR30" s="14"/>
      <c r="BS30" s="14"/>
      <c r="BT30" s="175"/>
      <c r="BU30" s="177"/>
      <c r="BV30" s="199"/>
      <c r="BW30" s="49">
        <f>MIN(BW17:CA17)</f>
        <v>209.4</v>
      </c>
      <c r="BX30" s="50">
        <f>MAX(BW17:CA17)</f>
        <v>212.5</v>
      </c>
      <c r="BY30" s="50">
        <f>AVERAGE(BW17:CA17)</f>
        <v>210.5</v>
      </c>
      <c r="BZ30" s="59">
        <f>BY30/BV29</f>
        <v>9.5681818181818183</v>
      </c>
      <c r="CA30" s="346"/>
      <c r="CB30" s="14"/>
      <c r="CC30" s="310"/>
      <c r="CD30" s="311"/>
      <c r="CE30" s="312"/>
      <c r="CF30" s="14"/>
      <c r="CG30" s="14"/>
      <c r="CH30" s="14"/>
      <c r="CI30" s="14"/>
      <c r="CJ30" s="14"/>
      <c r="CK30" s="14"/>
    </row>
    <row r="31" spans="4:91" ht="15" customHeight="1" x14ac:dyDescent="0.25">
      <c r="D31" s="232"/>
      <c r="E31" s="233"/>
      <c r="F31" s="199"/>
      <c r="G31" s="281" t="s">
        <v>20</v>
      </c>
      <c r="H31" s="282"/>
      <c r="I31" s="282"/>
      <c r="J31" s="282"/>
      <c r="K31" s="283"/>
      <c r="L31" s="24">
        <v>0.63800000000000001</v>
      </c>
      <c r="M31" s="25">
        <v>0.46210000000000001</v>
      </c>
      <c r="N31" s="25">
        <v>0.4642</v>
      </c>
      <c r="O31" s="25">
        <v>0.4768</v>
      </c>
      <c r="P31" s="25">
        <v>0.47499999999999998</v>
      </c>
      <c r="Q31" s="25">
        <v>0.4667</v>
      </c>
      <c r="R31" s="25">
        <v>0.4778</v>
      </c>
      <c r="S31" s="25">
        <v>0.47849999999999998</v>
      </c>
      <c r="T31" s="25">
        <v>0.4748</v>
      </c>
      <c r="U31" s="26">
        <v>0.47289999999999999</v>
      </c>
      <c r="V31" s="32">
        <v>0.71260000000000001</v>
      </c>
      <c r="W31" s="12">
        <v>0.62890000000000001</v>
      </c>
      <c r="X31" s="12">
        <v>0.63060000000000005</v>
      </c>
      <c r="Y31" s="12">
        <v>0.62890000000000001</v>
      </c>
      <c r="Z31" s="12">
        <v>0.64639999999999997</v>
      </c>
      <c r="AA31" s="12">
        <v>0.62770000000000004</v>
      </c>
      <c r="AB31" s="12">
        <v>0.63119999999999998</v>
      </c>
      <c r="AC31" s="12">
        <v>0.63090000000000002</v>
      </c>
      <c r="AD31" s="12">
        <v>0.63109999999999999</v>
      </c>
      <c r="AE31" s="13">
        <v>0.63560000000000005</v>
      </c>
      <c r="AF31" s="199"/>
      <c r="AG31" s="232"/>
      <c r="AH31" s="233"/>
      <c r="BR31" s="14"/>
      <c r="BS31" s="14"/>
      <c r="BT31" s="175"/>
      <c r="BU31" s="177"/>
      <c r="BV31" s="234">
        <v>54</v>
      </c>
      <c r="BW31" s="52">
        <f>MIN(BW18:CA18)</f>
        <v>409.5</v>
      </c>
      <c r="BX31" s="53">
        <f>MAX(BW18:CA18)</f>
        <v>425</v>
      </c>
      <c r="BY31" s="53">
        <f>AVERAGE(BW18:CA18)</f>
        <v>415.43999999999994</v>
      </c>
      <c r="BZ31" s="60">
        <f>BY31/BV31</f>
        <v>7.6933333333333325</v>
      </c>
      <c r="CA31" s="336">
        <f>(1-(BZ30/BZ32))*100/(BV31-BV29)</f>
        <v>0.48593837759768921</v>
      </c>
      <c r="CB31" s="14"/>
      <c r="CC31" s="313" t="s">
        <v>46</v>
      </c>
      <c r="CD31" s="314"/>
      <c r="CE31" s="315"/>
      <c r="CF31" s="14"/>
      <c r="CG31" s="14"/>
      <c r="CH31" s="14"/>
      <c r="CI31" s="14"/>
      <c r="CJ31" s="14"/>
      <c r="CK31" s="14"/>
    </row>
    <row r="32" spans="4:91" ht="15" customHeight="1" x14ac:dyDescent="0.25">
      <c r="D32" s="228" t="s">
        <v>16</v>
      </c>
      <c r="E32" s="229"/>
      <c r="F32" s="234">
        <v>2</v>
      </c>
      <c r="G32" s="278" t="s">
        <v>19</v>
      </c>
      <c r="H32" s="279"/>
      <c r="I32" s="279"/>
      <c r="J32" s="279"/>
      <c r="K32" s="280"/>
      <c r="L32" s="18">
        <v>8.8700000000000001E-2</v>
      </c>
      <c r="M32" s="19">
        <v>5.6000000000000001E-2</v>
      </c>
      <c r="N32" s="19">
        <v>5.6500000000000002E-2</v>
      </c>
      <c r="O32" s="19">
        <v>5.7000000000000002E-2</v>
      </c>
      <c r="P32" s="19">
        <v>5.8599999999999999E-2</v>
      </c>
      <c r="Q32" s="19">
        <v>5.7500000000000002E-2</v>
      </c>
      <c r="R32" s="19">
        <v>5.6099999999999997E-2</v>
      </c>
      <c r="S32" s="19">
        <v>5.7000000000000002E-2</v>
      </c>
      <c r="T32" s="19">
        <v>5.67E-2</v>
      </c>
      <c r="U32" s="20">
        <v>5.6300000000000003E-2</v>
      </c>
      <c r="V32" s="7">
        <v>0.14929999999999999</v>
      </c>
      <c r="W32" s="7">
        <v>0.10340000000000001</v>
      </c>
      <c r="X32" s="7">
        <v>0.1047</v>
      </c>
      <c r="Y32" s="7">
        <v>0.10349999999999999</v>
      </c>
      <c r="Z32" s="7">
        <v>0.10489999999999999</v>
      </c>
      <c r="AA32" s="7">
        <v>0.1196</v>
      </c>
      <c r="AB32" s="7">
        <v>0.10879999999999999</v>
      </c>
      <c r="AC32" s="7">
        <v>0.10489999999999999</v>
      </c>
      <c r="AD32" s="7">
        <v>0.1037</v>
      </c>
      <c r="AE32" s="8">
        <v>0.10680000000000001</v>
      </c>
      <c r="AF32" s="234">
        <v>2</v>
      </c>
      <c r="AG32" s="228" t="s">
        <v>16</v>
      </c>
      <c r="AH32" s="229"/>
      <c r="BR32" s="14"/>
      <c r="BS32" s="14"/>
      <c r="BT32" s="178"/>
      <c r="BU32" s="179"/>
      <c r="BV32" s="199"/>
      <c r="BW32" s="55">
        <f>MIN(BW19:CA19)</f>
        <v>607.79999999999995</v>
      </c>
      <c r="BX32" s="56">
        <f>MAX(BW19:CA19)</f>
        <v>617.70000000000005</v>
      </c>
      <c r="BY32" s="56">
        <f>AVERAGE(BW19:CA19)</f>
        <v>611.82000000000005</v>
      </c>
      <c r="BZ32" s="61">
        <f>BY32/BV31</f>
        <v>11.33</v>
      </c>
      <c r="CA32" s="337"/>
      <c r="CB32" s="14"/>
      <c r="CC32" s="316"/>
      <c r="CD32" s="317"/>
      <c r="CE32" s="318"/>
      <c r="CF32" s="14"/>
      <c r="CG32" s="14"/>
      <c r="CH32" s="14"/>
      <c r="CI32" s="14"/>
      <c r="CJ32" s="14"/>
      <c r="CK32" s="14"/>
    </row>
    <row r="33" spans="3:149" ht="15" customHeight="1" x14ac:dyDescent="0.25">
      <c r="D33" s="230"/>
      <c r="E33" s="231"/>
      <c r="F33" s="199"/>
      <c r="G33" s="281" t="s">
        <v>20</v>
      </c>
      <c r="H33" s="282"/>
      <c r="I33" s="282"/>
      <c r="J33" s="282"/>
      <c r="K33" s="283"/>
      <c r="L33" s="9">
        <v>0.13139999999999999</v>
      </c>
      <c r="M33" s="10">
        <v>8.5400000000000004E-2</v>
      </c>
      <c r="N33" s="10">
        <v>8.3500000000000005E-2</v>
      </c>
      <c r="O33" s="10">
        <v>9.1899999999999996E-2</v>
      </c>
      <c r="P33" s="10">
        <v>8.5300000000000001E-2</v>
      </c>
      <c r="Q33" s="10">
        <v>8.09E-2</v>
      </c>
      <c r="R33" s="10">
        <v>8.2799999999999999E-2</v>
      </c>
      <c r="S33" s="10">
        <v>8.2299999999999998E-2</v>
      </c>
      <c r="T33" s="10">
        <v>7.9399999999999998E-2</v>
      </c>
      <c r="U33" s="11">
        <v>8.1100000000000005E-2</v>
      </c>
      <c r="V33" s="9">
        <v>0.2437</v>
      </c>
      <c r="W33" s="10">
        <v>0.16009999999999999</v>
      </c>
      <c r="X33" s="10">
        <v>0.16439999999999999</v>
      </c>
      <c r="Y33" s="10">
        <v>0.1628</v>
      </c>
      <c r="Z33" s="10">
        <v>0.16370000000000001</v>
      </c>
      <c r="AA33" s="10">
        <v>0.16320000000000001</v>
      </c>
      <c r="AB33" s="10">
        <v>0.1618</v>
      </c>
      <c r="AC33" s="10">
        <v>0.16250000000000001</v>
      </c>
      <c r="AD33" s="10">
        <v>0.1719</v>
      </c>
      <c r="AE33" s="11">
        <v>0.16139999999999999</v>
      </c>
      <c r="AF33" s="199"/>
      <c r="AG33" s="230"/>
      <c r="AH33" s="231"/>
      <c r="BR33" s="14"/>
      <c r="BS33" s="14"/>
      <c r="BT33" s="62"/>
      <c r="BU33" s="62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</row>
    <row r="34" spans="3:149" ht="15" customHeight="1" x14ac:dyDescent="0.25">
      <c r="D34" s="230"/>
      <c r="E34" s="231"/>
      <c r="F34" s="234">
        <v>3</v>
      </c>
      <c r="G34" s="278" t="s">
        <v>19</v>
      </c>
      <c r="H34" s="279"/>
      <c r="I34" s="279"/>
      <c r="J34" s="279"/>
      <c r="K34" s="280"/>
      <c r="L34" s="6">
        <v>0.1074</v>
      </c>
      <c r="M34" s="7">
        <v>6.2700000000000006E-2</v>
      </c>
      <c r="N34" s="7">
        <v>6.1499999999999999E-2</v>
      </c>
      <c r="O34" s="7">
        <v>6.0400000000000002E-2</v>
      </c>
      <c r="P34" s="7">
        <v>6.0900000000000003E-2</v>
      </c>
      <c r="Q34" s="7">
        <v>6.7199999999999996E-2</v>
      </c>
      <c r="R34" s="7">
        <v>6.0499999999999998E-2</v>
      </c>
      <c r="S34" s="7">
        <v>6.1199999999999997E-2</v>
      </c>
      <c r="T34" s="7">
        <v>6.2300000000000001E-2</v>
      </c>
      <c r="U34" s="8">
        <v>6.3399999999999998E-2</v>
      </c>
      <c r="V34" s="6">
        <v>0.2258</v>
      </c>
      <c r="W34" s="7">
        <v>0.1234</v>
      </c>
      <c r="X34" s="7">
        <v>0.12909999999999999</v>
      </c>
      <c r="Y34" s="7">
        <v>0.13500000000000001</v>
      </c>
      <c r="Z34" s="7">
        <v>0.1186</v>
      </c>
      <c r="AA34" s="7">
        <v>0.129</v>
      </c>
      <c r="AB34" s="7">
        <v>0.12180000000000001</v>
      </c>
      <c r="AC34" s="7">
        <v>0.1172</v>
      </c>
      <c r="AD34" s="7">
        <v>0.1178</v>
      </c>
      <c r="AE34" s="8">
        <v>0.1169</v>
      </c>
      <c r="AF34" s="234">
        <v>3</v>
      </c>
      <c r="AG34" s="230"/>
      <c r="AH34" s="231"/>
      <c r="BR34" s="14"/>
      <c r="BS34" s="14"/>
      <c r="BT34" s="44"/>
      <c r="BU34" s="4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</row>
    <row r="35" spans="3:149" ht="15" customHeight="1" x14ac:dyDescent="0.25">
      <c r="D35" s="230"/>
      <c r="E35" s="231"/>
      <c r="F35" s="199"/>
      <c r="G35" s="281" t="s">
        <v>20</v>
      </c>
      <c r="H35" s="282"/>
      <c r="I35" s="282"/>
      <c r="J35" s="282"/>
      <c r="K35" s="283"/>
      <c r="L35" s="9">
        <v>0.17130000000000001</v>
      </c>
      <c r="M35" s="10">
        <v>9.3700000000000006E-2</v>
      </c>
      <c r="N35" s="10">
        <v>9.0300000000000005E-2</v>
      </c>
      <c r="O35" s="10">
        <v>8.9399999999999993E-2</v>
      </c>
      <c r="P35" s="10">
        <v>0.1032</v>
      </c>
      <c r="Q35" s="10">
        <v>8.7599999999999997E-2</v>
      </c>
      <c r="R35" s="10">
        <v>8.9899999999999994E-2</v>
      </c>
      <c r="S35" s="10">
        <v>9.8699999999999996E-2</v>
      </c>
      <c r="T35" s="10">
        <v>9.1499999999999998E-2</v>
      </c>
      <c r="U35" s="11">
        <v>8.7800000000000003E-2</v>
      </c>
      <c r="V35" s="9">
        <v>0.27439999999999998</v>
      </c>
      <c r="W35" s="10">
        <v>0.16689999999999999</v>
      </c>
      <c r="X35" s="10">
        <v>0.17050000000000001</v>
      </c>
      <c r="Y35" s="10">
        <v>0.1704</v>
      </c>
      <c r="Z35" s="10">
        <v>0.16839999999999999</v>
      </c>
      <c r="AA35" s="10">
        <v>0.16769999999999999</v>
      </c>
      <c r="AB35" s="10">
        <v>0.1673</v>
      </c>
      <c r="AC35" s="10">
        <v>0.1658</v>
      </c>
      <c r="AD35" s="10">
        <v>0.17469999999999999</v>
      </c>
      <c r="AE35" s="11">
        <v>0.1678</v>
      </c>
      <c r="AF35" s="199"/>
      <c r="AG35" s="230"/>
      <c r="AH35" s="231"/>
      <c r="BR35" s="14"/>
      <c r="BT35" s="44"/>
      <c r="BU35" s="4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</row>
    <row r="36" spans="3:149" ht="15" customHeight="1" x14ac:dyDescent="0.25">
      <c r="D36" s="230"/>
      <c r="E36" s="231"/>
      <c r="F36" s="234">
        <v>4</v>
      </c>
      <c r="G36" s="278" t="s">
        <v>19</v>
      </c>
      <c r="H36" s="279"/>
      <c r="I36" s="279"/>
      <c r="J36" s="279"/>
      <c r="K36" s="280"/>
      <c r="L36" s="6">
        <v>0.1721</v>
      </c>
      <c r="M36" s="7">
        <v>8.1799999999999998E-2</v>
      </c>
      <c r="N36" s="7">
        <v>8.0299999999999996E-2</v>
      </c>
      <c r="O36" s="7">
        <v>7.9399999999999998E-2</v>
      </c>
      <c r="P36" s="7">
        <v>8.1199999999999994E-2</v>
      </c>
      <c r="Q36" s="7">
        <v>7.7899999999999997E-2</v>
      </c>
      <c r="R36" s="7">
        <v>7.9299999999999995E-2</v>
      </c>
      <c r="S36" s="7">
        <v>7.9299999999999995E-2</v>
      </c>
      <c r="T36" s="7">
        <v>7.7299999999999994E-2</v>
      </c>
      <c r="U36" s="8">
        <v>7.7399999999999997E-2</v>
      </c>
      <c r="V36" s="6">
        <v>0.26840000000000003</v>
      </c>
      <c r="W36" s="7">
        <v>0.23469999999999999</v>
      </c>
      <c r="X36" s="7">
        <v>0.2278</v>
      </c>
      <c r="Y36" s="7">
        <v>0.2334</v>
      </c>
      <c r="Z36" s="7">
        <v>0.23799999999999999</v>
      </c>
      <c r="AA36" s="7">
        <v>0.2354</v>
      </c>
      <c r="AB36" s="7">
        <v>0.2341</v>
      </c>
      <c r="AC36" s="7">
        <v>0.23910000000000001</v>
      </c>
      <c r="AD36" s="7">
        <v>0.23419999999999999</v>
      </c>
      <c r="AE36" s="8">
        <v>0.2339</v>
      </c>
      <c r="AF36" s="234">
        <v>4</v>
      </c>
      <c r="AG36" s="230"/>
      <c r="AH36" s="231"/>
      <c r="BR36" s="14"/>
      <c r="BS36" s="14"/>
      <c r="BT36" s="63"/>
      <c r="BU36" s="63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</row>
    <row r="37" spans="3:149" ht="15" customHeight="1" x14ac:dyDescent="0.25">
      <c r="D37" s="230"/>
      <c r="E37" s="231"/>
      <c r="F37" s="199"/>
      <c r="G37" s="281" t="s">
        <v>20</v>
      </c>
      <c r="H37" s="282"/>
      <c r="I37" s="282"/>
      <c r="J37" s="282"/>
      <c r="K37" s="283"/>
      <c r="L37" s="9">
        <v>0.27339999999999998</v>
      </c>
      <c r="M37" s="10">
        <v>0.1244</v>
      </c>
      <c r="N37" s="10">
        <v>0.1235</v>
      </c>
      <c r="O37" s="10">
        <v>0.1215</v>
      </c>
      <c r="P37" s="10">
        <v>0.1242</v>
      </c>
      <c r="Q37" s="10">
        <v>0.1154</v>
      </c>
      <c r="R37" s="10">
        <v>0.1157</v>
      </c>
      <c r="S37" s="10">
        <v>0.15429999999999999</v>
      </c>
      <c r="T37" s="10">
        <v>0.115</v>
      </c>
      <c r="U37" s="11">
        <v>0.1144</v>
      </c>
      <c r="V37" s="9">
        <v>0.41310000000000002</v>
      </c>
      <c r="W37" s="10">
        <v>0.36830000000000002</v>
      </c>
      <c r="X37" s="10">
        <v>0.36380000000000001</v>
      </c>
      <c r="Y37" s="10">
        <v>0.36</v>
      </c>
      <c r="Z37" s="10">
        <v>0.35949999999999999</v>
      </c>
      <c r="AA37" s="10">
        <v>0.37269999999999998</v>
      </c>
      <c r="AB37" s="10">
        <v>0.37919999999999998</v>
      </c>
      <c r="AC37" s="10">
        <v>0.37369999999999998</v>
      </c>
      <c r="AD37" s="10">
        <v>0.36720000000000003</v>
      </c>
      <c r="AE37" s="11">
        <v>0.38030000000000003</v>
      </c>
      <c r="AF37" s="199"/>
      <c r="AG37" s="230"/>
      <c r="AH37" s="231"/>
      <c r="BR37" s="14"/>
      <c r="BS37" s="14"/>
      <c r="BT37" s="63"/>
      <c r="BU37" s="63"/>
      <c r="BV37" s="14"/>
      <c r="BW37" s="63"/>
      <c r="BX37" s="63"/>
      <c r="BY37" s="14"/>
      <c r="BZ37" s="63"/>
      <c r="CA37" s="63"/>
      <c r="CB37" s="14"/>
      <c r="CC37" s="63"/>
      <c r="CD37" s="63"/>
      <c r="CE37" s="14"/>
      <c r="CF37" s="63"/>
      <c r="CG37" s="63"/>
      <c r="CH37" s="14"/>
      <c r="CI37" s="63"/>
      <c r="CJ37" s="63"/>
      <c r="CK37" s="63"/>
      <c r="CL37" s="45"/>
      <c r="CN37" s="45"/>
      <c r="CO37" s="45"/>
      <c r="CQ37" s="45"/>
      <c r="CR37" s="45"/>
      <c r="CZ37" s="45"/>
      <c r="DA37" s="45"/>
      <c r="DB37" s="45"/>
      <c r="DC37" s="45"/>
      <c r="DE37" s="45"/>
      <c r="DF37" s="45"/>
    </row>
    <row r="38" spans="3:149" ht="15" customHeight="1" x14ac:dyDescent="0.25">
      <c r="D38" s="230"/>
      <c r="E38" s="231"/>
      <c r="F38" s="234">
        <v>5</v>
      </c>
      <c r="G38" s="278" t="s">
        <v>31</v>
      </c>
      <c r="H38" s="279"/>
      <c r="I38" s="279"/>
      <c r="J38" s="279"/>
      <c r="K38" s="280"/>
      <c r="L38" s="6">
        <v>0.18360000000000001</v>
      </c>
      <c r="M38" s="7">
        <v>8.7499999999999994E-2</v>
      </c>
      <c r="N38" s="7">
        <v>8.7499999999999994E-2</v>
      </c>
      <c r="O38" s="7">
        <v>8.8099999999999998E-2</v>
      </c>
      <c r="P38" s="7">
        <v>9.01E-2</v>
      </c>
      <c r="Q38" s="7">
        <v>8.5500000000000007E-2</v>
      </c>
      <c r="R38" s="7">
        <v>8.6099999999999996E-2</v>
      </c>
      <c r="S38" s="7">
        <v>8.7499999999999994E-2</v>
      </c>
      <c r="T38" s="7">
        <v>8.8400000000000006E-2</v>
      </c>
      <c r="U38" s="8">
        <v>8.6800000000000002E-2</v>
      </c>
      <c r="V38" s="6">
        <v>0.2712</v>
      </c>
      <c r="W38" s="7">
        <v>0.23669999999999999</v>
      </c>
      <c r="X38" s="7">
        <v>0.24110000000000001</v>
      </c>
      <c r="Y38" s="7">
        <v>0.25080000000000002</v>
      </c>
      <c r="Z38" s="7">
        <v>0.251</v>
      </c>
      <c r="AA38" s="7">
        <v>0.2384</v>
      </c>
      <c r="AB38" s="7">
        <v>0.2404</v>
      </c>
      <c r="AC38" s="7">
        <v>0.23699999999999999</v>
      </c>
      <c r="AD38" s="7">
        <v>0.2349</v>
      </c>
      <c r="AE38" s="8">
        <v>0.25369999999999998</v>
      </c>
      <c r="AF38" s="234">
        <v>5</v>
      </c>
      <c r="AG38" s="230"/>
      <c r="AH38" s="231"/>
      <c r="BR38" s="14"/>
      <c r="BS38" s="14"/>
      <c r="BT38" s="63"/>
      <c r="BU38" s="63"/>
      <c r="BV38" s="14"/>
      <c r="BW38" s="63"/>
      <c r="BX38" s="14"/>
      <c r="BY38" s="63"/>
      <c r="BZ38" s="14"/>
      <c r="CA38" s="63"/>
      <c r="CB38" s="14"/>
      <c r="CC38" s="63"/>
      <c r="CD38" s="14"/>
      <c r="CE38" s="63"/>
      <c r="CF38" s="14"/>
      <c r="CG38" s="63"/>
      <c r="CH38" s="14"/>
      <c r="CI38" s="63"/>
      <c r="CJ38" s="14"/>
      <c r="CK38" s="63"/>
      <c r="CM38" s="45"/>
      <c r="CO38" s="45"/>
      <c r="CQ38" s="45"/>
      <c r="CZ38" s="45"/>
      <c r="DB38" s="45"/>
      <c r="DD38" s="45"/>
      <c r="DF38" s="45"/>
      <c r="DG38" s="45"/>
    </row>
    <row r="39" spans="3:149" ht="15" customHeight="1" x14ac:dyDescent="0.25">
      <c r="D39" s="230"/>
      <c r="E39" s="231"/>
      <c r="F39" s="199"/>
      <c r="G39" s="281" t="s">
        <v>20</v>
      </c>
      <c r="H39" s="282"/>
      <c r="I39" s="282"/>
      <c r="J39" s="282"/>
      <c r="K39" s="283"/>
      <c r="L39" s="21">
        <v>0.31009999999999999</v>
      </c>
      <c r="M39" s="22">
        <v>0.1275</v>
      </c>
      <c r="N39" s="22">
        <v>0.13489999999999999</v>
      </c>
      <c r="O39" s="22">
        <v>0.1313</v>
      </c>
      <c r="P39" s="22">
        <v>0.12989999999999999</v>
      </c>
      <c r="Q39" s="22">
        <v>0.13639999999999999</v>
      </c>
      <c r="R39" s="22">
        <v>0.13869999999999999</v>
      </c>
      <c r="S39" s="22">
        <v>0.13750000000000001</v>
      </c>
      <c r="T39" s="22">
        <v>0.13750000000000001</v>
      </c>
      <c r="U39" s="23">
        <v>0.15340000000000001</v>
      </c>
      <c r="V39" s="9">
        <v>0.4239</v>
      </c>
      <c r="W39" s="10">
        <v>0.35649999999999998</v>
      </c>
      <c r="X39" s="10">
        <v>0.36030000000000001</v>
      </c>
      <c r="Y39" s="10">
        <v>0.35670000000000002</v>
      </c>
      <c r="Z39" s="10">
        <v>0.35699999999999998</v>
      </c>
      <c r="AA39" s="10">
        <v>0.35820000000000002</v>
      </c>
      <c r="AB39" s="10">
        <v>0.35510000000000003</v>
      </c>
      <c r="AC39" s="10">
        <v>0.36059999999999998</v>
      </c>
      <c r="AD39" s="10">
        <v>0.36330000000000001</v>
      </c>
      <c r="AE39" s="11">
        <v>0.36170000000000002</v>
      </c>
      <c r="AF39" s="199"/>
      <c r="AG39" s="230"/>
      <c r="AH39" s="231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</row>
    <row r="40" spans="3:149" ht="15" customHeight="1" x14ac:dyDescent="0.25">
      <c r="D40" s="230"/>
      <c r="E40" s="231"/>
      <c r="F40" s="234">
        <v>6</v>
      </c>
      <c r="G40" s="278" t="s">
        <v>31</v>
      </c>
      <c r="H40" s="279"/>
      <c r="I40" s="279"/>
      <c r="J40" s="279"/>
      <c r="K40" s="280"/>
      <c r="L40" s="6">
        <v>0.19220000000000001</v>
      </c>
      <c r="M40" s="7">
        <v>9.6100000000000005E-2</v>
      </c>
      <c r="N40" s="7">
        <v>9.4500000000000001E-2</v>
      </c>
      <c r="O40" s="7">
        <v>9.3399999999999997E-2</v>
      </c>
      <c r="P40" s="7">
        <v>9.4700000000000006E-2</v>
      </c>
      <c r="Q40" s="7">
        <v>9.4299999999999995E-2</v>
      </c>
      <c r="R40" s="7">
        <v>9.4299999999999995E-2</v>
      </c>
      <c r="S40" s="7">
        <v>9.5600000000000004E-2</v>
      </c>
      <c r="T40" s="7">
        <v>9.1899999999999996E-2</v>
      </c>
      <c r="U40" s="8">
        <v>9.6000000000000002E-2</v>
      </c>
      <c r="V40" s="7">
        <v>0.29060000000000002</v>
      </c>
      <c r="W40" s="7">
        <v>0.25769999999999998</v>
      </c>
      <c r="X40" s="7">
        <v>0.26350000000000001</v>
      </c>
      <c r="Y40" s="7">
        <v>0.25369999999999998</v>
      </c>
      <c r="Z40" s="7">
        <v>0.23599999999999999</v>
      </c>
      <c r="AA40" s="7">
        <v>0.2351</v>
      </c>
      <c r="AB40" s="7">
        <v>0.2346</v>
      </c>
      <c r="AC40" s="7">
        <v>0.2364</v>
      </c>
      <c r="AD40" s="7">
        <v>0.23549999999999999</v>
      </c>
      <c r="AE40" s="7">
        <v>0.23899999999999999</v>
      </c>
      <c r="AF40" s="234">
        <v>6</v>
      </c>
      <c r="AG40" s="230"/>
      <c r="AH40" s="231"/>
      <c r="AS40" s="14"/>
      <c r="AT40" s="14"/>
      <c r="AU40" s="14"/>
      <c r="AV40" s="270" t="s">
        <v>28</v>
      </c>
      <c r="AW40" s="270"/>
      <c r="AX40" s="270"/>
      <c r="AY40" s="270"/>
      <c r="AZ40" s="14"/>
      <c r="BA40" s="270" t="s">
        <v>29</v>
      </c>
      <c r="BB40" s="270"/>
      <c r="BC40" s="270"/>
      <c r="BD40" s="270"/>
      <c r="BE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</row>
    <row r="41" spans="3:149" ht="15" customHeight="1" x14ac:dyDescent="0.25">
      <c r="D41" s="232"/>
      <c r="E41" s="233"/>
      <c r="F41" s="199"/>
      <c r="G41" s="281" t="s">
        <v>20</v>
      </c>
      <c r="H41" s="282"/>
      <c r="I41" s="282"/>
      <c r="J41" s="282"/>
      <c r="K41" s="283"/>
      <c r="L41" s="24">
        <v>0.31130000000000002</v>
      </c>
      <c r="M41" s="25">
        <v>0.1414</v>
      </c>
      <c r="N41" s="25">
        <v>0.1447</v>
      </c>
      <c r="O41" s="25">
        <v>0.1507</v>
      </c>
      <c r="P41" s="25">
        <v>0.1431</v>
      </c>
      <c r="Q41" s="25">
        <v>0.1502</v>
      </c>
      <c r="R41" s="25">
        <v>0.1492</v>
      </c>
      <c r="S41" s="25">
        <v>0.15590000000000001</v>
      </c>
      <c r="T41" s="25">
        <v>0.15820000000000001</v>
      </c>
      <c r="U41" s="26">
        <v>0.16639999999999999</v>
      </c>
      <c r="V41" s="32">
        <v>0.43190000000000001</v>
      </c>
      <c r="W41" s="12">
        <v>0.38800000000000001</v>
      </c>
      <c r="X41" s="12">
        <v>0.37490000000000001</v>
      </c>
      <c r="Y41" s="12">
        <v>0.38650000000000001</v>
      </c>
      <c r="Z41" s="12">
        <v>0.37640000000000001</v>
      </c>
      <c r="AA41" s="12">
        <v>0.378</v>
      </c>
      <c r="AB41" s="12">
        <v>0.38469999999999999</v>
      </c>
      <c r="AC41" s="12">
        <v>0.37030000000000002</v>
      </c>
      <c r="AD41" s="12">
        <v>0.38</v>
      </c>
      <c r="AE41" s="13">
        <v>0.37680000000000002</v>
      </c>
      <c r="AF41" s="199"/>
      <c r="AG41" s="232"/>
      <c r="AH41" s="233"/>
      <c r="AS41" s="14"/>
      <c r="AT41" s="14"/>
      <c r="AU41" s="14"/>
      <c r="AV41" s="271"/>
      <c r="AW41" s="271"/>
      <c r="AX41" s="271"/>
      <c r="AY41" s="271"/>
      <c r="AZ41" s="14"/>
      <c r="BA41" s="271"/>
      <c r="BB41" s="271"/>
      <c r="BC41" s="271"/>
      <c r="BD41" s="271"/>
      <c r="BE41" s="14"/>
      <c r="BR41" s="14"/>
      <c r="BS41" s="14"/>
      <c r="BT41" s="109" t="s">
        <v>47</v>
      </c>
      <c r="BU41" s="110"/>
      <c r="BV41" s="110"/>
      <c r="BW41" s="110"/>
      <c r="BX41" s="110"/>
      <c r="BY41" s="110"/>
      <c r="BZ41" s="110"/>
      <c r="CA41" s="110"/>
      <c r="CB41" s="110"/>
      <c r="CC41" s="111"/>
      <c r="CD41" s="41"/>
      <c r="CE41" s="41"/>
      <c r="CF41" s="14"/>
      <c r="CG41" s="14"/>
      <c r="CH41" s="109" t="s">
        <v>57</v>
      </c>
      <c r="CI41" s="110"/>
      <c r="CJ41" s="110"/>
      <c r="CK41" s="110"/>
      <c r="CL41" s="110"/>
      <c r="CM41" s="110"/>
      <c r="CN41" s="110"/>
      <c r="CO41" s="110"/>
      <c r="CP41" s="110"/>
      <c r="CQ41" s="111"/>
      <c r="CR41" s="41"/>
      <c r="CS41" s="109" t="s">
        <v>63</v>
      </c>
      <c r="CT41" s="110"/>
      <c r="CU41" s="110"/>
      <c r="CV41" s="110"/>
      <c r="CW41" s="110"/>
      <c r="CX41" s="110"/>
      <c r="CY41" s="110"/>
      <c r="CZ41" s="110"/>
      <c r="DA41" s="110"/>
      <c r="DB41" s="111"/>
      <c r="DC41" s="14"/>
      <c r="DO41" s="14"/>
      <c r="DP41" s="109" t="s">
        <v>101</v>
      </c>
      <c r="DQ41" s="110"/>
      <c r="DR41" s="110"/>
      <c r="DS41" s="110"/>
      <c r="DT41" s="110"/>
      <c r="DU41" s="110"/>
      <c r="DV41" s="110"/>
      <c r="DW41" s="110"/>
      <c r="DX41" s="110"/>
      <c r="DY41" s="110"/>
      <c r="DZ41" s="111"/>
      <c r="EA41" s="14"/>
      <c r="EF41" s="109" t="s">
        <v>121</v>
      </c>
      <c r="EG41" s="110"/>
      <c r="EH41" s="110"/>
      <c r="EI41" s="110"/>
      <c r="EJ41" s="110"/>
      <c r="EK41" s="110"/>
      <c r="EL41" s="111"/>
    </row>
    <row r="42" spans="3:149" ht="15" customHeight="1" x14ac:dyDescent="0.25">
      <c r="AS42" s="14"/>
      <c r="AT42" s="14"/>
      <c r="AU42" s="14"/>
      <c r="AV42" s="272" t="s">
        <v>35</v>
      </c>
      <c r="AW42" s="273"/>
      <c r="AX42" s="272" t="s">
        <v>36</v>
      </c>
      <c r="AY42" s="273"/>
      <c r="AZ42" s="14"/>
      <c r="BA42" s="272" t="s">
        <v>35</v>
      </c>
      <c r="BB42" s="273"/>
      <c r="BC42" s="272" t="s">
        <v>36</v>
      </c>
      <c r="BD42" s="273"/>
      <c r="BE42" s="14"/>
      <c r="BR42" s="14"/>
      <c r="BS42" s="14"/>
      <c r="BT42" s="112"/>
      <c r="BU42" s="113"/>
      <c r="BV42" s="113"/>
      <c r="BW42" s="113"/>
      <c r="BX42" s="113"/>
      <c r="BY42" s="113"/>
      <c r="BZ42" s="113"/>
      <c r="CA42" s="113"/>
      <c r="CB42" s="113"/>
      <c r="CC42" s="114"/>
      <c r="CD42" s="41"/>
      <c r="CE42" s="41"/>
      <c r="CF42" s="14"/>
      <c r="CG42" s="14"/>
      <c r="CH42" s="112"/>
      <c r="CI42" s="113"/>
      <c r="CJ42" s="113"/>
      <c r="CK42" s="113"/>
      <c r="CL42" s="113"/>
      <c r="CM42" s="113"/>
      <c r="CN42" s="113"/>
      <c r="CO42" s="113"/>
      <c r="CP42" s="113"/>
      <c r="CQ42" s="114"/>
      <c r="CR42" s="41"/>
      <c r="CS42" s="112"/>
      <c r="CT42" s="113"/>
      <c r="CU42" s="113"/>
      <c r="CV42" s="113"/>
      <c r="CW42" s="113"/>
      <c r="CX42" s="113"/>
      <c r="CY42" s="113"/>
      <c r="CZ42" s="113"/>
      <c r="DA42" s="113"/>
      <c r="DB42" s="114"/>
      <c r="DC42" s="14"/>
      <c r="DO42" s="14"/>
      <c r="DP42" s="112"/>
      <c r="DQ42" s="113"/>
      <c r="DR42" s="113"/>
      <c r="DS42" s="113"/>
      <c r="DT42" s="113"/>
      <c r="DU42" s="113"/>
      <c r="DV42" s="113"/>
      <c r="DW42" s="113"/>
      <c r="DX42" s="113"/>
      <c r="DY42" s="113"/>
      <c r="DZ42" s="114"/>
      <c r="EA42" s="14"/>
      <c r="EF42" s="112"/>
      <c r="EG42" s="113"/>
      <c r="EH42" s="113"/>
      <c r="EI42" s="113"/>
      <c r="EJ42" s="113"/>
      <c r="EK42" s="113"/>
      <c r="EL42" s="114"/>
    </row>
    <row r="43" spans="3:149" ht="15.75" customHeight="1" x14ac:dyDescent="0.25">
      <c r="AS43" s="14"/>
      <c r="AT43" s="14"/>
      <c r="AU43" s="14"/>
      <c r="AV43" s="274"/>
      <c r="AW43" s="275"/>
      <c r="AX43" s="274"/>
      <c r="AY43" s="275"/>
      <c r="AZ43" s="14"/>
      <c r="BA43" s="274"/>
      <c r="BB43" s="275"/>
      <c r="BC43" s="274"/>
      <c r="BD43" s="275"/>
      <c r="BE43" s="14"/>
      <c r="BR43" s="14"/>
      <c r="BS43" s="14"/>
      <c r="BT43" s="170" t="s">
        <v>48</v>
      </c>
      <c r="BU43" s="171"/>
      <c r="BV43" s="171"/>
      <c r="BW43" s="171"/>
      <c r="BX43" s="171"/>
      <c r="BY43" s="171"/>
      <c r="BZ43" s="171"/>
      <c r="CA43" s="171"/>
      <c r="CB43" s="171"/>
      <c r="CC43" s="172"/>
      <c r="CD43" s="14"/>
      <c r="CE43" s="14"/>
      <c r="CF43" s="14"/>
      <c r="CG43" s="14"/>
      <c r="CH43" s="170" t="s">
        <v>58</v>
      </c>
      <c r="CI43" s="171"/>
      <c r="CJ43" s="171"/>
      <c r="CK43" s="171"/>
      <c r="CL43" s="171"/>
      <c r="CM43" s="171"/>
      <c r="CN43" s="171"/>
      <c r="CO43" s="171"/>
      <c r="CP43" s="171"/>
      <c r="CQ43" s="172"/>
      <c r="CR43" s="14"/>
      <c r="CS43" s="170" t="s">
        <v>75</v>
      </c>
      <c r="CT43" s="371"/>
      <c r="CU43" s="371"/>
      <c r="CV43" s="371"/>
      <c r="CW43" s="371"/>
      <c r="CX43" s="371"/>
      <c r="CY43" s="371"/>
      <c r="CZ43" s="371"/>
      <c r="DA43" s="371"/>
      <c r="DB43" s="372"/>
      <c r="DC43" s="14"/>
      <c r="DO43" s="14"/>
      <c r="DP43" s="119"/>
      <c r="DQ43" s="120"/>
      <c r="DR43" s="128" t="s">
        <v>102</v>
      </c>
      <c r="DS43" s="129"/>
      <c r="DT43" s="130" t="s">
        <v>103</v>
      </c>
      <c r="DU43" s="123" t="s">
        <v>104</v>
      </c>
      <c r="DV43" s="123" t="s">
        <v>105</v>
      </c>
      <c r="DW43" s="123" t="s">
        <v>106</v>
      </c>
      <c r="DX43" s="123" t="s">
        <v>112</v>
      </c>
      <c r="DY43" s="123" t="s">
        <v>113</v>
      </c>
      <c r="DZ43" s="126" t="s">
        <v>107</v>
      </c>
      <c r="EA43" s="14"/>
      <c r="EF43" s="146"/>
      <c r="EG43" s="147"/>
      <c r="EH43" s="147"/>
      <c r="EI43" s="147"/>
      <c r="EJ43" s="147"/>
      <c r="EK43" s="147"/>
      <c r="EL43" s="148"/>
    </row>
    <row r="44" spans="3:149" ht="15.75" customHeight="1" x14ac:dyDescent="0.25">
      <c r="AS44" s="14"/>
      <c r="AT44" s="36"/>
      <c r="AU44" s="14"/>
      <c r="AV44" s="274"/>
      <c r="AW44" s="275"/>
      <c r="AX44" s="274"/>
      <c r="AY44" s="275"/>
      <c r="AZ44" s="14"/>
      <c r="BA44" s="274"/>
      <c r="BB44" s="275"/>
      <c r="BC44" s="274"/>
      <c r="BD44" s="275"/>
      <c r="BE44" s="14"/>
      <c r="BR44" s="14"/>
      <c r="BS44" s="14"/>
      <c r="BT44" s="153"/>
      <c r="BU44" s="154"/>
      <c r="BV44" s="155" t="s">
        <v>49</v>
      </c>
      <c r="BW44" s="198" t="s">
        <v>5</v>
      </c>
      <c r="BX44" s="198" t="s">
        <v>6</v>
      </c>
      <c r="BY44" s="198" t="s">
        <v>7</v>
      </c>
      <c r="BZ44" s="198" t="s">
        <v>8</v>
      </c>
      <c r="CA44" s="198" t="s">
        <v>9</v>
      </c>
      <c r="CB44" s="192" t="s">
        <v>23</v>
      </c>
      <c r="CC44" s="197" t="s">
        <v>52</v>
      </c>
      <c r="CD44" s="37"/>
      <c r="CE44" s="37"/>
      <c r="CF44" s="14"/>
      <c r="CG44" s="14"/>
      <c r="CH44" s="153"/>
      <c r="CI44" s="154"/>
      <c r="CJ44" s="155" t="s">
        <v>49</v>
      </c>
      <c r="CK44" s="198" t="s">
        <v>5</v>
      </c>
      <c r="CL44" s="198" t="s">
        <v>6</v>
      </c>
      <c r="CM44" s="198" t="s">
        <v>7</v>
      </c>
      <c r="CN44" s="198" t="s">
        <v>8</v>
      </c>
      <c r="CO44" s="198" t="s">
        <v>9</v>
      </c>
      <c r="CP44" s="192" t="s">
        <v>23</v>
      </c>
      <c r="CQ44" s="197" t="s">
        <v>126</v>
      </c>
      <c r="CR44" s="37"/>
      <c r="CS44" s="153"/>
      <c r="CT44" s="154"/>
      <c r="CU44" s="155"/>
      <c r="CV44" s="380" t="s">
        <v>74</v>
      </c>
      <c r="CW44" s="381"/>
      <c r="CX44" s="373" t="s">
        <v>67</v>
      </c>
      <c r="CY44" s="373" t="s">
        <v>66</v>
      </c>
      <c r="CZ44" s="373" t="s">
        <v>69</v>
      </c>
      <c r="DA44" s="197" t="s">
        <v>70</v>
      </c>
      <c r="DB44" s="197" t="s">
        <v>68</v>
      </c>
      <c r="DC44" s="14"/>
      <c r="DH44">
        <v>1</v>
      </c>
      <c r="DI44">
        <v>2</v>
      </c>
      <c r="DJ44">
        <v>3</v>
      </c>
      <c r="DK44">
        <v>4</v>
      </c>
      <c r="DL44">
        <v>5</v>
      </c>
      <c r="DO44" s="14"/>
      <c r="DP44" s="121"/>
      <c r="DQ44" s="122"/>
      <c r="DR44" s="85" t="s">
        <v>95</v>
      </c>
      <c r="DS44" s="84" t="s">
        <v>94</v>
      </c>
      <c r="DT44" s="131"/>
      <c r="DU44" s="124"/>
      <c r="DV44" s="124"/>
      <c r="DW44" s="124"/>
      <c r="DX44" s="125"/>
      <c r="DY44" s="125"/>
      <c r="DZ44" s="127"/>
      <c r="EA44" s="14"/>
      <c r="EF44" s="119"/>
      <c r="EG44" s="120"/>
      <c r="EH44" s="197"/>
      <c r="EI44" s="123" t="s">
        <v>104</v>
      </c>
      <c r="EJ44" s="422" t="s">
        <v>112</v>
      </c>
      <c r="EK44" s="123" t="s">
        <v>113</v>
      </c>
      <c r="EL44" s="126" t="s">
        <v>107</v>
      </c>
      <c r="EO44" s="200" t="s">
        <v>124</v>
      </c>
      <c r="EP44" s="200"/>
      <c r="EQ44" s="200"/>
      <c r="ES44" t="s">
        <v>125</v>
      </c>
    </row>
    <row r="45" spans="3:149" ht="15.75" customHeight="1" x14ac:dyDescent="0.25"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36"/>
      <c r="AU45" s="14"/>
      <c r="AV45" s="276"/>
      <c r="AW45" s="277"/>
      <c r="AX45" s="276"/>
      <c r="AY45" s="277"/>
      <c r="AZ45" s="14"/>
      <c r="BA45" s="276"/>
      <c r="BB45" s="277"/>
      <c r="BC45" s="276"/>
      <c r="BD45" s="277"/>
      <c r="BE45" s="14"/>
      <c r="BR45" s="14"/>
      <c r="BS45" s="14"/>
      <c r="BT45" s="121"/>
      <c r="BU45" s="122"/>
      <c r="BV45" s="156"/>
      <c r="BW45" s="199"/>
      <c r="BX45" s="199"/>
      <c r="BY45" s="199"/>
      <c r="BZ45" s="199"/>
      <c r="CA45" s="199"/>
      <c r="CB45" s="193"/>
      <c r="CC45" s="127"/>
      <c r="CD45" s="37"/>
      <c r="CE45" s="37"/>
      <c r="CF45" s="14"/>
      <c r="CG45" s="14"/>
      <c r="CH45" s="121"/>
      <c r="CI45" s="122"/>
      <c r="CJ45" s="156"/>
      <c r="CK45" s="199"/>
      <c r="CL45" s="199"/>
      <c r="CM45" s="199"/>
      <c r="CN45" s="199"/>
      <c r="CO45" s="199"/>
      <c r="CP45" s="193"/>
      <c r="CQ45" s="127"/>
      <c r="CR45" s="37"/>
      <c r="CS45" s="121"/>
      <c r="CT45" s="122"/>
      <c r="CU45" s="156"/>
      <c r="CV45" s="382"/>
      <c r="CW45" s="383"/>
      <c r="CX45" s="374"/>
      <c r="CY45" s="374"/>
      <c r="CZ45" s="374"/>
      <c r="DA45" s="127"/>
      <c r="DB45" s="127"/>
      <c r="DC45" s="14"/>
      <c r="DG45" t="s">
        <v>71</v>
      </c>
      <c r="DH45">
        <v>8.9499999999999996E-2</v>
      </c>
      <c r="DI45">
        <v>8.2100000000000006E-2</v>
      </c>
      <c r="DJ45">
        <v>9.5100000000000004E-2</v>
      </c>
      <c r="DK45">
        <v>9.1499999999999998E-2</v>
      </c>
      <c r="DL45">
        <v>9.3200000000000005E-2</v>
      </c>
      <c r="DO45" s="14"/>
      <c r="DP45" s="408" t="s">
        <v>14</v>
      </c>
      <c r="DQ45" s="409"/>
      <c r="DR45" s="419" t="s">
        <v>108</v>
      </c>
      <c r="DS45" s="385" t="s">
        <v>109</v>
      </c>
      <c r="DT45" s="403">
        <v>4</v>
      </c>
      <c r="DU45" s="421">
        <f>AVERAGE(DR58:DV58)</f>
        <v>6.3783399999999997</v>
      </c>
      <c r="DV45" s="376">
        <f>AVERAGE(DR62:DV62)</f>
        <v>0.11334</v>
      </c>
      <c r="DW45" s="378">
        <f>AVERAGE(DR66:DV66)</f>
        <v>0.1022</v>
      </c>
      <c r="DX45" s="417">
        <v>170</v>
      </c>
      <c r="DY45" s="132">
        <v>216</v>
      </c>
      <c r="DZ45" s="99">
        <f>((DY45-DX45)/DY45)*100</f>
        <v>21.296296296296298</v>
      </c>
      <c r="EA45" s="14"/>
      <c r="EF45" s="121"/>
      <c r="EG45" s="122"/>
      <c r="EH45" s="127"/>
      <c r="EI45" s="124"/>
      <c r="EJ45" s="423"/>
      <c r="EK45" s="125"/>
      <c r="EL45" s="127"/>
      <c r="EN45" t="s">
        <v>123</v>
      </c>
      <c r="EO45">
        <v>1</v>
      </c>
      <c r="EP45">
        <v>2</v>
      </c>
      <c r="EQ45">
        <v>3</v>
      </c>
    </row>
    <row r="46" spans="3:149" ht="12.75" customHeight="1" x14ac:dyDescent="0.25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270" t="s">
        <v>28</v>
      </c>
      <c r="T46" s="270"/>
      <c r="U46" s="270"/>
      <c r="V46" s="270"/>
      <c r="W46" s="14"/>
      <c r="X46" s="270" t="s">
        <v>29</v>
      </c>
      <c r="Y46" s="270"/>
      <c r="Z46" s="270"/>
      <c r="AA46" s="270"/>
      <c r="AB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34"/>
      <c r="AU46" s="14"/>
      <c r="AV46" s="205">
        <f t="shared" ref="AV46:AV75" si="0">ABS((AL52-AJ52)/AL52)*100</f>
        <v>8.0171796707229745</v>
      </c>
      <c r="AW46" s="206"/>
      <c r="AX46" s="205">
        <f t="shared" ref="AX46:AX75" si="1">ABS((AL52-AK52)/AL52)*100</f>
        <v>44.416607015032206</v>
      </c>
      <c r="AY46" s="206"/>
      <c r="AZ46" s="16"/>
      <c r="BA46" s="205">
        <f t="shared" ref="BA46:BA75" si="2">ABS((AN52-AJ52)/AN52)*100</f>
        <v>3.2419995816774732</v>
      </c>
      <c r="BB46" s="206"/>
      <c r="BC46" s="205">
        <f t="shared" ref="BC46:BC75" si="3">ABS((AN52-AM52)/AN52)*100</f>
        <v>3.9113156243463667</v>
      </c>
      <c r="BD46" s="206"/>
      <c r="BE46" s="14"/>
      <c r="BR46" s="14"/>
      <c r="BS46" s="14"/>
      <c r="BT46" s="173" t="s">
        <v>14</v>
      </c>
      <c r="BU46" s="174"/>
      <c r="BV46" s="180" t="s">
        <v>50</v>
      </c>
      <c r="BW46" s="183">
        <v>3.65</v>
      </c>
      <c r="BX46" s="184">
        <v>3.68</v>
      </c>
      <c r="BY46" s="184">
        <v>3.67</v>
      </c>
      <c r="BZ46" s="184">
        <v>3.69</v>
      </c>
      <c r="CA46" s="186">
        <v>3.78</v>
      </c>
      <c r="CB46" s="194">
        <f>AVERAGE(BW46:CA47)</f>
        <v>3.694</v>
      </c>
      <c r="CC46" s="167">
        <f>(CB46/CB48)</f>
        <v>46.290726817042611</v>
      </c>
      <c r="CD46" s="37"/>
      <c r="CE46" s="37"/>
      <c r="CF46" s="14"/>
      <c r="CG46" s="14"/>
      <c r="CH46" s="173" t="s">
        <v>14</v>
      </c>
      <c r="CI46" s="174"/>
      <c r="CJ46" s="180" t="s">
        <v>50</v>
      </c>
      <c r="CK46" s="298">
        <v>59.252299999999998</v>
      </c>
      <c r="CL46" s="300">
        <v>59.782400000000003</v>
      </c>
      <c r="CM46" s="300">
        <v>58.906100000000002</v>
      </c>
      <c r="CN46" s="300">
        <v>58.878900000000002</v>
      </c>
      <c r="CO46" s="194">
        <v>59.356900000000003</v>
      </c>
      <c r="CP46" s="194">
        <f>AVERAGE(CK46:CO47)</f>
        <v>59.235320000000002</v>
      </c>
      <c r="CQ46" s="167">
        <f>(CP46/CP48)</f>
        <v>5.1944221318806978</v>
      </c>
      <c r="CR46" s="37"/>
      <c r="CS46" s="173" t="s">
        <v>14</v>
      </c>
      <c r="CT46" s="330"/>
      <c r="CU46" s="375" t="s">
        <v>77</v>
      </c>
      <c r="CV46" s="384">
        <f xml:space="preserve"> AVERAGE(DH45:DL45)</f>
        <v>9.0279999999999999E-2</v>
      </c>
      <c r="CW46" s="385"/>
      <c r="CX46" s="376"/>
      <c r="CY46" s="376"/>
      <c r="CZ46" s="378"/>
      <c r="DA46" s="378"/>
      <c r="DB46" s="167"/>
      <c r="DC46" s="14"/>
      <c r="DG46" t="s">
        <v>72</v>
      </c>
      <c r="DH46">
        <v>9.0200000000000002E-2</v>
      </c>
      <c r="DI46">
        <v>8.8700000000000001E-2</v>
      </c>
      <c r="DJ46">
        <v>9.0800000000000006E-2</v>
      </c>
      <c r="DK46">
        <v>8.6300000000000002E-2</v>
      </c>
      <c r="DL46">
        <v>8.9599999999999999E-2</v>
      </c>
      <c r="DO46" s="14"/>
      <c r="DP46" s="410"/>
      <c r="DQ46" s="411"/>
      <c r="DR46" s="420"/>
      <c r="DS46" s="387"/>
      <c r="DT46" s="404"/>
      <c r="DU46" s="106"/>
      <c r="DV46" s="377"/>
      <c r="DW46" s="379"/>
      <c r="DX46" s="107"/>
      <c r="DY46" s="133"/>
      <c r="DZ46" s="100"/>
      <c r="EA46" s="14"/>
      <c r="EF46" s="173" t="s">
        <v>122</v>
      </c>
      <c r="EG46" s="330"/>
      <c r="EH46" s="375">
        <v>0.1</v>
      </c>
      <c r="EI46" s="421">
        <f>AVERAGE(EO46:EQ46)</f>
        <v>98.623333333333335</v>
      </c>
      <c r="EJ46" s="417">
        <v>10496</v>
      </c>
      <c r="EK46" s="424">
        <v>76681</v>
      </c>
      <c r="EL46" s="99">
        <f>((EK46-EJ46)/EK46)*100</f>
        <v>86.312124255030582</v>
      </c>
      <c r="EN46">
        <v>0.1</v>
      </c>
      <c r="EO46">
        <v>95.92</v>
      </c>
      <c r="EP46">
        <v>100.99</v>
      </c>
      <c r="EQ46">
        <v>98.96</v>
      </c>
      <c r="ES46">
        <v>10496</v>
      </c>
    </row>
    <row r="47" spans="3:149" ht="13.5" customHeight="1" x14ac:dyDescent="0.25"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271"/>
      <c r="T47" s="271"/>
      <c r="U47" s="271"/>
      <c r="V47" s="271"/>
      <c r="W47" s="14"/>
      <c r="X47" s="271"/>
      <c r="Y47" s="271"/>
      <c r="Z47" s="271"/>
      <c r="AA47" s="271"/>
      <c r="AB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34"/>
      <c r="AU47" s="14"/>
      <c r="AV47" s="209">
        <f t="shared" si="0"/>
        <v>9.5842956120092548</v>
      </c>
      <c r="AW47" s="210"/>
      <c r="AX47" s="209">
        <f t="shared" si="1"/>
        <v>67.321016166281737</v>
      </c>
      <c r="AY47" s="210"/>
      <c r="AZ47" s="16"/>
      <c r="BA47" s="209">
        <f t="shared" si="2"/>
        <v>2.2743031479683853</v>
      </c>
      <c r="BB47" s="210"/>
      <c r="BC47" s="209">
        <f t="shared" si="3"/>
        <v>2.4684509776730108</v>
      </c>
      <c r="BD47" s="210"/>
      <c r="BE47" s="14"/>
      <c r="BR47" s="14"/>
      <c r="BS47" s="14"/>
      <c r="BT47" s="175"/>
      <c r="BU47" s="176"/>
      <c r="BV47" s="91"/>
      <c r="BW47" s="134"/>
      <c r="BX47" s="185"/>
      <c r="BY47" s="185"/>
      <c r="BZ47" s="185"/>
      <c r="CA47" s="187"/>
      <c r="CB47" s="136"/>
      <c r="CC47" s="168"/>
      <c r="CD47" s="37"/>
      <c r="CE47" s="37"/>
      <c r="CF47" s="14"/>
      <c r="CG47" s="14"/>
      <c r="CH47" s="175"/>
      <c r="CI47" s="176"/>
      <c r="CJ47" s="91"/>
      <c r="CK47" s="299"/>
      <c r="CL47" s="135"/>
      <c r="CM47" s="135"/>
      <c r="CN47" s="135"/>
      <c r="CO47" s="136"/>
      <c r="CP47" s="136"/>
      <c r="CQ47" s="168"/>
      <c r="CR47" s="37"/>
      <c r="CS47" s="175"/>
      <c r="CT47" s="177"/>
      <c r="CU47" s="105"/>
      <c r="CV47" s="386"/>
      <c r="CW47" s="387"/>
      <c r="CX47" s="377"/>
      <c r="CY47" s="377"/>
      <c r="CZ47" s="379"/>
      <c r="DA47" s="379"/>
      <c r="DB47" s="169"/>
      <c r="DC47" s="14"/>
      <c r="DG47" t="s">
        <v>73</v>
      </c>
      <c r="DH47">
        <v>9.9900000000000003E-2</v>
      </c>
      <c r="DI47">
        <v>9.4700000000000006E-2</v>
      </c>
      <c r="DJ47">
        <v>9.9699999999999997E-2</v>
      </c>
      <c r="DK47">
        <v>9.4200000000000006E-2</v>
      </c>
      <c r="DL47">
        <v>9.3700000000000006E-2</v>
      </c>
      <c r="DO47" s="14"/>
      <c r="DP47" s="412" t="s">
        <v>15</v>
      </c>
      <c r="DQ47" s="413"/>
      <c r="DR47" s="134" t="s">
        <v>108</v>
      </c>
      <c r="DS47" s="391" t="s">
        <v>109</v>
      </c>
      <c r="DT47" s="405">
        <v>4</v>
      </c>
      <c r="DU47" s="93">
        <f>AVERAGE(DR59:DV59)</f>
        <v>7.0540000000000003</v>
      </c>
      <c r="DV47" s="135">
        <f>AVERAGE(DR63:DV63)</f>
        <v>0.13992200000000002</v>
      </c>
      <c r="DW47" s="136">
        <f>AVERAGE(DR67:DV67)</f>
        <v>0.20468000000000003</v>
      </c>
      <c r="DX47" s="95">
        <v>261</v>
      </c>
      <c r="DY47" s="137">
        <v>1276</v>
      </c>
      <c r="DZ47" s="138">
        <f>((DY47-DX47)/DY47)*100</f>
        <v>79.545454545454547</v>
      </c>
      <c r="EA47" s="14"/>
      <c r="EF47" s="175"/>
      <c r="EG47" s="177"/>
      <c r="EH47" s="105"/>
      <c r="EI47" s="106"/>
      <c r="EJ47" s="107"/>
      <c r="EK47" s="108"/>
      <c r="EL47" s="100"/>
      <c r="EN47">
        <v>0.2</v>
      </c>
      <c r="EO47">
        <v>155.726</v>
      </c>
      <c r="EP47">
        <v>143.43</v>
      </c>
      <c r="EQ47">
        <v>159.76</v>
      </c>
      <c r="ES47">
        <v>10462</v>
      </c>
    </row>
    <row r="48" spans="3:149" ht="13.5" customHeight="1" x14ac:dyDescent="0.25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272" t="s">
        <v>35</v>
      </c>
      <c r="T48" s="273"/>
      <c r="U48" s="272" t="s">
        <v>36</v>
      </c>
      <c r="V48" s="273"/>
      <c r="W48" s="14"/>
      <c r="X48" s="272" t="s">
        <v>35</v>
      </c>
      <c r="Y48" s="273"/>
      <c r="Z48" s="272" t="s">
        <v>36</v>
      </c>
      <c r="AA48" s="273"/>
      <c r="AB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34"/>
      <c r="AU48" s="14"/>
      <c r="AV48" s="205">
        <f t="shared" si="0"/>
        <v>12.395268605224263</v>
      </c>
      <c r="AW48" s="206"/>
      <c r="AX48" s="205">
        <f t="shared" si="1"/>
        <v>82.232626909807777</v>
      </c>
      <c r="AY48" s="206"/>
      <c r="AZ48" s="16"/>
      <c r="BA48" s="205">
        <f t="shared" si="2"/>
        <v>3.5859575109236168</v>
      </c>
      <c r="BB48" s="206"/>
      <c r="BC48" s="205">
        <f t="shared" si="3"/>
        <v>9.2963688413439858</v>
      </c>
      <c r="BD48" s="206"/>
      <c r="BE48" s="14"/>
      <c r="BR48" s="14"/>
      <c r="BS48" s="14"/>
      <c r="BT48" s="175"/>
      <c r="BU48" s="177"/>
      <c r="BV48" s="181" t="s">
        <v>51</v>
      </c>
      <c r="BW48" s="139">
        <v>8.1000000000000003E-2</v>
      </c>
      <c r="BX48" s="188">
        <v>7.8E-2</v>
      </c>
      <c r="BY48" s="188">
        <v>7.6999999999999999E-2</v>
      </c>
      <c r="BZ48" s="188">
        <v>8.7999999999999995E-2</v>
      </c>
      <c r="CA48" s="190">
        <v>7.4999999999999997E-2</v>
      </c>
      <c r="CB48" s="195">
        <f>AVERAGE(BW48:CA49)</f>
        <v>7.9799999999999996E-2</v>
      </c>
      <c r="CC48" s="168"/>
      <c r="CD48" s="37"/>
      <c r="CE48" s="37"/>
      <c r="CF48" s="14"/>
      <c r="CG48" s="14"/>
      <c r="CH48" s="175"/>
      <c r="CI48" s="177"/>
      <c r="CJ48" s="181" t="s">
        <v>51</v>
      </c>
      <c r="CK48" s="360">
        <v>11.4217</v>
      </c>
      <c r="CL48" s="142">
        <v>11.5055</v>
      </c>
      <c r="CM48" s="142">
        <v>11.372400000000001</v>
      </c>
      <c r="CN48" s="142">
        <v>11.388299999999999</v>
      </c>
      <c r="CO48" s="144">
        <v>11.330299999999999</v>
      </c>
      <c r="CP48" s="144">
        <f>AVERAGE(CK48:CO49)</f>
        <v>11.403639999999999</v>
      </c>
      <c r="CQ48" s="168"/>
      <c r="CR48" s="37"/>
      <c r="CS48" s="175"/>
      <c r="CT48" s="177"/>
      <c r="CU48" s="91" t="s">
        <v>64</v>
      </c>
      <c r="CV48" s="390">
        <f>AVERAGE(DH46:DL46)</f>
        <v>8.9120000000000005E-2</v>
      </c>
      <c r="CW48" s="391"/>
      <c r="CX48" s="135"/>
      <c r="CY48" s="135"/>
      <c r="CZ48" s="136"/>
      <c r="DA48" s="136"/>
      <c r="DB48" s="168"/>
      <c r="DC48" s="14"/>
      <c r="DO48" s="14"/>
      <c r="DP48" s="412"/>
      <c r="DQ48" s="413"/>
      <c r="DR48" s="134"/>
      <c r="DS48" s="391"/>
      <c r="DT48" s="405"/>
      <c r="DU48" s="93"/>
      <c r="DV48" s="135"/>
      <c r="DW48" s="136"/>
      <c r="DX48" s="95"/>
      <c r="DY48" s="137"/>
      <c r="DZ48" s="100"/>
      <c r="EA48" s="14"/>
      <c r="EF48" s="175"/>
      <c r="EG48" s="177"/>
      <c r="EH48" s="91">
        <v>0.2</v>
      </c>
      <c r="EI48" s="93">
        <f>AVERAGE(EO47:EQ47)</f>
        <v>152.97200000000001</v>
      </c>
      <c r="EJ48" s="95">
        <v>10462</v>
      </c>
      <c r="EK48" s="97">
        <v>76681</v>
      </c>
      <c r="EL48" s="99">
        <f t="shared" ref="EL48" si="4">((EK48-EJ48)/EK48)*100</f>
        <v>86.356463791552017</v>
      </c>
      <c r="EN48">
        <v>0.3</v>
      </c>
      <c r="EO48">
        <v>142.57</v>
      </c>
      <c r="EP48">
        <v>141.22999999999999</v>
      </c>
      <c r="EQ48">
        <v>142.29</v>
      </c>
      <c r="ES48">
        <v>10462</v>
      </c>
    </row>
    <row r="49" spans="3:160" ht="12.75" customHeight="1" x14ac:dyDescent="0.25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274"/>
      <c r="T49" s="275"/>
      <c r="U49" s="274"/>
      <c r="V49" s="275"/>
      <c r="W49" s="14"/>
      <c r="X49" s="274"/>
      <c r="Y49" s="275"/>
      <c r="Z49" s="274"/>
      <c r="AA49" s="275"/>
      <c r="AB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34"/>
      <c r="AU49" s="14"/>
      <c r="AV49" s="209">
        <f t="shared" si="0"/>
        <v>10.92559572053818</v>
      </c>
      <c r="AW49" s="210"/>
      <c r="AX49" s="209">
        <f t="shared" si="1"/>
        <v>80.580320959636893</v>
      </c>
      <c r="AY49" s="210"/>
      <c r="AZ49" s="16"/>
      <c r="BA49" s="209">
        <f t="shared" si="2"/>
        <v>2.1661721068249222</v>
      </c>
      <c r="BB49" s="210"/>
      <c r="BC49" s="209">
        <f t="shared" si="3"/>
        <v>3.1750741839762697</v>
      </c>
      <c r="BD49" s="210"/>
      <c r="BE49" s="14"/>
      <c r="BR49" s="14"/>
      <c r="BS49" s="14"/>
      <c r="BT49" s="178"/>
      <c r="BU49" s="179"/>
      <c r="BV49" s="182"/>
      <c r="BW49" s="140"/>
      <c r="BX49" s="189"/>
      <c r="BY49" s="189"/>
      <c r="BZ49" s="189"/>
      <c r="CA49" s="191"/>
      <c r="CB49" s="196"/>
      <c r="CC49" s="169"/>
      <c r="CD49" s="37"/>
      <c r="CE49" s="37"/>
      <c r="CF49" s="14"/>
      <c r="CG49" s="14"/>
      <c r="CH49" s="178"/>
      <c r="CI49" s="179"/>
      <c r="CJ49" s="182"/>
      <c r="CK49" s="361"/>
      <c r="CL49" s="143"/>
      <c r="CM49" s="143"/>
      <c r="CN49" s="143"/>
      <c r="CO49" s="145"/>
      <c r="CP49" s="145"/>
      <c r="CQ49" s="169"/>
      <c r="CR49" s="37"/>
      <c r="CS49" s="175"/>
      <c r="CT49" s="177"/>
      <c r="CU49" s="91"/>
      <c r="CV49" s="390"/>
      <c r="CW49" s="391"/>
      <c r="CX49" s="135"/>
      <c r="CY49" s="135"/>
      <c r="CZ49" s="136"/>
      <c r="DA49" s="136"/>
      <c r="DB49" s="169"/>
      <c r="DC49" s="14"/>
      <c r="DO49" s="14"/>
      <c r="DP49" s="414" t="s">
        <v>119</v>
      </c>
      <c r="DQ49" s="415"/>
      <c r="DR49" s="139" t="s">
        <v>110</v>
      </c>
      <c r="DS49" s="142" t="s">
        <v>111</v>
      </c>
      <c r="DT49" s="406">
        <v>8</v>
      </c>
      <c r="DU49" s="102">
        <f>AVERAGE(DR60:DV60)</f>
        <v>624.00599999999997</v>
      </c>
      <c r="DV49" s="142">
        <f>AVERAGE(DR64:DV64)</f>
        <v>1.9</v>
      </c>
      <c r="DW49" s="144">
        <f>AVERAGE(DR68:DV68)</f>
        <v>36.286999999999999</v>
      </c>
      <c r="DX49" s="103">
        <v>6854</v>
      </c>
      <c r="DY49" s="401">
        <v>76681</v>
      </c>
      <c r="DZ49" s="138">
        <f>((DY49-DX49)/DY49)*100</f>
        <v>91.061671078885254</v>
      </c>
      <c r="EA49" s="14"/>
      <c r="EF49" s="175"/>
      <c r="EG49" s="177"/>
      <c r="EH49" s="91"/>
      <c r="EI49" s="93"/>
      <c r="EJ49" s="95"/>
      <c r="EK49" s="97"/>
      <c r="EL49" s="100"/>
      <c r="EN49">
        <v>0.4</v>
      </c>
      <c r="EO49">
        <v>145.93</v>
      </c>
      <c r="EP49">
        <v>142.30000000000001</v>
      </c>
      <c r="EQ49">
        <v>140.47</v>
      </c>
      <c r="ES49">
        <v>10503</v>
      </c>
    </row>
    <row r="50" spans="3:160" ht="14.25" customHeight="1" x14ac:dyDescent="0.25">
      <c r="C50" s="14"/>
      <c r="D50" s="119" t="s">
        <v>13</v>
      </c>
      <c r="E50" s="120"/>
      <c r="F50" s="250" t="s">
        <v>18</v>
      </c>
      <c r="G50" s="295" t="s">
        <v>21</v>
      </c>
      <c r="H50" s="289" t="s">
        <v>22</v>
      </c>
      <c r="I50" s="293" t="s">
        <v>23</v>
      </c>
      <c r="J50" s="291" t="s">
        <v>25</v>
      </c>
      <c r="K50" s="289" t="s">
        <v>24</v>
      </c>
      <c r="L50" s="14"/>
      <c r="M50" s="14"/>
      <c r="N50" s="14"/>
      <c r="O50" s="14"/>
      <c r="P50" s="14"/>
      <c r="Q50" s="14"/>
      <c r="R50" s="14"/>
      <c r="S50" s="274"/>
      <c r="T50" s="275"/>
      <c r="U50" s="274"/>
      <c r="V50" s="275"/>
      <c r="W50" s="14"/>
      <c r="X50" s="274"/>
      <c r="Y50" s="275"/>
      <c r="Z50" s="274"/>
      <c r="AA50" s="275"/>
      <c r="AB50" s="14"/>
      <c r="AF50" s="14"/>
      <c r="AG50" s="119" t="s">
        <v>13</v>
      </c>
      <c r="AH50" s="120"/>
      <c r="AI50" s="119" t="s">
        <v>18</v>
      </c>
      <c r="AJ50" s="295" t="s">
        <v>21</v>
      </c>
      <c r="AK50" s="289" t="s">
        <v>22</v>
      </c>
      <c r="AL50" s="293" t="s">
        <v>23</v>
      </c>
      <c r="AM50" s="291" t="s">
        <v>25</v>
      </c>
      <c r="AN50" s="289" t="s">
        <v>24</v>
      </c>
      <c r="AO50" s="14"/>
      <c r="AP50" s="14"/>
      <c r="AQ50" s="14"/>
      <c r="AR50" s="14"/>
      <c r="AS50" s="14"/>
      <c r="AT50" s="34"/>
      <c r="AU50" s="14"/>
      <c r="AV50" s="205">
        <f t="shared" si="0"/>
        <v>10.958904109589051</v>
      </c>
      <c r="AW50" s="206"/>
      <c r="AX50" s="205">
        <f t="shared" si="1"/>
        <v>80.895303326810151</v>
      </c>
      <c r="AY50" s="206"/>
      <c r="AZ50" s="16"/>
      <c r="BA50" s="205">
        <f t="shared" si="2"/>
        <v>2.1651485739883447</v>
      </c>
      <c r="BB50" s="206"/>
      <c r="BC50" s="205">
        <f t="shared" si="3"/>
        <v>2.4040615200836282</v>
      </c>
      <c r="BD50" s="206"/>
      <c r="BE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73" t="s">
        <v>15</v>
      </c>
      <c r="CI50" s="174"/>
      <c r="CJ50" s="365" t="s">
        <v>51</v>
      </c>
      <c r="CK50" s="367">
        <v>12.782299999999999</v>
      </c>
      <c r="CL50" s="368">
        <v>12.4376</v>
      </c>
      <c r="CM50" s="368">
        <v>12.4659</v>
      </c>
      <c r="CN50" s="368">
        <v>12.49</v>
      </c>
      <c r="CO50" s="369">
        <v>12.5115</v>
      </c>
      <c r="CP50" s="370">
        <f>AVERAGE(CK50:CO53)</f>
        <v>12.537459999999999</v>
      </c>
      <c r="CQ50" s="362"/>
      <c r="CR50" s="14"/>
      <c r="CS50" s="175"/>
      <c r="CT50" s="177"/>
      <c r="CU50" s="101" t="s">
        <v>65</v>
      </c>
      <c r="CV50" s="360">
        <f>AVERAGE(DH47:DL47)</f>
        <v>9.6439999999999998E-2</v>
      </c>
      <c r="CW50" s="142"/>
      <c r="CX50" s="142"/>
      <c r="CY50" s="142"/>
      <c r="CZ50" s="144"/>
      <c r="DA50" s="144"/>
      <c r="DB50" s="168"/>
      <c r="DC50" s="14"/>
      <c r="DO50" s="14"/>
      <c r="DP50" s="416"/>
      <c r="DQ50" s="131"/>
      <c r="DR50" s="140"/>
      <c r="DS50" s="143"/>
      <c r="DT50" s="407"/>
      <c r="DU50" s="141"/>
      <c r="DV50" s="143"/>
      <c r="DW50" s="145"/>
      <c r="DX50" s="418"/>
      <c r="DY50" s="402"/>
      <c r="DZ50" s="100"/>
      <c r="EA50" s="14"/>
      <c r="EF50" s="175"/>
      <c r="EG50" s="177"/>
      <c r="EH50" s="101">
        <v>0.3</v>
      </c>
      <c r="EI50" s="102">
        <f>AVERAGE(EO48:EQ48)</f>
        <v>142.02999999999997</v>
      </c>
      <c r="EJ50" s="103">
        <v>10462</v>
      </c>
      <c r="EK50" s="104">
        <v>76681</v>
      </c>
      <c r="EL50" s="99">
        <f t="shared" ref="EL50" si="5">((EK50-EJ50)/EK50)*100</f>
        <v>86.356463791552017</v>
      </c>
      <c r="EN50">
        <v>0.5</v>
      </c>
      <c r="EO50">
        <v>141.47999999999999</v>
      </c>
      <c r="EP50">
        <v>138.81</v>
      </c>
      <c r="EQ50">
        <v>139.97</v>
      </c>
      <c r="ES50">
        <v>10474</v>
      </c>
    </row>
    <row r="51" spans="3:160" ht="13.5" customHeight="1" x14ac:dyDescent="0.25">
      <c r="C51" s="14"/>
      <c r="D51" s="121"/>
      <c r="E51" s="122"/>
      <c r="F51" s="251"/>
      <c r="G51" s="296"/>
      <c r="H51" s="290"/>
      <c r="I51" s="294"/>
      <c r="J51" s="292"/>
      <c r="K51" s="290"/>
      <c r="L51" s="14"/>
      <c r="M51" s="14"/>
      <c r="N51" s="14"/>
      <c r="O51" s="14"/>
      <c r="P51" s="14"/>
      <c r="Q51" s="14"/>
      <c r="R51" s="14"/>
      <c r="S51" s="276"/>
      <c r="T51" s="277"/>
      <c r="U51" s="276"/>
      <c r="V51" s="277"/>
      <c r="W51" s="14"/>
      <c r="X51" s="276"/>
      <c r="Y51" s="277"/>
      <c r="Z51" s="276"/>
      <c r="AA51" s="277"/>
      <c r="AB51" s="14"/>
      <c r="AF51" s="14"/>
      <c r="AG51" s="121"/>
      <c r="AH51" s="122"/>
      <c r="AI51" s="121"/>
      <c r="AJ51" s="296"/>
      <c r="AK51" s="290"/>
      <c r="AL51" s="294"/>
      <c r="AM51" s="292"/>
      <c r="AN51" s="343"/>
      <c r="AO51" s="14"/>
      <c r="AP51" s="14"/>
      <c r="AQ51" s="14"/>
      <c r="AR51" s="14"/>
      <c r="AS51" s="14"/>
      <c r="AT51" s="34"/>
      <c r="AU51" s="14"/>
      <c r="AV51" s="209">
        <f t="shared" si="0"/>
        <v>10.385804981279509</v>
      </c>
      <c r="AW51" s="210"/>
      <c r="AX51" s="209">
        <f t="shared" si="1"/>
        <v>82.15855445222202</v>
      </c>
      <c r="AY51" s="210"/>
      <c r="AZ51" s="16"/>
      <c r="BA51" s="209">
        <f t="shared" si="2"/>
        <v>1.3833598726114782</v>
      </c>
      <c r="BB51" s="210"/>
      <c r="BC51" s="209">
        <f t="shared" si="3"/>
        <v>1.572452229299347</v>
      </c>
      <c r="BD51" s="210"/>
      <c r="BE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75"/>
      <c r="CI51" s="176"/>
      <c r="CJ51" s="101"/>
      <c r="CK51" s="360"/>
      <c r="CL51" s="142"/>
      <c r="CM51" s="142"/>
      <c r="CN51" s="142"/>
      <c r="CO51" s="144"/>
      <c r="CP51" s="102"/>
      <c r="CQ51" s="363"/>
      <c r="CR51" s="14"/>
      <c r="CS51" s="178"/>
      <c r="CT51" s="179"/>
      <c r="CU51" s="366"/>
      <c r="CV51" s="361"/>
      <c r="CW51" s="143"/>
      <c r="CX51" s="143"/>
      <c r="CY51" s="143"/>
      <c r="CZ51" s="145"/>
      <c r="DA51" s="145"/>
      <c r="DB51" s="169"/>
      <c r="DC51" s="14"/>
      <c r="DO51" s="14"/>
      <c r="DP51" s="87"/>
      <c r="DQ51" s="87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F51" s="175"/>
      <c r="EG51" s="177"/>
      <c r="EH51" s="101"/>
      <c r="EI51" s="102"/>
      <c r="EJ51" s="103"/>
      <c r="EK51" s="104"/>
      <c r="EL51" s="100"/>
      <c r="EN51">
        <v>0.6</v>
      </c>
      <c r="EO51">
        <v>346.46</v>
      </c>
      <c r="EP51">
        <v>341.23</v>
      </c>
      <c r="EQ51">
        <v>341.9</v>
      </c>
      <c r="ES51">
        <v>10425</v>
      </c>
    </row>
    <row r="52" spans="3:160" ht="12.75" customHeight="1" x14ac:dyDescent="0.25">
      <c r="C52" s="14"/>
      <c r="D52" s="228" t="s">
        <v>14</v>
      </c>
      <c r="E52" s="229"/>
      <c r="F52" s="234">
        <v>2</v>
      </c>
      <c r="G52" s="7">
        <f t="shared" ref="G52:G81" si="6">MIN(L12:U12)</f>
        <v>2.6200000000000001E-2</v>
      </c>
      <c r="H52" s="7">
        <f t="shared" ref="H52:H81" si="7">MAX(L12:U12)</f>
        <v>6.3899999999999998E-2</v>
      </c>
      <c r="I52" s="8">
        <f t="shared" ref="I52:I81" si="8">AVERAGE(L12:U12)</f>
        <v>3.1469999999999998E-2</v>
      </c>
      <c r="J52" s="7">
        <f t="shared" ref="J52:J81" si="9">MAX(M12:U12)</f>
        <v>3.1699999999999999E-2</v>
      </c>
      <c r="K52" s="33">
        <f t="shared" ref="K52:K81" si="10">AVERAGE(M12:U12)</f>
        <v>2.7866666666666668E-2</v>
      </c>
      <c r="L52" s="14"/>
      <c r="M52" s="14"/>
      <c r="N52" s="14"/>
      <c r="O52" s="14"/>
      <c r="P52" s="14"/>
      <c r="Q52" s="14"/>
      <c r="R52" s="14"/>
      <c r="S52" s="205">
        <f t="shared" ref="S52:S81" si="11">ABS((I52-G52)/I52)*100</f>
        <v>16.746107403876699</v>
      </c>
      <c r="T52" s="206"/>
      <c r="U52" s="205">
        <f t="shared" ref="U52:U81" si="12">ABS((I52-H52)/I52)*100</f>
        <v>103.05052430886559</v>
      </c>
      <c r="V52" s="206"/>
      <c r="W52" s="16"/>
      <c r="X52" s="205">
        <f t="shared" ref="X52:X81" si="13">ABS((K52-G52)/K52)*100</f>
        <v>5.9808612440191391</v>
      </c>
      <c r="Y52" s="206"/>
      <c r="Z52" s="205">
        <f t="shared" ref="Z52:Z81" si="14">ABS((K52-J52)/K52)*100</f>
        <v>13.75598086124401</v>
      </c>
      <c r="AA52" s="206"/>
      <c r="AB52" s="14"/>
      <c r="AF52" s="14"/>
      <c r="AG52" s="228" t="s">
        <v>14</v>
      </c>
      <c r="AH52" s="229"/>
      <c r="AI52" s="211">
        <v>2</v>
      </c>
      <c r="AJ52" s="3">
        <f t="shared" ref="AJ52:AJ81" si="15">MIN(V12:AE12)</f>
        <v>5.1400000000000001E-2</v>
      </c>
      <c r="AK52" s="7">
        <f t="shared" ref="AK52:AK81" si="16">MAX(V12:AE12)</f>
        <v>8.0699999999999994E-2</v>
      </c>
      <c r="AL52" s="8">
        <f t="shared" ref="AL52:AL81" si="17">AVERAGE(V12:AE12)</f>
        <v>5.5879999999999999E-2</v>
      </c>
      <c r="AM52" s="7">
        <f t="shared" ref="AM52:AM81" si="18">MAX(W12:AE12)</f>
        <v>5.5199999999999999E-2</v>
      </c>
      <c r="AN52" s="33">
        <f t="shared" ref="AN52:AN81" si="19">AVERAGE(W12:AE12)</f>
        <v>5.3122222222222223E-2</v>
      </c>
      <c r="AO52" s="14"/>
      <c r="AP52" s="14"/>
      <c r="AQ52" s="14"/>
      <c r="AR52" s="14"/>
      <c r="AS52" s="14"/>
      <c r="AT52" s="34"/>
      <c r="AU52" s="14"/>
      <c r="AV52" s="205">
        <f t="shared" si="0"/>
        <v>4.5674436137462919</v>
      </c>
      <c r="AW52" s="206"/>
      <c r="AX52" s="205">
        <f t="shared" si="1"/>
        <v>28.793114280329217</v>
      </c>
      <c r="AY52" s="206"/>
      <c r="AZ52" s="16"/>
      <c r="BA52" s="205">
        <f t="shared" si="2"/>
        <v>1.4134275618374561</v>
      </c>
      <c r="BB52" s="206"/>
      <c r="BC52" s="205">
        <f t="shared" si="3"/>
        <v>2.2860027403187306</v>
      </c>
      <c r="BD52" s="206"/>
      <c r="BE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75"/>
      <c r="CI52" s="177"/>
      <c r="CJ52" s="101"/>
      <c r="CK52" s="360"/>
      <c r="CL52" s="142"/>
      <c r="CM52" s="142"/>
      <c r="CN52" s="142"/>
      <c r="CO52" s="144"/>
      <c r="CP52" s="102"/>
      <c r="CQ52" s="363"/>
      <c r="CR52" s="14"/>
      <c r="CS52" s="173" t="s">
        <v>14</v>
      </c>
      <c r="CT52" s="330"/>
      <c r="CU52" s="375" t="s">
        <v>77</v>
      </c>
      <c r="CV52" s="388"/>
      <c r="CW52" s="376"/>
      <c r="CX52" s="376"/>
      <c r="CY52" s="376"/>
      <c r="CZ52" s="378"/>
      <c r="DA52" s="378"/>
      <c r="DB52" s="167"/>
      <c r="DC52" s="14"/>
      <c r="DE52" s="66"/>
      <c r="DO52" s="14"/>
      <c r="DP52" s="88"/>
      <c r="DQ52" s="88"/>
      <c r="DR52" s="115" t="s">
        <v>114</v>
      </c>
      <c r="DS52" s="116"/>
      <c r="DT52" s="14"/>
      <c r="DU52" s="90" t="s">
        <v>118</v>
      </c>
      <c r="DV52" s="89"/>
      <c r="DW52" s="14"/>
      <c r="DX52" s="14"/>
      <c r="DY52" s="14"/>
      <c r="DZ52" s="14"/>
      <c r="EA52" s="14"/>
      <c r="EF52" s="175"/>
      <c r="EG52" s="177"/>
      <c r="EH52" s="105">
        <v>0.4</v>
      </c>
      <c r="EI52" s="106">
        <f>AVERAGE(EO49:EQ49)</f>
        <v>142.9</v>
      </c>
      <c r="EJ52" s="107">
        <v>10503</v>
      </c>
      <c r="EK52" s="108">
        <v>76681</v>
      </c>
      <c r="EL52" s="99">
        <f t="shared" ref="EL52" si="20">((EK52-EJ52)/EK52)*100</f>
        <v>86.302995526923226</v>
      </c>
      <c r="EN52">
        <v>0.7</v>
      </c>
      <c r="EO52">
        <v>503.71</v>
      </c>
      <c r="EP52">
        <v>504.8</v>
      </c>
      <c r="EQ52">
        <v>502.34</v>
      </c>
      <c r="ES52">
        <v>10459</v>
      </c>
    </row>
    <row r="53" spans="3:160" ht="12.75" customHeight="1" x14ac:dyDescent="0.25">
      <c r="C53" s="14"/>
      <c r="D53" s="230"/>
      <c r="E53" s="231"/>
      <c r="F53" s="199"/>
      <c r="G53" s="10">
        <f t="shared" si="6"/>
        <v>3.9399999999999998E-2</v>
      </c>
      <c r="H53" s="10">
        <f t="shared" si="7"/>
        <v>9.8000000000000004E-2</v>
      </c>
      <c r="I53" s="11">
        <f t="shared" si="8"/>
        <v>4.6630000000000005E-2</v>
      </c>
      <c r="J53" s="10">
        <f t="shared" si="9"/>
        <v>4.2000000000000003E-2</v>
      </c>
      <c r="K53" s="28">
        <f t="shared" si="10"/>
        <v>4.0922222222222221E-2</v>
      </c>
      <c r="L53" s="14"/>
      <c r="M53" s="14"/>
      <c r="N53" s="14"/>
      <c r="O53" s="14"/>
      <c r="P53" s="14"/>
      <c r="Q53" s="14"/>
      <c r="R53" s="14"/>
      <c r="S53" s="209">
        <f t="shared" si="11"/>
        <v>15.505039674029607</v>
      </c>
      <c r="T53" s="210"/>
      <c r="U53" s="209">
        <f t="shared" si="12"/>
        <v>110.16512974479946</v>
      </c>
      <c r="V53" s="210"/>
      <c r="W53" s="16"/>
      <c r="X53" s="209">
        <f t="shared" si="13"/>
        <v>3.7197936464838475</v>
      </c>
      <c r="Y53" s="210"/>
      <c r="Z53" s="209">
        <f t="shared" si="14"/>
        <v>2.6337225088243379</v>
      </c>
      <c r="AA53" s="210"/>
      <c r="AB53" s="14"/>
      <c r="AF53" s="14"/>
      <c r="AG53" s="230"/>
      <c r="AH53" s="231"/>
      <c r="AI53" s="212"/>
      <c r="AJ53" s="9">
        <f t="shared" si="15"/>
        <v>7.8299999999999995E-2</v>
      </c>
      <c r="AK53" s="10">
        <f t="shared" si="16"/>
        <v>0.1449</v>
      </c>
      <c r="AL53" s="11">
        <f t="shared" si="17"/>
        <v>8.660000000000001E-2</v>
      </c>
      <c r="AM53" s="10">
        <f t="shared" si="18"/>
        <v>8.2100000000000006E-2</v>
      </c>
      <c r="AN53" s="28">
        <f t="shared" si="19"/>
        <v>8.012222222222222E-2</v>
      </c>
      <c r="AO53" s="14"/>
      <c r="AP53" s="14"/>
      <c r="AQ53" s="14"/>
      <c r="AR53" s="14"/>
      <c r="AS53" s="14"/>
      <c r="AT53" s="34"/>
      <c r="AU53" s="14"/>
      <c r="AV53" s="209">
        <f t="shared" si="0"/>
        <v>4.8590941204176161</v>
      </c>
      <c r="AW53" s="210"/>
      <c r="AX53" s="209">
        <f t="shared" si="1"/>
        <v>25.363058324829268</v>
      </c>
      <c r="AY53" s="210"/>
      <c r="AZ53" s="16"/>
      <c r="BA53" s="209">
        <f t="shared" si="2"/>
        <v>2.1001615508885338</v>
      </c>
      <c r="BB53" s="210"/>
      <c r="BC53" s="209">
        <f t="shared" si="3"/>
        <v>5.0484652665589591</v>
      </c>
      <c r="BD53" s="210"/>
      <c r="BE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78"/>
      <c r="CI53" s="179"/>
      <c r="CJ53" s="366"/>
      <c r="CK53" s="361"/>
      <c r="CL53" s="143"/>
      <c r="CM53" s="143"/>
      <c r="CN53" s="143"/>
      <c r="CO53" s="145"/>
      <c r="CP53" s="141"/>
      <c r="CQ53" s="364"/>
      <c r="CR53" s="14"/>
      <c r="CS53" s="175"/>
      <c r="CT53" s="177"/>
      <c r="CU53" s="105"/>
      <c r="CV53" s="389"/>
      <c r="CW53" s="377"/>
      <c r="CX53" s="377"/>
      <c r="CY53" s="377"/>
      <c r="CZ53" s="379"/>
      <c r="DA53" s="379"/>
      <c r="DB53" s="169"/>
      <c r="DC53" s="14"/>
      <c r="DO53" s="14"/>
      <c r="DP53" s="88"/>
      <c r="DQ53" s="88"/>
      <c r="DR53" s="117" t="s">
        <v>115</v>
      </c>
      <c r="DS53" s="118"/>
      <c r="DT53" s="14"/>
      <c r="DU53" s="90" t="s">
        <v>117</v>
      </c>
      <c r="DV53" s="89"/>
      <c r="DW53" s="14"/>
      <c r="DX53" s="14"/>
      <c r="DY53" s="14"/>
      <c r="DZ53" s="14"/>
      <c r="EA53" s="14"/>
      <c r="EF53" s="175"/>
      <c r="EG53" s="177"/>
      <c r="EH53" s="105"/>
      <c r="EI53" s="106"/>
      <c r="EJ53" s="107"/>
      <c r="EK53" s="108"/>
      <c r="EL53" s="100"/>
      <c r="EN53">
        <v>0.8</v>
      </c>
      <c r="EO53">
        <v>508.11</v>
      </c>
      <c r="EP53">
        <v>517.38</v>
      </c>
      <c r="EQ53">
        <v>526.46</v>
      </c>
      <c r="ES53">
        <v>10405</v>
      </c>
    </row>
    <row r="54" spans="3:160" ht="15" customHeight="1" x14ac:dyDescent="0.25">
      <c r="C54" s="14"/>
      <c r="D54" s="230"/>
      <c r="E54" s="231"/>
      <c r="F54" s="234">
        <v>3</v>
      </c>
      <c r="G54" s="7">
        <f t="shared" si="6"/>
        <v>3.8600000000000002E-2</v>
      </c>
      <c r="H54" s="7">
        <f t="shared" si="7"/>
        <v>0.10929999999999999</v>
      </c>
      <c r="I54" s="8">
        <f t="shared" si="8"/>
        <v>4.7440000000000003E-2</v>
      </c>
      <c r="J54" s="7">
        <f t="shared" si="9"/>
        <v>4.2900000000000001E-2</v>
      </c>
      <c r="K54" s="29">
        <f t="shared" si="10"/>
        <v>4.0566666666666674E-2</v>
      </c>
      <c r="L54" s="14"/>
      <c r="M54" s="14"/>
      <c r="N54" s="14"/>
      <c r="O54" s="14"/>
      <c r="P54" s="14"/>
      <c r="Q54" s="14"/>
      <c r="R54" s="14"/>
      <c r="S54" s="205">
        <f t="shared" si="11"/>
        <v>18.634064080944352</v>
      </c>
      <c r="T54" s="206"/>
      <c r="U54" s="205">
        <f t="shared" si="12"/>
        <v>130.39629005059018</v>
      </c>
      <c r="V54" s="206"/>
      <c r="W54" s="16"/>
      <c r="X54" s="205">
        <f t="shared" si="13"/>
        <v>4.847986852917022</v>
      </c>
      <c r="Y54" s="206"/>
      <c r="Z54" s="205">
        <f t="shared" si="14"/>
        <v>5.751848808545585</v>
      </c>
      <c r="AA54" s="206"/>
      <c r="AB54" s="14"/>
      <c r="AF54" s="14"/>
      <c r="AG54" s="230"/>
      <c r="AH54" s="231"/>
      <c r="AI54" s="211">
        <v>3</v>
      </c>
      <c r="AJ54" s="6">
        <f t="shared" si="15"/>
        <v>7.1099999999999997E-2</v>
      </c>
      <c r="AK54" s="7">
        <f t="shared" si="16"/>
        <v>0.1479</v>
      </c>
      <c r="AL54" s="8">
        <f t="shared" si="17"/>
        <v>8.116000000000001E-2</v>
      </c>
      <c r="AM54" s="7">
        <f t="shared" si="18"/>
        <v>8.0600000000000005E-2</v>
      </c>
      <c r="AN54" s="29">
        <f t="shared" si="19"/>
        <v>7.3744444444444446E-2</v>
      </c>
      <c r="AO54" s="14"/>
      <c r="AP54" s="14"/>
      <c r="AQ54" s="14"/>
      <c r="AR54" s="14"/>
      <c r="AS54" s="14"/>
      <c r="AT54" s="34"/>
      <c r="AU54" s="14"/>
      <c r="AV54" s="205">
        <f t="shared" si="0"/>
        <v>10.108618752340934</v>
      </c>
      <c r="AW54" s="206"/>
      <c r="AX54" s="205">
        <f t="shared" si="1"/>
        <v>27.221274293561944</v>
      </c>
      <c r="AY54" s="206"/>
      <c r="AZ54" s="16"/>
      <c r="BA54" s="205">
        <f t="shared" si="2"/>
        <v>7.3049780659927714</v>
      </c>
      <c r="BB54" s="206"/>
      <c r="BC54" s="205">
        <f t="shared" si="3"/>
        <v>8.3158497043677109</v>
      </c>
      <c r="BD54" s="206"/>
      <c r="BE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75"/>
      <c r="CT54" s="177"/>
      <c r="CU54" s="91" t="s">
        <v>64</v>
      </c>
      <c r="CV54" s="299"/>
      <c r="CW54" s="135"/>
      <c r="CX54" s="135"/>
      <c r="CY54" s="135"/>
      <c r="CZ54" s="136"/>
      <c r="DA54" s="136"/>
      <c r="DB54" s="168"/>
      <c r="DC54" s="14"/>
      <c r="DO54" s="14"/>
      <c r="DP54" s="88"/>
      <c r="DQ54" s="88"/>
      <c r="DR54" s="90" t="s">
        <v>116</v>
      </c>
      <c r="DS54" s="89"/>
      <c r="DT54" s="14"/>
      <c r="DU54" s="90" t="s">
        <v>120</v>
      </c>
      <c r="DV54" s="80"/>
      <c r="DW54" s="14"/>
      <c r="DX54" s="14"/>
      <c r="DY54" s="14"/>
      <c r="DZ54" s="14"/>
      <c r="EA54" s="14"/>
      <c r="EF54" s="175"/>
      <c r="EG54" s="177"/>
      <c r="EH54" s="91">
        <v>0.5</v>
      </c>
      <c r="EI54" s="93">
        <f>AVERAGE(EO50:EQ50)</f>
        <v>140.08666666666667</v>
      </c>
      <c r="EJ54" s="95">
        <v>10474</v>
      </c>
      <c r="EK54" s="97">
        <v>76681</v>
      </c>
      <c r="EL54" s="99">
        <f t="shared" ref="EL54" si="21">((EK54-EJ54)/EK54)*100</f>
        <v>86.340814543367983</v>
      </c>
      <c r="EN54">
        <v>0.9</v>
      </c>
      <c r="EO54">
        <v>512.83000000000004</v>
      </c>
      <c r="EP54">
        <v>517.38</v>
      </c>
      <c r="EQ54">
        <v>516.46</v>
      </c>
      <c r="ES54">
        <v>10014</v>
      </c>
    </row>
    <row r="55" spans="3:160" ht="15" customHeight="1" x14ac:dyDescent="0.25">
      <c r="C55" s="14"/>
      <c r="D55" s="230"/>
      <c r="E55" s="231"/>
      <c r="F55" s="199"/>
      <c r="G55" s="10">
        <f t="shared" si="6"/>
        <v>5.6300000000000003E-2</v>
      </c>
      <c r="H55" s="10">
        <f t="shared" si="7"/>
        <v>0.16980000000000001</v>
      </c>
      <c r="I55" s="11">
        <f t="shared" si="8"/>
        <v>6.9109999999999991E-2</v>
      </c>
      <c r="J55" s="10">
        <f t="shared" si="9"/>
        <v>5.9700000000000003E-2</v>
      </c>
      <c r="K55" s="28">
        <f t="shared" si="10"/>
        <v>5.7922222222222222E-2</v>
      </c>
      <c r="L55" s="14"/>
      <c r="M55" s="14"/>
      <c r="N55" s="14"/>
      <c r="O55" s="14"/>
      <c r="P55" s="14"/>
      <c r="Q55" s="14"/>
      <c r="R55" s="14"/>
      <c r="S55" s="209">
        <f t="shared" si="11"/>
        <v>18.535667776009245</v>
      </c>
      <c r="T55" s="210"/>
      <c r="U55" s="209">
        <f t="shared" si="12"/>
        <v>145.69526841267549</v>
      </c>
      <c r="V55" s="210"/>
      <c r="W55" s="16"/>
      <c r="X55" s="209">
        <f t="shared" si="13"/>
        <v>2.8006905812392047</v>
      </c>
      <c r="Y55" s="210"/>
      <c r="Z55" s="209">
        <f t="shared" si="14"/>
        <v>3.0692499520429748</v>
      </c>
      <c r="AA55" s="210"/>
      <c r="AB55" s="14"/>
      <c r="AF55" s="14"/>
      <c r="AG55" s="230"/>
      <c r="AH55" s="231"/>
      <c r="AI55" s="212"/>
      <c r="AJ55" s="9">
        <f t="shared" si="15"/>
        <v>0.1099</v>
      </c>
      <c r="AK55" s="10">
        <f t="shared" si="16"/>
        <v>0.2228</v>
      </c>
      <c r="AL55" s="11">
        <f t="shared" si="17"/>
        <v>0.12338</v>
      </c>
      <c r="AM55" s="10">
        <f t="shared" si="18"/>
        <v>0.1159</v>
      </c>
      <c r="AN55" s="28">
        <f t="shared" si="19"/>
        <v>0.11233333333333333</v>
      </c>
      <c r="AO55" s="14"/>
      <c r="AP55" s="14"/>
      <c r="AQ55" s="14"/>
      <c r="AR55" s="14"/>
      <c r="AS55" s="14"/>
      <c r="AT55" s="34"/>
      <c r="AU55" s="14"/>
      <c r="AV55" s="209">
        <f t="shared" si="0"/>
        <v>4.6070156745085793</v>
      </c>
      <c r="AW55" s="210"/>
      <c r="AX55" s="209">
        <f t="shared" si="1"/>
        <v>20.65726383086114</v>
      </c>
      <c r="AY55" s="210"/>
      <c r="AZ55" s="16"/>
      <c r="BA55" s="209">
        <f t="shared" si="2"/>
        <v>2.3660714285714124</v>
      </c>
      <c r="BB55" s="210"/>
      <c r="BC55" s="209">
        <f t="shared" si="3"/>
        <v>9.6014030612245111</v>
      </c>
      <c r="BD55" s="210"/>
      <c r="B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75"/>
      <c r="CT55" s="177"/>
      <c r="CU55" s="91"/>
      <c r="CV55" s="299"/>
      <c r="CW55" s="135"/>
      <c r="CX55" s="135"/>
      <c r="CY55" s="135"/>
      <c r="CZ55" s="136"/>
      <c r="DA55" s="136"/>
      <c r="DB55" s="169"/>
      <c r="DC55" s="14"/>
      <c r="DO55" s="14"/>
      <c r="DP55" s="88"/>
      <c r="DQ55" s="88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F55" s="175"/>
      <c r="EG55" s="177"/>
      <c r="EH55" s="91"/>
      <c r="EI55" s="93"/>
      <c r="EJ55" s="95"/>
      <c r="EK55" s="97"/>
      <c r="EL55" s="100"/>
      <c r="EN55">
        <v>1</v>
      </c>
      <c r="EO55">
        <v>618.26</v>
      </c>
      <c r="EP55">
        <v>543.4</v>
      </c>
      <c r="EQ55">
        <v>550.28</v>
      </c>
      <c r="ES55">
        <v>9903</v>
      </c>
    </row>
    <row r="56" spans="3:160" ht="15" customHeight="1" x14ac:dyDescent="0.25">
      <c r="C56" s="14"/>
      <c r="D56" s="230"/>
      <c r="E56" s="231"/>
      <c r="F56" s="234">
        <v>4</v>
      </c>
      <c r="G56" s="7">
        <f t="shared" si="6"/>
        <v>4.6699999999999998E-2</v>
      </c>
      <c r="H56" s="7">
        <f t="shared" si="7"/>
        <v>0.12640000000000001</v>
      </c>
      <c r="I56" s="8">
        <f t="shared" si="8"/>
        <v>5.9380000000000009E-2</v>
      </c>
      <c r="J56" s="7">
        <f t="shared" si="9"/>
        <v>7.5300000000000006E-2</v>
      </c>
      <c r="K56" s="29">
        <f t="shared" si="10"/>
        <v>5.1933333333333338E-2</v>
      </c>
      <c r="L56" s="14"/>
      <c r="M56" s="14"/>
      <c r="N56" s="14"/>
      <c r="O56" s="14"/>
      <c r="P56" s="14"/>
      <c r="Q56" s="14"/>
      <c r="R56" s="14"/>
      <c r="S56" s="205">
        <f t="shared" si="11"/>
        <v>21.353991242842724</v>
      </c>
      <c r="T56" s="206"/>
      <c r="U56" s="205">
        <f t="shared" si="12"/>
        <v>112.8662849444257</v>
      </c>
      <c r="V56" s="206"/>
      <c r="W56" s="16"/>
      <c r="X56" s="205">
        <f t="shared" si="13"/>
        <v>10.077021822849819</v>
      </c>
      <c r="Y56" s="206"/>
      <c r="Z56" s="205">
        <f t="shared" si="14"/>
        <v>44.993581514762518</v>
      </c>
      <c r="AA56" s="206"/>
      <c r="AB56" s="14"/>
      <c r="AF56" s="14"/>
      <c r="AG56" s="230"/>
      <c r="AH56" s="231"/>
      <c r="AI56" s="211">
        <v>4</v>
      </c>
      <c r="AJ56" s="6">
        <f t="shared" si="15"/>
        <v>7.2800000000000004E-2</v>
      </c>
      <c r="AK56" s="7">
        <f t="shared" si="16"/>
        <v>0.1479</v>
      </c>
      <c r="AL56" s="8">
        <f t="shared" si="17"/>
        <v>8.1760000000000013E-2</v>
      </c>
      <c r="AM56" s="7">
        <f t="shared" si="18"/>
        <v>7.6200000000000004E-2</v>
      </c>
      <c r="AN56" s="29">
        <f t="shared" si="19"/>
        <v>7.4411111111111108E-2</v>
      </c>
      <c r="AO56" s="14"/>
      <c r="AP56" s="14"/>
      <c r="AQ56" s="14"/>
      <c r="AR56" s="14"/>
      <c r="AS56" s="14"/>
      <c r="AT56" s="34"/>
      <c r="AU56" s="14"/>
      <c r="AV56" s="205">
        <f t="shared" si="0"/>
        <v>6.4472731035910442</v>
      </c>
      <c r="AW56" s="206"/>
      <c r="AX56" s="205">
        <f t="shared" si="1"/>
        <v>45.296491772741348</v>
      </c>
      <c r="AY56" s="206"/>
      <c r="AZ56" s="16"/>
      <c r="BA56" s="205">
        <f t="shared" si="2"/>
        <v>1.489284416999654</v>
      </c>
      <c r="BB56" s="206"/>
      <c r="BC56" s="205">
        <f t="shared" si="3"/>
        <v>3.5234289865601056</v>
      </c>
      <c r="BD56" s="206"/>
      <c r="BE56" s="14"/>
      <c r="CS56" s="175"/>
      <c r="CT56" s="177"/>
      <c r="CU56" s="101" t="s">
        <v>65</v>
      </c>
      <c r="CV56" s="360"/>
      <c r="CW56" s="142"/>
      <c r="CX56" s="142"/>
      <c r="CY56" s="142"/>
      <c r="CZ56" s="144"/>
      <c r="DA56" s="144"/>
      <c r="DB56" s="168"/>
      <c r="DC56" s="14"/>
      <c r="DO56" s="14"/>
      <c r="DP56" s="86"/>
      <c r="DQ56" s="86"/>
      <c r="EF56" s="175"/>
      <c r="EG56" s="177"/>
      <c r="EH56" s="101">
        <v>0.6</v>
      </c>
      <c r="EI56" s="102">
        <f>AVERAGE(EO51:EQ51)</f>
        <v>343.19666666666672</v>
      </c>
      <c r="EJ56" s="103">
        <v>10425</v>
      </c>
      <c r="EK56" s="104">
        <v>76681</v>
      </c>
      <c r="EL56" s="99">
        <f t="shared" ref="EL56" si="22">((EK56-EJ56)/EK56)*100</f>
        <v>86.404715640119463</v>
      </c>
      <c r="EN56">
        <v>1.1000000000000001</v>
      </c>
      <c r="EO56">
        <v>673.75</v>
      </c>
      <c r="EP56">
        <v>558.16999999999996</v>
      </c>
      <c r="EQ56">
        <v>561.41</v>
      </c>
      <c r="ES56">
        <v>9745</v>
      </c>
    </row>
    <row r="57" spans="3:160" ht="15" customHeight="1" x14ac:dyDescent="0.25">
      <c r="C57" s="14"/>
      <c r="D57" s="230"/>
      <c r="E57" s="231"/>
      <c r="F57" s="199"/>
      <c r="G57" s="10">
        <f t="shared" si="6"/>
        <v>6.7500000000000004E-2</v>
      </c>
      <c r="H57" s="10">
        <f t="shared" si="7"/>
        <v>0.18540000000000001</v>
      </c>
      <c r="I57" s="11">
        <f t="shared" si="8"/>
        <v>8.1669999999999993E-2</v>
      </c>
      <c r="J57" s="10">
        <f t="shared" si="9"/>
        <v>8.1299999999999997E-2</v>
      </c>
      <c r="K57" s="28">
        <f t="shared" si="10"/>
        <v>7.014444444444444E-2</v>
      </c>
      <c r="L57" s="14"/>
      <c r="M57" s="14"/>
      <c r="N57" s="14"/>
      <c r="O57" s="14"/>
      <c r="P57" s="14"/>
      <c r="Q57" s="14"/>
      <c r="R57" s="14"/>
      <c r="S57" s="209">
        <f t="shared" si="11"/>
        <v>17.350312232153779</v>
      </c>
      <c r="T57" s="210"/>
      <c r="U57" s="209">
        <f t="shared" si="12"/>
        <v>127.01114240235097</v>
      </c>
      <c r="V57" s="210"/>
      <c r="W57" s="16"/>
      <c r="X57" s="209">
        <f t="shared" si="13"/>
        <v>3.7699984159670392</v>
      </c>
      <c r="Y57" s="210"/>
      <c r="Z57" s="209">
        <f t="shared" si="14"/>
        <v>15.903690796768577</v>
      </c>
      <c r="AA57" s="210"/>
      <c r="AB57" s="14"/>
      <c r="AF57" s="14"/>
      <c r="AG57" s="230"/>
      <c r="AH57" s="231"/>
      <c r="AI57" s="212"/>
      <c r="AJ57" s="9">
        <f t="shared" si="15"/>
        <v>0.1101</v>
      </c>
      <c r="AK57" s="10">
        <f t="shared" si="16"/>
        <v>0.2238</v>
      </c>
      <c r="AL57" s="11">
        <f t="shared" si="17"/>
        <v>0.12286000000000001</v>
      </c>
      <c r="AM57" s="10">
        <f t="shared" si="18"/>
        <v>0.1134</v>
      </c>
      <c r="AN57" s="28">
        <f t="shared" si="19"/>
        <v>0.11164444444444446</v>
      </c>
      <c r="AO57" s="14"/>
      <c r="AP57" s="14"/>
      <c r="AQ57" s="14"/>
      <c r="AR57" s="14"/>
      <c r="AS57" s="14"/>
      <c r="AT57" s="34"/>
      <c r="AU57" s="14"/>
      <c r="AV57" s="209">
        <f t="shared" si="0"/>
        <v>7.4693422519509545</v>
      </c>
      <c r="AW57" s="210"/>
      <c r="AX57" s="209">
        <f t="shared" si="1"/>
        <v>45.976785362974603</v>
      </c>
      <c r="AY57" s="210"/>
      <c r="AZ57" s="16"/>
      <c r="BA57" s="209">
        <f t="shared" si="2"/>
        <v>2.4879060124395433</v>
      </c>
      <c r="BB57" s="210"/>
      <c r="BC57" s="209">
        <f t="shared" si="3"/>
        <v>2.0041465100207225</v>
      </c>
      <c r="BD57" s="210"/>
      <c r="BE57" s="14"/>
      <c r="BR57" s="14"/>
      <c r="BS57" s="14"/>
      <c r="BT57" s="63"/>
      <c r="BU57" s="63"/>
      <c r="BV57" s="14"/>
      <c r="BW57" s="63"/>
      <c r="BX57" s="14"/>
      <c r="BY57" s="63"/>
      <c r="BZ57" s="14"/>
      <c r="CA57" s="63"/>
      <c r="CB57" s="14"/>
      <c r="CC57" s="63"/>
      <c r="CD57" s="14"/>
      <c r="CE57" s="63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78"/>
      <c r="CT57" s="179"/>
      <c r="CU57" s="366"/>
      <c r="CV57" s="361"/>
      <c r="CW57" s="143"/>
      <c r="CX57" s="143"/>
      <c r="CY57" s="143"/>
      <c r="CZ57" s="145"/>
      <c r="DA57" s="145"/>
      <c r="DB57" s="169"/>
      <c r="DC57" s="14"/>
      <c r="DP57" s="86"/>
      <c r="DQ57" s="86"/>
      <c r="EF57" s="175"/>
      <c r="EG57" s="177"/>
      <c r="EH57" s="101"/>
      <c r="EI57" s="102"/>
      <c r="EJ57" s="103"/>
      <c r="EK57" s="104"/>
      <c r="EL57" s="100"/>
      <c r="EN57" s="66">
        <v>1.2</v>
      </c>
      <c r="EO57">
        <v>758.58</v>
      </c>
      <c r="EP57">
        <v>736.73</v>
      </c>
      <c r="EQ57">
        <v>733.17</v>
      </c>
      <c r="ES57">
        <v>9009</v>
      </c>
    </row>
    <row r="58" spans="3:160" ht="15" customHeight="1" x14ac:dyDescent="0.25">
      <c r="C58" s="14"/>
      <c r="D58" s="230"/>
      <c r="E58" s="231"/>
      <c r="F58" s="234">
        <v>5</v>
      </c>
      <c r="G58" s="7">
        <f t="shared" si="6"/>
        <v>7.2499999999999995E-2</v>
      </c>
      <c r="H58" s="7">
        <f t="shared" si="7"/>
        <v>0.19769999999999999</v>
      </c>
      <c r="I58" s="8">
        <f t="shared" si="8"/>
        <v>8.7269999999999986E-2</v>
      </c>
      <c r="J58" s="7">
        <f t="shared" si="9"/>
        <v>8.3099999999999993E-2</v>
      </c>
      <c r="K58" s="29">
        <f t="shared" si="10"/>
        <v>7.4999999999999997E-2</v>
      </c>
      <c r="L58" s="14"/>
      <c r="M58" s="14"/>
      <c r="N58" s="14"/>
      <c r="O58" s="14"/>
      <c r="P58" s="14"/>
      <c r="Q58" s="14"/>
      <c r="R58" s="14"/>
      <c r="S58" s="205">
        <f t="shared" si="11"/>
        <v>16.924487223559062</v>
      </c>
      <c r="T58" s="206"/>
      <c r="U58" s="205">
        <f t="shared" si="12"/>
        <v>126.53832932279137</v>
      </c>
      <c r="V58" s="206"/>
      <c r="W58" s="16"/>
      <c r="X58" s="205">
        <f t="shared" si="13"/>
        <v>3.3333333333333366</v>
      </c>
      <c r="Y58" s="206"/>
      <c r="Z58" s="205">
        <f t="shared" si="14"/>
        <v>10.799999999999995</v>
      </c>
      <c r="AA58" s="206"/>
      <c r="AB58" s="14"/>
      <c r="AF58" s="14"/>
      <c r="AG58" s="230"/>
      <c r="AH58" s="231"/>
      <c r="AI58" s="211">
        <v>5</v>
      </c>
      <c r="AJ58" s="6">
        <f t="shared" si="15"/>
        <v>0.15190000000000001</v>
      </c>
      <c r="AK58" s="7">
        <f t="shared" si="16"/>
        <v>0.20499999999999999</v>
      </c>
      <c r="AL58" s="8">
        <f t="shared" si="17"/>
        <v>0.15916999999999998</v>
      </c>
      <c r="AM58" s="7">
        <f t="shared" si="18"/>
        <v>0.15759999999999999</v>
      </c>
      <c r="AN58" s="29">
        <f t="shared" si="19"/>
        <v>0.15407777777777779</v>
      </c>
      <c r="AO58" s="14"/>
      <c r="AP58" s="14"/>
      <c r="AQ58" s="14"/>
      <c r="AR58" s="14"/>
      <c r="AS58" s="37"/>
      <c r="AT58" s="34"/>
      <c r="AU58" s="14"/>
      <c r="AV58" s="205">
        <f t="shared" si="0"/>
        <v>13.522645000402214</v>
      </c>
      <c r="AW58" s="206"/>
      <c r="AX58" s="205">
        <f t="shared" si="1"/>
        <v>68.288955031775416</v>
      </c>
      <c r="AY58" s="206"/>
      <c r="AZ58" s="16"/>
      <c r="BA58" s="205">
        <f t="shared" si="2"/>
        <v>6.4222845536318882</v>
      </c>
      <c r="BB58" s="206"/>
      <c r="BC58" s="205">
        <f t="shared" si="3"/>
        <v>10.813424896024749</v>
      </c>
      <c r="BD58" s="206"/>
      <c r="BE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P58" s="86"/>
      <c r="DQ58" s="86"/>
      <c r="DR58">
        <v>6.2060000000000004</v>
      </c>
      <c r="DS58">
        <v>6.9</v>
      </c>
      <c r="DT58">
        <v>6.2066999999999997</v>
      </c>
      <c r="DU58">
        <v>6.2610000000000001</v>
      </c>
      <c r="DV58">
        <v>6.3179999999999996</v>
      </c>
      <c r="EF58" s="175"/>
      <c r="EG58" s="177"/>
      <c r="EH58" s="105">
        <v>0.7</v>
      </c>
      <c r="EI58" s="106">
        <f>AVERAGE(EO52:EQ52)</f>
        <v>503.61666666666662</v>
      </c>
      <c r="EJ58" s="107">
        <v>10459</v>
      </c>
      <c r="EK58" s="108">
        <v>76681</v>
      </c>
      <c r="EL58" s="99">
        <f t="shared" ref="EL58" si="23">((EK58-EJ58)/EK58)*100</f>
        <v>86.360376103598028</v>
      </c>
      <c r="EN58">
        <v>1.3</v>
      </c>
      <c r="EO58">
        <v>892.38</v>
      </c>
      <c r="EP58">
        <v>756.91</v>
      </c>
      <c r="EQ58">
        <v>728.03</v>
      </c>
      <c r="ES58">
        <v>8667</v>
      </c>
    </row>
    <row r="59" spans="3:160" ht="15" customHeight="1" x14ac:dyDescent="0.25">
      <c r="C59" s="14"/>
      <c r="D59" s="230"/>
      <c r="E59" s="231"/>
      <c r="F59" s="199"/>
      <c r="G59" s="10">
        <f t="shared" si="6"/>
        <v>0.10580000000000001</v>
      </c>
      <c r="H59" s="10">
        <f t="shared" si="7"/>
        <v>0.30270000000000002</v>
      </c>
      <c r="I59" s="11">
        <f t="shared" si="8"/>
        <v>0.12877</v>
      </c>
      <c r="J59" s="10">
        <f t="shared" si="9"/>
        <v>0.11310000000000001</v>
      </c>
      <c r="K59" s="28">
        <f t="shared" si="10"/>
        <v>0.10944444444444444</v>
      </c>
      <c r="L59" s="14"/>
      <c r="M59" s="14"/>
      <c r="N59" s="14"/>
      <c r="O59" s="14"/>
      <c r="P59" s="14"/>
      <c r="Q59" s="14"/>
      <c r="R59" s="14"/>
      <c r="S59" s="209">
        <f t="shared" si="11"/>
        <v>17.838005746680121</v>
      </c>
      <c r="T59" s="210"/>
      <c r="U59" s="209">
        <f t="shared" si="12"/>
        <v>135.07028034480084</v>
      </c>
      <c r="V59" s="210"/>
      <c r="W59" s="16"/>
      <c r="X59" s="209">
        <f t="shared" si="13"/>
        <v>3.3299492385786729</v>
      </c>
      <c r="Y59" s="210"/>
      <c r="Z59" s="209">
        <f t="shared" si="14"/>
        <v>3.3401015228426481</v>
      </c>
      <c r="AA59" s="210"/>
      <c r="AB59" s="14"/>
      <c r="AF59" s="14"/>
      <c r="AG59" s="230"/>
      <c r="AH59" s="231"/>
      <c r="AI59" s="212"/>
      <c r="AJ59" s="9">
        <f t="shared" si="15"/>
        <v>0.2424</v>
      </c>
      <c r="AK59" s="10">
        <f t="shared" si="16"/>
        <v>0.31940000000000002</v>
      </c>
      <c r="AL59" s="11">
        <f t="shared" si="17"/>
        <v>0.25478000000000001</v>
      </c>
      <c r="AM59" s="10">
        <f t="shared" si="18"/>
        <v>0.2601</v>
      </c>
      <c r="AN59" s="28">
        <f t="shared" si="19"/>
        <v>0.24760000000000001</v>
      </c>
      <c r="AO59" s="14"/>
      <c r="AP59" s="14"/>
      <c r="AQ59" s="14"/>
      <c r="AR59" s="14"/>
      <c r="AS59" s="37"/>
      <c r="AT59" s="34"/>
      <c r="AU59" s="14"/>
      <c r="AV59" s="209">
        <f t="shared" si="0"/>
        <v>11.696568072840908</v>
      </c>
      <c r="AW59" s="210"/>
      <c r="AX59" s="209">
        <f t="shared" si="1"/>
        <v>67.717256613329042</v>
      </c>
      <c r="AY59" s="210"/>
      <c r="AZ59" s="16"/>
      <c r="BA59" s="209">
        <f t="shared" si="2"/>
        <v>4.5119109269808382</v>
      </c>
      <c r="BB59" s="210"/>
      <c r="BC59" s="209">
        <f t="shared" si="3"/>
        <v>10.227861211807365</v>
      </c>
      <c r="BD59" s="210"/>
      <c r="BE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41"/>
      <c r="CG59" s="14"/>
      <c r="CH59" s="109" t="s">
        <v>61</v>
      </c>
      <c r="CI59" s="110"/>
      <c r="CJ59" s="110"/>
      <c r="CK59" s="110"/>
      <c r="CL59" s="110"/>
      <c r="CM59" s="110"/>
      <c r="CN59" s="110"/>
      <c r="CO59" s="110"/>
      <c r="CP59" s="110"/>
      <c r="CQ59" s="111"/>
      <c r="CR59" s="41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P59" s="86"/>
      <c r="DQ59" s="86"/>
      <c r="DR59">
        <v>7.11</v>
      </c>
      <c r="DS59">
        <v>7.048</v>
      </c>
      <c r="DT59">
        <v>6.9370000000000003</v>
      </c>
      <c r="DU59">
        <v>7.11</v>
      </c>
      <c r="DV59">
        <v>7.0650000000000004</v>
      </c>
      <c r="EF59" s="175"/>
      <c r="EG59" s="177"/>
      <c r="EH59" s="105"/>
      <c r="EI59" s="106"/>
      <c r="EJ59" s="107"/>
      <c r="EK59" s="108"/>
      <c r="EL59" s="100"/>
      <c r="EN59">
        <v>1.4</v>
      </c>
      <c r="EO59">
        <v>740.48</v>
      </c>
      <c r="EP59">
        <v>733.99</v>
      </c>
      <c r="EQ59">
        <v>858.29</v>
      </c>
      <c r="ES59">
        <v>8485</v>
      </c>
    </row>
    <row r="60" spans="3:160" ht="15" customHeight="1" x14ac:dyDescent="0.25">
      <c r="C60" s="14"/>
      <c r="D60" s="230"/>
      <c r="E60" s="231"/>
      <c r="F60" s="234">
        <v>6</v>
      </c>
      <c r="G60" s="7">
        <f t="shared" si="6"/>
        <v>0.1</v>
      </c>
      <c r="H60" s="7">
        <f t="shared" si="7"/>
        <v>0.36449999999999999</v>
      </c>
      <c r="I60" s="8">
        <f t="shared" si="8"/>
        <v>0.14229999999999995</v>
      </c>
      <c r="J60" s="7">
        <f t="shared" si="9"/>
        <v>0.23930000000000001</v>
      </c>
      <c r="K60" s="29">
        <f t="shared" si="10"/>
        <v>0.11761111111111111</v>
      </c>
      <c r="L60" s="14"/>
      <c r="M60" s="14"/>
      <c r="N60" s="14"/>
      <c r="O60" s="14"/>
      <c r="P60" s="14"/>
      <c r="Q60" s="14"/>
      <c r="R60" s="14"/>
      <c r="S60" s="205">
        <f t="shared" si="11"/>
        <v>29.72593113141248</v>
      </c>
      <c r="T60" s="206"/>
      <c r="U60" s="205">
        <f t="shared" si="12"/>
        <v>156.14898102600148</v>
      </c>
      <c r="V60" s="206"/>
      <c r="W60" s="16"/>
      <c r="X60" s="205">
        <f t="shared" si="13"/>
        <v>14.974019839395366</v>
      </c>
      <c r="Y60" s="206"/>
      <c r="Z60" s="205">
        <f t="shared" si="14"/>
        <v>103.46717052432687</v>
      </c>
      <c r="AA60" s="206"/>
      <c r="AB60" s="14"/>
      <c r="AF60" s="14"/>
      <c r="AG60" s="230"/>
      <c r="AH60" s="231"/>
      <c r="AI60" s="211">
        <v>6</v>
      </c>
      <c r="AJ60" s="6">
        <f t="shared" si="15"/>
        <v>0.216</v>
      </c>
      <c r="AK60" s="7">
        <f t="shared" si="16"/>
        <v>0.30570000000000003</v>
      </c>
      <c r="AL60" s="8">
        <f t="shared" si="17"/>
        <v>0.24029000000000003</v>
      </c>
      <c r="AM60" s="7">
        <f t="shared" si="18"/>
        <v>0.25240000000000001</v>
      </c>
      <c r="AN60" s="29">
        <f t="shared" si="19"/>
        <v>0.23302222222222227</v>
      </c>
      <c r="AO60" s="14"/>
      <c r="AP60" s="14"/>
      <c r="AQ60" s="14"/>
      <c r="AR60" s="14"/>
      <c r="AS60" s="38"/>
      <c r="AT60" s="34"/>
      <c r="AU60" s="14"/>
      <c r="AV60" s="205">
        <f t="shared" si="0"/>
        <v>3.5936293081252075</v>
      </c>
      <c r="AW60" s="206"/>
      <c r="AX60" s="205">
        <f t="shared" si="1"/>
        <v>11.045720381064479</v>
      </c>
      <c r="AY60" s="206"/>
      <c r="AZ60" s="16"/>
      <c r="BA60" s="205">
        <f t="shared" si="2"/>
        <v>2.395729890764652</v>
      </c>
      <c r="BB60" s="206"/>
      <c r="BC60" s="205">
        <f t="shared" si="3"/>
        <v>7.0630585898708906</v>
      </c>
      <c r="BD60" s="206"/>
      <c r="BE60" s="14"/>
      <c r="BR60" s="14"/>
      <c r="BS60" s="14"/>
      <c r="BT60" s="151" t="s">
        <v>47</v>
      </c>
      <c r="BU60" s="151"/>
      <c r="BV60" s="151"/>
      <c r="BW60" s="151"/>
      <c r="BX60" s="151"/>
      <c r="BY60" s="151"/>
      <c r="BZ60" s="151"/>
      <c r="CA60" s="151"/>
      <c r="CB60" s="64"/>
      <c r="CC60" s="64"/>
      <c r="CD60" s="41"/>
      <c r="CE60" s="41"/>
      <c r="CF60" s="41"/>
      <c r="CG60" s="14"/>
      <c r="CH60" s="112"/>
      <c r="CI60" s="113"/>
      <c r="CJ60" s="113"/>
      <c r="CK60" s="113"/>
      <c r="CL60" s="113"/>
      <c r="CM60" s="113"/>
      <c r="CN60" s="113"/>
      <c r="CO60" s="113"/>
      <c r="CP60" s="113"/>
      <c r="CQ60" s="114"/>
      <c r="CR60" s="41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P60" s="86"/>
      <c r="DQ60" s="86"/>
      <c r="DR60">
        <v>840.22</v>
      </c>
      <c r="DS60">
        <v>570.32000000000005</v>
      </c>
      <c r="DT60">
        <v>574.88</v>
      </c>
      <c r="DU60">
        <v>568.85</v>
      </c>
      <c r="DV60">
        <v>565.76</v>
      </c>
      <c r="EF60" s="175"/>
      <c r="EG60" s="177"/>
      <c r="EH60" s="91">
        <v>0.8</v>
      </c>
      <c r="EI60" s="93">
        <f>AVERAGE(EO53:EQ53)</f>
        <v>517.31666666666672</v>
      </c>
      <c r="EJ60" s="95">
        <v>10405</v>
      </c>
      <c r="EK60" s="97">
        <v>76681</v>
      </c>
      <c r="EL60" s="99">
        <f t="shared" ref="EL60" si="24">((EK60-EJ60)/EK60)*100</f>
        <v>86.430797720426185</v>
      </c>
      <c r="EN60">
        <v>1.5</v>
      </c>
      <c r="EO60">
        <v>721.42</v>
      </c>
      <c r="EP60">
        <v>721.99</v>
      </c>
      <c r="ES60">
        <v>8338</v>
      </c>
    </row>
    <row r="61" spans="3:160" ht="15" customHeight="1" x14ac:dyDescent="0.25">
      <c r="C61" s="14"/>
      <c r="D61" s="232"/>
      <c r="E61" s="233"/>
      <c r="F61" s="199"/>
      <c r="G61" s="10">
        <f t="shared" si="6"/>
        <v>0.1681</v>
      </c>
      <c r="H61" s="10">
        <f t="shared" si="7"/>
        <v>0.6542</v>
      </c>
      <c r="I61" s="11">
        <f t="shared" si="8"/>
        <v>0.25445000000000001</v>
      </c>
      <c r="J61" s="10">
        <f t="shared" si="9"/>
        <v>0.41249999999999998</v>
      </c>
      <c r="K61" s="28">
        <f t="shared" si="10"/>
        <v>0.21003333333333338</v>
      </c>
      <c r="L61" s="14"/>
      <c r="M61" s="14"/>
      <c r="N61" s="14"/>
      <c r="O61" s="14"/>
      <c r="P61" s="14"/>
      <c r="Q61" s="14"/>
      <c r="R61" s="14"/>
      <c r="S61" s="209">
        <f t="shared" si="11"/>
        <v>33.935940263313029</v>
      </c>
      <c r="T61" s="210"/>
      <c r="U61" s="209">
        <f t="shared" si="12"/>
        <v>157.10355669090194</v>
      </c>
      <c r="V61" s="210"/>
      <c r="W61" s="16"/>
      <c r="X61" s="209">
        <f t="shared" si="13"/>
        <v>19.96508490715761</v>
      </c>
      <c r="Y61" s="210"/>
      <c r="Z61" s="209">
        <f t="shared" si="14"/>
        <v>96.397397238533514</v>
      </c>
      <c r="AA61" s="210"/>
      <c r="AB61" s="14"/>
      <c r="AF61" s="14"/>
      <c r="AG61" s="232"/>
      <c r="AH61" s="233"/>
      <c r="AI61" s="212"/>
      <c r="AJ61" s="9">
        <f t="shared" si="15"/>
        <v>0.3402</v>
      </c>
      <c r="AK61" s="10">
        <f t="shared" si="16"/>
        <v>0.43030000000000002</v>
      </c>
      <c r="AL61" s="11">
        <f t="shared" si="17"/>
        <v>0.35662999999999995</v>
      </c>
      <c r="AM61" s="10">
        <f t="shared" si="18"/>
        <v>0.38190000000000002</v>
      </c>
      <c r="AN61" s="28">
        <f t="shared" si="19"/>
        <v>0.34844444444444439</v>
      </c>
      <c r="AO61" s="14"/>
      <c r="AP61" s="14"/>
      <c r="AQ61" s="14"/>
      <c r="AR61" s="14"/>
      <c r="AS61" s="38"/>
      <c r="AT61" s="34"/>
      <c r="AU61" s="14"/>
      <c r="AV61" s="209">
        <f t="shared" si="0"/>
        <v>2.1731248035969086</v>
      </c>
      <c r="AW61" s="210"/>
      <c r="AX61" s="209">
        <f t="shared" si="1"/>
        <v>12.813942807416169</v>
      </c>
      <c r="AY61" s="210"/>
      <c r="AZ61" s="16"/>
      <c r="BA61" s="209">
        <f t="shared" si="2"/>
        <v>0.7601765571358623</v>
      </c>
      <c r="BB61" s="210"/>
      <c r="BC61" s="209">
        <f t="shared" si="3"/>
        <v>1.5939185875429009</v>
      </c>
      <c r="BD61" s="210"/>
      <c r="BE61" s="14"/>
      <c r="BR61" s="14"/>
      <c r="BS61" s="14"/>
      <c r="BT61" s="331"/>
      <c r="BU61" s="331"/>
      <c r="BV61" s="331"/>
      <c r="BW61" s="331"/>
      <c r="BX61" s="331"/>
      <c r="BY61" s="331"/>
      <c r="BZ61" s="331"/>
      <c r="CA61" s="331"/>
      <c r="CB61" s="14"/>
      <c r="CC61" s="14"/>
      <c r="CD61" s="14"/>
      <c r="CE61" s="14"/>
      <c r="CF61" s="14"/>
      <c r="CG61" s="14"/>
      <c r="CH61" s="170" t="s">
        <v>58</v>
      </c>
      <c r="CI61" s="171"/>
      <c r="CJ61" s="171"/>
      <c r="CK61" s="171"/>
      <c r="CL61" s="171"/>
      <c r="CM61" s="171"/>
      <c r="CN61" s="171"/>
      <c r="CO61" s="171"/>
      <c r="CP61" s="171"/>
      <c r="CQ61" s="172"/>
      <c r="CR61" s="14"/>
      <c r="CS61" s="151" t="s">
        <v>63</v>
      </c>
      <c r="CT61" s="151"/>
      <c r="CU61" s="151"/>
      <c r="CV61" s="151"/>
      <c r="CW61" s="151"/>
      <c r="CX61" s="151"/>
      <c r="CY61" s="151"/>
      <c r="DC61" s="151" t="s">
        <v>63</v>
      </c>
      <c r="DD61" s="151"/>
      <c r="DE61" s="151"/>
      <c r="DF61" s="151"/>
      <c r="DG61" s="151"/>
      <c r="DH61" s="151"/>
      <c r="DI61" s="151"/>
      <c r="DP61" s="86"/>
      <c r="DQ61" s="86"/>
      <c r="EF61" s="175"/>
      <c r="EG61" s="177"/>
      <c r="EH61" s="91"/>
      <c r="EI61" s="93"/>
      <c r="EJ61" s="95"/>
      <c r="EK61" s="97"/>
      <c r="EL61" s="100"/>
      <c r="EN61">
        <v>1.6</v>
      </c>
      <c r="EO61">
        <v>885.09</v>
      </c>
      <c r="EP61">
        <v>722.34</v>
      </c>
      <c r="ES61">
        <v>8091</v>
      </c>
    </row>
    <row r="62" spans="3:160" ht="15" customHeight="1" x14ac:dyDescent="0.25">
      <c r="C62" s="14"/>
      <c r="D62" s="228" t="s">
        <v>15</v>
      </c>
      <c r="E62" s="229"/>
      <c r="F62" s="234">
        <v>2</v>
      </c>
      <c r="G62" s="7">
        <f t="shared" si="6"/>
        <v>4.1500000000000002E-2</v>
      </c>
      <c r="H62" s="7">
        <f t="shared" si="7"/>
        <v>8.1100000000000005E-2</v>
      </c>
      <c r="I62" s="8">
        <f t="shared" si="8"/>
        <v>5.1570000000000005E-2</v>
      </c>
      <c r="J62" s="7">
        <f t="shared" si="9"/>
        <v>7.1099999999999997E-2</v>
      </c>
      <c r="K62" s="29">
        <f t="shared" si="10"/>
        <v>4.8288888888888895E-2</v>
      </c>
      <c r="L62" s="14"/>
      <c r="M62" s="14"/>
      <c r="N62" s="14"/>
      <c r="O62" s="14"/>
      <c r="P62" s="14"/>
      <c r="Q62" s="14"/>
      <c r="R62" s="14"/>
      <c r="S62" s="205">
        <f t="shared" si="11"/>
        <v>19.526856699631573</v>
      </c>
      <c r="T62" s="206"/>
      <c r="U62" s="205">
        <f t="shared" si="12"/>
        <v>57.261974015900719</v>
      </c>
      <c r="V62" s="206"/>
      <c r="W62" s="16"/>
      <c r="X62" s="205">
        <f t="shared" si="13"/>
        <v>14.058904739990801</v>
      </c>
      <c r="Y62" s="206"/>
      <c r="Z62" s="205">
        <f t="shared" si="14"/>
        <v>47.238840312931409</v>
      </c>
      <c r="AA62" s="206"/>
      <c r="AB62" s="14"/>
      <c r="AF62" s="14"/>
      <c r="AG62" s="228" t="s">
        <v>15</v>
      </c>
      <c r="AH62" s="229"/>
      <c r="AI62" s="211">
        <v>2</v>
      </c>
      <c r="AJ62" s="6">
        <f t="shared" si="15"/>
        <v>9.0399999999999994E-2</v>
      </c>
      <c r="AK62" s="7">
        <f t="shared" si="16"/>
        <v>0.1404</v>
      </c>
      <c r="AL62" s="8">
        <f t="shared" si="17"/>
        <v>9.6630000000000021E-2</v>
      </c>
      <c r="AM62" s="7">
        <f t="shared" si="18"/>
        <v>9.5000000000000001E-2</v>
      </c>
      <c r="AN62" s="29">
        <f t="shared" si="19"/>
        <v>9.1766666666666677E-2</v>
      </c>
      <c r="AO62" s="14"/>
      <c r="AP62" s="14"/>
      <c r="AQ62" s="14"/>
      <c r="AR62" s="14"/>
      <c r="AS62" s="38"/>
      <c r="AT62" s="34"/>
      <c r="AU62" s="14"/>
      <c r="AV62" s="205">
        <f t="shared" si="0"/>
        <v>9.3745760412427082</v>
      </c>
      <c r="AW62" s="206"/>
      <c r="AX62" s="205">
        <f t="shared" si="1"/>
        <v>16.300366300366299</v>
      </c>
      <c r="AY62" s="206"/>
      <c r="AZ62" s="16"/>
      <c r="BA62" s="205">
        <f t="shared" si="2"/>
        <v>7.7029360967184939</v>
      </c>
      <c r="BB62" s="206"/>
      <c r="BC62" s="205">
        <f t="shared" si="3"/>
        <v>6.5284974093264143</v>
      </c>
      <c r="BD62" s="206"/>
      <c r="BE62" s="14"/>
      <c r="BR62" s="14"/>
      <c r="BS62" s="14"/>
      <c r="BT62" s="332" t="s">
        <v>53</v>
      </c>
      <c r="BU62" s="332"/>
      <c r="BV62" s="332"/>
      <c r="BW62" s="332"/>
      <c r="BX62" s="332"/>
      <c r="BY62" s="332"/>
      <c r="BZ62" s="332"/>
      <c r="CA62" s="332"/>
      <c r="CC62" s="14"/>
      <c r="CD62" s="14"/>
      <c r="CE62" s="14"/>
      <c r="CF62" s="37"/>
      <c r="CG62" s="14"/>
      <c r="CH62" s="153"/>
      <c r="CI62" s="154"/>
      <c r="CJ62" s="155" t="s">
        <v>59</v>
      </c>
      <c r="CK62" s="198" t="s">
        <v>5</v>
      </c>
      <c r="CL62" s="198" t="s">
        <v>6</v>
      </c>
      <c r="CM62" s="198" t="s">
        <v>7</v>
      </c>
      <c r="CN62" s="198" t="s">
        <v>8</v>
      </c>
      <c r="CO62" s="198" t="s">
        <v>9</v>
      </c>
      <c r="CP62" s="192" t="s">
        <v>23</v>
      </c>
      <c r="CQ62" s="197" t="s">
        <v>126</v>
      </c>
      <c r="CR62" s="37"/>
      <c r="CS62" s="151"/>
      <c r="CT62" s="151"/>
      <c r="CU62" s="151"/>
      <c r="CV62" s="151"/>
      <c r="CW62" s="151"/>
      <c r="CX62" s="151"/>
      <c r="CY62" s="151"/>
      <c r="DC62" s="151"/>
      <c r="DD62" s="151"/>
      <c r="DE62" s="151"/>
      <c r="DF62" s="151"/>
      <c r="DG62" s="151"/>
      <c r="DH62" s="151"/>
      <c r="DI62" s="151"/>
      <c r="DP62" s="86"/>
      <c r="DQ62" s="86"/>
      <c r="DR62">
        <v>0.1013</v>
      </c>
      <c r="DS62">
        <v>0.126</v>
      </c>
      <c r="DT62">
        <v>9.1800000000000007E-2</v>
      </c>
      <c r="DU62">
        <v>0.13150000000000001</v>
      </c>
      <c r="DV62">
        <v>0.11609999999999999</v>
      </c>
      <c r="EF62" s="175"/>
      <c r="EG62" s="177"/>
      <c r="EH62" s="101">
        <v>0.9</v>
      </c>
      <c r="EI62" s="102">
        <f>AVERAGE(EO54:EQ54)</f>
        <v>515.55666666666673</v>
      </c>
      <c r="EJ62" s="103">
        <v>10014</v>
      </c>
      <c r="EK62" s="104">
        <v>76681</v>
      </c>
      <c r="EL62" s="99">
        <f t="shared" ref="EL62" si="25">((EK62-EJ62)/EK62)*100</f>
        <v>86.940702390422658</v>
      </c>
      <c r="EN62">
        <v>1.7</v>
      </c>
      <c r="EO62">
        <v>917.99</v>
      </c>
      <c r="EQ62">
        <v>886.44</v>
      </c>
      <c r="ES62">
        <v>8625</v>
      </c>
    </row>
    <row r="63" spans="3:160" ht="15" customHeight="1" x14ac:dyDescent="0.25">
      <c r="C63" s="14"/>
      <c r="D63" s="230"/>
      <c r="E63" s="231"/>
      <c r="F63" s="199"/>
      <c r="G63" s="10">
        <f t="shared" si="6"/>
        <v>5.91E-2</v>
      </c>
      <c r="H63" s="10">
        <f t="shared" si="7"/>
        <v>0.1348</v>
      </c>
      <c r="I63" s="11">
        <f t="shared" si="8"/>
        <v>7.2560000000000027E-2</v>
      </c>
      <c r="J63" s="10">
        <f t="shared" si="9"/>
        <v>7.5600000000000001E-2</v>
      </c>
      <c r="K63" s="28">
        <f t="shared" si="10"/>
        <v>6.564444444444445E-2</v>
      </c>
      <c r="L63" s="14"/>
      <c r="M63" s="14"/>
      <c r="N63" s="14"/>
      <c r="O63" s="14"/>
      <c r="P63" s="14"/>
      <c r="Q63" s="14"/>
      <c r="R63" s="14"/>
      <c r="S63" s="209">
        <f t="shared" si="11"/>
        <v>18.550165380374896</v>
      </c>
      <c r="T63" s="210"/>
      <c r="U63" s="209">
        <f t="shared" si="12"/>
        <v>85.777287761852193</v>
      </c>
      <c r="V63" s="210"/>
      <c r="W63" s="16"/>
      <c r="X63" s="209">
        <f t="shared" si="13"/>
        <v>9.9695328368314229</v>
      </c>
      <c r="Y63" s="210"/>
      <c r="Z63" s="209">
        <f t="shared" si="14"/>
        <v>15.165876777251178</v>
      </c>
      <c r="AA63" s="210"/>
      <c r="AB63" s="14"/>
      <c r="AF63" s="14"/>
      <c r="AG63" s="230"/>
      <c r="AH63" s="231"/>
      <c r="AI63" s="212"/>
      <c r="AJ63" s="9">
        <f t="shared" si="15"/>
        <v>0.1411</v>
      </c>
      <c r="AK63" s="10">
        <f t="shared" si="16"/>
        <v>0.22259999999999999</v>
      </c>
      <c r="AL63" s="11">
        <f t="shared" si="17"/>
        <v>0.15249000000000001</v>
      </c>
      <c r="AM63" s="10">
        <f t="shared" si="18"/>
        <v>0.14760000000000001</v>
      </c>
      <c r="AN63" s="28">
        <f t="shared" si="19"/>
        <v>0.14470000000000002</v>
      </c>
      <c r="AO63" s="14"/>
      <c r="AP63" s="14"/>
      <c r="AQ63" s="14"/>
      <c r="AR63" s="14"/>
      <c r="AS63" s="38"/>
      <c r="AT63" s="34"/>
      <c r="AU63" s="14"/>
      <c r="AV63" s="209">
        <f t="shared" si="0"/>
        <v>2.6623667051152378</v>
      </c>
      <c r="AW63" s="210"/>
      <c r="AX63" s="209">
        <f t="shared" si="1"/>
        <v>12.073632918245805</v>
      </c>
      <c r="AY63" s="210"/>
      <c r="AZ63" s="16"/>
      <c r="BA63" s="209">
        <f t="shared" si="2"/>
        <v>1.3388123011665056</v>
      </c>
      <c r="BB63" s="210"/>
      <c r="BC63" s="209">
        <f t="shared" si="3"/>
        <v>1.2619300106044429</v>
      </c>
      <c r="BD63" s="210"/>
      <c r="BE63" s="14"/>
      <c r="BR63" s="14"/>
      <c r="BS63" s="14"/>
      <c r="BT63" s="153"/>
      <c r="BU63" s="154"/>
      <c r="BV63" s="155" t="s">
        <v>18</v>
      </c>
      <c r="BW63" s="198" t="s">
        <v>5</v>
      </c>
      <c r="BX63" s="198" t="s">
        <v>6</v>
      </c>
      <c r="BY63" s="321" t="s">
        <v>7</v>
      </c>
      <c r="BZ63" s="319" t="s">
        <v>54</v>
      </c>
      <c r="CA63" s="320"/>
      <c r="CB63" s="14"/>
      <c r="CC63" s="301" t="s">
        <v>34</v>
      </c>
      <c r="CD63" s="302"/>
      <c r="CE63" s="303"/>
      <c r="CF63" s="37"/>
      <c r="CG63" s="14"/>
      <c r="CH63" s="121"/>
      <c r="CI63" s="122"/>
      <c r="CJ63" s="156"/>
      <c r="CK63" s="199"/>
      <c r="CL63" s="199"/>
      <c r="CM63" s="199"/>
      <c r="CN63" s="199"/>
      <c r="CO63" s="199"/>
      <c r="CP63" s="193"/>
      <c r="CQ63" s="127"/>
      <c r="CR63" s="37"/>
      <c r="CS63" s="152" t="s">
        <v>76</v>
      </c>
      <c r="CT63" s="152"/>
      <c r="CU63" s="152"/>
      <c r="CV63" s="152"/>
      <c r="CW63" s="152"/>
      <c r="CX63" s="152"/>
      <c r="CY63" s="152"/>
      <c r="DC63" s="152" t="s">
        <v>76</v>
      </c>
      <c r="DD63" s="152"/>
      <c r="DE63" s="152"/>
      <c r="DF63" s="152"/>
      <c r="DG63" s="152"/>
      <c r="DH63" s="152"/>
      <c r="DI63" s="152"/>
      <c r="DR63">
        <v>0.15501000000000001</v>
      </c>
      <c r="DS63">
        <v>0.13009999999999999</v>
      </c>
      <c r="DT63">
        <v>0.13400000000000001</v>
      </c>
      <c r="DU63">
        <v>0.14499999999999999</v>
      </c>
      <c r="DV63">
        <v>0.13550000000000001</v>
      </c>
      <c r="EF63" s="175"/>
      <c r="EG63" s="177"/>
      <c r="EH63" s="101"/>
      <c r="EI63" s="102"/>
      <c r="EJ63" s="103"/>
      <c r="EK63" s="104"/>
      <c r="EL63" s="100"/>
      <c r="EN63">
        <v>1.8</v>
      </c>
    </row>
    <row r="64" spans="3:160" ht="15" customHeight="1" x14ac:dyDescent="0.25">
      <c r="C64" s="14"/>
      <c r="D64" s="230"/>
      <c r="E64" s="231"/>
      <c r="F64" s="234">
        <v>3</v>
      </c>
      <c r="G64" s="7">
        <f t="shared" si="6"/>
        <v>6.1800000000000001E-2</v>
      </c>
      <c r="H64" s="7">
        <f t="shared" si="7"/>
        <v>0.17199999999999999</v>
      </c>
      <c r="I64" s="8">
        <f t="shared" si="8"/>
        <v>8.2250000000000004E-2</v>
      </c>
      <c r="J64" s="7">
        <f t="shared" si="9"/>
        <v>9.5200000000000007E-2</v>
      </c>
      <c r="K64" s="29">
        <f t="shared" si="10"/>
        <v>7.2277777777777774E-2</v>
      </c>
      <c r="L64" s="14"/>
      <c r="M64" s="213" t="s">
        <v>34</v>
      </c>
      <c r="N64" s="214"/>
      <c r="O64" s="215"/>
      <c r="P64" s="37"/>
      <c r="Q64" s="37"/>
      <c r="R64" s="14"/>
      <c r="S64" s="205">
        <f t="shared" si="11"/>
        <v>24.863221884498483</v>
      </c>
      <c r="T64" s="206"/>
      <c r="U64" s="205">
        <f t="shared" si="12"/>
        <v>109.11854103343464</v>
      </c>
      <c r="V64" s="206"/>
      <c r="W64" s="16"/>
      <c r="X64" s="205">
        <f t="shared" si="13"/>
        <v>14.496541122213676</v>
      </c>
      <c r="Y64" s="206"/>
      <c r="Z64" s="205">
        <f t="shared" si="14"/>
        <v>31.714066102997712</v>
      </c>
      <c r="AA64" s="206"/>
      <c r="AB64" s="14"/>
      <c r="AF64" s="14"/>
      <c r="AG64" s="230"/>
      <c r="AH64" s="231"/>
      <c r="AI64" s="211">
        <v>3</v>
      </c>
      <c r="AJ64" s="6">
        <f t="shared" si="15"/>
        <v>0.1075</v>
      </c>
      <c r="AK64" s="7">
        <f t="shared" si="16"/>
        <v>0.2092</v>
      </c>
      <c r="AL64" s="8">
        <f t="shared" si="17"/>
        <v>0.12430999999999999</v>
      </c>
      <c r="AM64" s="7">
        <f t="shared" si="18"/>
        <v>0.1273</v>
      </c>
      <c r="AN64" s="29">
        <f t="shared" si="19"/>
        <v>0.11487777777777779</v>
      </c>
      <c r="AO64" s="14"/>
      <c r="AP64" s="213" t="s">
        <v>34</v>
      </c>
      <c r="AQ64" s="214"/>
      <c r="AR64" s="215"/>
      <c r="AS64" s="14"/>
      <c r="AT64" s="14"/>
      <c r="AU64" s="14"/>
      <c r="AV64" s="205">
        <f t="shared" si="0"/>
        <v>6.3634928154113393</v>
      </c>
      <c r="AW64" s="206"/>
      <c r="AX64" s="205">
        <f t="shared" si="1"/>
        <v>16.194085402991128</v>
      </c>
      <c r="AY64" s="206"/>
      <c r="AZ64" s="16"/>
      <c r="BA64" s="205">
        <f t="shared" si="2"/>
        <v>6.1355242330594724</v>
      </c>
      <c r="BB64" s="206"/>
      <c r="BC64" s="205">
        <f t="shared" si="3"/>
        <v>16.476972940378374</v>
      </c>
      <c r="BD64" s="206"/>
      <c r="BE64" s="14"/>
      <c r="BR64" s="14"/>
      <c r="BS64" s="14"/>
      <c r="BT64" s="121"/>
      <c r="BU64" s="122"/>
      <c r="BV64" s="156"/>
      <c r="BW64" s="199"/>
      <c r="BX64" s="199"/>
      <c r="BY64" s="212"/>
      <c r="BZ64" s="65" t="s">
        <v>55</v>
      </c>
      <c r="CA64" s="65" t="s">
        <v>56</v>
      </c>
      <c r="CB64" s="14"/>
      <c r="CC64" s="304"/>
      <c r="CD64" s="305"/>
      <c r="CE64" s="306"/>
      <c r="CF64" s="37"/>
      <c r="CG64" s="14"/>
      <c r="CH64" s="228" t="s">
        <v>14</v>
      </c>
      <c r="CI64" s="356"/>
      <c r="CJ64" s="358" t="s">
        <v>62</v>
      </c>
      <c r="CK64" s="298">
        <v>11.4217</v>
      </c>
      <c r="CL64" s="300">
        <v>11.5055</v>
      </c>
      <c r="CM64" s="300">
        <v>11.372400000000001</v>
      </c>
      <c r="CN64" s="300">
        <v>11.388299999999999</v>
      </c>
      <c r="CO64" s="194">
        <v>11.330299999999999</v>
      </c>
      <c r="CP64" s="194">
        <f>AVERAGE(CK64:CO65)</f>
        <v>11.403639999999999</v>
      </c>
      <c r="CQ64" s="167">
        <f>(CP64/CP66)</f>
        <v>24.892255304287087</v>
      </c>
      <c r="CR64" s="37"/>
      <c r="CS64" s="153"/>
      <c r="CT64" s="154"/>
      <c r="CU64" s="155"/>
      <c r="CV64" s="399" t="s">
        <v>88</v>
      </c>
      <c r="CW64" s="397" t="s">
        <v>89</v>
      </c>
      <c r="CX64" s="126" t="s">
        <v>90</v>
      </c>
      <c r="CY64" s="126" t="s">
        <v>91</v>
      </c>
      <c r="DC64" s="153"/>
      <c r="DD64" s="154"/>
      <c r="DE64" s="155"/>
      <c r="DF64" s="393" t="s">
        <v>78</v>
      </c>
      <c r="DG64" s="395" t="s">
        <v>79</v>
      </c>
      <c r="DH64" s="126" t="s">
        <v>86</v>
      </c>
      <c r="DI64" s="126" t="s">
        <v>87</v>
      </c>
      <c r="DR64">
        <v>1.91</v>
      </c>
      <c r="DS64">
        <v>1.85</v>
      </c>
      <c r="DT64">
        <v>1.8</v>
      </c>
      <c r="DU64">
        <v>1.95</v>
      </c>
      <c r="DV64">
        <v>1.99</v>
      </c>
      <c r="EF64" s="175"/>
      <c r="EG64" s="177"/>
      <c r="EH64" s="105">
        <v>1</v>
      </c>
      <c r="EI64" s="106">
        <f>AVERAGE(EO55:EQ55)</f>
        <v>570.64666666666665</v>
      </c>
      <c r="EJ64" s="107">
        <v>9903</v>
      </c>
      <c r="EK64" s="108">
        <v>76681</v>
      </c>
      <c r="EL64" s="99">
        <f t="shared" ref="EL64" si="26">((EK64-EJ64)/EK64)*100</f>
        <v>87.085457936124982</v>
      </c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</row>
    <row r="65" spans="3:160" ht="15" customHeight="1" x14ac:dyDescent="0.25">
      <c r="C65" s="14"/>
      <c r="D65" s="230"/>
      <c r="E65" s="231"/>
      <c r="F65" s="199"/>
      <c r="G65" s="10">
        <f t="shared" si="6"/>
        <v>8.9200000000000002E-2</v>
      </c>
      <c r="H65" s="10">
        <f t="shared" si="7"/>
        <v>0.25790000000000002</v>
      </c>
      <c r="I65" s="11">
        <f t="shared" si="8"/>
        <v>0.10678999999999998</v>
      </c>
      <c r="J65" s="10">
        <f t="shared" si="9"/>
        <v>9.0999999999999998E-2</v>
      </c>
      <c r="K65" s="28">
        <f t="shared" si="10"/>
        <v>9.0000000000000011E-2</v>
      </c>
      <c r="L65" s="14"/>
      <c r="M65" s="216" t="s">
        <v>19</v>
      </c>
      <c r="N65" s="217"/>
      <c r="O65" s="218"/>
      <c r="P65" s="37"/>
      <c r="Q65" s="37"/>
      <c r="R65" s="14"/>
      <c r="S65" s="209">
        <f t="shared" si="11"/>
        <v>16.471579735930312</v>
      </c>
      <c r="T65" s="210"/>
      <c r="U65" s="209">
        <f t="shared" si="12"/>
        <v>141.50201329712525</v>
      </c>
      <c r="V65" s="210"/>
      <c r="W65" s="16"/>
      <c r="X65" s="209">
        <f t="shared" si="13"/>
        <v>0.88888888888889883</v>
      </c>
      <c r="Y65" s="210"/>
      <c r="Z65" s="209">
        <f t="shared" si="14"/>
        <v>1.1111111111110965</v>
      </c>
      <c r="AA65" s="210"/>
      <c r="AB65" s="14"/>
      <c r="AF65" s="14"/>
      <c r="AG65" s="230"/>
      <c r="AH65" s="231"/>
      <c r="AI65" s="212"/>
      <c r="AJ65" s="9">
        <f t="shared" si="15"/>
        <v>0.16389999999999999</v>
      </c>
      <c r="AK65" s="10">
        <f t="shared" si="16"/>
        <v>0.31130000000000002</v>
      </c>
      <c r="AL65" s="11">
        <f t="shared" si="17"/>
        <v>0.18561</v>
      </c>
      <c r="AM65" s="10">
        <f t="shared" si="18"/>
        <v>0.18920000000000001</v>
      </c>
      <c r="AN65" s="28">
        <f t="shared" si="19"/>
        <v>0.17164444444444443</v>
      </c>
      <c r="AO65" s="14"/>
      <c r="AP65" s="216" t="s">
        <v>19</v>
      </c>
      <c r="AQ65" s="217"/>
      <c r="AR65" s="218"/>
      <c r="AS65" s="14"/>
      <c r="AT65" s="14"/>
      <c r="AU65" s="14"/>
      <c r="AV65" s="209">
        <f t="shared" si="0"/>
        <v>1.9816049594778149</v>
      </c>
      <c r="AW65" s="210"/>
      <c r="AX65" s="209">
        <f t="shared" si="1"/>
        <v>11.275941223317041</v>
      </c>
      <c r="AY65" s="210"/>
      <c r="AZ65" s="16"/>
      <c r="BA65" s="209">
        <f t="shared" si="2"/>
        <v>0.73796847820356293</v>
      </c>
      <c r="BB65" s="210"/>
      <c r="BC65" s="209">
        <f t="shared" si="3"/>
        <v>2.2191766380264633</v>
      </c>
      <c r="BD65" s="210"/>
      <c r="BE65" s="14"/>
      <c r="BR65" s="14"/>
      <c r="BS65" s="14"/>
      <c r="BT65" s="173" t="s">
        <v>40</v>
      </c>
      <c r="BU65" s="174"/>
      <c r="BV65" s="353">
        <v>22</v>
      </c>
      <c r="BW65" s="322">
        <v>3474.87</v>
      </c>
      <c r="BX65" s="324">
        <v>3494.94</v>
      </c>
      <c r="BY65" s="324">
        <v>3514.73</v>
      </c>
      <c r="BZ65" s="328">
        <f>AVERAGE(BW65:BY66)</f>
        <v>3494.8466666666664</v>
      </c>
      <c r="CA65" s="326">
        <f>BZ65/60</f>
        <v>58.24744444444444</v>
      </c>
      <c r="CB65" s="14"/>
      <c r="CC65" s="307" t="s">
        <v>45</v>
      </c>
      <c r="CD65" s="308"/>
      <c r="CE65" s="309"/>
      <c r="CF65" s="37"/>
      <c r="CG65" s="14"/>
      <c r="CH65" s="230"/>
      <c r="CI65" s="357"/>
      <c r="CJ65" s="359"/>
      <c r="CK65" s="299"/>
      <c r="CL65" s="135"/>
      <c r="CM65" s="135"/>
      <c r="CN65" s="135"/>
      <c r="CO65" s="136"/>
      <c r="CP65" s="136"/>
      <c r="CQ65" s="168"/>
      <c r="CR65" s="37"/>
      <c r="CS65" s="121"/>
      <c r="CT65" s="122"/>
      <c r="CU65" s="156"/>
      <c r="CV65" s="400"/>
      <c r="CW65" s="398"/>
      <c r="CX65" s="127"/>
      <c r="CY65" s="127"/>
      <c r="DC65" s="121"/>
      <c r="DD65" s="122"/>
      <c r="DE65" s="156"/>
      <c r="DF65" s="394"/>
      <c r="DG65" s="396"/>
      <c r="DH65" s="127"/>
      <c r="DI65" s="127"/>
      <c r="EF65" s="175"/>
      <c r="EG65" s="177"/>
      <c r="EH65" s="105"/>
      <c r="EI65" s="106"/>
      <c r="EJ65" s="107"/>
      <c r="EK65" s="108"/>
      <c r="EL65" s="100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</row>
    <row r="66" spans="3:160" ht="14.25" customHeight="1" x14ac:dyDescent="0.25">
      <c r="C66" s="14"/>
      <c r="D66" s="230"/>
      <c r="E66" s="231"/>
      <c r="F66" s="234">
        <v>4</v>
      </c>
      <c r="G66" s="7">
        <f t="shared" si="6"/>
        <v>0.1414</v>
      </c>
      <c r="H66" s="7">
        <f t="shared" si="7"/>
        <v>0.34649999999999997</v>
      </c>
      <c r="I66" s="8">
        <f t="shared" si="8"/>
        <v>0.17552999999999999</v>
      </c>
      <c r="J66" s="7">
        <f t="shared" si="9"/>
        <v>0.16589999999999999</v>
      </c>
      <c r="K66" s="29">
        <f t="shared" si="10"/>
        <v>0.15653333333333333</v>
      </c>
      <c r="L66" s="14"/>
      <c r="M66" s="219"/>
      <c r="N66" s="220"/>
      <c r="O66" s="221"/>
      <c r="P66" s="38"/>
      <c r="Q66" s="38"/>
      <c r="R66" s="14"/>
      <c r="S66" s="205">
        <f t="shared" si="11"/>
        <v>19.443969691790574</v>
      </c>
      <c r="T66" s="206"/>
      <c r="U66" s="205">
        <f t="shared" si="12"/>
        <v>97.402153478037931</v>
      </c>
      <c r="V66" s="206"/>
      <c r="W66" s="16"/>
      <c r="X66" s="205">
        <f t="shared" si="13"/>
        <v>9.6678023850085175</v>
      </c>
      <c r="Y66" s="206"/>
      <c r="Z66" s="205">
        <f t="shared" si="14"/>
        <v>5.9838160136286174</v>
      </c>
      <c r="AA66" s="206"/>
      <c r="AB66" s="14"/>
      <c r="AF66" s="14"/>
      <c r="AG66" s="230"/>
      <c r="AH66" s="231"/>
      <c r="AI66" s="211">
        <v>4</v>
      </c>
      <c r="AJ66" s="6">
        <f t="shared" si="15"/>
        <v>0.2621</v>
      </c>
      <c r="AK66" s="7">
        <f t="shared" si="16"/>
        <v>0.3019</v>
      </c>
      <c r="AL66" s="8">
        <f t="shared" si="17"/>
        <v>0.27187</v>
      </c>
      <c r="AM66" s="7">
        <f t="shared" si="18"/>
        <v>0.28749999999999998</v>
      </c>
      <c r="AN66" s="29">
        <f t="shared" si="19"/>
        <v>0.26853333333333335</v>
      </c>
      <c r="AO66" s="14"/>
      <c r="AP66" s="219"/>
      <c r="AQ66" s="220"/>
      <c r="AR66" s="221"/>
      <c r="AS66" s="14"/>
      <c r="AT66" s="14"/>
      <c r="AU66" s="14"/>
      <c r="AV66" s="205">
        <f t="shared" si="0"/>
        <v>6.8132660418168562</v>
      </c>
      <c r="AW66" s="206"/>
      <c r="AX66" s="205">
        <f t="shared" si="1"/>
        <v>34.552992069214135</v>
      </c>
      <c r="AY66" s="206"/>
      <c r="AZ66" s="16"/>
      <c r="BA66" s="205">
        <f t="shared" si="2"/>
        <v>3.0927835051546366</v>
      </c>
      <c r="BB66" s="206"/>
      <c r="BC66" s="205">
        <f t="shared" si="3"/>
        <v>12.089971883786312</v>
      </c>
      <c r="BD66" s="206"/>
      <c r="BE66" s="14"/>
      <c r="BR66" s="14"/>
      <c r="BS66" s="14"/>
      <c r="BT66" s="175"/>
      <c r="BU66" s="176"/>
      <c r="BV66" s="354"/>
      <c r="BW66" s="323"/>
      <c r="BX66" s="325"/>
      <c r="BY66" s="325"/>
      <c r="BZ66" s="329"/>
      <c r="CA66" s="327"/>
      <c r="CB66" s="14"/>
      <c r="CC66" s="310"/>
      <c r="CD66" s="311"/>
      <c r="CE66" s="312"/>
      <c r="CF66" s="37"/>
      <c r="CG66" s="14"/>
      <c r="CH66" s="230"/>
      <c r="CI66" s="231"/>
      <c r="CJ66" s="181" t="s">
        <v>60</v>
      </c>
      <c r="CK66" s="360">
        <v>0.45419999999999999</v>
      </c>
      <c r="CL66" s="142">
        <v>0.45750000000000002</v>
      </c>
      <c r="CM66" s="142">
        <v>0.46239999999999998</v>
      </c>
      <c r="CN66" s="142">
        <v>0.45839999999999997</v>
      </c>
      <c r="CO66" s="144">
        <v>0.45810000000000001</v>
      </c>
      <c r="CP66" s="144">
        <f>AVERAGE(CK66:CO67)</f>
        <v>0.45811999999999997</v>
      </c>
      <c r="CQ66" s="168"/>
      <c r="CR66" s="37"/>
      <c r="CS66" s="392" t="s">
        <v>92</v>
      </c>
      <c r="CT66" s="392"/>
      <c r="CU66" s="68">
        <v>0.9</v>
      </c>
      <c r="CV66" s="388">
        <v>25.716000000000001</v>
      </c>
      <c r="CW66" s="376">
        <v>17.21</v>
      </c>
      <c r="CX66" s="163">
        <v>7.71</v>
      </c>
      <c r="CY66" s="163">
        <v>4.6100000000000003</v>
      </c>
      <c r="DC66" s="392" t="s">
        <v>93</v>
      </c>
      <c r="DD66" s="392"/>
      <c r="DE66" s="375" t="s">
        <v>77</v>
      </c>
      <c r="DF66" s="388">
        <v>5.0650000000000004</v>
      </c>
      <c r="DG66" s="376">
        <v>6097.4</v>
      </c>
      <c r="DH66" s="163">
        <v>1.38</v>
      </c>
      <c r="DI66" s="163">
        <v>20000</v>
      </c>
      <c r="DR66">
        <v>0.111</v>
      </c>
      <c r="DS66">
        <v>0.1139</v>
      </c>
      <c r="DT66">
        <v>9.7100000000000006E-2</v>
      </c>
      <c r="DU66">
        <v>9.1999999999999998E-2</v>
      </c>
      <c r="DV66">
        <v>9.7000000000000003E-2</v>
      </c>
      <c r="EF66" s="175"/>
      <c r="EG66" s="177"/>
      <c r="EH66" s="91">
        <v>1.1000000000000001</v>
      </c>
      <c r="EI66" s="93">
        <f>AVERAGE(EO56:EQ56)</f>
        <v>597.77666666666664</v>
      </c>
      <c r="EJ66" s="95">
        <v>9745</v>
      </c>
      <c r="EK66" s="97">
        <v>76681</v>
      </c>
      <c r="EL66" s="99">
        <f t="shared" ref="EL66" si="27">((EK66-EJ66)/EK66)*100</f>
        <v>87.291506370548106</v>
      </c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C66" s="14"/>
      <c r="FD66" s="14"/>
    </row>
    <row r="67" spans="3:160" ht="14.25" customHeight="1" x14ac:dyDescent="0.25">
      <c r="C67" s="14"/>
      <c r="D67" s="230"/>
      <c r="E67" s="231"/>
      <c r="F67" s="199"/>
      <c r="G67" s="10">
        <f t="shared" si="6"/>
        <v>0.20580000000000001</v>
      </c>
      <c r="H67" s="10">
        <f t="shared" si="7"/>
        <v>0.51729999999999998</v>
      </c>
      <c r="I67" s="11">
        <f t="shared" si="8"/>
        <v>0.24006999999999995</v>
      </c>
      <c r="J67" s="10">
        <f t="shared" si="9"/>
        <v>0.21729999999999999</v>
      </c>
      <c r="K67" s="28">
        <f t="shared" si="10"/>
        <v>0.20926666666666666</v>
      </c>
      <c r="L67" s="14"/>
      <c r="M67" s="222" t="s">
        <v>20</v>
      </c>
      <c r="N67" s="223"/>
      <c r="O67" s="224"/>
      <c r="P67" s="38"/>
      <c r="Q67" s="38"/>
      <c r="R67" s="14"/>
      <c r="S67" s="209">
        <f t="shared" si="11"/>
        <v>14.275003124088787</v>
      </c>
      <c r="T67" s="210"/>
      <c r="U67" s="209">
        <f t="shared" si="12"/>
        <v>115.47881867788566</v>
      </c>
      <c r="V67" s="210"/>
      <c r="W67" s="16"/>
      <c r="X67" s="209">
        <f t="shared" si="13"/>
        <v>1.6565785281936825</v>
      </c>
      <c r="Y67" s="210"/>
      <c r="Z67" s="209">
        <f t="shared" si="14"/>
        <v>3.8388021662950003</v>
      </c>
      <c r="AA67" s="210"/>
      <c r="AB67" s="14"/>
      <c r="AF67" s="14"/>
      <c r="AG67" s="230"/>
      <c r="AH67" s="231"/>
      <c r="AI67" s="212"/>
      <c r="AJ67" s="9">
        <f t="shared" si="15"/>
        <v>0.4047</v>
      </c>
      <c r="AK67" s="10">
        <f t="shared" si="16"/>
        <v>0.4667</v>
      </c>
      <c r="AL67" s="11">
        <f t="shared" si="17"/>
        <v>0.41369000000000006</v>
      </c>
      <c r="AM67" s="10">
        <f t="shared" si="18"/>
        <v>0.4143</v>
      </c>
      <c r="AN67" s="28">
        <f t="shared" si="19"/>
        <v>0.40780000000000005</v>
      </c>
      <c r="AO67" s="14"/>
      <c r="AP67" s="222" t="s">
        <v>20</v>
      </c>
      <c r="AQ67" s="223"/>
      <c r="AR67" s="224"/>
      <c r="AS67" s="14"/>
      <c r="AT67" s="14"/>
      <c r="AU67" s="14"/>
      <c r="AV67" s="209">
        <f t="shared" si="0"/>
        <v>6.6744389390848244</v>
      </c>
      <c r="AW67" s="210"/>
      <c r="AX67" s="209">
        <f t="shared" si="1"/>
        <v>42.057709122704743</v>
      </c>
      <c r="AY67" s="210"/>
      <c r="AZ67" s="16"/>
      <c r="BA67" s="209">
        <f t="shared" si="2"/>
        <v>2.0994700366897741</v>
      </c>
      <c r="BB67" s="210"/>
      <c r="BC67" s="209">
        <f t="shared" si="3"/>
        <v>5.1161842641663231</v>
      </c>
      <c r="BD67" s="210"/>
      <c r="BE67" s="14"/>
      <c r="BR67" s="14"/>
      <c r="BS67" s="14"/>
      <c r="BT67" s="175"/>
      <c r="BU67" s="177"/>
      <c r="BV67" s="354"/>
      <c r="BW67" s="347">
        <v>7653.82</v>
      </c>
      <c r="BX67" s="349">
        <v>7630.94</v>
      </c>
      <c r="BY67" s="349">
        <v>7648.2</v>
      </c>
      <c r="BZ67" s="351">
        <f>AVERAGE(BW67:BY68)</f>
        <v>7644.32</v>
      </c>
      <c r="CA67" s="351">
        <f>BZ67/60</f>
        <v>127.40533333333333</v>
      </c>
      <c r="CB67" s="14"/>
      <c r="CC67" s="313" t="s">
        <v>46</v>
      </c>
      <c r="CD67" s="314"/>
      <c r="CE67" s="315"/>
      <c r="CF67" s="37"/>
      <c r="CG67" s="14"/>
      <c r="CH67" s="232"/>
      <c r="CI67" s="233"/>
      <c r="CJ67" s="182"/>
      <c r="CK67" s="361"/>
      <c r="CL67" s="143"/>
      <c r="CM67" s="143"/>
      <c r="CN67" s="143"/>
      <c r="CO67" s="145"/>
      <c r="CP67" s="145"/>
      <c r="CQ67" s="169"/>
      <c r="CR67" s="37"/>
      <c r="CS67" s="392"/>
      <c r="CT67" s="392"/>
      <c r="CU67" s="69"/>
      <c r="CV67" s="389"/>
      <c r="CW67" s="377"/>
      <c r="CX67" s="164"/>
      <c r="CY67" s="164"/>
      <c r="DC67" s="392"/>
      <c r="DD67" s="392"/>
      <c r="DE67" s="105"/>
      <c r="DF67" s="389"/>
      <c r="DG67" s="377"/>
      <c r="DH67" s="164"/>
      <c r="DI67" s="164"/>
      <c r="DR67">
        <v>0.20300000000000001</v>
      </c>
      <c r="DS67">
        <v>0.20300000000000001</v>
      </c>
      <c r="DT67">
        <v>0.20180000000000001</v>
      </c>
      <c r="DU67">
        <v>0.1996</v>
      </c>
      <c r="DV67">
        <v>0.216</v>
      </c>
      <c r="EF67" s="175"/>
      <c r="EG67" s="177"/>
      <c r="EH67" s="91"/>
      <c r="EI67" s="93"/>
      <c r="EJ67" s="95"/>
      <c r="EK67" s="97"/>
      <c r="EL67" s="100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C67" s="14"/>
      <c r="FD67" s="14"/>
    </row>
    <row r="68" spans="3:160" ht="13.5" customHeight="1" x14ac:dyDescent="0.25">
      <c r="C68" s="14"/>
      <c r="D68" s="230"/>
      <c r="E68" s="231"/>
      <c r="F68" s="234">
        <v>5</v>
      </c>
      <c r="G68" s="7">
        <f t="shared" si="6"/>
        <v>0.1527</v>
      </c>
      <c r="H68" s="7">
        <f t="shared" si="7"/>
        <v>0.39450000000000002</v>
      </c>
      <c r="I68" s="8">
        <f t="shared" si="8"/>
        <v>0.19075000000000003</v>
      </c>
      <c r="J68" s="7">
        <f t="shared" si="9"/>
        <v>0.19739999999999999</v>
      </c>
      <c r="K68" s="29">
        <f t="shared" si="10"/>
        <v>0.16811111111111113</v>
      </c>
      <c r="L68" s="14"/>
      <c r="M68" s="225"/>
      <c r="N68" s="226"/>
      <c r="O68" s="227"/>
      <c r="P68" s="38"/>
      <c r="Q68" s="38"/>
      <c r="R68" s="14"/>
      <c r="S68" s="205">
        <f t="shared" si="11"/>
        <v>19.94757536041941</v>
      </c>
      <c r="T68" s="206"/>
      <c r="U68" s="205">
        <f t="shared" si="12"/>
        <v>106.81520314547835</v>
      </c>
      <c r="V68" s="206"/>
      <c r="W68" s="16"/>
      <c r="X68" s="205">
        <f t="shared" si="13"/>
        <v>9.1672174487772704</v>
      </c>
      <c r="Y68" s="206"/>
      <c r="Z68" s="205">
        <f t="shared" si="14"/>
        <v>17.422339722405798</v>
      </c>
      <c r="AA68" s="206"/>
      <c r="AB68" s="14"/>
      <c r="AF68" s="14"/>
      <c r="AG68" s="230"/>
      <c r="AH68" s="231"/>
      <c r="AI68" s="211">
        <v>5</v>
      </c>
      <c r="AJ68" s="6">
        <f t="shared" si="15"/>
        <v>0.26719999999999999</v>
      </c>
      <c r="AK68" s="7">
        <f t="shared" si="16"/>
        <v>0.34289999999999998</v>
      </c>
      <c r="AL68" s="8">
        <f t="shared" si="17"/>
        <v>0.29483999999999999</v>
      </c>
      <c r="AM68" s="7">
        <f t="shared" si="18"/>
        <v>0.30840000000000001</v>
      </c>
      <c r="AN68" s="29">
        <f t="shared" si="19"/>
        <v>0.28950000000000004</v>
      </c>
      <c r="AO68" s="14"/>
      <c r="AP68" s="225"/>
      <c r="AQ68" s="226"/>
      <c r="AR68" s="227"/>
      <c r="AS68" s="14"/>
      <c r="AT68" s="14"/>
      <c r="AU68" s="14"/>
      <c r="AV68" s="205">
        <f t="shared" si="0"/>
        <v>12.408212198411503</v>
      </c>
      <c r="AW68" s="206"/>
      <c r="AX68" s="205">
        <f t="shared" si="1"/>
        <v>69.189270193316361</v>
      </c>
      <c r="AY68" s="206"/>
      <c r="AZ68" s="16"/>
      <c r="BA68" s="205">
        <f t="shared" si="2"/>
        <v>5.1136363636363633</v>
      </c>
      <c r="BB68" s="206"/>
      <c r="BC68" s="205">
        <f t="shared" si="3"/>
        <v>9.5779220779220804</v>
      </c>
      <c r="BD68" s="206"/>
      <c r="BE68" s="14"/>
      <c r="BR68" s="14"/>
      <c r="BS68" s="14"/>
      <c r="BT68" s="178"/>
      <c r="BU68" s="179"/>
      <c r="BV68" s="355"/>
      <c r="BW68" s="348"/>
      <c r="BX68" s="350"/>
      <c r="BY68" s="350"/>
      <c r="BZ68" s="352"/>
      <c r="CA68" s="352"/>
      <c r="CB68" s="14"/>
      <c r="CC68" s="316"/>
      <c r="CD68" s="317"/>
      <c r="CE68" s="318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392"/>
      <c r="CT68" s="392"/>
      <c r="CU68" s="70">
        <v>0.91</v>
      </c>
      <c r="CV68" s="299">
        <v>3.1080000000000001</v>
      </c>
      <c r="CW68" s="135">
        <v>3.778</v>
      </c>
      <c r="CX68" s="165">
        <v>1.51</v>
      </c>
      <c r="CY68" s="165">
        <v>1.9810000000000001</v>
      </c>
      <c r="DC68" s="392"/>
      <c r="DD68" s="392"/>
      <c r="DE68" s="91" t="s">
        <v>80</v>
      </c>
      <c r="DF68" s="299">
        <v>1.41</v>
      </c>
      <c r="DG68" s="135">
        <v>8569.42</v>
      </c>
      <c r="DH68" s="165">
        <v>0.71</v>
      </c>
      <c r="DI68" s="165">
        <v>30000</v>
      </c>
      <c r="DR68">
        <v>36.673000000000002</v>
      </c>
      <c r="DS68">
        <v>37.012</v>
      </c>
      <c r="DT68">
        <v>35.31</v>
      </c>
      <c r="DU68">
        <v>36.32</v>
      </c>
      <c r="DV68">
        <v>36.119999999999997</v>
      </c>
      <c r="EF68" s="175"/>
      <c r="EG68" s="177"/>
      <c r="EH68" s="101">
        <v>1.2</v>
      </c>
      <c r="EI68" s="102">
        <f>AVERAGE(EO57:EQ57)</f>
        <v>742.82666666666671</v>
      </c>
      <c r="EJ68" s="103">
        <v>9009</v>
      </c>
      <c r="EK68" s="104">
        <v>76681</v>
      </c>
      <c r="EL68" s="99">
        <f t="shared" ref="EL68" si="28">((EK68-EJ68)/EK68)*100</f>
        <v>88.251326925835599</v>
      </c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C68" s="14"/>
      <c r="FD68" s="14"/>
    </row>
    <row r="69" spans="3:160" ht="13.5" customHeight="1" x14ac:dyDescent="0.25">
      <c r="C69" s="14"/>
      <c r="D69" s="230"/>
      <c r="E69" s="231"/>
      <c r="F69" s="199"/>
      <c r="G69" s="10">
        <f t="shared" si="6"/>
        <v>0.22470000000000001</v>
      </c>
      <c r="H69" s="10">
        <f t="shared" si="7"/>
        <v>0.58030000000000004</v>
      </c>
      <c r="I69" s="11">
        <f t="shared" si="8"/>
        <v>0.27815999999999996</v>
      </c>
      <c r="J69" s="10">
        <f t="shared" si="9"/>
        <v>0.26469999999999999</v>
      </c>
      <c r="K69" s="28">
        <f t="shared" si="10"/>
        <v>0.24458888888888886</v>
      </c>
      <c r="L69" s="14"/>
      <c r="M69" s="14"/>
      <c r="N69" s="14"/>
      <c r="O69" s="14"/>
      <c r="P69" s="38"/>
      <c r="Q69" s="38"/>
      <c r="R69" s="14"/>
      <c r="S69" s="209">
        <f t="shared" si="11"/>
        <v>19.219154443485749</v>
      </c>
      <c r="T69" s="210"/>
      <c r="U69" s="209">
        <f t="shared" si="12"/>
        <v>108.62093758987636</v>
      </c>
      <c r="V69" s="210"/>
      <c r="W69" s="16"/>
      <c r="X69" s="209">
        <f t="shared" si="13"/>
        <v>8.1315586244491733</v>
      </c>
      <c r="Y69" s="210"/>
      <c r="Z69" s="209">
        <f t="shared" si="14"/>
        <v>8.222414028074331</v>
      </c>
      <c r="AA69" s="210"/>
      <c r="AB69" s="14"/>
      <c r="AF69" s="14"/>
      <c r="AG69" s="230"/>
      <c r="AH69" s="231"/>
      <c r="AI69" s="212"/>
      <c r="AJ69" s="9">
        <f t="shared" si="15"/>
        <v>0.41349999999999998</v>
      </c>
      <c r="AK69" s="10">
        <f t="shared" si="16"/>
        <v>0.47610000000000002</v>
      </c>
      <c r="AL69" s="11">
        <f t="shared" si="17"/>
        <v>0.42481000000000002</v>
      </c>
      <c r="AM69" s="10">
        <f t="shared" si="18"/>
        <v>0.4244</v>
      </c>
      <c r="AN69" s="28">
        <f t="shared" si="19"/>
        <v>0.41911111111111116</v>
      </c>
      <c r="AO69" s="14"/>
      <c r="AP69" s="14"/>
      <c r="AQ69" s="14"/>
      <c r="AR69" s="14"/>
      <c r="AS69" s="14"/>
      <c r="AT69" s="14"/>
      <c r="AU69" s="14"/>
      <c r="AV69" s="209">
        <f t="shared" si="0"/>
        <v>7.5756731144433864</v>
      </c>
      <c r="AW69" s="210"/>
      <c r="AX69" s="209">
        <f t="shared" si="1"/>
        <v>52.9628184402698</v>
      </c>
      <c r="AY69" s="210"/>
      <c r="AZ69" s="16"/>
      <c r="BA69" s="209">
        <f t="shared" si="2"/>
        <v>1.7966436327739383</v>
      </c>
      <c r="BB69" s="210"/>
      <c r="BC69" s="209">
        <f t="shared" si="3"/>
        <v>3.4748272458045362</v>
      </c>
      <c r="BD69" s="210"/>
      <c r="BE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392"/>
      <c r="CT69" s="392"/>
      <c r="CU69" s="70"/>
      <c r="CV69" s="299"/>
      <c r="CW69" s="135"/>
      <c r="CX69" s="166"/>
      <c r="CY69" s="166"/>
      <c r="DC69" s="392"/>
      <c r="DD69" s="392"/>
      <c r="DE69" s="91"/>
      <c r="DF69" s="299"/>
      <c r="DG69" s="135"/>
      <c r="DH69" s="166"/>
      <c r="DI69" s="166"/>
      <c r="EF69" s="175"/>
      <c r="EG69" s="177"/>
      <c r="EH69" s="101"/>
      <c r="EI69" s="102"/>
      <c r="EJ69" s="103"/>
      <c r="EK69" s="104"/>
      <c r="EL69" s="100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C69" s="14"/>
      <c r="FD69" s="14"/>
    </row>
    <row r="70" spans="3:160" ht="13.5" customHeight="1" x14ac:dyDescent="0.25">
      <c r="C70" s="14"/>
      <c r="D70" s="230"/>
      <c r="E70" s="231"/>
      <c r="F70" s="234">
        <v>6</v>
      </c>
      <c r="G70" s="7">
        <f t="shared" si="6"/>
        <v>0.30630000000000002</v>
      </c>
      <c r="H70" s="7">
        <f t="shared" si="7"/>
        <v>0.40510000000000002</v>
      </c>
      <c r="I70" s="8">
        <f t="shared" si="8"/>
        <v>0.32109000000000004</v>
      </c>
      <c r="J70" s="7">
        <f t="shared" si="9"/>
        <v>0.31740000000000002</v>
      </c>
      <c r="K70" s="29">
        <f t="shared" si="10"/>
        <v>0.31175555555555556</v>
      </c>
      <c r="L70" s="14"/>
      <c r="M70" s="14"/>
      <c r="N70" s="14"/>
      <c r="O70" s="14"/>
      <c r="P70" s="14"/>
      <c r="Q70" s="14"/>
      <c r="R70" s="14"/>
      <c r="S70" s="205">
        <f t="shared" si="11"/>
        <v>4.6061851817247579</v>
      </c>
      <c r="T70" s="206"/>
      <c r="U70" s="205">
        <f t="shared" si="12"/>
        <v>26.164003861845575</v>
      </c>
      <c r="V70" s="206"/>
      <c r="W70" s="16"/>
      <c r="X70" s="205">
        <f t="shared" si="13"/>
        <v>1.7499465393114235</v>
      </c>
      <c r="Y70" s="206"/>
      <c r="Z70" s="205">
        <f t="shared" si="14"/>
        <v>1.8105353196949201</v>
      </c>
      <c r="AA70" s="206"/>
      <c r="AB70" s="14"/>
      <c r="AF70" s="14"/>
      <c r="AG70" s="230"/>
      <c r="AH70" s="231"/>
      <c r="AI70" s="211">
        <v>6</v>
      </c>
      <c r="AJ70" s="6">
        <f t="shared" si="15"/>
        <v>0.41510000000000002</v>
      </c>
      <c r="AK70" s="7">
        <f t="shared" si="16"/>
        <v>0.5151</v>
      </c>
      <c r="AL70" s="8">
        <f t="shared" si="17"/>
        <v>0.44331000000000004</v>
      </c>
      <c r="AM70" s="7">
        <f t="shared" si="18"/>
        <v>0.5151</v>
      </c>
      <c r="AN70" s="29">
        <f t="shared" si="19"/>
        <v>0.44223333333333337</v>
      </c>
      <c r="AO70" s="14"/>
      <c r="AP70" s="14"/>
      <c r="AQ70" s="14"/>
      <c r="AR70" s="14"/>
      <c r="AS70" s="14"/>
      <c r="AT70" s="14"/>
      <c r="AU70" s="14"/>
      <c r="AV70" s="205">
        <f t="shared" si="0"/>
        <v>4.2454812946616443</v>
      </c>
      <c r="AW70" s="206"/>
      <c r="AX70" s="205">
        <f t="shared" si="1"/>
        <v>12.820512820512805</v>
      </c>
      <c r="AY70" s="206"/>
      <c r="AZ70" s="16"/>
      <c r="BA70" s="205">
        <f t="shared" si="2"/>
        <v>2.8617454752203053</v>
      </c>
      <c r="BB70" s="206"/>
      <c r="BC70" s="205">
        <f t="shared" si="3"/>
        <v>1.9567895385198657</v>
      </c>
      <c r="BD70" s="206"/>
      <c r="BE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R70" s="14"/>
      <c r="CS70" s="392"/>
      <c r="CT70" s="392"/>
      <c r="CU70" s="71">
        <v>0.92</v>
      </c>
      <c r="CV70" s="360">
        <v>6.77</v>
      </c>
      <c r="CW70" s="142">
        <v>5.48</v>
      </c>
      <c r="CX70" s="161">
        <v>3.92</v>
      </c>
      <c r="CY70" s="161">
        <v>2.1</v>
      </c>
      <c r="DC70" s="392"/>
      <c r="DD70" s="392"/>
      <c r="DE70" s="101" t="s">
        <v>81</v>
      </c>
      <c r="DF70" s="360">
        <v>7.27</v>
      </c>
      <c r="DG70" s="142">
        <v>1597.99</v>
      </c>
      <c r="DH70" s="161">
        <v>1.31</v>
      </c>
      <c r="DI70" s="161">
        <v>535</v>
      </c>
      <c r="DR70">
        <v>7144</v>
      </c>
      <c r="DS70">
        <v>6782</v>
      </c>
      <c r="DT70">
        <v>6782</v>
      </c>
      <c r="DU70">
        <v>6782</v>
      </c>
      <c r="DV70">
        <v>6782</v>
      </c>
      <c r="EF70" s="175"/>
      <c r="EG70" s="177"/>
      <c r="EH70" s="105">
        <v>1.3</v>
      </c>
      <c r="EI70" s="106">
        <f>AVERAGE(EO58:EQ58)</f>
        <v>792.43999999999994</v>
      </c>
      <c r="EJ70" s="107">
        <v>8667</v>
      </c>
      <c r="EK70" s="108">
        <v>76681</v>
      </c>
      <c r="EL70" s="99">
        <f t="shared" ref="EL70" si="29">((EK70-EJ70)/EK70)*100</f>
        <v>88.697330499080607</v>
      </c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C70" s="14"/>
      <c r="FD70" s="14"/>
    </row>
    <row r="71" spans="3:160" ht="13.5" customHeight="1" x14ac:dyDescent="0.25">
      <c r="C71" s="14"/>
      <c r="D71" s="232"/>
      <c r="E71" s="233"/>
      <c r="F71" s="199"/>
      <c r="G71" s="10">
        <f t="shared" si="6"/>
        <v>0.46210000000000001</v>
      </c>
      <c r="H71" s="10">
        <f t="shared" si="7"/>
        <v>0.63800000000000001</v>
      </c>
      <c r="I71" s="11">
        <f t="shared" si="8"/>
        <v>0.48868</v>
      </c>
      <c r="J71" s="10">
        <f t="shared" si="9"/>
        <v>0.47849999999999998</v>
      </c>
      <c r="K71" s="28">
        <f t="shared" si="10"/>
        <v>0.47208888888888878</v>
      </c>
      <c r="L71" s="14"/>
      <c r="M71" s="14"/>
      <c r="N71" s="14"/>
      <c r="O71" s="14"/>
      <c r="P71" s="14"/>
      <c r="Q71" s="14"/>
      <c r="R71" s="14"/>
      <c r="S71" s="209">
        <f t="shared" si="11"/>
        <v>5.4391421789309957</v>
      </c>
      <c r="T71" s="210"/>
      <c r="U71" s="209">
        <f t="shared" si="12"/>
        <v>30.555782925431778</v>
      </c>
      <c r="V71" s="210"/>
      <c r="W71" s="16"/>
      <c r="X71" s="209">
        <f t="shared" si="13"/>
        <v>2.115891545848215</v>
      </c>
      <c r="Y71" s="210"/>
      <c r="Z71" s="209">
        <f t="shared" si="14"/>
        <v>1.358030502730202</v>
      </c>
      <c r="AA71" s="210"/>
      <c r="AB71" s="14"/>
      <c r="AF71" s="14"/>
      <c r="AG71" s="232"/>
      <c r="AH71" s="233"/>
      <c r="AI71" s="212"/>
      <c r="AJ71" s="9">
        <f t="shared" si="15"/>
        <v>0.62770000000000004</v>
      </c>
      <c r="AK71" s="10">
        <f t="shared" si="16"/>
        <v>0.71260000000000001</v>
      </c>
      <c r="AL71" s="11">
        <f t="shared" si="17"/>
        <v>0.64039000000000001</v>
      </c>
      <c r="AM71" s="10">
        <f t="shared" si="18"/>
        <v>0.64639999999999997</v>
      </c>
      <c r="AN71" s="28">
        <f t="shared" si="19"/>
        <v>0.63236666666666663</v>
      </c>
      <c r="AO71" s="14"/>
      <c r="AP71" s="14"/>
      <c r="AQ71" s="14"/>
      <c r="AR71" s="14"/>
      <c r="AS71" s="14"/>
      <c r="AT71" s="14"/>
      <c r="AU71" s="14"/>
      <c r="AV71" s="207">
        <f t="shared" si="0"/>
        <v>3.8204291294344159</v>
      </c>
      <c r="AW71" s="208"/>
      <c r="AX71" s="207">
        <f t="shared" si="1"/>
        <v>10.519556958638795</v>
      </c>
      <c r="AY71" s="208"/>
      <c r="AZ71" s="16"/>
      <c r="BA71" s="207">
        <f t="shared" si="2"/>
        <v>2.6829488374891066</v>
      </c>
      <c r="BB71" s="208"/>
      <c r="BC71" s="207">
        <f t="shared" si="3"/>
        <v>2.9476343730261383</v>
      </c>
      <c r="BD71" s="208"/>
      <c r="BE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R71" s="14"/>
      <c r="CS71" s="392"/>
      <c r="CT71" s="392"/>
      <c r="CU71" s="71"/>
      <c r="CV71" s="360"/>
      <c r="CW71" s="142"/>
      <c r="CX71" s="162"/>
      <c r="CY71" s="162"/>
      <c r="DC71" s="392"/>
      <c r="DD71" s="392"/>
      <c r="DE71" s="366"/>
      <c r="DF71" s="361"/>
      <c r="DG71" s="143"/>
      <c r="DH71" s="162"/>
      <c r="DI71" s="162"/>
      <c r="EF71" s="175"/>
      <c r="EG71" s="177"/>
      <c r="EH71" s="105"/>
      <c r="EI71" s="106"/>
      <c r="EJ71" s="107"/>
      <c r="EK71" s="108"/>
      <c r="EL71" s="100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C71" s="14"/>
      <c r="FD71" s="14"/>
    </row>
    <row r="72" spans="3:160" ht="14.25" customHeight="1" x14ac:dyDescent="0.25">
      <c r="C72" s="14"/>
      <c r="D72" s="228" t="s">
        <v>16</v>
      </c>
      <c r="E72" s="229"/>
      <c r="F72" s="234">
        <v>2</v>
      </c>
      <c r="G72" s="7">
        <f t="shared" si="6"/>
        <v>5.6000000000000001E-2</v>
      </c>
      <c r="H72" s="7">
        <f t="shared" si="7"/>
        <v>8.8700000000000001E-2</v>
      </c>
      <c r="I72" s="8">
        <f t="shared" si="8"/>
        <v>6.0039999999999996E-2</v>
      </c>
      <c r="J72" s="7">
        <f t="shared" si="9"/>
        <v>5.8599999999999999E-2</v>
      </c>
      <c r="K72" s="29">
        <f t="shared" si="10"/>
        <v>5.6855555555555562E-2</v>
      </c>
      <c r="L72" s="14"/>
      <c r="M72" s="14"/>
      <c r="N72" s="14"/>
      <c r="O72" s="14"/>
      <c r="P72" s="14"/>
      <c r="Q72" s="14"/>
      <c r="R72" s="14"/>
      <c r="S72" s="205">
        <f t="shared" si="11"/>
        <v>6.7288474350432965</v>
      </c>
      <c r="T72" s="206"/>
      <c r="U72" s="205">
        <f t="shared" si="12"/>
        <v>47.734843437708207</v>
      </c>
      <c r="V72" s="206"/>
      <c r="W72" s="16"/>
      <c r="X72" s="205">
        <f t="shared" si="13"/>
        <v>1.5047879616963153</v>
      </c>
      <c r="Y72" s="206"/>
      <c r="Z72" s="205">
        <f t="shared" si="14"/>
        <v>3.0682040257963523</v>
      </c>
      <c r="AA72" s="206"/>
      <c r="AB72" s="14"/>
      <c r="AF72" s="14"/>
      <c r="AG72" s="228" t="s">
        <v>16</v>
      </c>
      <c r="AH72" s="229"/>
      <c r="AI72" s="211">
        <v>2</v>
      </c>
      <c r="AJ72" s="6">
        <f t="shared" si="15"/>
        <v>0.10340000000000001</v>
      </c>
      <c r="AK72" s="7">
        <f t="shared" si="16"/>
        <v>0.14929999999999999</v>
      </c>
      <c r="AL72" s="8">
        <f t="shared" si="17"/>
        <v>0.11095999999999999</v>
      </c>
      <c r="AM72" s="7">
        <f t="shared" si="18"/>
        <v>0.1196</v>
      </c>
      <c r="AN72" s="29">
        <f t="shared" si="19"/>
        <v>0.1067</v>
      </c>
      <c r="AO72" s="14"/>
      <c r="AP72" s="14"/>
      <c r="AQ72" s="14"/>
      <c r="AR72" s="14"/>
      <c r="AS72" s="14"/>
      <c r="AT72" s="14"/>
      <c r="AU72" s="14"/>
      <c r="AV72" s="205">
        <f t="shared" si="0"/>
        <v>4.3255131964809239</v>
      </c>
      <c r="AW72" s="206"/>
      <c r="AX72" s="205">
        <f t="shared" si="1"/>
        <v>10.459433040078219</v>
      </c>
      <c r="AY72" s="206"/>
      <c r="AZ72" s="16"/>
      <c r="BA72" s="205">
        <f t="shared" si="2"/>
        <v>3.2005494505494414</v>
      </c>
      <c r="BB72" s="206"/>
      <c r="BC72" s="205">
        <f t="shared" si="3"/>
        <v>4.5467032967033001</v>
      </c>
      <c r="BD72" s="206"/>
      <c r="BE72" s="14"/>
      <c r="CF72" s="14"/>
      <c r="CG72" s="14"/>
      <c r="CR72" s="14"/>
      <c r="CS72" s="392"/>
      <c r="CT72" s="392"/>
      <c r="CU72" s="69">
        <v>0.93</v>
      </c>
      <c r="CV72" s="389">
        <v>13.99</v>
      </c>
      <c r="CW72" s="379">
        <v>19.318100000000001</v>
      </c>
      <c r="CX72" s="163">
        <v>3.61</v>
      </c>
      <c r="CY72" s="163">
        <v>5.52</v>
      </c>
      <c r="DC72" s="392"/>
      <c r="DD72" s="392"/>
      <c r="DE72" s="375" t="s">
        <v>82</v>
      </c>
      <c r="DF72" s="388">
        <v>2.278</v>
      </c>
      <c r="DG72" s="376">
        <v>15892.43</v>
      </c>
      <c r="DH72" s="163">
        <v>0.87</v>
      </c>
      <c r="DI72" s="163">
        <v>33219</v>
      </c>
      <c r="EF72" s="175"/>
      <c r="EG72" s="177"/>
      <c r="EH72" s="91">
        <v>1.4</v>
      </c>
      <c r="EI72" s="93">
        <f>AVERAGE(EO59:EQ59)</f>
        <v>777.5866666666667</v>
      </c>
      <c r="EJ72" s="95">
        <v>8485</v>
      </c>
      <c r="EK72" s="97">
        <v>76681</v>
      </c>
      <c r="EL72" s="99">
        <f t="shared" ref="EL72" si="30">((EK72-EJ72)/EK72)*100</f>
        <v>88.934677429871812</v>
      </c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C72" s="14"/>
      <c r="FD72" s="14"/>
    </row>
    <row r="73" spans="3:160" ht="14.25" customHeight="1" x14ac:dyDescent="0.25">
      <c r="C73" s="14"/>
      <c r="D73" s="230"/>
      <c r="E73" s="231"/>
      <c r="F73" s="199"/>
      <c r="G73" s="10">
        <f t="shared" si="6"/>
        <v>7.9399999999999998E-2</v>
      </c>
      <c r="H73" s="10">
        <f t="shared" si="7"/>
        <v>0.13139999999999999</v>
      </c>
      <c r="I73" s="11">
        <f t="shared" si="8"/>
        <v>8.8400000000000006E-2</v>
      </c>
      <c r="J73" s="10">
        <f t="shared" si="9"/>
        <v>9.1899999999999996E-2</v>
      </c>
      <c r="K73" s="28">
        <f t="shared" si="10"/>
        <v>8.3622222222222209E-2</v>
      </c>
      <c r="L73" s="14"/>
      <c r="M73" s="14"/>
      <c r="N73" s="14"/>
      <c r="O73" s="14"/>
      <c r="P73" s="14"/>
      <c r="Q73" s="14"/>
      <c r="R73" s="14"/>
      <c r="S73" s="209">
        <f t="shared" si="11"/>
        <v>10.18099547511313</v>
      </c>
      <c r="T73" s="210"/>
      <c r="U73" s="209">
        <f t="shared" si="12"/>
        <v>48.64253393665156</v>
      </c>
      <c r="V73" s="210"/>
      <c r="W73" s="16"/>
      <c r="X73" s="209">
        <f t="shared" si="13"/>
        <v>5.049162901939928</v>
      </c>
      <c r="Y73" s="210"/>
      <c r="Z73" s="209">
        <f t="shared" si="14"/>
        <v>9.8990167419612138</v>
      </c>
      <c r="AA73" s="210"/>
      <c r="AB73" s="14"/>
      <c r="AF73" s="14"/>
      <c r="AG73" s="230"/>
      <c r="AH73" s="231"/>
      <c r="AI73" s="212"/>
      <c r="AJ73" s="9">
        <f t="shared" si="15"/>
        <v>0.16009999999999999</v>
      </c>
      <c r="AK73" s="10">
        <f t="shared" si="16"/>
        <v>0.2437</v>
      </c>
      <c r="AL73" s="11">
        <f t="shared" si="17"/>
        <v>0.17155000000000001</v>
      </c>
      <c r="AM73" s="10">
        <f t="shared" si="18"/>
        <v>0.1719</v>
      </c>
      <c r="AN73" s="28">
        <f t="shared" si="19"/>
        <v>0.16353333333333334</v>
      </c>
      <c r="AO73" s="14"/>
      <c r="AP73" s="14"/>
      <c r="AQ73" s="14"/>
      <c r="AR73" s="14"/>
      <c r="AS73" s="14"/>
      <c r="AT73" s="14"/>
      <c r="AU73" s="14"/>
      <c r="AV73" s="207">
        <f t="shared" si="0"/>
        <v>2.8002080310951785</v>
      </c>
      <c r="AW73" s="208"/>
      <c r="AX73" s="207">
        <f t="shared" si="1"/>
        <v>16.032080584676851</v>
      </c>
      <c r="AY73" s="208"/>
      <c r="AZ73" s="16"/>
      <c r="BA73" s="207">
        <f t="shared" si="2"/>
        <v>1.0373443983402377</v>
      </c>
      <c r="BB73" s="208"/>
      <c r="BC73" s="207">
        <f t="shared" si="3"/>
        <v>1.2479098284511123</v>
      </c>
      <c r="BD73" s="208"/>
      <c r="BE73" s="14"/>
      <c r="CF73" s="14"/>
      <c r="CG73" s="14"/>
      <c r="CR73" s="14"/>
      <c r="CS73" s="392"/>
      <c r="CT73" s="392"/>
      <c r="CU73" s="69"/>
      <c r="CV73" s="389"/>
      <c r="CW73" s="379"/>
      <c r="CX73" s="164"/>
      <c r="CY73" s="164"/>
      <c r="DC73" s="392"/>
      <c r="DD73" s="392"/>
      <c r="DE73" s="105"/>
      <c r="DF73" s="389"/>
      <c r="DG73" s="377"/>
      <c r="DH73" s="164"/>
      <c r="DI73" s="164"/>
      <c r="EF73" s="178"/>
      <c r="EG73" s="179"/>
      <c r="EH73" s="91"/>
      <c r="EI73" s="93"/>
      <c r="EJ73" s="95"/>
      <c r="EK73" s="97"/>
      <c r="EL73" s="100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C73" s="14"/>
      <c r="FD73" s="14"/>
    </row>
    <row r="74" spans="3:160" ht="13.5" customHeight="1" x14ac:dyDescent="0.25">
      <c r="C74" s="14"/>
      <c r="D74" s="230"/>
      <c r="E74" s="231"/>
      <c r="F74" s="234">
        <v>3</v>
      </c>
      <c r="G74" s="7">
        <f t="shared" si="6"/>
        <v>6.0400000000000002E-2</v>
      </c>
      <c r="H74" s="7">
        <f t="shared" si="7"/>
        <v>0.1074</v>
      </c>
      <c r="I74" s="8">
        <f t="shared" si="8"/>
        <v>6.6750000000000004E-2</v>
      </c>
      <c r="J74" s="7">
        <f t="shared" si="9"/>
        <v>6.7199999999999996E-2</v>
      </c>
      <c r="K74" s="29">
        <f t="shared" si="10"/>
        <v>6.2233333333333335E-2</v>
      </c>
      <c r="L74" s="14"/>
      <c r="M74" s="14"/>
      <c r="N74" s="14"/>
      <c r="O74" s="14"/>
      <c r="P74" s="14"/>
      <c r="Q74" s="14"/>
      <c r="R74" s="14"/>
      <c r="S74" s="205">
        <f t="shared" si="11"/>
        <v>9.5131086142322108</v>
      </c>
      <c r="T74" s="206"/>
      <c r="U74" s="205">
        <f t="shared" si="12"/>
        <v>60.898876404494359</v>
      </c>
      <c r="V74" s="206"/>
      <c r="W74" s="16"/>
      <c r="X74" s="205">
        <f t="shared" si="13"/>
        <v>2.9459025174076046</v>
      </c>
      <c r="Y74" s="206"/>
      <c r="Z74" s="205">
        <f t="shared" si="14"/>
        <v>7.9807177289769591</v>
      </c>
      <c r="AA74" s="206"/>
      <c r="AB74" s="14"/>
      <c r="AF74" s="14"/>
      <c r="AG74" s="230"/>
      <c r="AH74" s="231"/>
      <c r="AI74" s="211">
        <v>3</v>
      </c>
      <c r="AJ74" s="6">
        <f t="shared" si="15"/>
        <v>0.1169</v>
      </c>
      <c r="AK74" s="7">
        <f t="shared" si="16"/>
        <v>0.2258</v>
      </c>
      <c r="AL74" s="8">
        <f t="shared" si="17"/>
        <v>0.13346</v>
      </c>
      <c r="AM74" s="7">
        <f t="shared" si="18"/>
        <v>0.13500000000000001</v>
      </c>
      <c r="AN74" s="29">
        <f t="shared" si="19"/>
        <v>0.1232</v>
      </c>
      <c r="AO74" s="14"/>
      <c r="AP74" s="14"/>
      <c r="AQ74" s="14"/>
      <c r="AR74" s="14"/>
      <c r="AS74" s="14"/>
      <c r="AT74" s="14"/>
      <c r="AU74" s="14"/>
      <c r="AV74" s="205">
        <f t="shared" si="0"/>
        <v>5.4832601426211607</v>
      </c>
      <c r="AW74" s="206"/>
      <c r="AX74" s="205">
        <f t="shared" si="1"/>
        <v>17.078280488296219</v>
      </c>
      <c r="AY74" s="206"/>
      <c r="AZ74" s="16"/>
      <c r="BA74" s="205">
        <f t="shared" si="2"/>
        <v>3.6550308008213515</v>
      </c>
      <c r="BB74" s="206"/>
      <c r="BC74" s="205">
        <f t="shared" si="3"/>
        <v>8.213552361396312</v>
      </c>
      <c r="BD74" s="206"/>
      <c r="BE74" s="14"/>
      <c r="CS74" s="392"/>
      <c r="CT74" s="392"/>
      <c r="CU74" s="70">
        <v>0.94</v>
      </c>
      <c r="CV74" s="299">
        <v>8.01</v>
      </c>
      <c r="CW74" s="135">
        <v>7.56</v>
      </c>
      <c r="CX74" s="165">
        <v>1.54</v>
      </c>
      <c r="CY74" s="165">
        <v>1.4</v>
      </c>
      <c r="DC74" s="392"/>
      <c r="DD74" s="392"/>
      <c r="DE74" s="91" t="s">
        <v>83</v>
      </c>
      <c r="DF74" s="299">
        <v>6.9452999999999996</v>
      </c>
      <c r="DG74" s="135">
        <v>7451.91</v>
      </c>
      <c r="DH74" s="165">
        <v>1.0649999999999999</v>
      </c>
      <c r="DI74" s="165">
        <v>43123</v>
      </c>
      <c r="EH74" s="101">
        <v>1.5</v>
      </c>
      <c r="EI74" s="102">
        <f>AVERAGE(EO60:EQ60)</f>
        <v>721.70499999999993</v>
      </c>
      <c r="EJ74" s="103">
        <v>8338</v>
      </c>
      <c r="EK74" s="104">
        <v>76681</v>
      </c>
      <c r="EL74" s="99">
        <f t="shared" ref="EL74" si="31">((EK74-EJ74)/EK74)*100</f>
        <v>89.126380720126235</v>
      </c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C74" s="14"/>
      <c r="FD74" s="14"/>
    </row>
    <row r="75" spans="3:160" ht="14.25" customHeight="1" x14ac:dyDescent="0.25">
      <c r="C75" s="14"/>
      <c r="D75" s="230"/>
      <c r="E75" s="231"/>
      <c r="F75" s="199"/>
      <c r="G75" s="10">
        <f t="shared" si="6"/>
        <v>8.7599999999999997E-2</v>
      </c>
      <c r="H75" s="10">
        <f t="shared" si="7"/>
        <v>0.17130000000000001</v>
      </c>
      <c r="I75" s="11">
        <f t="shared" si="8"/>
        <v>0.10034000000000001</v>
      </c>
      <c r="J75" s="10">
        <f t="shared" si="9"/>
        <v>0.1032</v>
      </c>
      <c r="K75" s="28">
        <f t="shared" si="10"/>
        <v>9.2455555555555569E-2</v>
      </c>
      <c r="L75" s="14"/>
      <c r="M75" s="14"/>
      <c r="N75" s="14"/>
      <c r="O75" s="14"/>
      <c r="P75" s="14"/>
      <c r="Q75" s="14"/>
      <c r="R75" s="14"/>
      <c r="S75" s="209">
        <f t="shared" si="11"/>
        <v>12.696830775363777</v>
      </c>
      <c r="T75" s="210"/>
      <c r="U75" s="209">
        <f t="shared" si="12"/>
        <v>70.719553518038651</v>
      </c>
      <c r="V75" s="210"/>
      <c r="W75" s="16"/>
      <c r="X75" s="209">
        <f t="shared" si="13"/>
        <v>5.2517726234827711</v>
      </c>
      <c r="Y75" s="210"/>
      <c r="Z75" s="209">
        <f t="shared" si="14"/>
        <v>11.621199375075095</v>
      </c>
      <c r="AA75" s="210"/>
      <c r="AB75" s="14"/>
      <c r="AF75" s="14"/>
      <c r="AG75" s="230"/>
      <c r="AH75" s="231"/>
      <c r="AI75" s="212"/>
      <c r="AJ75" s="9">
        <f t="shared" si="15"/>
        <v>0.1658</v>
      </c>
      <c r="AK75" s="10">
        <f t="shared" si="16"/>
        <v>0.27439999999999998</v>
      </c>
      <c r="AL75" s="11">
        <f t="shared" si="17"/>
        <v>0.17938999999999999</v>
      </c>
      <c r="AM75" s="10">
        <f t="shared" si="18"/>
        <v>0.17469999999999999</v>
      </c>
      <c r="AN75" s="28">
        <f t="shared" si="19"/>
        <v>0.16883333333333334</v>
      </c>
      <c r="AO75" s="14"/>
      <c r="AP75" s="14"/>
      <c r="AQ75" s="14"/>
      <c r="AR75" s="14"/>
      <c r="AS75" s="14"/>
      <c r="AT75" s="14"/>
      <c r="AU75" s="14"/>
      <c r="AV75" s="209">
        <f t="shared" si="0"/>
        <v>3.755685510071479</v>
      </c>
      <c r="AW75" s="210"/>
      <c r="AX75" s="209">
        <f t="shared" si="1"/>
        <v>12.25471085120207</v>
      </c>
      <c r="AY75" s="210"/>
      <c r="AZ75" s="16"/>
      <c r="BA75" s="209">
        <f t="shared" si="2"/>
        <v>2.4270991919428369</v>
      </c>
      <c r="BB75" s="210"/>
      <c r="BC75" s="209">
        <f t="shared" si="3"/>
        <v>2.2367958777374524</v>
      </c>
      <c r="BD75" s="210"/>
      <c r="BE75" s="14"/>
      <c r="CS75" s="392"/>
      <c r="CT75" s="392"/>
      <c r="CU75" s="70"/>
      <c r="CV75" s="299"/>
      <c r="CW75" s="135"/>
      <c r="CX75" s="166"/>
      <c r="CY75" s="166"/>
      <c r="DC75" s="392"/>
      <c r="DD75" s="392"/>
      <c r="DE75" s="91"/>
      <c r="DF75" s="299"/>
      <c r="DG75" s="135"/>
      <c r="DH75" s="166"/>
      <c r="DI75" s="166"/>
      <c r="DR75" s="14"/>
      <c r="DS75" s="14"/>
      <c r="DT75" s="14"/>
      <c r="DU75" s="14"/>
      <c r="DV75" s="14"/>
      <c r="DW75" s="14"/>
      <c r="DX75" s="14"/>
      <c r="DY75" s="14"/>
      <c r="DZ75" s="14"/>
      <c r="EH75" s="101"/>
      <c r="EI75" s="102"/>
      <c r="EJ75" s="103"/>
      <c r="EK75" s="104"/>
      <c r="EL75" s="100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C75" s="14"/>
      <c r="FD75" s="14"/>
    </row>
    <row r="76" spans="3:160" ht="15" customHeight="1" x14ac:dyDescent="0.25">
      <c r="C76" s="14"/>
      <c r="D76" s="230"/>
      <c r="E76" s="231"/>
      <c r="F76" s="234">
        <v>4</v>
      </c>
      <c r="G76" s="7">
        <f t="shared" si="6"/>
        <v>7.7299999999999994E-2</v>
      </c>
      <c r="H76" s="7">
        <f t="shared" si="7"/>
        <v>0.1721</v>
      </c>
      <c r="I76" s="8">
        <f t="shared" si="8"/>
        <v>8.8600000000000012E-2</v>
      </c>
      <c r="J76" s="7">
        <f t="shared" si="9"/>
        <v>8.1799999999999998E-2</v>
      </c>
      <c r="K76" s="29">
        <f t="shared" si="10"/>
        <v>7.9322222222222225E-2</v>
      </c>
      <c r="L76" s="14"/>
      <c r="M76" s="14"/>
      <c r="N76" s="14"/>
      <c r="O76" s="14"/>
      <c r="P76" s="14"/>
      <c r="Q76" s="14"/>
      <c r="R76" s="14"/>
      <c r="S76" s="205">
        <f t="shared" si="11"/>
        <v>12.75395033860047</v>
      </c>
      <c r="T76" s="206"/>
      <c r="U76" s="205">
        <f t="shared" si="12"/>
        <v>94.243792325056404</v>
      </c>
      <c r="V76" s="206"/>
      <c r="W76" s="16"/>
      <c r="X76" s="205">
        <f t="shared" si="13"/>
        <v>2.5493766633982458</v>
      </c>
      <c r="Y76" s="206"/>
      <c r="Z76" s="205">
        <f t="shared" si="14"/>
        <v>3.1236867908670622</v>
      </c>
      <c r="AA76" s="206"/>
      <c r="AB76" s="14"/>
      <c r="AF76" s="14"/>
      <c r="AG76" s="230"/>
      <c r="AH76" s="231"/>
      <c r="AI76" s="211">
        <v>4</v>
      </c>
      <c r="AJ76" s="6">
        <f t="shared" si="15"/>
        <v>0.2278</v>
      </c>
      <c r="AK76" s="7">
        <f t="shared" si="16"/>
        <v>0.26840000000000003</v>
      </c>
      <c r="AL76" s="8">
        <f t="shared" si="17"/>
        <v>0.23790000000000006</v>
      </c>
      <c r="AM76" s="7">
        <f t="shared" si="18"/>
        <v>0.23910000000000001</v>
      </c>
      <c r="AN76" s="29">
        <f t="shared" si="19"/>
        <v>0.23451111111111109</v>
      </c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CS76" s="392"/>
      <c r="CT76" s="392"/>
      <c r="CU76" s="71">
        <v>0.95</v>
      </c>
      <c r="CV76" s="360">
        <v>5.68</v>
      </c>
      <c r="CW76" s="142">
        <v>7.04</v>
      </c>
      <c r="CX76" s="161">
        <v>1.88</v>
      </c>
      <c r="CY76" s="161">
        <v>2.62</v>
      </c>
      <c r="DC76" s="392"/>
      <c r="DD76" s="392"/>
      <c r="DE76" s="101" t="s">
        <v>84</v>
      </c>
      <c r="DF76" s="360">
        <v>1.65</v>
      </c>
      <c r="DG76" s="142">
        <v>30234.12</v>
      </c>
      <c r="DH76" s="161">
        <v>0.49</v>
      </c>
      <c r="DI76" s="161">
        <v>1283.0999999999999</v>
      </c>
      <c r="DR76" s="14"/>
      <c r="DS76" s="14"/>
      <c r="DT76" s="14"/>
      <c r="DU76" s="14"/>
      <c r="DV76" s="14"/>
      <c r="DW76" s="14"/>
      <c r="DX76" s="14"/>
      <c r="DY76" s="14"/>
      <c r="DZ76" s="14"/>
      <c r="EH76" s="105">
        <v>1.6</v>
      </c>
      <c r="EI76" s="106">
        <f>AVERAGE(EO61:EQ61)</f>
        <v>803.71500000000003</v>
      </c>
      <c r="EJ76" s="107">
        <v>8091</v>
      </c>
      <c r="EK76" s="108">
        <v>76681</v>
      </c>
      <c r="EL76" s="99">
        <f t="shared" ref="EL76" si="32">((EK76-EJ76)/EK76)*100</f>
        <v>89.448494411914297</v>
      </c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C76" s="14"/>
      <c r="FD76" s="14"/>
    </row>
    <row r="77" spans="3:160" ht="13.5" customHeight="1" x14ac:dyDescent="0.25">
      <c r="C77" s="14"/>
      <c r="D77" s="230"/>
      <c r="E77" s="231"/>
      <c r="F77" s="199"/>
      <c r="G77" s="10">
        <f t="shared" si="6"/>
        <v>0.1144</v>
      </c>
      <c r="H77" s="10">
        <f t="shared" si="7"/>
        <v>0.27339999999999998</v>
      </c>
      <c r="I77" s="11">
        <f t="shared" si="8"/>
        <v>0.13818000000000003</v>
      </c>
      <c r="J77" s="10">
        <f t="shared" si="9"/>
        <v>0.15429999999999999</v>
      </c>
      <c r="K77" s="28">
        <f t="shared" si="10"/>
        <v>0.12315555555555556</v>
      </c>
      <c r="L77" s="14"/>
      <c r="M77" s="14"/>
      <c r="N77" s="14"/>
      <c r="O77" s="14"/>
      <c r="P77" s="14"/>
      <c r="Q77" s="14"/>
      <c r="R77" s="14"/>
      <c r="S77" s="207">
        <f t="shared" si="11"/>
        <v>17.209436966275884</v>
      </c>
      <c r="T77" s="208"/>
      <c r="U77" s="207">
        <f t="shared" si="12"/>
        <v>97.857866550875613</v>
      </c>
      <c r="V77" s="208"/>
      <c r="W77" s="16"/>
      <c r="X77" s="207">
        <f t="shared" si="13"/>
        <v>7.1093468062071468</v>
      </c>
      <c r="Y77" s="208"/>
      <c r="Z77" s="207">
        <f t="shared" si="14"/>
        <v>25.288704438830738</v>
      </c>
      <c r="AA77" s="208"/>
      <c r="AB77" s="14"/>
      <c r="AF77" s="14"/>
      <c r="AG77" s="230"/>
      <c r="AH77" s="231"/>
      <c r="AI77" s="212"/>
      <c r="AJ77" s="9">
        <f t="shared" si="15"/>
        <v>0.35949999999999999</v>
      </c>
      <c r="AK77" s="10">
        <f t="shared" si="16"/>
        <v>0.41310000000000002</v>
      </c>
      <c r="AL77" s="11">
        <f t="shared" si="17"/>
        <v>0.37377999999999995</v>
      </c>
      <c r="AM77" s="10">
        <f t="shared" si="18"/>
        <v>0.38030000000000003</v>
      </c>
      <c r="AN77" s="28">
        <f t="shared" si="19"/>
        <v>0.36941111111111113</v>
      </c>
      <c r="AO77" s="14"/>
      <c r="AP77" s="14"/>
      <c r="AQ77" s="14"/>
      <c r="AR77" s="14"/>
      <c r="AS77" s="14"/>
      <c r="AT77" s="14"/>
      <c r="AU77" s="14"/>
      <c r="AV77" s="201" t="s">
        <v>30</v>
      </c>
      <c r="AW77" s="201"/>
      <c r="AX77" s="201"/>
      <c r="AY77" s="201"/>
      <c r="AZ77" s="31"/>
      <c r="BA77" s="201" t="s">
        <v>30</v>
      </c>
      <c r="BB77" s="201"/>
      <c r="BC77" s="201"/>
      <c r="BD77" s="201"/>
      <c r="BE77" s="14"/>
      <c r="CS77" s="392"/>
      <c r="CT77" s="392"/>
      <c r="CU77" s="71"/>
      <c r="CV77" s="360"/>
      <c r="CW77" s="142"/>
      <c r="CX77" s="162"/>
      <c r="CY77" s="162"/>
      <c r="DC77" s="392"/>
      <c r="DD77" s="392"/>
      <c r="DE77" s="366"/>
      <c r="DF77" s="361"/>
      <c r="DG77" s="143"/>
      <c r="DH77" s="162"/>
      <c r="DI77" s="162"/>
      <c r="DR77" s="14"/>
      <c r="DS77" s="14"/>
      <c r="DT77" s="14"/>
      <c r="DU77" s="14"/>
      <c r="DV77" s="14"/>
      <c r="DW77" s="14"/>
      <c r="DX77" s="14"/>
      <c r="DY77" s="14"/>
      <c r="DZ77" s="14"/>
      <c r="EH77" s="105"/>
      <c r="EI77" s="106"/>
      <c r="EJ77" s="107"/>
      <c r="EK77" s="108"/>
      <c r="EL77" s="100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C77" s="14"/>
      <c r="FD77" s="14"/>
    </row>
    <row r="78" spans="3:160" ht="15" customHeight="1" x14ac:dyDescent="0.25">
      <c r="C78" s="14"/>
      <c r="D78" s="230"/>
      <c r="E78" s="231"/>
      <c r="F78" s="234">
        <v>5</v>
      </c>
      <c r="G78" s="7">
        <f t="shared" si="6"/>
        <v>8.5500000000000007E-2</v>
      </c>
      <c r="H78" s="7">
        <f t="shared" si="7"/>
        <v>0.18360000000000001</v>
      </c>
      <c r="I78" s="8">
        <f t="shared" si="8"/>
        <v>9.7110000000000002E-2</v>
      </c>
      <c r="J78" s="7">
        <f t="shared" si="9"/>
        <v>9.01E-2</v>
      </c>
      <c r="K78" s="29">
        <f t="shared" si="10"/>
        <v>8.7500000000000008E-2</v>
      </c>
      <c r="L78" s="14"/>
      <c r="M78" s="14"/>
      <c r="N78" s="14"/>
      <c r="O78" s="14"/>
      <c r="P78" s="14"/>
      <c r="Q78" s="14"/>
      <c r="R78" s="14"/>
      <c r="S78" s="205">
        <f t="shared" si="11"/>
        <v>11.955514365152913</v>
      </c>
      <c r="T78" s="206"/>
      <c r="U78" s="205">
        <f t="shared" si="12"/>
        <v>89.063948100092688</v>
      </c>
      <c r="V78" s="206"/>
      <c r="W78" s="16"/>
      <c r="X78" s="205">
        <f t="shared" si="13"/>
        <v>2.2857142857142874</v>
      </c>
      <c r="Y78" s="206"/>
      <c r="Z78" s="205">
        <f t="shared" si="14"/>
        <v>2.9714285714285609</v>
      </c>
      <c r="AA78" s="206"/>
      <c r="AB78" s="14"/>
      <c r="AF78" s="14"/>
      <c r="AG78" s="230"/>
      <c r="AH78" s="231"/>
      <c r="AI78" s="211">
        <v>5</v>
      </c>
      <c r="AJ78" s="6">
        <f t="shared" si="15"/>
        <v>0.2349</v>
      </c>
      <c r="AK78" s="7">
        <f t="shared" si="16"/>
        <v>0.2712</v>
      </c>
      <c r="AL78" s="8">
        <f t="shared" si="17"/>
        <v>0.24551999999999996</v>
      </c>
      <c r="AM78" s="7">
        <f t="shared" si="18"/>
        <v>0.25369999999999998</v>
      </c>
      <c r="AN78" s="29">
        <f t="shared" si="19"/>
        <v>0.24266666666666664</v>
      </c>
      <c r="AO78" s="14"/>
      <c r="AP78" s="14"/>
      <c r="AQ78" s="14"/>
      <c r="AR78" s="14"/>
      <c r="AS78" s="14"/>
      <c r="AT78" s="14"/>
      <c r="AU78" s="14"/>
      <c r="AV78" s="202">
        <f>AVERAGE(AV46:AW75)</f>
        <v>6.9865337173417457</v>
      </c>
      <c r="AW78" s="203"/>
      <c r="AX78" s="204">
        <f>AVERAGE(AX46:AY75)</f>
        <v>37.484989398083464</v>
      </c>
      <c r="AY78" s="202"/>
      <c r="AZ78" s="16"/>
      <c r="BA78" s="202">
        <f>AVERAGE(BA46:BB75)</f>
        <v>2.9983788187000955</v>
      </c>
      <c r="BB78" s="203"/>
      <c r="BC78" s="204">
        <f>AVERAGE(BC46:BD75)</f>
        <v>5.3733383558956129</v>
      </c>
      <c r="BD78" s="202"/>
      <c r="BE78" s="14"/>
      <c r="CS78" s="392"/>
      <c r="CT78" s="392"/>
      <c r="CU78" s="69">
        <v>0.96</v>
      </c>
      <c r="CV78" s="389">
        <v>8.0299999999999994</v>
      </c>
      <c r="CW78" s="379">
        <v>6.3</v>
      </c>
      <c r="CX78" s="163">
        <v>3.64</v>
      </c>
      <c r="CY78" s="163">
        <v>2.5499999999999998</v>
      </c>
      <c r="DC78" s="392"/>
      <c r="DD78" s="392"/>
      <c r="DE78" s="375" t="s">
        <v>85</v>
      </c>
      <c r="DF78" s="388">
        <v>3.67</v>
      </c>
      <c r="DG78" s="376">
        <v>2201.1999999999998</v>
      </c>
      <c r="DH78" s="163">
        <v>0.74</v>
      </c>
      <c r="DI78" s="163">
        <v>811.8</v>
      </c>
      <c r="DR78" s="14"/>
      <c r="DS78" s="14"/>
      <c r="DT78" s="14"/>
      <c r="DU78" s="14"/>
      <c r="DV78" s="14"/>
      <c r="DW78" s="14"/>
      <c r="DX78" s="14"/>
      <c r="DY78" s="14"/>
      <c r="DZ78" s="14"/>
      <c r="EH78" s="91">
        <v>1.7</v>
      </c>
      <c r="EI78" s="93">
        <f>AVERAGE(EO62:EQ62)</f>
        <v>902.21500000000003</v>
      </c>
      <c r="EJ78" s="95">
        <v>8625</v>
      </c>
      <c r="EK78" s="97">
        <v>76681</v>
      </c>
      <c r="EL78" s="99">
        <f t="shared" ref="EL78" si="33">((EK78-EJ78)/EK78)*100</f>
        <v>88.75210286772473</v>
      </c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C78" s="14"/>
      <c r="FD78" s="14"/>
    </row>
    <row r="79" spans="3:160" ht="15" customHeight="1" x14ac:dyDescent="0.25">
      <c r="C79" s="14"/>
      <c r="D79" s="230"/>
      <c r="E79" s="231"/>
      <c r="F79" s="199"/>
      <c r="G79" s="10">
        <f t="shared" si="6"/>
        <v>0.1275</v>
      </c>
      <c r="H79" s="10">
        <f t="shared" si="7"/>
        <v>0.31009999999999999</v>
      </c>
      <c r="I79" s="11">
        <f t="shared" si="8"/>
        <v>0.15372</v>
      </c>
      <c r="J79" s="10">
        <f t="shared" si="9"/>
        <v>0.15340000000000001</v>
      </c>
      <c r="K79" s="28">
        <f t="shared" si="10"/>
        <v>0.13634444444444443</v>
      </c>
      <c r="L79" s="14"/>
      <c r="M79" s="14"/>
      <c r="N79" s="14"/>
      <c r="O79" s="14"/>
      <c r="P79" s="14"/>
      <c r="Q79" s="14"/>
      <c r="R79" s="14"/>
      <c r="S79" s="207">
        <f t="shared" si="11"/>
        <v>17.056986729117874</v>
      </c>
      <c r="T79" s="208"/>
      <c r="U79" s="207">
        <f t="shared" si="12"/>
        <v>101.73041894353369</v>
      </c>
      <c r="V79" s="208"/>
      <c r="W79" s="16"/>
      <c r="X79" s="207">
        <f t="shared" si="13"/>
        <v>6.4868388884361412</v>
      </c>
      <c r="Y79" s="208"/>
      <c r="Z79" s="207">
        <f t="shared" si="14"/>
        <v>12.509167956971737</v>
      </c>
      <c r="AA79" s="208"/>
      <c r="AB79" s="14"/>
      <c r="AF79" s="14"/>
      <c r="AG79" s="230"/>
      <c r="AH79" s="231"/>
      <c r="AI79" s="212"/>
      <c r="AJ79" s="9">
        <f t="shared" si="15"/>
        <v>0.35510000000000003</v>
      </c>
      <c r="AK79" s="10">
        <f t="shared" si="16"/>
        <v>0.4239</v>
      </c>
      <c r="AL79" s="11">
        <f t="shared" si="17"/>
        <v>0.36533000000000004</v>
      </c>
      <c r="AM79" s="10">
        <f t="shared" si="18"/>
        <v>0.36330000000000001</v>
      </c>
      <c r="AN79" s="28">
        <f t="shared" si="19"/>
        <v>0.35882222222222221</v>
      </c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CS79" s="392"/>
      <c r="CT79" s="392"/>
      <c r="CU79" s="69"/>
      <c r="CV79" s="389"/>
      <c r="CW79" s="379"/>
      <c r="CX79" s="164"/>
      <c r="CY79" s="164"/>
      <c r="DC79" s="392"/>
      <c r="DD79" s="392"/>
      <c r="DE79" s="105"/>
      <c r="DF79" s="389"/>
      <c r="DG79" s="377"/>
      <c r="DH79" s="164"/>
      <c r="DI79" s="164"/>
      <c r="DR79" s="14"/>
      <c r="DS79" s="14"/>
      <c r="DT79" s="14"/>
      <c r="DU79" s="14"/>
      <c r="DV79" s="14"/>
      <c r="DW79" s="14"/>
      <c r="DX79" s="14"/>
      <c r="DY79" s="14"/>
      <c r="DZ79" s="14"/>
      <c r="EH79" s="92"/>
      <c r="EI79" s="94"/>
      <c r="EJ79" s="96"/>
      <c r="EK79" s="98"/>
      <c r="EL79" s="100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C79" s="14"/>
      <c r="FD79" s="14"/>
    </row>
    <row r="80" spans="3:160" ht="15" customHeight="1" x14ac:dyDescent="0.25">
      <c r="C80" s="14"/>
      <c r="D80" s="230"/>
      <c r="E80" s="231"/>
      <c r="F80" s="234">
        <v>6</v>
      </c>
      <c r="G80" s="6">
        <f t="shared" si="6"/>
        <v>9.1899999999999996E-2</v>
      </c>
      <c r="H80" s="7">
        <f t="shared" si="7"/>
        <v>0.19220000000000001</v>
      </c>
      <c r="I80" s="8">
        <f t="shared" si="8"/>
        <v>0.10430000000000002</v>
      </c>
      <c r="J80" s="7">
        <f t="shared" si="9"/>
        <v>9.6100000000000005E-2</v>
      </c>
      <c r="K80" s="29">
        <f t="shared" si="10"/>
        <v>9.4533333333333316E-2</v>
      </c>
      <c r="L80" s="14"/>
      <c r="M80" s="14"/>
      <c r="N80" s="14"/>
      <c r="O80" s="14"/>
      <c r="P80" s="14"/>
      <c r="Q80" s="14"/>
      <c r="R80" s="14"/>
      <c r="S80" s="205">
        <f t="shared" si="11"/>
        <v>11.888782358581034</v>
      </c>
      <c r="T80" s="206"/>
      <c r="U80" s="205">
        <f t="shared" si="12"/>
        <v>84.276126558005728</v>
      </c>
      <c r="V80" s="206"/>
      <c r="W80" s="16"/>
      <c r="X80" s="205">
        <f t="shared" si="13"/>
        <v>2.7856135401974487</v>
      </c>
      <c r="Y80" s="206"/>
      <c r="Z80" s="205">
        <f t="shared" si="14"/>
        <v>1.6572637517630699</v>
      </c>
      <c r="AA80" s="206"/>
      <c r="AB80" s="14"/>
      <c r="AF80" s="14"/>
      <c r="AG80" s="230"/>
      <c r="AH80" s="231"/>
      <c r="AI80" s="211">
        <v>6</v>
      </c>
      <c r="AJ80" s="6">
        <f t="shared" si="15"/>
        <v>0.2346</v>
      </c>
      <c r="AK80" s="7">
        <f t="shared" si="16"/>
        <v>0.29060000000000002</v>
      </c>
      <c r="AL80" s="8">
        <f t="shared" si="17"/>
        <v>0.24820999999999999</v>
      </c>
      <c r="AM80" s="7">
        <f t="shared" si="18"/>
        <v>0.26350000000000001</v>
      </c>
      <c r="AN80" s="29">
        <f t="shared" si="19"/>
        <v>0.24349999999999999</v>
      </c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CS80" s="392"/>
      <c r="CT80" s="392"/>
      <c r="CU80" s="70">
        <v>0.98</v>
      </c>
      <c r="CV80" s="299">
        <v>1.98</v>
      </c>
      <c r="CW80" s="135">
        <v>2.2200000000000002</v>
      </c>
      <c r="CX80" s="165">
        <v>1.1200000000000001</v>
      </c>
      <c r="CY80" s="165">
        <v>1.42</v>
      </c>
      <c r="DC80" s="392"/>
      <c r="DD80" s="392"/>
      <c r="DE80" s="91" t="s">
        <v>64</v>
      </c>
      <c r="DF80" s="299">
        <v>1.39</v>
      </c>
      <c r="DG80" s="135">
        <v>22278</v>
      </c>
      <c r="DH80" s="165">
        <v>0.42499999999999999</v>
      </c>
      <c r="DI80" s="165">
        <v>87000</v>
      </c>
      <c r="DR80" s="14"/>
      <c r="DS80" s="14"/>
      <c r="DT80" s="14"/>
      <c r="DU80" s="14"/>
      <c r="DV80" s="14"/>
      <c r="DW80" s="14"/>
      <c r="DX80" s="14"/>
      <c r="DY80" s="14"/>
      <c r="DZ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C80" s="14"/>
      <c r="FD80" s="14"/>
    </row>
    <row r="81" spans="3:160" ht="15" customHeight="1" x14ac:dyDescent="0.25">
      <c r="C81" s="14"/>
      <c r="D81" s="232"/>
      <c r="E81" s="233"/>
      <c r="F81" s="199"/>
      <c r="G81" s="12">
        <f t="shared" si="6"/>
        <v>0.1414</v>
      </c>
      <c r="H81" s="12">
        <f t="shared" si="7"/>
        <v>0.31130000000000002</v>
      </c>
      <c r="I81" s="13">
        <f t="shared" si="8"/>
        <v>0.16710999999999995</v>
      </c>
      <c r="J81" s="12">
        <f t="shared" si="9"/>
        <v>0.16639999999999999</v>
      </c>
      <c r="K81" s="27">
        <f t="shared" si="10"/>
        <v>0.15108888888888888</v>
      </c>
      <c r="L81" s="14"/>
      <c r="M81" s="14"/>
      <c r="N81" s="14"/>
      <c r="O81" s="14"/>
      <c r="P81" s="14"/>
      <c r="Q81" s="14"/>
      <c r="R81" s="14"/>
      <c r="S81" s="209">
        <f t="shared" si="11"/>
        <v>15.38507569864159</v>
      </c>
      <c r="T81" s="210"/>
      <c r="U81" s="209">
        <f t="shared" si="12"/>
        <v>86.284483274489915</v>
      </c>
      <c r="V81" s="210"/>
      <c r="W81" s="16"/>
      <c r="X81" s="209">
        <f t="shared" si="13"/>
        <v>6.4127077511398722</v>
      </c>
      <c r="Y81" s="210"/>
      <c r="Z81" s="209">
        <f t="shared" si="14"/>
        <v>10.133843212237093</v>
      </c>
      <c r="AA81" s="210"/>
      <c r="AB81" s="14"/>
      <c r="AF81" s="14"/>
      <c r="AG81" s="232"/>
      <c r="AH81" s="233"/>
      <c r="AI81" s="212"/>
      <c r="AJ81" s="32">
        <f t="shared" si="15"/>
        <v>0.37030000000000002</v>
      </c>
      <c r="AK81" s="12">
        <f t="shared" si="16"/>
        <v>0.43190000000000001</v>
      </c>
      <c r="AL81" s="13">
        <f t="shared" si="17"/>
        <v>0.38475000000000004</v>
      </c>
      <c r="AM81" s="32">
        <f t="shared" si="18"/>
        <v>0.38800000000000001</v>
      </c>
      <c r="AN81" s="27">
        <f t="shared" si="19"/>
        <v>0.37951111111111108</v>
      </c>
      <c r="AO81" s="14"/>
      <c r="AP81" s="14"/>
      <c r="AQ81" s="14"/>
      <c r="AR81" s="14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CS81" s="392"/>
      <c r="CT81" s="392"/>
      <c r="CU81" s="70"/>
      <c r="CV81" s="299"/>
      <c r="CW81" s="135"/>
      <c r="CX81" s="166"/>
      <c r="CY81" s="166"/>
      <c r="DC81" s="392"/>
      <c r="DD81" s="392"/>
      <c r="DE81" s="91"/>
      <c r="DF81" s="299"/>
      <c r="DG81" s="135"/>
      <c r="DH81" s="166"/>
      <c r="DI81" s="166"/>
      <c r="DR81" s="14"/>
      <c r="DS81" s="14"/>
      <c r="DT81" s="14"/>
      <c r="DU81" s="14"/>
      <c r="DV81" s="14"/>
      <c r="DW81" s="14"/>
      <c r="DX81" s="14"/>
      <c r="DY81" s="14"/>
      <c r="DZ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C81" s="14"/>
      <c r="FD81" s="14"/>
    </row>
    <row r="82" spans="3:160" ht="33.75" x14ac:dyDescent="0.25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CS82" s="392"/>
      <c r="CT82" s="392"/>
      <c r="CU82" s="71">
        <v>0.999</v>
      </c>
      <c r="CV82" s="360">
        <v>7.39</v>
      </c>
      <c r="CW82" s="142">
        <v>5.66</v>
      </c>
      <c r="CX82" s="161">
        <v>3.97</v>
      </c>
      <c r="CY82" s="161">
        <v>2.72</v>
      </c>
      <c r="DC82" s="392"/>
      <c r="DD82" s="392"/>
      <c r="DE82" s="101" t="s">
        <v>65</v>
      </c>
      <c r="DF82" s="360">
        <v>2.29</v>
      </c>
      <c r="DG82" s="142">
        <v>4015.28</v>
      </c>
      <c r="DH82" s="161">
        <v>1.1100000000000001</v>
      </c>
      <c r="DI82" s="161">
        <v>1764.22</v>
      </c>
      <c r="DR82" s="14"/>
      <c r="DS82" s="14"/>
      <c r="DT82" s="14"/>
      <c r="DU82" s="14"/>
      <c r="DV82" s="14"/>
      <c r="DW82" s="14"/>
      <c r="DX82" s="14"/>
      <c r="DY82" s="14"/>
      <c r="DZ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C82" s="14"/>
      <c r="FD82" s="14"/>
    </row>
    <row r="83" spans="3:160" ht="33.75" x14ac:dyDescent="0.25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201" t="s">
        <v>30</v>
      </c>
      <c r="T83" s="201"/>
      <c r="U83" s="201"/>
      <c r="V83" s="201"/>
      <c r="W83" s="31"/>
      <c r="X83" s="201" t="s">
        <v>30</v>
      </c>
      <c r="Y83" s="201"/>
      <c r="Z83" s="201"/>
      <c r="AA83" s="201"/>
      <c r="AB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CS83" s="392"/>
      <c r="CT83" s="392"/>
      <c r="CU83" s="72"/>
      <c r="CV83" s="361"/>
      <c r="CW83" s="143"/>
      <c r="CX83" s="162"/>
      <c r="CY83" s="162"/>
      <c r="DC83" s="392"/>
      <c r="DD83" s="392"/>
      <c r="DE83" s="366"/>
      <c r="DF83" s="361"/>
      <c r="DG83" s="143"/>
      <c r="DH83" s="162"/>
      <c r="DI83" s="162"/>
      <c r="DR83" s="14"/>
      <c r="DS83" s="14"/>
      <c r="DT83" s="14"/>
      <c r="DU83" s="14"/>
      <c r="DV83" s="14"/>
      <c r="DW83" s="14"/>
      <c r="DX83" s="14"/>
      <c r="DY83" s="14"/>
      <c r="DZ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C83" s="14"/>
      <c r="FD83" s="14"/>
    </row>
    <row r="84" spans="3:160" ht="15.75" x14ac:dyDescent="0.25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268">
        <f>AVERAGE(S52:T81)</f>
        <v>16.475397640393961</v>
      </c>
      <c r="T84" s="269"/>
      <c r="U84" s="267">
        <f>AVERAGE(U52:V81)</f>
        <v>98.806498202800597</v>
      </c>
      <c r="V84" s="268"/>
      <c r="W84" s="31"/>
      <c r="X84" s="268">
        <f>AVERAGE(X52:Y81)</f>
        <v>6.2360942160357968</v>
      </c>
      <c r="Y84" s="269"/>
      <c r="Z84" s="267">
        <f>AVERAGE(Z52:AA81)</f>
        <v>17.407726945963976</v>
      </c>
      <c r="AA84" s="268"/>
      <c r="AB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C84" s="14"/>
      <c r="FD84" s="14"/>
    </row>
    <row r="85" spans="3:160" x14ac:dyDescent="0.25"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C85" s="14"/>
      <c r="FD85" s="14"/>
    </row>
    <row r="86" spans="3:160" x14ac:dyDescent="0.25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C86" s="14"/>
      <c r="FD86" s="14"/>
    </row>
    <row r="87" spans="3:160" ht="15" customHeight="1" x14ac:dyDescent="0.25"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/>
      <c r="AA87" s="297"/>
      <c r="AB87" s="297"/>
      <c r="AF87" s="35"/>
      <c r="AG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CR87" s="14"/>
      <c r="CS87" s="14"/>
      <c r="CT87" s="14"/>
      <c r="CU87" s="14"/>
      <c r="CV87" s="14"/>
      <c r="CW87" s="14"/>
      <c r="CX87" s="14"/>
      <c r="CY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C87" s="14"/>
      <c r="FD87" s="14"/>
    </row>
    <row r="88" spans="3:160" ht="15" customHeight="1" x14ac:dyDescent="0.25"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/>
      <c r="AA88" s="297"/>
      <c r="AB88" s="297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CR88" s="14"/>
      <c r="CS88" s="109" t="s">
        <v>63</v>
      </c>
      <c r="CT88" s="110"/>
      <c r="CU88" s="110"/>
      <c r="CV88" s="110"/>
      <c r="CW88" s="110"/>
      <c r="CX88" s="111"/>
      <c r="CY88" s="6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C88" s="14"/>
      <c r="FD88" s="14"/>
    </row>
    <row r="89" spans="3:160" ht="15" customHeight="1" x14ac:dyDescent="0.25"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97"/>
      <c r="AB89" s="297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W89" s="200" t="s">
        <v>18</v>
      </c>
      <c r="AX89" s="200"/>
      <c r="AY89" s="200"/>
      <c r="AZ89">
        <v>2</v>
      </c>
      <c r="BA89">
        <v>3</v>
      </c>
      <c r="BB89">
        <v>4</v>
      </c>
      <c r="BC89">
        <v>5</v>
      </c>
      <c r="BD89">
        <v>6</v>
      </c>
      <c r="BF89" t="s">
        <v>23</v>
      </c>
      <c r="CR89" s="14"/>
      <c r="CS89" s="112"/>
      <c r="CT89" s="113"/>
      <c r="CU89" s="113"/>
      <c r="CV89" s="113"/>
      <c r="CW89" s="113"/>
      <c r="CX89" s="114"/>
      <c r="CY89" s="6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</row>
    <row r="90" spans="3:160" ht="15" customHeight="1" x14ac:dyDescent="0.25">
      <c r="AW90" s="266" t="s">
        <v>37</v>
      </c>
      <c r="AX90" s="266"/>
      <c r="AY90" t="s">
        <v>33</v>
      </c>
      <c r="AZ90" s="17">
        <f t="shared" ref="AZ90:BD91" si="34">((G96-AK96)/G96)*100</f>
        <v>-89.148776209172169</v>
      </c>
      <c r="BA90" s="17">
        <f t="shared" si="34"/>
        <v>-78.10496922002919</v>
      </c>
      <c r="BB90" s="17">
        <f t="shared" si="34"/>
        <v>-100.65248446005945</v>
      </c>
      <c r="BC90" s="17">
        <f t="shared" si="34"/>
        <v>-107.56847588640564</v>
      </c>
      <c r="BD90" s="17">
        <f t="shared" si="34"/>
        <v>-75.36849695658627</v>
      </c>
      <c r="BF90" s="39">
        <f>AVERAGE(AZ90:BD90)</f>
        <v>-90.168640546450547</v>
      </c>
      <c r="CR90" s="14"/>
      <c r="CS90" s="146" t="s">
        <v>97</v>
      </c>
      <c r="CT90" s="147"/>
      <c r="CU90" s="147"/>
      <c r="CV90" s="147"/>
      <c r="CW90" s="147"/>
      <c r="CX90" s="148"/>
      <c r="CY90" s="67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</row>
    <row r="91" spans="3:160" ht="15" customHeight="1" x14ac:dyDescent="0.25">
      <c r="AW91" s="266"/>
      <c r="AX91" s="266"/>
      <c r="AY91" t="s">
        <v>32</v>
      </c>
      <c r="AZ91" s="15">
        <f t="shared" si="34"/>
        <v>-104.19466027925452</v>
      </c>
      <c r="BA91" s="15">
        <f t="shared" si="34"/>
        <v>-88.37478043819911</v>
      </c>
      <c r="BB91" s="15">
        <f t="shared" si="34"/>
        <v>-120.79710744942179</v>
      </c>
      <c r="BC91" s="15">
        <f t="shared" si="34"/>
        <v>-109.13128200480358</v>
      </c>
      <c r="BD91" s="15">
        <f t="shared" si="34"/>
        <v>-63.262611849737951</v>
      </c>
      <c r="BF91" s="39">
        <f>AVERAGE(AZ91:BD91)</f>
        <v>-97.152088404283376</v>
      </c>
      <c r="CR91" s="14"/>
      <c r="CS91" s="153"/>
      <c r="CT91" s="154"/>
      <c r="CU91" s="155"/>
      <c r="CV91" s="160" t="s">
        <v>78</v>
      </c>
      <c r="CW91" s="160"/>
      <c r="CX91" s="157" t="s">
        <v>79</v>
      </c>
      <c r="CY91" s="159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</row>
    <row r="92" spans="3:160" ht="15.75" thickBot="1" x14ac:dyDescent="0.3">
      <c r="CR92" s="14"/>
      <c r="CS92" s="121"/>
      <c r="CT92" s="122"/>
      <c r="CU92" s="156"/>
      <c r="CV92" s="126"/>
      <c r="CW92" s="126"/>
      <c r="CX92" s="158"/>
      <c r="CY92" s="159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</row>
    <row r="93" spans="3:160" ht="15" customHeight="1" x14ac:dyDescent="0.25">
      <c r="CR93" s="14"/>
      <c r="CS93" s="149" t="s">
        <v>98</v>
      </c>
      <c r="CT93" s="149"/>
      <c r="CU93" s="150" t="s">
        <v>77</v>
      </c>
      <c r="CV93" s="82">
        <v>1</v>
      </c>
      <c r="CW93" s="78">
        <v>1</v>
      </c>
      <c r="CX93" s="75">
        <v>1</v>
      </c>
      <c r="CY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</row>
    <row r="94" spans="3:160" ht="15.75" customHeight="1" thickBot="1" x14ac:dyDescent="0.3">
      <c r="CR94" s="14"/>
      <c r="CS94" s="149"/>
      <c r="CT94" s="149"/>
      <c r="CU94" s="150"/>
      <c r="CV94" s="83">
        <v>1</v>
      </c>
      <c r="CW94" s="74">
        <v>1</v>
      </c>
      <c r="CX94" s="76">
        <v>1</v>
      </c>
      <c r="CY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</row>
    <row r="95" spans="3:160" ht="15" customHeight="1" x14ac:dyDescent="0.25">
      <c r="D95" s="200" t="s">
        <v>18</v>
      </c>
      <c r="E95" s="200"/>
      <c r="F95" s="200"/>
      <c r="G95">
        <v>2</v>
      </c>
      <c r="H95">
        <v>3</v>
      </c>
      <c r="I95">
        <v>4</v>
      </c>
      <c r="J95">
        <v>5</v>
      </c>
      <c r="K95">
        <v>6</v>
      </c>
      <c r="AH95" s="200" t="s">
        <v>18</v>
      </c>
      <c r="AI95" s="200"/>
      <c r="AJ95" s="200"/>
      <c r="AK95">
        <v>2</v>
      </c>
      <c r="AL95">
        <v>3</v>
      </c>
      <c r="AM95">
        <v>4</v>
      </c>
      <c r="AN95">
        <v>5</v>
      </c>
      <c r="AO95">
        <v>6</v>
      </c>
      <c r="CR95" s="14"/>
      <c r="CS95" s="149"/>
      <c r="CT95" s="149"/>
      <c r="CU95" s="150" t="s">
        <v>80</v>
      </c>
      <c r="CV95" s="82">
        <v>1</v>
      </c>
      <c r="CW95" s="78">
        <v>1</v>
      </c>
      <c r="CX95" s="75">
        <v>1</v>
      </c>
      <c r="CY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</row>
    <row r="96" spans="3:160" ht="15" customHeight="1" thickBot="1" x14ac:dyDescent="0.3">
      <c r="D96" s="266" t="s">
        <v>26</v>
      </c>
      <c r="E96" s="266"/>
      <c r="F96" t="s">
        <v>33</v>
      </c>
      <c r="G96" s="17">
        <f>AVERAGE(K52,K62,K72)</f>
        <v>4.4337037037037043E-2</v>
      </c>
      <c r="H96" s="17">
        <f>AVERAGE(K54,K64,K74)</f>
        <v>5.8359259259259257E-2</v>
      </c>
      <c r="I96" s="2">
        <f>AVERAGE(K56,K66,K76)</f>
        <v>9.5929629629629629E-2</v>
      </c>
      <c r="J96" s="17">
        <f>AVERAGE(K58,K68,K78)</f>
        <v>0.11020370370370371</v>
      </c>
      <c r="K96" s="17">
        <f>AVERAGE(K60,K70,K80)</f>
        <v>0.17463333333333333</v>
      </c>
      <c r="AH96" s="266" t="s">
        <v>26</v>
      </c>
      <c r="AI96" s="266"/>
      <c r="AJ96" t="s">
        <v>33</v>
      </c>
      <c r="AK96" s="17">
        <f>AVERAGE(AN52,AN62,AN72)</f>
        <v>8.3862962962962972E-2</v>
      </c>
      <c r="AL96" s="17">
        <f>AVERAGE(AN54,AN64,AN74)</f>
        <v>0.10394074074074074</v>
      </c>
      <c r="AM96" s="17">
        <f>AVERAGE(AN56,AN66,AN76)</f>
        <v>0.19248518518518518</v>
      </c>
      <c r="AN96" s="17">
        <f>AVERAGE(AN58,AN68,AN78)</f>
        <v>0.22874814814814814</v>
      </c>
      <c r="AO96" s="17">
        <f>AVERAGE(AN60,AN70,AN80)</f>
        <v>0.30625185185185183</v>
      </c>
      <c r="CR96" s="14"/>
      <c r="CS96" s="149"/>
      <c r="CT96" s="149"/>
      <c r="CU96" s="150"/>
      <c r="CV96" s="83">
        <v>1</v>
      </c>
      <c r="CW96" s="74">
        <v>1</v>
      </c>
      <c r="CX96" s="76">
        <v>1</v>
      </c>
      <c r="CY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</row>
    <row r="97" spans="4:160" ht="15" customHeight="1" x14ac:dyDescent="0.25">
      <c r="D97" s="266"/>
      <c r="E97" s="266"/>
      <c r="F97" t="s">
        <v>32</v>
      </c>
      <c r="G97" s="1">
        <f>AVERAGE(K53,K63,K73)</f>
        <v>6.3396296296296298E-2</v>
      </c>
      <c r="H97" s="1">
        <f>AVERAGE(K55,K65,K75)</f>
        <v>8.0125925925925934E-2</v>
      </c>
      <c r="I97" s="1">
        <f>AVERAGE(K57,K67,K77)</f>
        <v>0.13418888888888889</v>
      </c>
      <c r="J97" s="30">
        <f>AVERAGE(K59,K69,K79)</f>
        <v>0.16345925925925925</v>
      </c>
      <c r="K97" s="30">
        <f>AVERAGE(K61,K71,K81)</f>
        <v>0.27773703703703706</v>
      </c>
      <c r="AH97" s="266"/>
      <c r="AI97" s="266"/>
      <c r="AJ97" t="s">
        <v>32</v>
      </c>
      <c r="AK97" s="30">
        <f>AVERAGE(AN53,AN63,AN73)</f>
        <v>0.12945185185185185</v>
      </c>
      <c r="AL97" s="30">
        <f>AVERAGE(AN55,AN65,AN75)</f>
        <v>0.15093703703703704</v>
      </c>
      <c r="AM97" s="30">
        <f>AVERAGE(AN57,AN67,AN77)</f>
        <v>0.29628518518518521</v>
      </c>
      <c r="AN97" s="30">
        <f>AVERAGE(AN59,AN69,AN79)</f>
        <v>0.34184444444444445</v>
      </c>
      <c r="AO97" s="30">
        <f>AVERAGE(AN61,AN71,AN81)</f>
        <v>0.45344074074074076</v>
      </c>
      <c r="CR97" s="14"/>
      <c r="CS97" s="149"/>
      <c r="CT97" s="149"/>
      <c r="CU97" s="150" t="s">
        <v>81</v>
      </c>
      <c r="CV97" s="82">
        <v>1</v>
      </c>
      <c r="CW97" s="78">
        <v>1</v>
      </c>
      <c r="CX97" s="75">
        <v>1</v>
      </c>
      <c r="CY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</row>
    <row r="98" spans="4:160" ht="15.75" customHeight="1" thickBot="1" x14ac:dyDescent="0.3">
      <c r="CR98" s="14"/>
      <c r="CS98" s="149"/>
      <c r="CT98" s="149"/>
      <c r="CU98" s="150"/>
      <c r="CV98" s="83">
        <v>1</v>
      </c>
      <c r="CW98" s="74">
        <v>1</v>
      </c>
      <c r="CX98" s="76">
        <v>1</v>
      </c>
      <c r="CY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C98" s="14"/>
      <c r="FD98" s="14"/>
    </row>
    <row r="99" spans="4:160" ht="15" customHeight="1" x14ac:dyDescent="0.25">
      <c r="CR99" s="14"/>
      <c r="CS99" s="149"/>
      <c r="CT99" s="149"/>
      <c r="CU99" s="150" t="s">
        <v>82</v>
      </c>
      <c r="CV99" s="82">
        <v>1</v>
      </c>
      <c r="CW99" s="78">
        <v>1</v>
      </c>
      <c r="CX99" s="75">
        <v>1</v>
      </c>
      <c r="CY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P99" s="14"/>
      <c r="DQ99" s="80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C99" s="14"/>
      <c r="FD99" s="14"/>
    </row>
    <row r="100" spans="4:160" ht="15.75" customHeight="1" thickBot="1" x14ac:dyDescent="0.3"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CR100" s="14"/>
      <c r="CS100" s="149"/>
      <c r="CT100" s="149"/>
      <c r="CU100" s="150"/>
      <c r="CV100" s="83">
        <v>1</v>
      </c>
      <c r="CW100" s="74">
        <v>1</v>
      </c>
      <c r="CX100" s="76">
        <v>1</v>
      </c>
      <c r="CY100" s="14"/>
      <c r="DA100" s="14"/>
      <c r="DB100" s="80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C100" s="14"/>
      <c r="FD100" s="14"/>
    </row>
    <row r="101" spans="4:160" ht="15" customHeight="1" x14ac:dyDescent="0.25"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CR101" s="14"/>
      <c r="CS101" s="149"/>
      <c r="CT101" s="149"/>
      <c r="CU101" s="150" t="s">
        <v>83</v>
      </c>
      <c r="CV101" s="82">
        <v>1</v>
      </c>
      <c r="CW101" s="78">
        <v>1</v>
      </c>
      <c r="CX101" s="75">
        <v>1</v>
      </c>
      <c r="CY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P101" s="14"/>
      <c r="DQ101" s="14"/>
      <c r="EA101" s="14"/>
      <c r="EB101" s="14"/>
      <c r="EC101" s="14"/>
      <c r="ED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C101" s="14"/>
      <c r="FD101" s="14"/>
    </row>
    <row r="102" spans="4:160" ht="15.75" customHeight="1" thickBot="1" x14ac:dyDescent="0.3"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CR102" s="14"/>
      <c r="CS102" s="149"/>
      <c r="CT102" s="149"/>
      <c r="CU102" s="150"/>
      <c r="CV102" s="83">
        <v>1</v>
      </c>
      <c r="CW102" s="74">
        <v>1</v>
      </c>
      <c r="CX102" s="76">
        <v>1</v>
      </c>
      <c r="CY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P102" s="14"/>
      <c r="DQ102" s="14"/>
      <c r="EA102" s="14"/>
      <c r="EB102" s="14"/>
      <c r="EC102" s="14"/>
      <c r="ED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C102" s="14"/>
      <c r="FD102" s="14"/>
    </row>
    <row r="103" spans="4:160" ht="15" customHeight="1" x14ac:dyDescent="0.25"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CR103" s="14"/>
      <c r="CS103" s="149"/>
      <c r="CT103" s="149"/>
      <c r="CU103" s="150" t="s">
        <v>84</v>
      </c>
      <c r="CV103" s="82">
        <v>1</v>
      </c>
      <c r="CW103" s="78">
        <v>1</v>
      </c>
      <c r="CX103" s="75">
        <v>1</v>
      </c>
      <c r="CY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P103" s="14"/>
      <c r="DQ103" s="14"/>
      <c r="EA103" s="14"/>
      <c r="EB103" s="14"/>
      <c r="EC103" s="14"/>
      <c r="ED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C103" s="14"/>
      <c r="FD103" s="14"/>
    </row>
    <row r="104" spans="4:160" ht="15.75" customHeight="1" thickBot="1" x14ac:dyDescent="0.3"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CR104" s="14"/>
      <c r="CS104" s="149"/>
      <c r="CT104" s="149"/>
      <c r="CU104" s="150"/>
      <c r="CV104" s="83">
        <v>1</v>
      </c>
      <c r="CW104" s="74">
        <v>1</v>
      </c>
      <c r="CX104" s="76">
        <v>1</v>
      </c>
      <c r="CY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P104" s="14"/>
      <c r="DQ104" s="14"/>
      <c r="EA104" s="14"/>
      <c r="EB104" s="14"/>
      <c r="EC104" s="14"/>
      <c r="ED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C104" s="14"/>
      <c r="FD104" s="14"/>
    </row>
    <row r="105" spans="4:160" ht="15" customHeight="1" x14ac:dyDescent="0.25"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CR105" s="14"/>
      <c r="CS105" s="149"/>
      <c r="CT105" s="149"/>
      <c r="CU105" s="150" t="s">
        <v>85</v>
      </c>
      <c r="CV105" s="82">
        <v>1</v>
      </c>
      <c r="CW105" s="78">
        <v>1</v>
      </c>
      <c r="CX105" s="75">
        <v>1</v>
      </c>
      <c r="CY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P105" s="14"/>
      <c r="DQ105" s="14"/>
      <c r="EA105" s="14"/>
      <c r="EB105" s="14"/>
      <c r="EC105" s="14"/>
      <c r="ED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C105" s="14"/>
      <c r="FD105" s="14"/>
    </row>
    <row r="106" spans="4:160" ht="15.75" customHeight="1" thickBot="1" x14ac:dyDescent="0.3"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CR106" s="14"/>
      <c r="CS106" s="149"/>
      <c r="CT106" s="149"/>
      <c r="CU106" s="150"/>
      <c r="CV106" s="83">
        <v>1</v>
      </c>
      <c r="CW106" s="74">
        <v>1</v>
      </c>
      <c r="CX106" s="76">
        <v>1</v>
      </c>
      <c r="CY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P106" s="14"/>
      <c r="DQ106" s="14"/>
      <c r="EA106" s="14"/>
      <c r="EB106" s="14"/>
      <c r="EC106" s="14"/>
      <c r="ED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C106" s="14"/>
      <c r="FD106" s="14"/>
    </row>
    <row r="107" spans="4:160" ht="15" customHeight="1" x14ac:dyDescent="0.25"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CR107" s="14"/>
      <c r="CS107" s="149"/>
      <c r="CT107" s="149"/>
      <c r="CU107" s="150" t="s">
        <v>64</v>
      </c>
      <c r="CV107" s="82">
        <v>1</v>
      </c>
      <c r="CW107" s="78">
        <v>1</v>
      </c>
      <c r="CX107" s="75">
        <v>1</v>
      </c>
      <c r="CY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P107" s="14"/>
      <c r="DQ107" s="14"/>
      <c r="EA107" s="14"/>
      <c r="EB107" s="14"/>
      <c r="EC107" s="14"/>
      <c r="ED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C107" s="14"/>
      <c r="FD107" s="14"/>
    </row>
    <row r="108" spans="4:160" ht="15.75" customHeight="1" thickBot="1" x14ac:dyDescent="0.3"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CR108" s="14"/>
      <c r="CS108" s="149"/>
      <c r="CT108" s="149"/>
      <c r="CU108" s="150"/>
      <c r="CV108" s="83">
        <v>1</v>
      </c>
      <c r="CW108" s="74">
        <v>1</v>
      </c>
      <c r="CX108" s="76">
        <v>1</v>
      </c>
      <c r="CY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P108" s="14"/>
      <c r="DQ108" s="14"/>
      <c r="EA108" s="14"/>
      <c r="EB108" s="14"/>
      <c r="EC108" s="14"/>
      <c r="ED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C108" s="14"/>
      <c r="FD108" s="14"/>
    </row>
    <row r="109" spans="4:160" ht="15" customHeight="1" x14ac:dyDescent="0.25"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CR109" s="14"/>
      <c r="CS109" s="149"/>
      <c r="CT109" s="149"/>
      <c r="CU109" s="150" t="s">
        <v>65</v>
      </c>
      <c r="CV109" s="82">
        <v>1</v>
      </c>
      <c r="CW109" s="78">
        <v>1</v>
      </c>
      <c r="CX109" s="75">
        <v>1</v>
      </c>
      <c r="CY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P109" s="14"/>
      <c r="DQ109" s="14"/>
      <c r="EA109" s="14"/>
      <c r="EB109" s="14"/>
      <c r="EC109" s="14"/>
      <c r="ED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C109" s="14"/>
      <c r="FD109" s="14"/>
    </row>
    <row r="110" spans="4:160" ht="15.75" customHeight="1" thickBot="1" x14ac:dyDescent="0.3"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CR110" s="14"/>
      <c r="CS110" s="149"/>
      <c r="CT110" s="149"/>
      <c r="CU110" s="150"/>
      <c r="CV110" s="83">
        <v>1</v>
      </c>
      <c r="CW110" s="74">
        <v>1</v>
      </c>
      <c r="CX110" s="76">
        <v>1</v>
      </c>
      <c r="CY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P110" s="14"/>
      <c r="DQ110" s="14"/>
      <c r="EC110" s="14"/>
      <c r="ED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C110" s="14"/>
      <c r="FD110" s="14"/>
    </row>
    <row r="111" spans="4:160" ht="15" customHeight="1" x14ac:dyDescent="0.25"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CR111" s="14"/>
      <c r="CS111" s="14"/>
      <c r="CT111" s="14"/>
      <c r="CU111" s="14"/>
      <c r="CV111" s="14"/>
      <c r="CW111" s="14"/>
      <c r="CX111" s="14"/>
      <c r="CY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P111" s="14"/>
      <c r="DQ111" s="14"/>
      <c r="DS111" s="73" t="s">
        <v>94</v>
      </c>
      <c r="DT111" t="s">
        <v>99</v>
      </c>
      <c r="EC111" s="14"/>
      <c r="ED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C111" s="14"/>
      <c r="FD111" s="14"/>
    </row>
    <row r="112" spans="4:160" ht="15.75" customHeight="1" x14ac:dyDescent="0.25"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P112" s="14"/>
      <c r="DQ112" s="14"/>
      <c r="DR112">
        <v>0.9</v>
      </c>
      <c r="DS112">
        <v>17.21</v>
      </c>
      <c r="DT112">
        <v>4.6100000000000003</v>
      </c>
      <c r="EC112" s="14"/>
      <c r="ED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C112" s="14"/>
      <c r="FD112" s="14"/>
    </row>
    <row r="113" spans="4:160" x14ac:dyDescent="0.25"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CR113" s="14"/>
      <c r="CS113" s="14"/>
      <c r="CT113" s="14"/>
      <c r="CU113" s="14"/>
      <c r="CV113" s="14"/>
      <c r="CW113" s="14"/>
      <c r="CX113" s="14"/>
      <c r="CY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R113">
        <v>0.91</v>
      </c>
      <c r="DS113">
        <v>3.78</v>
      </c>
      <c r="DT113">
        <v>1.98</v>
      </c>
      <c r="EC113" s="14"/>
      <c r="ED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C113" s="14"/>
      <c r="FD113" s="14"/>
    </row>
    <row r="114" spans="4:160" x14ac:dyDescent="0.25"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CR114" s="14"/>
      <c r="CS114" s="109" t="s">
        <v>63</v>
      </c>
      <c r="CT114" s="110"/>
      <c r="CU114" s="110"/>
      <c r="CV114" s="110"/>
      <c r="CW114" s="110"/>
      <c r="CX114" s="111"/>
      <c r="CY114" s="14"/>
      <c r="DR114">
        <v>0.92</v>
      </c>
      <c r="DS114">
        <v>5.48</v>
      </c>
      <c r="DT114">
        <v>2.1</v>
      </c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C114" s="14"/>
      <c r="FD114" s="14"/>
    </row>
    <row r="115" spans="4:160" x14ac:dyDescent="0.25"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CR115" s="14"/>
      <c r="CS115" s="112"/>
      <c r="CT115" s="113"/>
      <c r="CU115" s="113"/>
      <c r="CV115" s="113"/>
      <c r="CW115" s="113"/>
      <c r="CX115" s="114"/>
      <c r="CY115" s="14"/>
      <c r="DR115">
        <v>0.93</v>
      </c>
      <c r="DS115">
        <v>19.32</v>
      </c>
      <c r="DT115">
        <v>5.52</v>
      </c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C115" s="14"/>
      <c r="FD115" s="14"/>
    </row>
    <row r="116" spans="4:160" x14ac:dyDescent="0.25"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CR116" s="14"/>
      <c r="CS116" s="146" t="s">
        <v>97</v>
      </c>
      <c r="CT116" s="147"/>
      <c r="CU116" s="147"/>
      <c r="CV116" s="147"/>
      <c r="CW116" s="147"/>
      <c r="CX116" s="148"/>
      <c r="CY116" s="14"/>
      <c r="DR116">
        <v>0.94</v>
      </c>
      <c r="DS116">
        <v>7.56</v>
      </c>
      <c r="DT116">
        <v>1.4</v>
      </c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C116" s="14"/>
      <c r="FD116" s="14"/>
    </row>
    <row r="117" spans="4:160" x14ac:dyDescent="0.25"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CR117" s="14"/>
      <c r="CS117" s="153"/>
      <c r="CT117" s="154"/>
      <c r="CU117" s="155"/>
      <c r="CV117" s="160" t="s">
        <v>78</v>
      </c>
      <c r="CW117" s="160"/>
      <c r="CX117" s="157" t="s">
        <v>79</v>
      </c>
      <c r="CY117" s="14"/>
      <c r="DR117">
        <v>0.95</v>
      </c>
      <c r="DS117">
        <v>7.04</v>
      </c>
      <c r="DT117">
        <v>2.62</v>
      </c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C117" s="14"/>
      <c r="FD117" s="14"/>
    </row>
    <row r="118" spans="4:160" ht="15.75" thickBot="1" x14ac:dyDescent="0.3"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CR118" s="14"/>
      <c r="CS118" s="121"/>
      <c r="CT118" s="122"/>
      <c r="CU118" s="156"/>
      <c r="CV118" s="126"/>
      <c r="CW118" s="126"/>
      <c r="CX118" s="158"/>
      <c r="CY118" s="14"/>
      <c r="DR118">
        <v>0.96</v>
      </c>
      <c r="DS118">
        <v>6.3</v>
      </c>
      <c r="DT118">
        <v>2.5499999999999998</v>
      </c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C118" s="14"/>
      <c r="FD118" s="14"/>
    </row>
    <row r="119" spans="4:160" x14ac:dyDescent="0.25"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CR119" s="14"/>
      <c r="CS119" s="149" t="s">
        <v>100</v>
      </c>
      <c r="CT119" s="149"/>
      <c r="CU119" s="150" t="s">
        <v>77</v>
      </c>
      <c r="CV119" s="77">
        <v>1</v>
      </c>
      <c r="CW119" s="78">
        <v>1</v>
      </c>
      <c r="CX119" s="75">
        <v>2</v>
      </c>
      <c r="CY119" s="14"/>
      <c r="DR119">
        <v>0.98</v>
      </c>
      <c r="DS119">
        <v>2.2200000000000002</v>
      </c>
      <c r="DT119">
        <v>1.42</v>
      </c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C119" s="14"/>
      <c r="FD119" s="14"/>
    </row>
    <row r="120" spans="4:160" ht="15.75" thickBot="1" x14ac:dyDescent="0.3"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CR120" s="14"/>
      <c r="CS120" s="149"/>
      <c r="CT120" s="149"/>
      <c r="CU120" s="150"/>
      <c r="CV120" s="79">
        <v>1</v>
      </c>
      <c r="CW120" s="81"/>
      <c r="CX120" s="76">
        <v>2</v>
      </c>
      <c r="CY120" s="14"/>
      <c r="DC120" s="73"/>
      <c r="DR120">
        <v>0.999</v>
      </c>
      <c r="DS120">
        <v>5.66</v>
      </c>
      <c r="DT120">
        <v>2.72</v>
      </c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C120" s="14"/>
      <c r="FD120" s="14"/>
    </row>
    <row r="121" spans="4:160" x14ac:dyDescent="0.25"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CR121" s="14"/>
      <c r="CS121" s="149"/>
      <c r="CT121" s="149"/>
      <c r="CU121" s="150" t="s">
        <v>80</v>
      </c>
      <c r="CV121" s="77">
        <v>1</v>
      </c>
      <c r="CW121" s="78">
        <v>1</v>
      </c>
      <c r="CX121" s="75">
        <v>2</v>
      </c>
      <c r="CY121" s="14"/>
      <c r="DC121" s="73" t="s">
        <v>95</v>
      </c>
      <c r="DD121" t="s">
        <v>96</v>
      </c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</row>
    <row r="122" spans="4:160" ht="15.75" thickBot="1" x14ac:dyDescent="0.3"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CR122" s="14"/>
      <c r="CS122" s="149"/>
      <c r="CT122" s="149"/>
      <c r="CU122" s="150"/>
      <c r="CV122" s="79">
        <v>1</v>
      </c>
      <c r="CW122" s="81"/>
      <c r="CX122" s="76">
        <v>2</v>
      </c>
      <c r="CY122" s="14"/>
      <c r="DB122">
        <v>0.9</v>
      </c>
      <c r="DC122">
        <v>25.72</v>
      </c>
      <c r="DD122">
        <v>7.71</v>
      </c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</row>
    <row r="123" spans="4:160" x14ac:dyDescent="0.25"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CR123" s="14"/>
      <c r="CS123" s="149"/>
      <c r="CT123" s="149"/>
      <c r="CU123" s="150" t="s">
        <v>81</v>
      </c>
      <c r="CV123" s="77">
        <v>1</v>
      </c>
      <c r="CW123" s="78">
        <v>1</v>
      </c>
      <c r="CX123" s="75">
        <v>2</v>
      </c>
      <c r="CY123" s="14"/>
      <c r="DB123">
        <v>0.91</v>
      </c>
      <c r="DC123">
        <v>3.11</v>
      </c>
      <c r="DD123">
        <v>1.51</v>
      </c>
    </row>
    <row r="124" spans="4:160" ht="15.75" thickBot="1" x14ac:dyDescent="0.3"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CR124" s="14"/>
      <c r="CS124" s="149"/>
      <c r="CT124" s="149"/>
      <c r="CU124" s="150"/>
      <c r="CV124" s="79">
        <v>1</v>
      </c>
      <c r="CW124" s="81"/>
      <c r="CX124" s="76">
        <v>2</v>
      </c>
      <c r="CY124" s="14"/>
      <c r="CZ124" s="66"/>
      <c r="DB124">
        <v>0.92</v>
      </c>
      <c r="DC124">
        <v>6.77</v>
      </c>
      <c r="DD124">
        <v>3.92</v>
      </c>
    </row>
    <row r="125" spans="4:160" x14ac:dyDescent="0.25"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CR125" s="14"/>
      <c r="CS125" s="149"/>
      <c r="CT125" s="149"/>
      <c r="CU125" s="150" t="s">
        <v>82</v>
      </c>
      <c r="CV125" s="77">
        <v>1</v>
      </c>
      <c r="CW125" s="78">
        <v>1</v>
      </c>
      <c r="CX125" s="75">
        <v>2</v>
      </c>
      <c r="CY125" s="14"/>
      <c r="DB125">
        <v>0.93</v>
      </c>
      <c r="DC125">
        <v>13.99</v>
      </c>
      <c r="DD125">
        <v>3.61</v>
      </c>
    </row>
    <row r="126" spans="4:160" ht="15.75" thickBot="1" x14ac:dyDescent="0.3"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CR126" s="14"/>
      <c r="CS126" s="149"/>
      <c r="CT126" s="149"/>
      <c r="CU126" s="150"/>
      <c r="CV126" s="79">
        <v>1</v>
      </c>
      <c r="CW126" s="81"/>
      <c r="CX126" s="76">
        <v>2</v>
      </c>
      <c r="CY126" s="14"/>
      <c r="DB126">
        <v>0.94</v>
      </c>
      <c r="DC126">
        <v>8.01</v>
      </c>
      <c r="DD126">
        <v>1.54</v>
      </c>
    </row>
    <row r="127" spans="4:160" x14ac:dyDescent="0.25"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CR127" s="14"/>
      <c r="CS127" s="149"/>
      <c r="CT127" s="149"/>
      <c r="CU127" s="150" t="s">
        <v>83</v>
      </c>
      <c r="CV127" s="77">
        <v>1</v>
      </c>
      <c r="CW127" s="78">
        <v>1</v>
      </c>
      <c r="CX127" s="75">
        <v>2</v>
      </c>
      <c r="CY127" s="14"/>
      <c r="DB127">
        <v>0.95</v>
      </c>
      <c r="DC127">
        <v>5.68</v>
      </c>
      <c r="DD127">
        <v>1.88</v>
      </c>
    </row>
    <row r="128" spans="4:160" ht="15.75" thickBot="1" x14ac:dyDescent="0.3"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CR128" s="14"/>
      <c r="CS128" s="149"/>
      <c r="CT128" s="149"/>
      <c r="CU128" s="150"/>
      <c r="CV128" s="79">
        <v>1</v>
      </c>
      <c r="CW128" s="81"/>
      <c r="CX128" s="76">
        <v>2</v>
      </c>
      <c r="CY128" s="14"/>
      <c r="DB128">
        <v>0.96</v>
      </c>
      <c r="DC128">
        <v>8.0299999999999994</v>
      </c>
      <c r="DD128">
        <v>3.64</v>
      </c>
    </row>
    <row r="129" spans="2:129" x14ac:dyDescent="0.25"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CR129" s="14"/>
      <c r="CS129" s="149"/>
      <c r="CT129" s="149"/>
      <c r="CU129" s="150" t="s">
        <v>84</v>
      </c>
      <c r="CV129" s="77">
        <v>1</v>
      </c>
      <c r="CW129" s="78">
        <v>1</v>
      </c>
      <c r="CX129" s="75">
        <v>2</v>
      </c>
      <c r="CY129" s="14"/>
      <c r="DB129">
        <v>0.98</v>
      </c>
      <c r="DC129">
        <v>1.98</v>
      </c>
      <c r="DD129">
        <v>1.1200000000000001</v>
      </c>
    </row>
    <row r="130" spans="2:129" ht="15.75" thickBot="1" x14ac:dyDescent="0.3"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CR130" s="14"/>
      <c r="CS130" s="149"/>
      <c r="CT130" s="149"/>
      <c r="CU130" s="150"/>
      <c r="CV130" s="79">
        <v>1</v>
      </c>
      <c r="CW130" s="81"/>
      <c r="CX130" s="76">
        <v>2</v>
      </c>
      <c r="CY130" s="14"/>
      <c r="DB130">
        <v>0.999</v>
      </c>
      <c r="DC130">
        <v>7.39</v>
      </c>
      <c r="DD130">
        <v>3.97</v>
      </c>
    </row>
    <row r="131" spans="2:129" x14ac:dyDescent="0.25"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CR131" s="14"/>
      <c r="CS131" s="149"/>
      <c r="CT131" s="149"/>
      <c r="CU131" s="150" t="s">
        <v>85</v>
      </c>
      <c r="CV131" s="77">
        <v>1</v>
      </c>
      <c r="CW131" s="78">
        <v>1</v>
      </c>
      <c r="CX131" s="75">
        <v>2</v>
      </c>
      <c r="CY131" s="14"/>
    </row>
    <row r="132" spans="2:129" ht="15.75" thickBot="1" x14ac:dyDescent="0.3"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CR132" s="14"/>
      <c r="CS132" s="149"/>
      <c r="CT132" s="149"/>
      <c r="CU132" s="150"/>
      <c r="CV132" s="79">
        <v>1</v>
      </c>
      <c r="CW132" s="81"/>
      <c r="CX132" s="76">
        <v>2</v>
      </c>
      <c r="CY132" s="14"/>
    </row>
    <row r="133" spans="2:129" x14ac:dyDescent="0.25"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CR133" s="14"/>
      <c r="CS133" s="149"/>
      <c r="CT133" s="149"/>
      <c r="CU133" s="150" t="s">
        <v>64</v>
      </c>
      <c r="CV133" s="77">
        <v>1</v>
      </c>
      <c r="CW133" s="78">
        <v>1</v>
      </c>
      <c r="CX133" s="75">
        <v>2</v>
      </c>
      <c r="CY133" s="14"/>
    </row>
    <row r="134" spans="2:129" ht="15.75" thickBot="1" x14ac:dyDescent="0.3"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CR134" s="14"/>
      <c r="CS134" s="149"/>
      <c r="CT134" s="149"/>
      <c r="CU134" s="150"/>
      <c r="CV134" s="79">
        <v>1</v>
      </c>
      <c r="CW134" s="81"/>
      <c r="CX134" s="76">
        <v>2</v>
      </c>
      <c r="CY134" s="14"/>
      <c r="CZ134" s="66"/>
      <c r="DR134" s="14"/>
      <c r="DS134" s="14"/>
      <c r="DT134" s="14"/>
      <c r="DU134" s="14"/>
      <c r="DV134" s="14"/>
      <c r="DW134" s="14"/>
      <c r="DX134" s="14"/>
      <c r="DY134" s="14"/>
    </row>
    <row r="135" spans="2:129" x14ac:dyDescent="0.25"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CR135" s="14"/>
      <c r="CS135" s="149"/>
      <c r="CT135" s="149"/>
      <c r="CU135" s="150" t="s">
        <v>65</v>
      </c>
      <c r="CV135" s="77">
        <v>1</v>
      </c>
      <c r="CW135" s="78">
        <v>1</v>
      </c>
      <c r="CX135" s="75">
        <v>2</v>
      </c>
      <c r="CY135" s="14"/>
      <c r="DR135" s="14"/>
      <c r="DS135" s="14"/>
      <c r="DT135" s="14"/>
      <c r="DU135" s="14"/>
      <c r="DV135" s="14"/>
      <c r="DW135" s="14"/>
      <c r="DX135" s="14"/>
      <c r="DY135" s="14"/>
    </row>
    <row r="136" spans="2:129" ht="15.75" thickBot="1" x14ac:dyDescent="0.3">
      <c r="CR136" s="14"/>
      <c r="CS136" s="149"/>
      <c r="CT136" s="149"/>
      <c r="CU136" s="150"/>
      <c r="CV136" s="79">
        <v>1</v>
      </c>
      <c r="CW136" s="81"/>
      <c r="CX136" s="76">
        <v>2</v>
      </c>
      <c r="CY136" s="14"/>
      <c r="DR136" s="14"/>
      <c r="DS136" s="14"/>
      <c r="DT136" s="14"/>
      <c r="DU136" s="14"/>
      <c r="DV136" s="14"/>
      <c r="DW136" s="14"/>
      <c r="DX136" s="14"/>
      <c r="DY136" s="14"/>
    </row>
    <row r="137" spans="2:129" x14ac:dyDescent="0.25">
      <c r="CR137" s="14"/>
      <c r="CS137" s="14"/>
      <c r="CT137" s="14"/>
      <c r="CU137" s="14"/>
      <c r="CV137" s="14"/>
      <c r="CW137" s="14"/>
      <c r="CX137" s="14"/>
      <c r="CY137" s="14"/>
      <c r="DR137" s="14"/>
      <c r="DS137" s="14"/>
      <c r="DT137" s="14"/>
      <c r="DU137" s="14"/>
      <c r="DV137" s="14"/>
      <c r="DW137" s="14"/>
      <c r="DX137" s="14"/>
      <c r="DY137" s="14"/>
    </row>
    <row r="138" spans="2:129" x14ac:dyDescent="0.25">
      <c r="DR138" s="14"/>
      <c r="DS138" s="14"/>
      <c r="DT138" s="14"/>
      <c r="DU138" s="14"/>
      <c r="DV138" s="14"/>
      <c r="DW138" s="14"/>
      <c r="DX138" s="14"/>
      <c r="DY138" s="14"/>
    </row>
    <row r="139" spans="2:129" x14ac:dyDescent="0.25">
      <c r="DR139" s="14"/>
      <c r="DS139" s="14"/>
      <c r="DT139" s="14"/>
      <c r="DU139" s="14"/>
      <c r="DV139" s="14"/>
      <c r="DW139" s="14"/>
      <c r="DX139" s="14"/>
      <c r="DY139" s="14"/>
    </row>
    <row r="140" spans="2:129" x14ac:dyDescent="0.25">
      <c r="DR140" s="14"/>
      <c r="DS140" s="14"/>
      <c r="DT140" s="14"/>
      <c r="DU140" s="14"/>
      <c r="DV140" s="14"/>
      <c r="DW140" s="14"/>
      <c r="DX140" s="14"/>
      <c r="DY140" s="14"/>
    </row>
    <row r="141" spans="2:129" x14ac:dyDescent="0.25">
      <c r="AC141" s="200" t="s">
        <v>18</v>
      </c>
      <c r="AD141" s="200"/>
      <c r="AE141" s="200"/>
      <c r="AF141">
        <v>2</v>
      </c>
      <c r="AG141">
        <v>3</v>
      </c>
      <c r="AH141">
        <v>4</v>
      </c>
      <c r="AI141">
        <v>5</v>
      </c>
      <c r="AJ141">
        <v>6</v>
      </c>
      <c r="DR141" s="14"/>
      <c r="DS141" s="14"/>
      <c r="DT141" s="14"/>
      <c r="DU141" s="14"/>
      <c r="DV141" s="14"/>
      <c r="DW141" s="14"/>
      <c r="DX141" s="14"/>
      <c r="DY141" s="14"/>
    </row>
    <row r="142" spans="2:129" x14ac:dyDescent="0.25">
      <c r="AC142" s="266" t="s">
        <v>26</v>
      </c>
      <c r="AD142" s="266"/>
      <c r="AE142" t="s">
        <v>33</v>
      </c>
      <c r="AF142" s="17">
        <v>4.4337037037037043E-2</v>
      </c>
      <c r="AG142" s="17">
        <v>5.8359259259259257E-2</v>
      </c>
      <c r="AH142" s="2">
        <v>9.5929629629629629E-2</v>
      </c>
      <c r="AI142" s="17">
        <v>0.11020370370370371</v>
      </c>
      <c r="AJ142" s="17">
        <v>0.17463333333333333</v>
      </c>
      <c r="DR142" s="14"/>
      <c r="DS142" s="14"/>
      <c r="DT142" s="14"/>
      <c r="DU142" s="14"/>
      <c r="DV142" s="14"/>
      <c r="DW142" s="14"/>
      <c r="DX142" s="14"/>
      <c r="DY142" s="14"/>
    </row>
    <row r="143" spans="2:129" x14ac:dyDescent="0.2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AC143" s="266"/>
      <c r="AD143" s="266"/>
      <c r="AE143" t="s">
        <v>32</v>
      </c>
      <c r="AF143" s="1">
        <v>6.3396296296296298E-2</v>
      </c>
      <c r="AG143" s="1">
        <v>8.0125925925925934E-2</v>
      </c>
      <c r="AH143" s="1">
        <v>0.13418888888888889</v>
      </c>
      <c r="AI143" s="30">
        <v>0.16345925925925925</v>
      </c>
      <c r="AJ143" s="30">
        <v>0.27773703703703706</v>
      </c>
      <c r="DR143" s="14"/>
      <c r="DS143" s="14"/>
      <c r="DT143" s="14"/>
      <c r="DU143" s="14"/>
      <c r="DV143" s="14"/>
      <c r="DW143" s="14"/>
      <c r="DX143" s="14"/>
      <c r="DY143" s="14"/>
    </row>
    <row r="144" spans="2:129" ht="15" customHeight="1" x14ac:dyDescent="0.2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AE144" t="s">
        <v>39</v>
      </c>
      <c r="AF144" s="39">
        <f>AVERAGE(AF142:AF143)</f>
        <v>5.3866666666666674E-2</v>
      </c>
      <c r="AG144" s="39">
        <f>AVERAGE(AG142:AG143)</f>
        <v>6.9242592592592592E-2</v>
      </c>
      <c r="AH144" s="39">
        <f>AVERAGE(AH142:AH143)</f>
        <v>0.11505925925925925</v>
      </c>
      <c r="AI144" s="39">
        <f>AVERAGE(AI142:AI143)</f>
        <v>0.13683148148148147</v>
      </c>
      <c r="AJ144" s="39">
        <f>AVERAGE(AJ142:AJ143)</f>
        <v>0.22618518518518521</v>
      </c>
      <c r="DR144" s="14"/>
      <c r="DS144" s="14"/>
      <c r="DT144" s="14"/>
      <c r="DU144" s="14"/>
      <c r="DV144" s="14"/>
      <c r="DW144" s="14"/>
      <c r="DX144" s="14"/>
      <c r="DY144" s="14"/>
    </row>
    <row r="145" spans="2:129" ht="15" customHeight="1" x14ac:dyDescent="0.25">
      <c r="B145" s="14"/>
      <c r="C145" s="200"/>
      <c r="D145" s="200"/>
      <c r="E145" s="263"/>
      <c r="F145" s="252" t="s">
        <v>1</v>
      </c>
      <c r="G145" s="253"/>
      <c r="H145" s="253"/>
      <c r="I145" s="253"/>
      <c r="J145" s="253"/>
      <c r="K145" s="253"/>
      <c r="L145" s="253"/>
      <c r="M145" s="253"/>
      <c r="N145" s="253"/>
      <c r="O145" s="254"/>
      <c r="P145" s="14"/>
      <c r="Q145" s="14"/>
      <c r="R145" s="14"/>
      <c r="S145" s="14"/>
      <c r="T145" s="14"/>
      <c r="U145" s="14"/>
      <c r="V145" s="14"/>
      <c r="AS145">
        <v>15</v>
      </c>
      <c r="AT145">
        <v>16</v>
      </c>
      <c r="AU145">
        <v>17</v>
      </c>
      <c r="DR145" s="14"/>
      <c r="DS145" s="14"/>
      <c r="DT145" s="14"/>
      <c r="DU145" s="14"/>
      <c r="DV145" s="14"/>
      <c r="DW145" s="14"/>
      <c r="DX145" s="14"/>
      <c r="DY145" s="14"/>
    </row>
    <row r="146" spans="2:129" ht="15" customHeight="1" x14ac:dyDescent="0.25">
      <c r="B146" s="14"/>
      <c r="C146" s="200"/>
      <c r="D146" s="200"/>
      <c r="E146" s="263"/>
      <c r="F146" s="255"/>
      <c r="G146" s="256"/>
      <c r="H146" s="256"/>
      <c r="I146" s="256"/>
      <c r="J146" s="256"/>
      <c r="K146" s="256"/>
      <c r="L146" s="256"/>
      <c r="M146" s="256"/>
      <c r="N146" s="256"/>
      <c r="O146" s="257"/>
      <c r="P146" s="14"/>
      <c r="Q146" s="14"/>
      <c r="R146" s="14"/>
      <c r="S146" s="14"/>
      <c r="T146" s="14"/>
      <c r="U146" s="14"/>
      <c r="V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</row>
    <row r="147" spans="2:129" ht="15" customHeight="1" x14ac:dyDescent="0.25">
      <c r="B147" s="14"/>
      <c r="C147" s="264"/>
      <c r="D147" s="264"/>
      <c r="E147" s="265"/>
      <c r="F147" s="258" t="s">
        <v>27</v>
      </c>
      <c r="G147" s="259"/>
      <c r="H147" s="259"/>
      <c r="I147" s="259"/>
      <c r="J147" s="259"/>
      <c r="K147" s="259"/>
      <c r="L147" s="259"/>
      <c r="M147" s="259"/>
      <c r="N147" s="259"/>
      <c r="O147" s="260"/>
      <c r="P147" s="14"/>
      <c r="Q147" s="14"/>
      <c r="R147" s="14"/>
      <c r="S147" s="14"/>
      <c r="T147" s="14"/>
      <c r="U147" s="14"/>
      <c r="V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</row>
    <row r="148" spans="2:129" ht="15" customHeight="1" x14ac:dyDescent="0.25">
      <c r="B148" s="14"/>
      <c r="C148" s="119" t="s">
        <v>13</v>
      </c>
      <c r="D148" s="120"/>
      <c r="E148" s="250" t="s">
        <v>18</v>
      </c>
      <c r="F148" s="261" t="s">
        <v>5</v>
      </c>
      <c r="G148" s="261" t="s">
        <v>6</v>
      </c>
      <c r="H148" s="261" t="s">
        <v>7</v>
      </c>
      <c r="I148" s="261" t="s">
        <v>8</v>
      </c>
      <c r="J148" s="261" t="s">
        <v>9</v>
      </c>
      <c r="K148" s="261" t="s">
        <v>10</v>
      </c>
      <c r="L148" s="261" t="s">
        <v>11</v>
      </c>
      <c r="M148" s="261" t="s">
        <v>12</v>
      </c>
      <c r="N148" s="261" t="s">
        <v>4</v>
      </c>
      <c r="O148" s="261" t="s">
        <v>3</v>
      </c>
      <c r="P148" s="14"/>
      <c r="Q148" s="14"/>
      <c r="R148" s="14"/>
      <c r="S148" s="14"/>
      <c r="T148" s="14"/>
      <c r="U148" s="14"/>
      <c r="V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</row>
    <row r="149" spans="2:129" ht="15" customHeight="1" x14ac:dyDescent="0.25">
      <c r="B149" s="14"/>
      <c r="C149" s="121"/>
      <c r="D149" s="122"/>
      <c r="E149" s="251"/>
      <c r="F149" s="262"/>
      <c r="G149" s="262"/>
      <c r="H149" s="262"/>
      <c r="I149" s="262"/>
      <c r="J149" s="262"/>
      <c r="K149" s="262"/>
      <c r="L149" s="262"/>
      <c r="M149" s="262"/>
      <c r="N149" s="262"/>
      <c r="O149" s="262"/>
      <c r="P149" s="14"/>
      <c r="Q149" s="14"/>
      <c r="R149" s="14"/>
      <c r="S149" s="14"/>
      <c r="T149" s="14"/>
      <c r="U149" s="14"/>
      <c r="V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</row>
    <row r="150" spans="2:129" ht="15" customHeight="1" x14ac:dyDescent="0.25">
      <c r="B150" s="14"/>
      <c r="C150" s="228" t="s">
        <v>14</v>
      </c>
      <c r="D150" s="229"/>
      <c r="E150" s="234">
        <v>2</v>
      </c>
      <c r="F150" s="3">
        <v>6.3899999999999998E-2</v>
      </c>
      <c r="G150" s="4">
        <v>2.8000000000000001E-2</v>
      </c>
      <c r="H150" s="4">
        <v>2.7300000000000001E-2</v>
      </c>
      <c r="I150" s="4">
        <v>2.9100000000000001E-2</v>
      </c>
      <c r="J150" s="4">
        <v>2.64E-2</v>
      </c>
      <c r="K150" s="4">
        <v>3.1699999999999999E-2</v>
      </c>
      <c r="L150" s="4">
        <v>2.8299999999999999E-2</v>
      </c>
      <c r="M150" s="4">
        <v>2.7E-2</v>
      </c>
      <c r="N150" s="4">
        <v>2.6200000000000001E-2</v>
      </c>
      <c r="O150" s="5">
        <v>2.6800000000000001E-2</v>
      </c>
      <c r="P150" s="14"/>
      <c r="Q150" s="14"/>
      <c r="R150" s="14"/>
      <c r="S150" s="14"/>
      <c r="T150" s="14"/>
      <c r="U150" s="14"/>
      <c r="V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</row>
    <row r="151" spans="2:129" ht="15" customHeight="1" x14ac:dyDescent="0.25">
      <c r="B151" s="14"/>
      <c r="C151" s="230"/>
      <c r="D151" s="231"/>
      <c r="E151" s="199"/>
      <c r="F151" s="9">
        <v>9.8000000000000004E-2</v>
      </c>
      <c r="G151" s="10">
        <v>4.1300000000000003E-2</v>
      </c>
      <c r="H151" s="10">
        <v>3.95E-2</v>
      </c>
      <c r="I151" s="10">
        <v>4.2000000000000003E-2</v>
      </c>
      <c r="J151" s="10">
        <v>4.1399999999999999E-2</v>
      </c>
      <c r="K151" s="10">
        <v>4.1200000000000001E-2</v>
      </c>
      <c r="L151" s="10">
        <v>4.0899999999999999E-2</v>
      </c>
      <c r="M151" s="10">
        <v>4.1200000000000001E-2</v>
      </c>
      <c r="N151" s="10">
        <v>3.9399999999999998E-2</v>
      </c>
      <c r="O151" s="11">
        <v>4.1399999999999999E-2</v>
      </c>
      <c r="P151" s="14"/>
      <c r="Q151" s="14"/>
      <c r="R151" s="14"/>
      <c r="S151" s="14"/>
      <c r="T151" s="14"/>
      <c r="U151" s="14"/>
      <c r="V151" s="14"/>
      <c r="AC151" s="200" t="s">
        <v>18</v>
      </c>
      <c r="AD151" s="200"/>
      <c r="AE151" s="200"/>
      <c r="AF151">
        <v>2</v>
      </c>
      <c r="AG151">
        <v>3</v>
      </c>
      <c r="AH151">
        <v>4</v>
      </c>
      <c r="AI151">
        <v>5</v>
      </c>
      <c r="AJ151">
        <v>6</v>
      </c>
      <c r="AK151">
        <v>7</v>
      </c>
      <c r="AL151">
        <v>8</v>
      </c>
      <c r="AM151">
        <v>9</v>
      </c>
      <c r="AN151">
        <v>10</v>
      </c>
      <c r="AO151">
        <v>11</v>
      </c>
      <c r="AP151">
        <v>12</v>
      </c>
      <c r="AQ151">
        <v>13</v>
      </c>
      <c r="AR151">
        <v>14</v>
      </c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</row>
    <row r="152" spans="2:129" ht="15" customHeight="1" x14ac:dyDescent="0.25">
      <c r="B152" s="14"/>
      <c r="C152" s="230"/>
      <c r="D152" s="231"/>
      <c r="E152" s="234">
        <v>3</v>
      </c>
      <c r="F152" s="6">
        <v>0.10929999999999999</v>
      </c>
      <c r="G152" s="7">
        <v>4.02E-2</v>
      </c>
      <c r="H152" s="7">
        <v>3.9100000000000003E-2</v>
      </c>
      <c r="I152" s="7">
        <v>4.2299999999999997E-2</v>
      </c>
      <c r="J152" s="7">
        <v>0.04</v>
      </c>
      <c r="K152" s="7">
        <v>4.02E-2</v>
      </c>
      <c r="L152" s="7">
        <v>3.8600000000000002E-2</v>
      </c>
      <c r="M152" s="7">
        <v>4.2900000000000001E-2</v>
      </c>
      <c r="N152" s="7">
        <v>4.0599999999999997E-2</v>
      </c>
      <c r="O152" s="8">
        <v>4.1200000000000001E-2</v>
      </c>
      <c r="P152" s="14"/>
      <c r="Q152" s="14"/>
      <c r="R152" s="14"/>
      <c r="S152" s="14"/>
      <c r="T152" s="14"/>
      <c r="U152" s="14"/>
      <c r="V152" s="14"/>
      <c r="AC152" s="266" t="s">
        <v>26</v>
      </c>
      <c r="AD152" s="266"/>
      <c r="AE152" t="s">
        <v>33</v>
      </c>
      <c r="AF152" s="17">
        <v>8.3862962962962972E-2</v>
      </c>
      <c r="AG152" s="17">
        <v>0.10394074074074074</v>
      </c>
      <c r="AH152" s="17">
        <v>0.19248518518518518</v>
      </c>
      <c r="AI152" s="17">
        <v>0.22874814814814814</v>
      </c>
      <c r="AJ152" s="17">
        <v>0.30625185185185183</v>
      </c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</row>
    <row r="153" spans="2:129" ht="15" customHeight="1" x14ac:dyDescent="0.25">
      <c r="B153" s="14"/>
      <c r="C153" s="230"/>
      <c r="D153" s="231"/>
      <c r="E153" s="199"/>
      <c r="F153" s="9">
        <v>0.16980000000000001</v>
      </c>
      <c r="G153" s="10">
        <v>5.9299999999999999E-2</v>
      </c>
      <c r="H153" s="10">
        <v>5.8500000000000003E-2</v>
      </c>
      <c r="I153" s="10">
        <v>5.8099999999999999E-2</v>
      </c>
      <c r="J153" s="10">
        <v>5.9700000000000003E-2</v>
      </c>
      <c r="K153" s="10">
        <v>5.6599999999999998E-2</v>
      </c>
      <c r="L153" s="10">
        <v>5.7599999999999998E-2</v>
      </c>
      <c r="M153" s="10">
        <v>5.7700000000000001E-2</v>
      </c>
      <c r="N153" s="10">
        <v>5.6300000000000003E-2</v>
      </c>
      <c r="O153" s="11">
        <v>5.7500000000000002E-2</v>
      </c>
      <c r="P153" s="14"/>
      <c r="Q153" s="14"/>
      <c r="R153" s="14"/>
      <c r="S153" s="14"/>
      <c r="T153" s="14"/>
      <c r="U153" s="14"/>
      <c r="V153" s="14"/>
      <c r="AC153" s="266"/>
      <c r="AD153" s="266"/>
      <c r="AE153" t="s">
        <v>32</v>
      </c>
      <c r="AF153" s="30">
        <v>0.12945185185185185</v>
      </c>
      <c r="AG153" s="30">
        <v>0.15093703703703704</v>
      </c>
      <c r="AH153" s="30">
        <v>0.29628518518518521</v>
      </c>
      <c r="AI153" s="30">
        <v>0.34184444444444445</v>
      </c>
      <c r="AJ153" s="30">
        <v>0.45344074074074076</v>
      </c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</row>
    <row r="154" spans="2:129" x14ac:dyDescent="0.25">
      <c r="B154" s="14"/>
      <c r="C154" s="230"/>
      <c r="D154" s="231"/>
      <c r="E154" s="234">
        <v>4</v>
      </c>
      <c r="F154" s="6">
        <v>0.12640000000000001</v>
      </c>
      <c r="G154" s="7">
        <v>4.6699999999999998E-2</v>
      </c>
      <c r="H154" s="7">
        <v>4.7899999999999998E-2</v>
      </c>
      <c r="I154" s="7">
        <v>4.82E-2</v>
      </c>
      <c r="J154" s="7">
        <v>5.0799999999999998E-2</v>
      </c>
      <c r="K154" s="7">
        <v>5.0799999999999998E-2</v>
      </c>
      <c r="L154" s="7">
        <v>4.7699999999999999E-2</v>
      </c>
      <c r="M154" s="7">
        <v>5.1799999999999999E-2</v>
      </c>
      <c r="N154" s="7">
        <v>4.82E-2</v>
      </c>
      <c r="O154" s="8">
        <v>7.5300000000000006E-2</v>
      </c>
      <c r="P154" s="14"/>
      <c r="Q154" s="14"/>
      <c r="R154" s="14"/>
      <c r="S154" s="14"/>
      <c r="T154" s="14"/>
      <c r="U154" s="14"/>
      <c r="V154" s="14"/>
      <c r="AE154" t="s">
        <v>38</v>
      </c>
      <c r="AF154" s="39">
        <f>AVERAGE(AF152:AF153)</f>
        <v>0.10665740740740741</v>
      </c>
      <c r="AG154" s="39">
        <f>AVERAGE(AG152:AG153)</f>
        <v>0.12743888888888888</v>
      </c>
      <c r="AH154" s="39">
        <f>AVERAGE(AH152:AH153)</f>
        <v>0.24438518518518521</v>
      </c>
      <c r="AI154" s="39">
        <f>AVERAGE(AI152:AI153)</f>
        <v>0.28529629629629627</v>
      </c>
      <c r="AJ154" s="39">
        <f>AVERAGE(AJ152:AJ153)</f>
        <v>0.37984629629629629</v>
      </c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</row>
    <row r="155" spans="2:129" x14ac:dyDescent="0.25">
      <c r="B155" s="14"/>
      <c r="C155" s="230"/>
      <c r="D155" s="231"/>
      <c r="E155" s="199"/>
      <c r="F155" s="9">
        <v>0.18540000000000001</v>
      </c>
      <c r="G155" s="10">
        <v>6.9800000000000001E-2</v>
      </c>
      <c r="H155" s="10">
        <v>6.83E-2</v>
      </c>
      <c r="I155" s="10">
        <v>7.0900000000000005E-2</v>
      </c>
      <c r="J155" s="10">
        <v>6.83E-2</v>
      </c>
      <c r="K155" s="10">
        <v>6.7900000000000002E-2</v>
      </c>
      <c r="L155" s="10">
        <v>6.93E-2</v>
      </c>
      <c r="M155" s="10">
        <v>6.7500000000000004E-2</v>
      </c>
      <c r="N155" s="10">
        <v>8.1299999999999997E-2</v>
      </c>
      <c r="O155" s="11">
        <v>6.8000000000000005E-2</v>
      </c>
      <c r="P155" s="14"/>
      <c r="Q155" s="14"/>
      <c r="R155" s="14"/>
      <c r="S155" s="14"/>
      <c r="T155" s="14"/>
      <c r="U155" s="14"/>
      <c r="V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</row>
    <row r="156" spans="2:129" x14ac:dyDescent="0.25">
      <c r="B156" s="14"/>
      <c r="C156" s="230"/>
      <c r="D156" s="231"/>
      <c r="E156" s="234">
        <v>5</v>
      </c>
      <c r="F156" s="6">
        <v>0.19769999999999999</v>
      </c>
      <c r="G156" s="7">
        <v>7.4499999999999997E-2</v>
      </c>
      <c r="H156" s="7">
        <v>7.3999999999999996E-2</v>
      </c>
      <c r="I156" s="7">
        <v>7.3300000000000004E-2</v>
      </c>
      <c r="J156" s="7">
        <v>7.5800000000000006E-2</v>
      </c>
      <c r="K156" s="7">
        <v>7.2900000000000006E-2</v>
      </c>
      <c r="L156" s="7">
        <v>7.3200000000000001E-2</v>
      </c>
      <c r="M156" s="7">
        <v>7.5700000000000003E-2</v>
      </c>
      <c r="N156" s="7">
        <v>7.2499999999999995E-2</v>
      </c>
      <c r="O156" s="8">
        <v>8.3099999999999993E-2</v>
      </c>
      <c r="P156" s="14"/>
      <c r="Q156" s="14"/>
      <c r="R156" s="14"/>
      <c r="S156" s="14"/>
      <c r="T156" s="14"/>
      <c r="U156" s="14"/>
      <c r="V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</row>
    <row r="157" spans="2:129" x14ac:dyDescent="0.25">
      <c r="B157" s="14"/>
      <c r="C157" s="230"/>
      <c r="D157" s="231"/>
      <c r="E157" s="199"/>
      <c r="F157" s="21">
        <v>0.30270000000000002</v>
      </c>
      <c r="G157" s="22">
        <v>0.10780000000000001</v>
      </c>
      <c r="H157" s="22">
        <v>0.1111</v>
      </c>
      <c r="I157" s="22">
        <v>0.10580000000000001</v>
      </c>
      <c r="J157" s="22">
        <v>0.11310000000000001</v>
      </c>
      <c r="K157" s="22">
        <v>0.107</v>
      </c>
      <c r="L157" s="22">
        <v>0.11260000000000001</v>
      </c>
      <c r="M157" s="22">
        <v>0.1071</v>
      </c>
      <c r="N157" s="22">
        <v>0.1075</v>
      </c>
      <c r="O157" s="23">
        <v>0.113</v>
      </c>
      <c r="P157" s="14"/>
      <c r="Q157" s="14"/>
      <c r="R157" s="14"/>
      <c r="S157" s="14"/>
      <c r="T157" s="14"/>
      <c r="U157" s="14"/>
      <c r="V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</row>
    <row r="158" spans="2:129" x14ac:dyDescent="0.25">
      <c r="B158" s="14"/>
      <c r="C158" s="230"/>
      <c r="D158" s="231"/>
      <c r="E158" s="234">
        <v>6</v>
      </c>
      <c r="F158" s="6">
        <v>0.36449999999999999</v>
      </c>
      <c r="G158" s="7">
        <v>0.23930000000000001</v>
      </c>
      <c r="H158" s="7">
        <v>0.108</v>
      </c>
      <c r="I158" s="7">
        <v>0.1</v>
      </c>
      <c r="J158" s="7">
        <v>0.1022</v>
      </c>
      <c r="K158" s="7">
        <v>0.10150000000000001</v>
      </c>
      <c r="L158" s="7">
        <v>0.1008</v>
      </c>
      <c r="M158" s="7">
        <v>0.1014</v>
      </c>
      <c r="N158" s="7">
        <v>0.10349999999999999</v>
      </c>
      <c r="O158" s="8">
        <v>0.1018</v>
      </c>
      <c r="P158" s="14"/>
      <c r="Q158" s="14"/>
      <c r="R158" s="14"/>
      <c r="S158" s="14"/>
      <c r="T158" s="14"/>
      <c r="U158" s="14"/>
      <c r="V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</row>
    <row r="159" spans="2:129" x14ac:dyDescent="0.25">
      <c r="B159" s="14"/>
      <c r="C159" s="232"/>
      <c r="D159" s="233"/>
      <c r="E159" s="199"/>
      <c r="F159" s="24">
        <v>0.6542</v>
      </c>
      <c r="G159" s="25">
        <v>0.41249999999999998</v>
      </c>
      <c r="H159" s="25">
        <v>0.18010000000000001</v>
      </c>
      <c r="I159" s="25">
        <v>0.18709999999999999</v>
      </c>
      <c r="J159" s="25">
        <v>0.18909999999999999</v>
      </c>
      <c r="K159" s="25">
        <v>0.18640000000000001</v>
      </c>
      <c r="L159" s="25">
        <v>0.17899999999999999</v>
      </c>
      <c r="M159" s="25">
        <v>0.17730000000000001</v>
      </c>
      <c r="N159" s="25">
        <v>0.1681</v>
      </c>
      <c r="O159" s="26">
        <v>0.2107</v>
      </c>
      <c r="P159" s="14"/>
      <c r="Q159" s="14"/>
      <c r="R159" s="14"/>
      <c r="S159" s="14"/>
      <c r="T159" s="14"/>
      <c r="U159" s="14"/>
      <c r="V159" s="14"/>
      <c r="CT159" s="14"/>
      <c r="CU159" s="80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K159" s="14"/>
      <c r="DL159" s="80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</row>
    <row r="160" spans="2:129" x14ac:dyDescent="0.25">
      <c r="B160" s="14"/>
      <c r="C160" s="228" t="s">
        <v>15</v>
      </c>
      <c r="D160" s="229"/>
      <c r="E160" s="234">
        <v>2</v>
      </c>
      <c r="F160" s="3">
        <v>8.1100000000000005E-2</v>
      </c>
      <c r="G160" s="4">
        <v>4.6199999999999998E-2</v>
      </c>
      <c r="H160" s="4">
        <v>4.1500000000000002E-2</v>
      </c>
      <c r="I160" s="4">
        <v>4.19E-2</v>
      </c>
      <c r="J160" s="4">
        <v>4.24E-2</v>
      </c>
      <c r="K160" s="4">
        <v>4.2200000000000001E-2</v>
      </c>
      <c r="L160" s="4">
        <v>6.6000000000000003E-2</v>
      </c>
      <c r="M160" s="4">
        <v>4.1700000000000001E-2</v>
      </c>
      <c r="N160" s="4">
        <v>4.1599999999999998E-2</v>
      </c>
      <c r="O160" s="5">
        <v>7.1099999999999997E-2</v>
      </c>
      <c r="P160" s="14"/>
      <c r="Q160" s="14"/>
      <c r="R160" s="14"/>
      <c r="S160" s="14"/>
      <c r="T160" s="14"/>
      <c r="U160" s="14"/>
      <c r="V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K160" s="14"/>
      <c r="DL160" s="14"/>
      <c r="DM160" s="14"/>
      <c r="DN160" s="14"/>
      <c r="DO160" s="14"/>
      <c r="DP160" s="14"/>
      <c r="DQ160" s="14"/>
    </row>
    <row r="161" spans="2:121" x14ac:dyDescent="0.25">
      <c r="B161" s="14"/>
      <c r="C161" s="230"/>
      <c r="D161" s="231"/>
      <c r="E161" s="199"/>
      <c r="F161" s="9">
        <v>0.1348</v>
      </c>
      <c r="G161" s="10">
        <v>7.0300000000000001E-2</v>
      </c>
      <c r="H161" s="10">
        <v>7.5600000000000001E-2</v>
      </c>
      <c r="I161" s="10">
        <v>6.88E-2</v>
      </c>
      <c r="J161" s="10">
        <v>6.6299999999999998E-2</v>
      </c>
      <c r="K161" s="10">
        <v>6.2300000000000001E-2</v>
      </c>
      <c r="L161" s="10">
        <v>6.3200000000000006E-2</v>
      </c>
      <c r="M161" s="10">
        <v>6.6000000000000003E-2</v>
      </c>
      <c r="N161" s="10">
        <v>5.9200000000000003E-2</v>
      </c>
      <c r="O161" s="11">
        <v>5.91E-2</v>
      </c>
      <c r="P161" s="14"/>
      <c r="Q161" s="14"/>
      <c r="R161" s="14"/>
      <c r="S161" s="14"/>
      <c r="T161" s="14"/>
      <c r="U161" s="14"/>
      <c r="V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K161" s="14"/>
      <c r="DL161" s="14"/>
      <c r="DM161" s="14"/>
      <c r="DN161" s="14"/>
      <c r="DO161" s="14"/>
      <c r="DP161" s="14"/>
      <c r="DQ161" s="14"/>
    </row>
    <row r="162" spans="2:121" x14ac:dyDescent="0.25">
      <c r="B162" s="14"/>
      <c r="C162" s="230"/>
      <c r="D162" s="231"/>
      <c r="E162" s="234">
        <v>3</v>
      </c>
      <c r="F162" s="6">
        <v>0.17199999999999999</v>
      </c>
      <c r="G162" s="7">
        <v>6.2399999999999997E-2</v>
      </c>
      <c r="H162" s="7">
        <v>6.2300000000000001E-2</v>
      </c>
      <c r="I162" s="7">
        <v>6.2199999999999998E-2</v>
      </c>
      <c r="J162" s="7">
        <v>6.1800000000000001E-2</v>
      </c>
      <c r="K162" s="7">
        <v>6.4899999999999999E-2</v>
      </c>
      <c r="L162" s="7">
        <v>9.5200000000000007E-2</v>
      </c>
      <c r="M162" s="7">
        <v>8.9399999999999993E-2</v>
      </c>
      <c r="N162" s="7">
        <v>8.5400000000000004E-2</v>
      </c>
      <c r="O162" s="8">
        <v>6.6900000000000001E-2</v>
      </c>
      <c r="P162" s="14"/>
      <c r="Q162" s="235" t="s">
        <v>34</v>
      </c>
      <c r="R162" s="236"/>
      <c r="S162" s="236"/>
      <c r="T162" s="236"/>
      <c r="U162" s="237"/>
      <c r="V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K162" s="14"/>
      <c r="DL162" s="14"/>
      <c r="DM162" s="14"/>
      <c r="DN162" s="14"/>
      <c r="DO162" s="14"/>
      <c r="DP162" s="14"/>
      <c r="DQ162" s="14"/>
    </row>
    <row r="163" spans="2:121" x14ac:dyDescent="0.25">
      <c r="B163" s="14"/>
      <c r="C163" s="230"/>
      <c r="D163" s="231"/>
      <c r="E163" s="199"/>
      <c r="F163" s="9">
        <v>0.25790000000000002</v>
      </c>
      <c r="G163" s="10">
        <v>9.0999999999999998E-2</v>
      </c>
      <c r="H163" s="10">
        <v>8.9399999999999993E-2</v>
      </c>
      <c r="I163" s="10">
        <v>8.9499999999999996E-2</v>
      </c>
      <c r="J163" s="10">
        <v>9.01E-2</v>
      </c>
      <c r="K163" s="10">
        <v>9.06E-2</v>
      </c>
      <c r="L163" s="10">
        <v>9.0899999999999995E-2</v>
      </c>
      <c r="M163" s="10">
        <v>8.9200000000000002E-2</v>
      </c>
      <c r="N163" s="10">
        <v>9.01E-2</v>
      </c>
      <c r="O163" s="11">
        <v>8.9200000000000002E-2</v>
      </c>
      <c r="P163" s="14"/>
      <c r="Q163" s="235"/>
      <c r="R163" s="236"/>
      <c r="S163" s="236"/>
      <c r="T163" s="236"/>
      <c r="U163" s="237"/>
      <c r="V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K163" s="14"/>
      <c r="DL163" s="14"/>
      <c r="DM163" s="14"/>
      <c r="DN163" s="14"/>
      <c r="DO163" s="14"/>
      <c r="DP163" s="14"/>
      <c r="DQ163" s="14"/>
    </row>
    <row r="164" spans="2:121" x14ac:dyDescent="0.25">
      <c r="B164" s="14"/>
      <c r="C164" s="230"/>
      <c r="D164" s="231"/>
      <c r="E164" s="234">
        <v>4</v>
      </c>
      <c r="F164" s="6">
        <v>0.34649999999999997</v>
      </c>
      <c r="G164" s="7">
        <v>0.15090000000000001</v>
      </c>
      <c r="H164" s="7">
        <v>0.1414</v>
      </c>
      <c r="I164" s="7">
        <v>0.1447</v>
      </c>
      <c r="J164" s="7">
        <v>0.16589999999999999</v>
      </c>
      <c r="K164" s="7">
        <v>0.16070000000000001</v>
      </c>
      <c r="L164" s="7">
        <v>0.157</v>
      </c>
      <c r="M164" s="7">
        <v>0.15720000000000001</v>
      </c>
      <c r="N164" s="7">
        <v>0.16520000000000001</v>
      </c>
      <c r="O164" s="8">
        <v>0.1658</v>
      </c>
      <c r="P164" s="14"/>
      <c r="Q164" s="238" t="s">
        <v>19</v>
      </c>
      <c r="R164" s="239"/>
      <c r="S164" s="239"/>
      <c r="T164" s="239"/>
      <c r="U164" s="240"/>
      <c r="V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K164" s="14"/>
      <c r="DL164" s="14"/>
      <c r="DM164" s="14"/>
      <c r="DN164" s="14"/>
      <c r="DO164" s="14"/>
      <c r="DP164" s="14"/>
      <c r="DQ164" s="14"/>
    </row>
    <row r="165" spans="2:121" x14ac:dyDescent="0.25">
      <c r="B165" s="14"/>
      <c r="C165" s="230"/>
      <c r="D165" s="231"/>
      <c r="E165" s="199"/>
      <c r="F165" s="9">
        <v>0.51729999999999998</v>
      </c>
      <c r="G165" s="10">
        <v>0.21729999999999999</v>
      </c>
      <c r="H165" s="10">
        <v>0.21060000000000001</v>
      </c>
      <c r="I165" s="10">
        <v>0.2092</v>
      </c>
      <c r="J165" s="10">
        <v>0.20949999999999999</v>
      </c>
      <c r="K165" s="10">
        <v>0.20760000000000001</v>
      </c>
      <c r="L165" s="10">
        <v>0.20630000000000001</v>
      </c>
      <c r="M165" s="10">
        <v>0.20580000000000001</v>
      </c>
      <c r="N165" s="10">
        <v>0.2092</v>
      </c>
      <c r="O165" s="11">
        <v>0.2079</v>
      </c>
      <c r="P165" s="14"/>
      <c r="Q165" s="241"/>
      <c r="R165" s="242"/>
      <c r="S165" s="242"/>
      <c r="T165" s="242"/>
      <c r="U165" s="243"/>
      <c r="V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K165" s="14"/>
      <c r="DL165" s="14"/>
      <c r="DM165" s="14"/>
      <c r="DN165" s="14"/>
      <c r="DO165" s="14"/>
      <c r="DP165" s="14"/>
      <c r="DQ165" s="14"/>
    </row>
    <row r="166" spans="2:121" x14ac:dyDescent="0.25">
      <c r="B166" s="14"/>
      <c r="C166" s="230"/>
      <c r="D166" s="231"/>
      <c r="E166" s="234">
        <v>5</v>
      </c>
      <c r="F166" s="6">
        <v>0.39450000000000002</v>
      </c>
      <c r="G166" s="7">
        <v>0.16470000000000001</v>
      </c>
      <c r="H166" s="7">
        <v>0.16089999999999999</v>
      </c>
      <c r="I166" s="7">
        <v>0.15720000000000001</v>
      </c>
      <c r="J166" s="7">
        <v>0.19739999999999999</v>
      </c>
      <c r="K166" s="7">
        <v>0.19689999999999999</v>
      </c>
      <c r="L166" s="7">
        <v>0.159</v>
      </c>
      <c r="M166" s="7">
        <v>0.1658</v>
      </c>
      <c r="N166" s="7">
        <v>0.1527</v>
      </c>
      <c r="O166" s="8">
        <v>0.15840000000000001</v>
      </c>
      <c r="P166" s="14"/>
      <c r="Q166" s="244" t="s">
        <v>20</v>
      </c>
      <c r="R166" s="245"/>
      <c r="S166" s="245"/>
      <c r="T166" s="245"/>
      <c r="U166" s="246"/>
      <c r="V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K166" s="14"/>
      <c r="DL166" s="14"/>
      <c r="DM166" s="14"/>
      <c r="DN166" s="14"/>
      <c r="DO166" s="14"/>
      <c r="DP166" s="14"/>
      <c r="DQ166" s="14"/>
    </row>
    <row r="167" spans="2:121" x14ac:dyDescent="0.25">
      <c r="B167" s="14"/>
      <c r="C167" s="230"/>
      <c r="D167" s="231"/>
      <c r="E167" s="199"/>
      <c r="F167" s="21">
        <v>0.58030000000000004</v>
      </c>
      <c r="G167" s="22">
        <v>0.25009999999999999</v>
      </c>
      <c r="H167" s="22">
        <v>0.25469999999999998</v>
      </c>
      <c r="I167" s="22">
        <v>0.22750000000000001</v>
      </c>
      <c r="J167" s="22">
        <v>0.26469999999999999</v>
      </c>
      <c r="K167" s="22">
        <v>0.24429999999999999</v>
      </c>
      <c r="L167" s="22">
        <v>0.25419999999999998</v>
      </c>
      <c r="M167" s="22">
        <v>0.22470000000000001</v>
      </c>
      <c r="N167" s="22">
        <v>0.25140000000000001</v>
      </c>
      <c r="O167" s="23">
        <v>0.22969999999999999</v>
      </c>
      <c r="P167" s="14"/>
      <c r="Q167" s="247"/>
      <c r="R167" s="248"/>
      <c r="S167" s="248"/>
      <c r="T167" s="248"/>
      <c r="U167" s="249"/>
      <c r="V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K167" s="14"/>
      <c r="DL167" s="14"/>
      <c r="DM167" s="14"/>
      <c r="DN167" s="14"/>
      <c r="DO167" s="14"/>
      <c r="DP167" s="14"/>
      <c r="DQ167" s="14"/>
    </row>
    <row r="168" spans="2:121" x14ac:dyDescent="0.25">
      <c r="B168" s="14"/>
      <c r="C168" s="230"/>
      <c r="D168" s="231"/>
      <c r="E168" s="234">
        <v>6</v>
      </c>
      <c r="F168" s="6">
        <v>0.40510000000000002</v>
      </c>
      <c r="G168" s="7">
        <v>0.316</v>
      </c>
      <c r="H168" s="7">
        <v>0.31469999999999998</v>
      </c>
      <c r="I168" s="7">
        <v>0.31740000000000002</v>
      </c>
      <c r="J168" s="7">
        <v>0.31180000000000002</v>
      </c>
      <c r="K168" s="7">
        <v>0.31130000000000002</v>
      </c>
      <c r="L168" s="7">
        <v>0.30630000000000002</v>
      </c>
      <c r="M168" s="7">
        <v>0.30859999999999999</v>
      </c>
      <c r="N168" s="7">
        <v>0.30980000000000002</v>
      </c>
      <c r="O168" s="8">
        <v>0.30990000000000001</v>
      </c>
      <c r="P168" s="14"/>
      <c r="Q168" s="14"/>
      <c r="R168" s="14"/>
      <c r="S168" s="14"/>
      <c r="T168" s="14"/>
      <c r="U168" s="14"/>
      <c r="V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K168" s="14"/>
      <c r="DL168" s="14"/>
      <c r="DM168" s="14"/>
      <c r="DN168" s="14"/>
      <c r="DO168" s="14"/>
      <c r="DP168" s="14"/>
      <c r="DQ168" s="14"/>
    </row>
    <row r="169" spans="2:121" x14ac:dyDescent="0.25">
      <c r="B169" s="14"/>
      <c r="C169" s="232"/>
      <c r="D169" s="233"/>
      <c r="E169" s="199"/>
      <c r="F169" s="24">
        <v>0.63800000000000001</v>
      </c>
      <c r="G169" s="25">
        <v>0.46210000000000001</v>
      </c>
      <c r="H169" s="25">
        <v>0.4642</v>
      </c>
      <c r="I169" s="25">
        <v>0.4768</v>
      </c>
      <c r="J169" s="25">
        <v>0.47499999999999998</v>
      </c>
      <c r="K169" s="25">
        <v>0.4667</v>
      </c>
      <c r="L169" s="25">
        <v>0.4778</v>
      </c>
      <c r="M169" s="25">
        <v>0.47849999999999998</v>
      </c>
      <c r="N169" s="25">
        <v>0.4748</v>
      </c>
      <c r="O169" s="26">
        <v>0.47289999999999999</v>
      </c>
      <c r="P169" s="14"/>
      <c r="Q169" s="14"/>
      <c r="R169" s="14"/>
      <c r="S169" s="14"/>
      <c r="T169" s="14"/>
      <c r="U169" s="14"/>
      <c r="V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K169" s="14"/>
      <c r="DL169" s="14"/>
      <c r="DM169" s="14"/>
      <c r="DN169" s="14"/>
      <c r="DO169" s="14"/>
      <c r="DP169" s="14"/>
      <c r="DQ169" s="14"/>
    </row>
    <row r="170" spans="2:121" x14ac:dyDescent="0.25">
      <c r="B170" s="14"/>
      <c r="C170" s="228" t="s">
        <v>16</v>
      </c>
      <c r="D170" s="229"/>
      <c r="E170" s="234">
        <v>2</v>
      </c>
      <c r="F170" s="18">
        <v>8.8700000000000001E-2</v>
      </c>
      <c r="G170" s="19">
        <v>5.6000000000000001E-2</v>
      </c>
      <c r="H170" s="19">
        <v>5.6500000000000002E-2</v>
      </c>
      <c r="I170" s="19">
        <v>5.7000000000000002E-2</v>
      </c>
      <c r="J170" s="19">
        <v>5.8599999999999999E-2</v>
      </c>
      <c r="K170" s="19">
        <v>5.7500000000000002E-2</v>
      </c>
      <c r="L170" s="19">
        <v>5.6099999999999997E-2</v>
      </c>
      <c r="M170" s="19">
        <v>5.7000000000000002E-2</v>
      </c>
      <c r="N170" s="19">
        <v>5.67E-2</v>
      </c>
      <c r="O170" s="20">
        <v>5.6300000000000003E-2</v>
      </c>
      <c r="P170" s="14"/>
      <c r="Q170" s="14"/>
      <c r="R170" s="14"/>
      <c r="S170" s="14"/>
      <c r="T170" s="14"/>
      <c r="U170" s="14"/>
      <c r="V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K170" s="14"/>
      <c r="DL170" s="14"/>
      <c r="DM170" s="14"/>
      <c r="DN170" s="14"/>
      <c r="DO170" s="14"/>
      <c r="DP170" s="14"/>
      <c r="DQ170" s="14"/>
    </row>
    <row r="171" spans="2:121" x14ac:dyDescent="0.25">
      <c r="B171" s="14"/>
      <c r="C171" s="230"/>
      <c r="D171" s="231"/>
      <c r="E171" s="199"/>
      <c r="F171" s="9">
        <v>0.13139999999999999</v>
      </c>
      <c r="G171" s="10">
        <v>8.5400000000000004E-2</v>
      </c>
      <c r="H171" s="10">
        <v>8.3500000000000005E-2</v>
      </c>
      <c r="I171" s="10">
        <v>9.1899999999999996E-2</v>
      </c>
      <c r="J171" s="10">
        <v>8.5300000000000001E-2</v>
      </c>
      <c r="K171" s="10">
        <v>8.09E-2</v>
      </c>
      <c r="L171" s="10">
        <v>8.2799999999999999E-2</v>
      </c>
      <c r="M171" s="10">
        <v>8.2299999999999998E-2</v>
      </c>
      <c r="N171" s="10">
        <v>7.9399999999999998E-2</v>
      </c>
      <c r="O171" s="11">
        <v>8.1100000000000005E-2</v>
      </c>
      <c r="P171" s="14"/>
      <c r="Q171" s="14"/>
      <c r="R171" s="14"/>
      <c r="S171" s="14"/>
      <c r="T171" s="14"/>
      <c r="U171" s="14"/>
      <c r="V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K171" s="14"/>
      <c r="DL171" s="14"/>
      <c r="DM171" s="14"/>
      <c r="DN171" s="14"/>
      <c r="DO171" s="14"/>
      <c r="DP171" s="14"/>
      <c r="DQ171" s="14"/>
    </row>
    <row r="172" spans="2:121" x14ac:dyDescent="0.25">
      <c r="B172" s="14"/>
      <c r="C172" s="230"/>
      <c r="D172" s="231"/>
      <c r="E172" s="234">
        <v>3</v>
      </c>
      <c r="F172" s="6">
        <v>0.1074</v>
      </c>
      <c r="G172" s="7">
        <v>6.2700000000000006E-2</v>
      </c>
      <c r="H172" s="7">
        <v>6.1499999999999999E-2</v>
      </c>
      <c r="I172" s="7">
        <v>6.0400000000000002E-2</v>
      </c>
      <c r="J172" s="7">
        <v>6.0900000000000003E-2</v>
      </c>
      <c r="K172" s="7">
        <v>6.7199999999999996E-2</v>
      </c>
      <c r="L172" s="7">
        <v>6.0499999999999998E-2</v>
      </c>
      <c r="M172" s="7">
        <v>6.1199999999999997E-2</v>
      </c>
      <c r="N172" s="7">
        <v>6.2300000000000001E-2</v>
      </c>
      <c r="O172" s="8">
        <v>6.3399999999999998E-2</v>
      </c>
      <c r="P172" s="14"/>
      <c r="Q172" s="14"/>
      <c r="R172" s="14"/>
      <c r="S172" s="14"/>
      <c r="T172" s="14"/>
      <c r="U172" s="14"/>
      <c r="V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K172" s="14"/>
      <c r="DL172" s="14"/>
      <c r="DM172" s="14"/>
      <c r="DN172" s="14"/>
      <c r="DO172" s="14"/>
    </row>
    <row r="173" spans="2:121" x14ac:dyDescent="0.25">
      <c r="B173" s="14"/>
      <c r="C173" s="230"/>
      <c r="D173" s="231"/>
      <c r="E173" s="199"/>
      <c r="F173" s="9">
        <v>0.17130000000000001</v>
      </c>
      <c r="G173" s="10">
        <v>9.3700000000000006E-2</v>
      </c>
      <c r="H173" s="10">
        <v>9.0300000000000005E-2</v>
      </c>
      <c r="I173" s="10">
        <v>8.9399999999999993E-2</v>
      </c>
      <c r="J173" s="10">
        <v>0.1032</v>
      </c>
      <c r="K173" s="10">
        <v>8.7599999999999997E-2</v>
      </c>
      <c r="L173" s="10">
        <v>8.9899999999999994E-2</v>
      </c>
      <c r="M173" s="10">
        <v>9.8699999999999996E-2</v>
      </c>
      <c r="N173" s="10">
        <v>9.1499999999999998E-2</v>
      </c>
      <c r="O173" s="11">
        <v>8.7800000000000003E-2</v>
      </c>
      <c r="P173" s="14"/>
      <c r="Q173" s="14"/>
      <c r="R173" s="14"/>
      <c r="S173" s="14"/>
      <c r="T173" s="14"/>
      <c r="U173" s="14"/>
      <c r="V173" s="14"/>
    </row>
    <row r="174" spans="2:121" x14ac:dyDescent="0.25">
      <c r="B174" s="14"/>
      <c r="C174" s="230"/>
      <c r="D174" s="231"/>
      <c r="E174" s="234">
        <v>4</v>
      </c>
      <c r="F174" s="6">
        <v>0.1721</v>
      </c>
      <c r="G174" s="7">
        <v>8.1799999999999998E-2</v>
      </c>
      <c r="H174" s="7">
        <v>8.0299999999999996E-2</v>
      </c>
      <c r="I174" s="7">
        <v>7.9399999999999998E-2</v>
      </c>
      <c r="J174" s="7">
        <v>8.1199999999999994E-2</v>
      </c>
      <c r="K174" s="7">
        <v>7.7899999999999997E-2</v>
      </c>
      <c r="L174" s="7">
        <v>7.9299999999999995E-2</v>
      </c>
      <c r="M174" s="7">
        <v>7.9299999999999995E-2</v>
      </c>
      <c r="N174" s="7">
        <v>7.7299999999999994E-2</v>
      </c>
      <c r="O174" s="8">
        <v>7.7399999999999997E-2</v>
      </c>
      <c r="P174" s="14"/>
      <c r="Q174" s="14"/>
      <c r="R174" s="14"/>
      <c r="S174" s="14"/>
      <c r="T174" s="14"/>
      <c r="U174" s="14"/>
      <c r="V174" s="14"/>
    </row>
    <row r="175" spans="2:121" x14ac:dyDescent="0.25">
      <c r="B175" s="14"/>
      <c r="C175" s="230"/>
      <c r="D175" s="231"/>
      <c r="E175" s="199"/>
      <c r="F175" s="9">
        <v>0.27339999999999998</v>
      </c>
      <c r="G175" s="10">
        <v>0.1244</v>
      </c>
      <c r="H175" s="10">
        <v>0.1235</v>
      </c>
      <c r="I175" s="10">
        <v>0.1215</v>
      </c>
      <c r="J175" s="10">
        <v>0.1242</v>
      </c>
      <c r="K175" s="10">
        <v>0.1154</v>
      </c>
      <c r="L175" s="10">
        <v>0.1157</v>
      </c>
      <c r="M175" s="10">
        <v>0.15429999999999999</v>
      </c>
      <c r="N175" s="10">
        <v>0.115</v>
      </c>
      <c r="O175" s="11">
        <v>0.1144</v>
      </c>
      <c r="P175" s="14"/>
      <c r="Q175" s="14"/>
      <c r="R175" s="14"/>
      <c r="S175" s="14"/>
      <c r="T175" s="14"/>
      <c r="U175" s="14"/>
      <c r="V175" s="14"/>
    </row>
    <row r="176" spans="2:121" x14ac:dyDescent="0.25">
      <c r="B176" s="14"/>
      <c r="C176" s="230"/>
      <c r="D176" s="231"/>
      <c r="E176" s="234">
        <v>5</v>
      </c>
      <c r="F176" s="6">
        <v>0.18360000000000001</v>
      </c>
      <c r="G176" s="7">
        <v>8.7499999999999994E-2</v>
      </c>
      <c r="H176" s="7">
        <v>8.7499999999999994E-2</v>
      </c>
      <c r="I176" s="7">
        <v>8.8099999999999998E-2</v>
      </c>
      <c r="J176" s="7">
        <v>9.01E-2</v>
      </c>
      <c r="K176" s="7">
        <v>8.5500000000000007E-2</v>
      </c>
      <c r="L176" s="7">
        <v>8.6099999999999996E-2</v>
      </c>
      <c r="M176" s="7">
        <v>8.7499999999999994E-2</v>
      </c>
      <c r="N176" s="7">
        <v>8.8400000000000006E-2</v>
      </c>
      <c r="O176" s="8">
        <v>8.6800000000000002E-2</v>
      </c>
      <c r="P176" s="14"/>
      <c r="Q176" s="14"/>
      <c r="R176" s="14"/>
      <c r="S176" s="14"/>
      <c r="T176" s="14"/>
      <c r="U176" s="14"/>
      <c r="V176" s="14"/>
    </row>
    <row r="177" spans="2:119" x14ac:dyDescent="0.25">
      <c r="B177" s="14"/>
      <c r="C177" s="230"/>
      <c r="D177" s="231"/>
      <c r="E177" s="199"/>
      <c r="F177" s="21">
        <v>0.31009999999999999</v>
      </c>
      <c r="G177" s="22">
        <v>0.1275</v>
      </c>
      <c r="H177" s="22">
        <v>0.13489999999999999</v>
      </c>
      <c r="I177" s="22">
        <v>0.1313</v>
      </c>
      <c r="J177" s="22">
        <v>0.12989999999999999</v>
      </c>
      <c r="K177" s="22">
        <v>0.13639999999999999</v>
      </c>
      <c r="L177" s="22">
        <v>0.13869999999999999</v>
      </c>
      <c r="M177" s="22">
        <v>0.13750000000000001</v>
      </c>
      <c r="N177" s="22">
        <v>0.13750000000000001</v>
      </c>
      <c r="O177" s="23">
        <v>0.15340000000000001</v>
      </c>
      <c r="P177" s="14"/>
      <c r="Q177" s="14"/>
      <c r="R177" s="14"/>
      <c r="S177" s="14"/>
      <c r="T177" s="14"/>
      <c r="U177" s="14"/>
      <c r="V177" s="14"/>
      <c r="CV177" s="73" t="s">
        <v>95</v>
      </c>
      <c r="CW177" t="s">
        <v>96</v>
      </c>
      <c r="DN177" s="73" t="s">
        <v>94</v>
      </c>
      <c r="DO177" t="s">
        <v>99</v>
      </c>
    </row>
    <row r="178" spans="2:119" x14ac:dyDescent="0.25">
      <c r="B178" s="14"/>
      <c r="C178" s="230"/>
      <c r="D178" s="231"/>
      <c r="E178" s="234">
        <v>6</v>
      </c>
      <c r="F178" s="6">
        <v>0.19220000000000001</v>
      </c>
      <c r="G178" s="7">
        <v>9.6100000000000005E-2</v>
      </c>
      <c r="H178" s="7">
        <v>9.4500000000000001E-2</v>
      </c>
      <c r="I178" s="7">
        <v>9.3399999999999997E-2</v>
      </c>
      <c r="J178" s="7">
        <v>9.4700000000000006E-2</v>
      </c>
      <c r="K178" s="7">
        <v>9.4299999999999995E-2</v>
      </c>
      <c r="L178" s="7">
        <v>9.4299999999999995E-2</v>
      </c>
      <c r="M178" s="7">
        <v>9.5600000000000004E-2</v>
      </c>
      <c r="N178" s="7">
        <v>9.1899999999999996E-2</v>
      </c>
      <c r="O178" s="8">
        <v>9.6000000000000002E-2</v>
      </c>
      <c r="P178" s="14"/>
      <c r="Q178" s="14"/>
      <c r="R178" s="14"/>
      <c r="S178" s="14"/>
      <c r="T178" s="14"/>
      <c r="U178" s="14"/>
      <c r="V178" s="14"/>
      <c r="CU178">
        <v>0.9</v>
      </c>
      <c r="CV178">
        <v>5.07</v>
      </c>
      <c r="CW178">
        <v>1.38</v>
      </c>
      <c r="DM178">
        <v>0.9</v>
      </c>
      <c r="DN178">
        <v>6097.4</v>
      </c>
      <c r="DO178">
        <v>20000</v>
      </c>
    </row>
    <row r="179" spans="2:119" x14ac:dyDescent="0.25">
      <c r="B179" s="14"/>
      <c r="C179" s="232"/>
      <c r="D179" s="233"/>
      <c r="E179" s="199"/>
      <c r="F179" s="24">
        <v>0.31130000000000002</v>
      </c>
      <c r="G179" s="25">
        <v>0.1414</v>
      </c>
      <c r="H179" s="25">
        <v>0.1447</v>
      </c>
      <c r="I179" s="25">
        <v>0.1507</v>
      </c>
      <c r="J179" s="25">
        <v>0.1431</v>
      </c>
      <c r="K179" s="25">
        <v>0.1502</v>
      </c>
      <c r="L179" s="25">
        <v>0.1492</v>
      </c>
      <c r="M179" s="25">
        <v>0.15590000000000001</v>
      </c>
      <c r="N179" s="25">
        <v>0.15820000000000001</v>
      </c>
      <c r="O179" s="26">
        <v>0.16639999999999999</v>
      </c>
      <c r="P179" s="14"/>
      <c r="Q179" s="14"/>
      <c r="R179" s="14"/>
      <c r="S179" s="14"/>
      <c r="T179" s="14"/>
      <c r="U179" s="14"/>
      <c r="V179" s="14"/>
      <c r="CU179">
        <v>0.91</v>
      </c>
      <c r="CV179">
        <v>1.41</v>
      </c>
      <c r="CW179">
        <v>0.71</v>
      </c>
      <c r="DM179">
        <v>0.91</v>
      </c>
      <c r="DN179">
        <v>8569.42</v>
      </c>
      <c r="DO179">
        <v>30000</v>
      </c>
    </row>
    <row r="180" spans="2:119" x14ac:dyDescent="0.25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CU180">
        <v>0.92</v>
      </c>
      <c r="CV180">
        <v>7.27</v>
      </c>
      <c r="CW180">
        <v>1.31</v>
      </c>
      <c r="DM180">
        <v>0.92</v>
      </c>
      <c r="DN180">
        <v>1597.99</v>
      </c>
      <c r="DO180">
        <v>535</v>
      </c>
    </row>
    <row r="181" spans="2:119" x14ac:dyDescent="0.25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CU181">
        <v>0.93</v>
      </c>
      <c r="CV181">
        <v>2.2799999999999998</v>
      </c>
      <c r="CW181">
        <v>0.87</v>
      </c>
      <c r="DM181">
        <v>0.93</v>
      </c>
      <c r="DN181">
        <v>15892.4</v>
      </c>
      <c r="DO181">
        <v>33219</v>
      </c>
    </row>
    <row r="182" spans="2:119" x14ac:dyDescent="0.25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CU182">
        <v>0.94</v>
      </c>
      <c r="CV182">
        <v>6.95</v>
      </c>
      <c r="CW182">
        <v>1.07</v>
      </c>
      <c r="DM182">
        <v>0.94</v>
      </c>
      <c r="DN182">
        <v>7451.9</v>
      </c>
      <c r="DO182">
        <v>43123</v>
      </c>
    </row>
    <row r="183" spans="2:119" x14ac:dyDescent="0.25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CU183">
        <v>0.95</v>
      </c>
      <c r="CV183">
        <v>1.65</v>
      </c>
      <c r="CW183">
        <v>0.49</v>
      </c>
      <c r="DM183">
        <v>0.95</v>
      </c>
      <c r="DN183">
        <v>30234.12</v>
      </c>
      <c r="DO183">
        <v>1283.0999999999999</v>
      </c>
    </row>
    <row r="184" spans="2:119" x14ac:dyDescent="0.25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CU184">
        <v>0.96</v>
      </c>
      <c r="CV184">
        <v>3.67</v>
      </c>
      <c r="CW184">
        <v>0.74</v>
      </c>
      <c r="DM184">
        <v>0.96</v>
      </c>
      <c r="DN184">
        <v>2201.1999999999998</v>
      </c>
      <c r="DO184">
        <v>811.8</v>
      </c>
    </row>
    <row r="185" spans="2:119" x14ac:dyDescent="0.2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CU185">
        <v>0.98</v>
      </c>
      <c r="CV185">
        <v>1.39</v>
      </c>
      <c r="CW185">
        <v>0.43</v>
      </c>
      <c r="DM185">
        <v>0.98</v>
      </c>
      <c r="DN185">
        <v>22278</v>
      </c>
      <c r="DO185">
        <v>87000</v>
      </c>
    </row>
    <row r="186" spans="2:119" x14ac:dyDescent="0.2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CU186">
        <v>0.999</v>
      </c>
      <c r="CV186">
        <v>2.29</v>
      </c>
      <c r="CW186">
        <v>1.1100000000000001</v>
      </c>
      <c r="DM186">
        <v>0.999</v>
      </c>
      <c r="DN186">
        <v>4015.28</v>
      </c>
      <c r="DO186">
        <v>1764.22</v>
      </c>
    </row>
    <row r="187" spans="2:119" x14ac:dyDescent="0.25">
      <c r="B187" s="14"/>
      <c r="C187" s="14"/>
      <c r="D187" s="14"/>
      <c r="E187" s="14"/>
      <c r="F187" s="252" t="s">
        <v>2</v>
      </c>
      <c r="G187" s="253"/>
      <c r="H187" s="253"/>
      <c r="I187" s="253"/>
      <c r="J187" s="253"/>
      <c r="K187" s="253"/>
      <c r="L187" s="253"/>
      <c r="M187" s="253"/>
      <c r="N187" s="253"/>
      <c r="O187" s="254"/>
      <c r="P187" s="14"/>
      <c r="Q187" s="14"/>
      <c r="R187" s="14"/>
      <c r="S187" s="14"/>
      <c r="T187" s="14"/>
      <c r="U187" s="14"/>
      <c r="V187" s="14"/>
    </row>
    <row r="188" spans="2:119" x14ac:dyDescent="0.25">
      <c r="B188" s="14"/>
      <c r="C188" s="14"/>
      <c r="D188" s="14"/>
      <c r="E188" s="14"/>
      <c r="F188" s="255"/>
      <c r="G188" s="256"/>
      <c r="H188" s="256"/>
      <c r="I188" s="256"/>
      <c r="J188" s="256"/>
      <c r="K188" s="256"/>
      <c r="L188" s="256"/>
      <c r="M188" s="256"/>
      <c r="N188" s="256"/>
      <c r="O188" s="257"/>
      <c r="P188" s="14"/>
      <c r="Q188" s="14"/>
      <c r="R188" s="14"/>
      <c r="S188" s="14"/>
      <c r="T188" s="14"/>
      <c r="U188" s="14"/>
      <c r="V188" s="14"/>
    </row>
    <row r="189" spans="2:119" ht="18.75" x14ac:dyDescent="0.25">
      <c r="B189" s="14"/>
      <c r="C189" s="14"/>
      <c r="D189" s="14"/>
      <c r="E189" s="14"/>
      <c r="F189" s="258" t="s">
        <v>27</v>
      </c>
      <c r="G189" s="259"/>
      <c r="H189" s="259"/>
      <c r="I189" s="259"/>
      <c r="J189" s="259"/>
      <c r="K189" s="259"/>
      <c r="L189" s="259"/>
      <c r="M189" s="259"/>
      <c r="N189" s="259"/>
      <c r="O189" s="260"/>
      <c r="P189" s="14"/>
      <c r="Q189" s="14"/>
      <c r="R189" s="14"/>
      <c r="S189" s="14"/>
      <c r="T189" s="14"/>
      <c r="U189" s="14"/>
      <c r="V189" s="14"/>
    </row>
    <row r="190" spans="2:119" x14ac:dyDescent="0.25">
      <c r="B190" s="14"/>
      <c r="C190" s="119" t="s">
        <v>13</v>
      </c>
      <c r="D190" s="120"/>
      <c r="E190" s="250" t="s">
        <v>18</v>
      </c>
      <c r="F190" s="198" t="s">
        <v>5</v>
      </c>
      <c r="G190" s="198" t="s">
        <v>6</v>
      </c>
      <c r="H190" s="198" t="s">
        <v>7</v>
      </c>
      <c r="I190" s="198" t="s">
        <v>8</v>
      </c>
      <c r="J190" s="198" t="s">
        <v>9</v>
      </c>
      <c r="K190" s="198" t="s">
        <v>10</v>
      </c>
      <c r="L190" s="198" t="s">
        <v>11</v>
      </c>
      <c r="M190" s="198" t="s">
        <v>12</v>
      </c>
      <c r="N190" s="198" t="s">
        <v>4</v>
      </c>
      <c r="O190" s="198" t="s">
        <v>3</v>
      </c>
      <c r="P190" s="14"/>
      <c r="Q190" s="14"/>
      <c r="R190" s="14"/>
      <c r="S190" s="14"/>
      <c r="T190" s="14"/>
      <c r="U190" s="14"/>
      <c r="V190" s="14"/>
    </row>
    <row r="191" spans="2:119" x14ac:dyDescent="0.25">
      <c r="B191" s="14"/>
      <c r="C191" s="121"/>
      <c r="D191" s="122"/>
      <c r="E191" s="251"/>
      <c r="F191" s="199"/>
      <c r="G191" s="199"/>
      <c r="H191" s="199"/>
      <c r="I191" s="199"/>
      <c r="J191" s="199"/>
      <c r="K191" s="199"/>
      <c r="L191" s="199"/>
      <c r="M191" s="199"/>
      <c r="N191" s="199"/>
      <c r="O191" s="199"/>
      <c r="P191" s="14"/>
      <c r="Q191" s="14"/>
      <c r="R191" s="14"/>
      <c r="S191" s="14"/>
      <c r="T191" s="14"/>
      <c r="U191" s="14"/>
      <c r="V191" s="14"/>
    </row>
    <row r="192" spans="2:119" x14ac:dyDescent="0.25">
      <c r="B192" s="14"/>
      <c r="C192" s="228" t="s">
        <v>14</v>
      </c>
      <c r="D192" s="229"/>
      <c r="E192" s="234">
        <v>2</v>
      </c>
      <c r="F192" s="3">
        <v>8.0699999999999994E-2</v>
      </c>
      <c r="G192" s="4">
        <v>5.5199999999999999E-2</v>
      </c>
      <c r="H192" s="4">
        <v>5.1400000000000001E-2</v>
      </c>
      <c r="I192" s="4">
        <v>5.5199999999999999E-2</v>
      </c>
      <c r="J192" s="4">
        <v>5.1900000000000002E-2</v>
      </c>
      <c r="K192" s="4">
        <v>5.2900000000000003E-2</v>
      </c>
      <c r="L192" s="4">
        <v>5.33E-2</v>
      </c>
      <c r="M192" s="4">
        <v>5.2999999999999999E-2</v>
      </c>
      <c r="N192" s="4">
        <v>5.1799999999999999E-2</v>
      </c>
      <c r="O192" s="5">
        <v>5.3400000000000003E-2</v>
      </c>
      <c r="P192" s="14"/>
      <c r="Q192" s="14"/>
      <c r="R192" s="14"/>
      <c r="S192" s="14"/>
      <c r="T192" s="14"/>
      <c r="U192" s="14"/>
      <c r="V192" s="14"/>
    </row>
    <row r="193" spans="2:22" x14ac:dyDescent="0.25">
      <c r="B193" s="14"/>
      <c r="C193" s="230"/>
      <c r="D193" s="231"/>
      <c r="E193" s="199"/>
      <c r="F193" s="9">
        <v>0.1449</v>
      </c>
      <c r="G193" s="10">
        <v>7.9799999999999996E-2</v>
      </c>
      <c r="H193" s="10">
        <v>8.1600000000000006E-2</v>
      </c>
      <c r="I193" s="10">
        <v>8.0500000000000002E-2</v>
      </c>
      <c r="J193" s="10">
        <v>7.8299999999999995E-2</v>
      </c>
      <c r="K193" s="10">
        <v>7.8700000000000006E-2</v>
      </c>
      <c r="L193" s="10">
        <v>8.2100000000000006E-2</v>
      </c>
      <c r="M193" s="10">
        <v>7.9299999999999995E-2</v>
      </c>
      <c r="N193" s="10">
        <v>7.9799999999999996E-2</v>
      </c>
      <c r="O193" s="11">
        <v>8.1000000000000003E-2</v>
      </c>
      <c r="P193" s="14"/>
      <c r="Q193" s="14"/>
      <c r="R193" s="14"/>
      <c r="S193" s="14"/>
      <c r="T193" s="14"/>
      <c r="U193" s="14"/>
      <c r="V193" s="14"/>
    </row>
    <row r="194" spans="2:22" x14ac:dyDescent="0.25">
      <c r="B194" s="14"/>
      <c r="C194" s="230"/>
      <c r="D194" s="231"/>
      <c r="E194" s="234">
        <v>3</v>
      </c>
      <c r="F194" s="6">
        <v>0.1479</v>
      </c>
      <c r="G194" s="7">
        <v>8.0600000000000005E-2</v>
      </c>
      <c r="H194" s="7">
        <v>7.5700000000000003E-2</v>
      </c>
      <c r="I194" s="7">
        <v>7.3099999999999998E-2</v>
      </c>
      <c r="J194" s="7">
        <v>7.3300000000000004E-2</v>
      </c>
      <c r="K194" s="7">
        <v>7.1099999999999997E-2</v>
      </c>
      <c r="L194" s="7">
        <v>7.3300000000000004E-2</v>
      </c>
      <c r="M194" s="7">
        <v>7.1800000000000003E-2</v>
      </c>
      <c r="N194" s="7">
        <v>7.2599999999999998E-2</v>
      </c>
      <c r="O194" s="8">
        <v>7.22E-2</v>
      </c>
      <c r="P194" s="14"/>
      <c r="Q194" s="14"/>
      <c r="R194" s="14"/>
      <c r="S194" s="14"/>
      <c r="T194" s="14"/>
      <c r="U194" s="14"/>
      <c r="V194" s="14"/>
    </row>
    <row r="195" spans="2:22" x14ac:dyDescent="0.25">
      <c r="B195" s="14"/>
      <c r="C195" s="230"/>
      <c r="D195" s="231"/>
      <c r="E195" s="199"/>
      <c r="F195" s="9">
        <v>0.2228</v>
      </c>
      <c r="G195" s="10">
        <v>0.1159</v>
      </c>
      <c r="H195" s="10">
        <v>0.1115</v>
      </c>
      <c r="I195" s="10">
        <v>0.1099</v>
      </c>
      <c r="J195" s="10">
        <v>0.1108</v>
      </c>
      <c r="K195" s="10">
        <v>0.1125</v>
      </c>
      <c r="L195" s="10">
        <v>0.1132</v>
      </c>
      <c r="M195" s="10">
        <v>0.1108</v>
      </c>
      <c r="N195" s="10">
        <v>0.1137</v>
      </c>
      <c r="O195" s="11">
        <v>0.11269999999999999</v>
      </c>
      <c r="P195" s="14"/>
      <c r="Q195" s="14"/>
      <c r="R195" s="14"/>
      <c r="S195" s="14"/>
      <c r="T195" s="14"/>
      <c r="U195" s="14"/>
      <c r="V195" s="14"/>
    </row>
    <row r="196" spans="2:22" x14ac:dyDescent="0.25">
      <c r="B196" s="14"/>
      <c r="C196" s="230"/>
      <c r="D196" s="231"/>
      <c r="E196" s="234">
        <v>4</v>
      </c>
      <c r="F196" s="6">
        <v>0.1479</v>
      </c>
      <c r="G196" s="7">
        <v>7.4800000000000005E-2</v>
      </c>
      <c r="H196" s="7">
        <v>7.5499999999999998E-2</v>
      </c>
      <c r="I196" s="7">
        <v>7.6200000000000004E-2</v>
      </c>
      <c r="J196" s="7">
        <v>7.4200000000000002E-2</v>
      </c>
      <c r="K196" s="7">
        <v>7.51E-2</v>
      </c>
      <c r="L196" s="7">
        <v>7.4099999999999999E-2</v>
      </c>
      <c r="M196" s="7">
        <v>7.3200000000000001E-2</v>
      </c>
      <c r="N196" s="7">
        <v>7.2800000000000004E-2</v>
      </c>
      <c r="O196" s="8">
        <v>7.3800000000000004E-2</v>
      </c>
      <c r="P196" s="14"/>
      <c r="Q196" s="14"/>
      <c r="R196" s="14"/>
      <c r="S196" s="14"/>
      <c r="T196" s="14"/>
      <c r="U196" s="14"/>
      <c r="V196" s="14"/>
    </row>
    <row r="197" spans="2:22" x14ac:dyDescent="0.25">
      <c r="B197" s="14"/>
      <c r="C197" s="230"/>
      <c r="D197" s="231"/>
      <c r="E197" s="199"/>
      <c r="F197" s="9">
        <v>0.2238</v>
      </c>
      <c r="G197" s="10">
        <v>0.1113</v>
      </c>
      <c r="H197" s="10">
        <v>0.1134</v>
      </c>
      <c r="I197" s="10">
        <v>0.112</v>
      </c>
      <c r="J197" s="10">
        <v>0.1125</v>
      </c>
      <c r="K197" s="10">
        <v>0.1109</v>
      </c>
      <c r="L197" s="10">
        <v>0.1128</v>
      </c>
      <c r="M197" s="10">
        <v>0.1101</v>
      </c>
      <c r="N197" s="10">
        <v>0.11070000000000001</v>
      </c>
      <c r="O197" s="11">
        <v>0.1111</v>
      </c>
      <c r="P197" s="14"/>
      <c r="Q197" s="14"/>
      <c r="R197" s="14"/>
      <c r="S197" s="14"/>
      <c r="T197" s="14"/>
      <c r="U197" s="14"/>
      <c r="V197" s="14"/>
    </row>
    <row r="198" spans="2:22" x14ac:dyDescent="0.25">
      <c r="B198" s="14"/>
      <c r="C198" s="230"/>
      <c r="D198" s="231"/>
      <c r="E198" s="234">
        <v>5</v>
      </c>
      <c r="F198" s="6">
        <v>0.20499999999999999</v>
      </c>
      <c r="G198" s="7">
        <v>0.15310000000000001</v>
      </c>
      <c r="H198" s="7">
        <v>0.15190000000000001</v>
      </c>
      <c r="I198" s="7">
        <v>0.15590000000000001</v>
      </c>
      <c r="J198" s="7">
        <v>0.15559999999999999</v>
      </c>
      <c r="K198" s="7">
        <v>0.1527</v>
      </c>
      <c r="L198" s="7">
        <v>0.15290000000000001</v>
      </c>
      <c r="M198" s="7">
        <v>0.152</v>
      </c>
      <c r="N198" s="7">
        <v>0.15759999999999999</v>
      </c>
      <c r="O198" s="8">
        <v>0.155</v>
      </c>
      <c r="P198" s="14"/>
      <c r="Q198" s="14"/>
      <c r="R198" s="14"/>
      <c r="S198" s="14"/>
      <c r="T198" s="14"/>
      <c r="U198" s="14"/>
      <c r="V198" s="14"/>
    </row>
    <row r="199" spans="2:22" x14ac:dyDescent="0.25">
      <c r="B199" s="14"/>
      <c r="C199" s="230"/>
      <c r="D199" s="231"/>
      <c r="E199" s="199"/>
      <c r="F199" s="9">
        <v>0.31940000000000002</v>
      </c>
      <c r="G199" s="10">
        <v>0.246</v>
      </c>
      <c r="H199" s="10">
        <v>0.24660000000000001</v>
      </c>
      <c r="I199" s="10">
        <v>0.2601</v>
      </c>
      <c r="J199" s="10">
        <v>0.25390000000000001</v>
      </c>
      <c r="K199" s="10">
        <v>0.24540000000000001</v>
      </c>
      <c r="L199" s="10">
        <v>0.24690000000000001</v>
      </c>
      <c r="M199" s="10">
        <v>0.24299999999999999</v>
      </c>
      <c r="N199" s="10">
        <v>0.2424</v>
      </c>
      <c r="O199" s="11">
        <v>0.24410000000000001</v>
      </c>
      <c r="P199" s="14"/>
      <c r="Q199" s="14"/>
      <c r="R199" s="14"/>
      <c r="S199" s="14"/>
      <c r="T199" s="14"/>
      <c r="U199" s="14"/>
      <c r="V199" s="14"/>
    </row>
    <row r="200" spans="2:22" x14ac:dyDescent="0.25">
      <c r="B200" s="14"/>
      <c r="C200" s="230"/>
      <c r="D200" s="231"/>
      <c r="E200" s="234">
        <v>6</v>
      </c>
      <c r="F200" s="7">
        <v>0.30570000000000003</v>
      </c>
      <c r="G200" s="7">
        <v>0.25240000000000001</v>
      </c>
      <c r="H200" s="7">
        <v>0.2369</v>
      </c>
      <c r="I200" s="7">
        <v>0.25059999999999999</v>
      </c>
      <c r="J200" s="7">
        <v>0.23300000000000001</v>
      </c>
      <c r="K200" s="7">
        <v>0.23619999999999999</v>
      </c>
      <c r="L200" s="7">
        <v>0.23480000000000001</v>
      </c>
      <c r="M200" s="7">
        <v>0.21709999999999999</v>
      </c>
      <c r="N200" s="7">
        <v>0.216</v>
      </c>
      <c r="O200" s="8">
        <v>0.22020000000000001</v>
      </c>
      <c r="P200" s="14"/>
      <c r="Q200" s="14"/>
      <c r="R200" s="14"/>
      <c r="S200" s="14"/>
      <c r="T200" s="14"/>
      <c r="U200" s="14"/>
      <c r="V200" s="14"/>
    </row>
    <row r="201" spans="2:22" x14ac:dyDescent="0.25">
      <c r="B201" s="14"/>
      <c r="C201" s="232"/>
      <c r="D201" s="233"/>
      <c r="E201" s="199"/>
      <c r="F201" s="32">
        <v>0.43030000000000002</v>
      </c>
      <c r="G201" s="12">
        <v>0.38190000000000002</v>
      </c>
      <c r="H201" s="12">
        <v>0.3448</v>
      </c>
      <c r="I201" s="12">
        <v>0.34229999999999999</v>
      </c>
      <c r="J201" s="12">
        <v>0.34549999999999997</v>
      </c>
      <c r="K201" s="12">
        <v>0.34429999999999999</v>
      </c>
      <c r="L201" s="12">
        <v>0.34449999999999997</v>
      </c>
      <c r="M201" s="12">
        <v>0.34570000000000001</v>
      </c>
      <c r="N201" s="12">
        <v>0.3468</v>
      </c>
      <c r="O201" s="13">
        <v>0.3402</v>
      </c>
      <c r="P201" s="14"/>
      <c r="Q201" s="14"/>
      <c r="R201" s="14"/>
      <c r="S201" s="14"/>
      <c r="T201" s="14"/>
      <c r="U201" s="14"/>
      <c r="V201" s="14"/>
    </row>
    <row r="202" spans="2:22" x14ac:dyDescent="0.25">
      <c r="B202" s="14"/>
      <c r="C202" s="228" t="s">
        <v>15</v>
      </c>
      <c r="D202" s="229"/>
      <c r="E202" s="234">
        <v>2</v>
      </c>
      <c r="F202" s="7">
        <v>0.1404</v>
      </c>
      <c r="G202" s="7">
        <v>9.5000000000000001E-2</v>
      </c>
      <c r="H202" s="7">
        <v>9.1600000000000001E-2</v>
      </c>
      <c r="I202" s="7">
        <v>9.1800000000000007E-2</v>
      </c>
      <c r="J202" s="7">
        <v>9.11E-2</v>
      </c>
      <c r="K202" s="7">
        <v>9.1700000000000004E-2</v>
      </c>
      <c r="L202" s="7">
        <v>9.1200000000000003E-2</v>
      </c>
      <c r="M202" s="7">
        <v>9.1300000000000006E-2</v>
      </c>
      <c r="N202" s="7">
        <v>9.0399999999999994E-2</v>
      </c>
      <c r="O202" s="8">
        <v>9.1800000000000007E-2</v>
      </c>
      <c r="P202" s="14"/>
      <c r="Q202" s="14"/>
      <c r="R202" s="14"/>
      <c r="S202" s="14"/>
      <c r="T202" s="14"/>
      <c r="U202" s="14"/>
      <c r="V202" s="14"/>
    </row>
    <row r="203" spans="2:22" x14ac:dyDescent="0.25">
      <c r="B203" s="14"/>
      <c r="C203" s="230"/>
      <c r="D203" s="231"/>
      <c r="E203" s="199"/>
      <c r="F203" s="9">
        <v>0.22259999999999999</v>
      </c>
      <c r="G203" s="10">
        <v>0.1439</v>
      </c>
      <c r="H203" s="10">
        <v>0.14499999999999999</v>
      </c>
      <c r="I203" s="10">
        <v>0.1411</v>
      </c>
      <c r="J203" s="10">
        <v>0.14360000000000001</v>
      </c>
      <c r="K203" s="10">
        <v>0.14330000000000001</v>
      </c>
      <c r="L203" s="10">
        <v>0.14680000000000001</v>
      </c>
      <c r="M203" s="10">
        <v>0.14760000000000001</v>
      </c>
      <c r="N203" s="10">
        <v>0.14430000000000001</v>
      </c>
      <c r="O203" s="11">
        <v>0.1467</v>
      </c>
      <c r="P203" s="14"/>
      <c r="Q203" s="14"/>
      <c r="R203" s="14"/>
      <c r="S203" s="14"/>
      <c r="T203" s="14"/>
      <c r="U203" s="14"/>
      <c r="V203" s="14"/>
    </row>
    <row r="204" spans="2:22" x14ac:dyDescent="0.25">
      <c r="B204" s="14"/>
      <c r="C204" s="230"/>
      <c r="D204" s="231"/>
      <c r="E204" s="234">
        <v>3</v>
      </c>
      <c r="F204" s="6">
        <v>0.2092</v>
      </c>
      <c r="G204" s="7">
        <v>0.109</v>
      </c>
      <c r="H204" s="7">
        <v>0.1075</v>
      </c>
      <c r="I204" s="7">
        <v>0.1137</v>
      </c>
      <c r="J204" s="7">
        <v>0.114</v>
      </c>
      <c r="K204" s="7">
        <v>0.11119999999999999</v>
      </c>
      <c r="L204" s="7">
        <v>0.124</v>
      </c>
      <c r="M204" s="7">
        <v>0.1119</v>
      </c>
      <c r="N204" s="7">
        <v>0.1273</v>
      </c>
      <c r="O204" s="8">
        <v>0.1153</v>
      </c>
      <c r="P204" s="14"/>
      <c r="Q204" s="235" t="s">
        <v>34</v>
      </c>
      <c r="R204" s="236"/>
      <c r="S204" s="236"/>
      <c r="T204" s="236"/>
      <c r="U204" s="237"/>
      <c r="V204" s="14"/>
    </row>
    <row r="205" spans="2:22" x14ac:dyDescent="0.25">
      <c r="B205" s="14"/>
      <c r="C205" s="230"/>
      <c r="D205" s="231"/>
      <c r="E205" s="199"/>
      <c r="F205" s="9">
        <v>0.31130000000000002</v>
      </c>
      <c r="G205" s="10">
        <v>0.1699</v>
      </c>
      <c r="H205" s="10">
        <v>0.18920000000000001</v>
      </c>
      <c r="I205" s="10">
        <v>0.16389999999999999</v>
      </c>
      <c r="J205" s="10">
        <v>0.1648</v>
      </c>
      <c r="K205" s="10">
        <v>0.17219999999999999</v>
      </c>
      <c r="L205" s="10">
        <v>0.16719999999999999</v>
      </c>
      <c r="M205" s="10">
        <v>0.16400000000000001</v>
      </c>
      <c r="N205" s="10">
        <v>0.16669999999999999</v>
      </c>
      <c r="O205" s="11">
        <v>0.18690000000000001</v>
      </c>
      <c r="P205" s="14"/>
      <c r="Q205" s="235"/>
      <c r="R205" s="236"/>
      <c r="S205" s="236"/>
      <c r="T205" s="236"/>
      <c r="U205" s="237"/>
      <c r="V205" s="14"/>
    </row>
    <row r="206" spans="2:22" x14ac:dyDescent="0.25">
      <c r="B206" s="14"/>
      <c r="C206" s="230"/>
      <c r="D206" s="231"/>
      <c r="E206" s="234">
        <v>4</v>
      </c>
      <c r="F206" s="6">
        <v>0.3019</v>
      </c>
      <c r="G206" s="7">
        <v>0.26679999999999998</v>
      </c>
      <c r="H206" s="7">
        <v>0.26340000000000002</v>
      </c>
      <c r="I206" s="7">
        <v>0.28749999999999998</v>
      </c>
      <c r="J206" s="7">
        <v>0.26529999999999998</v>
      </c>
      <c r="K206" s="7">
        <v>0.26779999999999998</v>
      </c>
      <c r="L206" s="7">
        <v>0.26769999999999999</v>
      </c>
      <c r="M206" s="7">
        <v>0.26929999999999998</v>
      </c>
      <c r="N206" s="7">
        <v>0.26690000000000003</v>
      </c>
      <c r="O206" s="8">
        <v>0.2621</v>
      </c>
      <c r="P206" s="14"/>
      <c r="Q206" s="238" t="s">
        <v>19</v>
      </c>
      <c r="R206" s="239"/>
      <c r="S206" s="239"/>
      <c r="T206" s="239"/>
      <c r="U206" s="240"/>
      <c r="V206" s="14"/>
    </row>
    <row r="207" spans="2:22" x14ac:dyDescent="0.25">
      <c r="B207" s="14"/>
      <c r="C207" s="230"/>
      <c r="D207" s="231"/>
      <c r="E207" s="199"/>
      <c r="F207" s="9">
        <v>0.4667</v>
      </c>
      <c r="G207" s="10">
        <v>0.4143</v>
      </c>
      <c r="H207" s="10">
        <v>0.41260000000000002</v>
      </c>
      <c r="I207" s="10">
        <v>0.4047</v>
      </c>
      <c r="J207" s="10">
        <v>0.4098</v>
      </c>
      <c r="K207" s="10">
        <v>0.4052</v>
      </c>
      <c r="L207" s="10">
        <v>0.40560000000000002</v>
      </c>
      <c r="M207" s="10">
        <v>0.40710000000000002</v>
      </c>
      <c r="N207" s="10">
        <v>0.40600000000000003</v>
      </c>
      <c r="O207" s="11">
        <v>0.40489999999999998</v>
      </c>
      <c r="P207" s="14"/>
      <c r="Q207" s="241"/>
      <c r="R207" s="242"/>
      <c r="S207" s="242"/>
      <c r="T207" s="242"/>
      <c r="U207" s="243"/>
      <c r="V207" s="14"/>
    </row>
    <row r="208" spans="2:22" x14ac:dyDescent="0.25">
      <c r="B208" s="14"/>
      <c r="C208" s="230"/>
      <c r="D208" s="231"/>
      <c r="E208" s="234">
        <v>5</v>
      </c>
      <c r="F208" s="6">
        <v>0.34289999999999998</v>
      </c>
      <c r="G208" s="7">
        <v>0.26719999999999999</v>
      </c>
      <c r="H208" s="7">
        <v>0.29630000000000001</v>
      </c>
      <c r="I208" s="7">
        <v>0.29659999999999997</v>
      </c>
      <c r="J208" s="7">
        <v>0.30840000000000001</v>
      </c>
      <c r="K208" s="7">
        <v>0.29370000000000002</v>
      </c>
      <c r="L208" s="7">
        <v>0.29580000000000001</v>
      </c>
      <c r="M208" s="7">
        <v>0.28760000000000002</v>
      </c>
      <c r="N208" s="7">
        <v>0.28670000000000001</v>
      </c>
      <c r="O208" s="8">
        <v>0.2732</v>
      </c>
      <c r="P208" s="14"/>
      <c r="Q208" s="244" t="s">
        <v>20</v>
      </c>
      <c r="R208" s="245"/>
      <c r="S208" s="245"/>
      <c r="T208" s="245"/>
      <c r="U208" s="246"/>
      <c r="V208" s="14"/>
    </row>
    <row r="209" spans="2:22" x14ac:dyDescent="0.25">
      <c r="B209" s="14"/>
      <c r="C209" s="230"/>
      <c r="D209" s="231"/>
      <c r="E209" s="199"/>
      <c r="F209" s="9">
        <v>0.47610000000000002</v>
      </c>
      <c r="G209" s="10">
        <v>0.41349999999999998</v>
      </c>
      <c r="H209" s="10">
        <v>0.4153</v>
      </c>
      <c r="I209" s="10">
        <v>0.42209999999999998</v>
      </c>
      <c r="J209" s="10">
        <v>0.41620000000000001</v>
      </c>
      <c r="K209" s="10">
        <v>0.4244</v>
      </c>
      <c r="L209" s="10">
        <v>0.4214</v>
      </c>
      <c r="M209" s="10">
        <v>0.4178</v>
      </c>
      <c r="N209" s="10">
        <v>0.4244</v>
      </c>
      <c r="O209" s="11">
        <v>0.41689999999999999</v>
      </c>
      <c r="P209" s="14"/>
      <c r="Q209" s="247"/>
      <c r="R209" s="248"/>
      <c r="S209" s="248"/>
      <c r="T209" s="248"/>
      <c r="U209" s="249"/>
      <c r="V209" s="14"/>
    </row>
    <row r="210" spans="2:22" x14ac:dyDescent="0.25">
      <c r="B210" s="14"/>
      <c r="C210" s="230"/>
      <c r="D210" s="231"/>
      <c r="E210" s="234">
        <v>6</v>
      </c>
      <c r="F210" s="6">
        <v>0.45300000000000001</v>
      </c>
      <c r="G210" s="7">
        <v>0.5151</v>
      </c>
      <c r="H210" s="7">
        <v>0.4415</v>
      </c>
      <c r="I210" s="7">
        <v>0.4496</v>
      </c>
      <c r="J210" s="7">
        <v>0.43540000000000001</v>
      </c>
      <c r="K210" s="7">
        <v>0.46539999999999998</v>
      </c>
      <c r="L210" s="7">
        <v>0.41970000000000002</v>
      </c>
      <c r="M210" s="7">
        <v>0.42180000000000001</v>
      </c>
      <c r="N210" s="7">
        <v>0.41510000000000002</v>
      </c>
      <c r="O210" s="8">
        <v>0.41649999999999998</v>
      </c>
      <c r="P210" s="14"/>
      <c r="Q210" s="14"/>
      <c r="R210" s="14"/>
      <c r="S210" s="14"/>
      <c r="T210" s="14"/>
      <c r="U210" s="14"/>
      <c r="V210" s="14"/>
    </row>
    <row r="211" spans="2:22" x14ac:dyDescent="0.25">
      <c r="B211" s="14"/>
      <c r="C211" s="232"/>
      <c r="D211" s="233"/>
      <c r="E211" s="199"/>
      <c r="F211" s="32">
        <v>0.71260000000000001</v>
      </c>
      <c r="G211" s="12">
        <v>0.62890000000000001</v>
      </c>
      <c r="H211" s="12">
        <v>0.63060000000000005</v>
      </c>
      <c r="I211" s="12">
        <v>0.62890000000000001</v>
      </c>
      <c r="J211" s="12">
        <v>0.64639999999999997</v>
      </c>
      <c r="K211" s="12">
        <v>0.62770000000000004</v>
      </c>
      <c r="L211" s="12">
        <v>0.63119999999999998</v>
      </c>
      <c r="M211" s="12">
        <v>0.63090000000000002</v>
      </c>
      <c r="N211" s="12">
        <v>0.63109999999999999</v>
      </c>
      <c r="O211" s="13">
        <v>0.63560000000000005</v>
      </c>
      <c r="P211" s="14"/>
      <c r="Q211" s="14"/>
      <c r="R211" s="14"/>
      <c r="S211" s="14"/>
      <c r="T211" s="14"/>
      <c r="U211" s="14"/>
      <c r="V211" s="14"/>
    </row>
    <row r="212" spans="2:22" x14ac:dyDescent="0.25">
      <c r="B212" s="14"/>
      <c r="C212" s="228" t="s">
        <v>16</v>
      </c>
      <c r="D212" s="229"/>
      <c r="E212" s="234">
        <v>2</v>
      </c>
      <c r="F212" s="7">
        <v>0.14929999999999999</v>
      </c>
      <c r="G212" s="7">
        <v>0.10340000000000001</v>
      </c>
      <c r="H212" s="7">
        <v>0.1047</v>
      </c>
      <c r="I212" s="7">
        <v>0.10349999999999999</v>
      </c>
      <c r="J212" s="7">
        <v>0.10489999999999999</v>
      </c>
      <c r="K212" s="7">
        <v>0.1196</v>
      </c>
      <c r="L212" s="7">
        <v>0.10879999999999999</v>
      </c>
      <c r="M212" s="7">
        <v>0.10489999999999999</v>
      </c>
      <c r="N212" s="7">
        <v>0.1037</v>
      </c>
      <c r="O212" s="8">
        <v>0.10680000000000001</v>
      </c>
      <c r="P212" s="14"/>
      <c r="Q212" s="14"/>
      <c r="R212" s="14"/>
      <c r="S212" s="14"/>
      <c r="T212" s="14"/>
      <c r="U212" s="14"/>
      <c r="V212" s="14"/>
    </row>
    <row r="213" spans="2:22" x14ac:dyDescent="0.25">
      <c r="B213" s="14"/>
      <c r="C213" s="230"/>
      <c r="D213" s="231"/>
      <c r="E213" s="199"/>
      <c r="F213" s="9">
        <v>0.2437</v>
      </c>
      <c r="G213" s="10">
        <v>0.16009999999999999</v>
      </c>
      <c r="H213" s="10">
        <v>0.16439999999999999</v>
      </c>
      <c r="I213" s="10">
        <v>0.1628</v>
      </c>
      <c r="J213" s="10">
        <v>0.16370000000000001</v>
      </c>
      <c r="K213" s="10">
        <v>0.16320000000000001</v>
      </c>
      <c r="L213" s="10">
        <v>0.1618</v>
      </c>
      <c r="M213" s="10">
        <v>0.16250000000000001</v>
      </c>
      <c r="N213" s="10">
        <v>0.1719</v>
      </c>
      <c r="O213" s="11">
        <v>0.16139999999999999</v>
      </c>
      <c r="P213" s="14"/>
      <c r="Q213" s="14"/>
      <c r="R213" s="14"/>
      <c r="S213" s="14"/>
      <c r="T213" s="14"/>
      <c r="U213" s="14"/>
      <c r="V213" s="14"/>
    </row>
    <row r="214" spans="2:22" x14ac:dyDescent="0.25">
      <c r="B214" s="14"/>
      <c r="C214" s="230"/>
      <c r="D214" s="231"/>
      <c r="E214" s="234">
        <v>3</v>
      </c>
      <c r="F214" s="6">
        <v>0.2258</v>
      </c>
      <c r="G214" s="7">
        <v>0.1234</v>
      </c>
      <c r="H214" s="7">
        <v>0.12909999999999999</v>
      </c>
      <c r="I214" s="7">
        <v>0.13500000000000001</v>
      </c>
      <c r="J214" s="7">
        <v>0.1186</v>
      </c>
      <c r="K214" s="7">
        <v>0.129</v>
      </c>
      <c r="L214" s="7">
        <v>0.12180000000000001</v>
      </c>
      <c r="M214" s="7">
        <v>0.1172</v>
      </c>
      <c r="N214" s="7">
        <v>0.1178</v>
      </c>
      <c r="O214" s="8">
        <v>0.1169</v>
      </c>
      <c r="P214" s="14"/>
      <c r="Q214" s="14"/>
      <c r="R214" s="14"/>
      <c r="S214" s="14"/>
      <c r="T214" s="14"/>
      <c r="U214" s="14"/>
      <c r="V214" s="14"/>
    </row>
    <row r="215" spans="2:22" x14ac:dyDescent="0.25">
      <c r="B215" s="14"/>
      <c r="C215" s="230"/>
      <c r="D215" s="231"/>
      <c r="E215" s="199"/>
      <c r="F215" s="9">
        <v>0.27439999999999998</v>
      </c>
      <c r="G215" s="10">
        <v>0.16689999999999999</v>
      </c>
      <c r="H215" s="10">
        <v>0.17050000000000001</v>
      </c>
      <c r="I215" s="10">
        <v>0.1704</v>
      </c>
      <c r="J215" s="10">
        <v>0.16839999999999999</v>
      </c>
      <c r="K215" s="10">
        <v>0.16769999999999999</v>
      </c>
      <c r="L215" s="10">
        <v>0.1673</v>
      </c>
      <c r="M215" s="10">
        <v>0.1658</v>
      </c>
      <c r="N215" s="10">
        <v>0.17469999999999999</v>
      </c>
      <c r="O215" s="11">
        <v>0.1678</v>
      </c>
      <c r="P215" s="14"/>
      <c r="Q215" s="14"/>
      <c r="R215" s="14"/>
      <c r="S215" s="14"/>
      <c r="T215" s="14"/>
      <c r="U215" s="14"/>
      <c r="V215" s="14"/>
    </row>
    <row r="216" spans="2:22" x14ac:dyDescent="0.25">
      <c r="B216" s="14"/>
      <c r="C216" s="230"/>
      <c r="D216" s="231"/>
      <c r="E216" s="234">
        <v>4</v>
      </c>
      <c r="F216" s="6">
        <v>0.26840000000000003</v>
      </c>
      <c r="G216" s="7">
        <v>0.23469999999999999</v>
      </c>
      <c r="H216" s="7">
        <v>0.2278</v>
      </c>
      <c r="I216" s="7">
        <v>0.2334</v>
      </c>
      <c r="J216" s="7">
        <v>0.23799999999999999</v>
      </c>
      <c r="K216" s="7">
        <v>0.2354</v>
      </c>
      <c r="L216" s="7">
        <v>0.2341</v>
      </c>
      <c r="M216" s="7">
        <v>0.23910000000000001</v>
      </c>
      <c r="N216" s="7">
        <v>0.23419999999999999</v>
      </c>
      <c r="O216" s="8">
        <v>0.2339</v>
      </c>
      <c r="P216" s="14"/>
      <c r="Q216" s="14"/>
      <c r="R216" s="14"/>
      <c r="S216" s="14"/>
      <c r="T216" s="14"/>
      <c r="U216" s="14"/>
      <c r="V216" s="14"/>
    </row>
    <row r="217" spans="2:22" x14ac:dyDescent="0.25">
      <c r="B217" s="14"/>
      <c r="C217" s="230"/>
      <c r="D217" s="231"/>
      <c r="E217" s="199"/>
      <c r="F217" s="9">
        <v>0.41310000000000002</v>
      </c>
      <c r="G217" s="10">
        <v>0.36830000000000002</v>
      </c>
      <c r="H217" s="10">
        <v>0.36380000000000001</v>
      </c>
      <c r="I217" s="10">
        <v>0.36</v>
      </c>
      <c r="J217" s="10">
        <v>0.35949999999999999</v>
      </c>
      <c r="K217" s="10">
        <v>0.37269999999999998</v>
      </c>
      <c r="L217" s="10">
        <v>0.37919999999999998</v>
      </c>
      <c r="M217" s="10">
        <v>0.37369999999999998</v>
      </c>
      <c r="N217" s="10">
        <v>0.36720000000000003</v>
      </c>
      <c r="O217" s="11">
        <v>0.38030000000000003</v>
      </c>
      <c r="P217" s="14"/>
      <c r="Q217" s="14"/>
      <c r="R217" s="14"/>
      <c r="S217" s="14"/>
      <c r="T217" s="14"/>
      <c r="U217" s="14"/>
      <c r="V217" s="14"/>
    </row>
    <row r="218" spans="2:22" x14ac:dyDescent="0.25">
      <c r="B218" s="14"/>
      <c r="C218" s="230"/>
      <c r="D218" s="231"/>
      <c r="E218" s="234">
        <v>5</v>
      </c>
      <c r="F218" s="6">
        <v>0.2712</v>
      </c>
      <c r="G218" s="7">
        <v>0.23669999999999999</v>
      </c>
      <c r="H218" s="7">
        <v>0.24110000000000001</v>
      </c>
      <c r="I218" s="7">
        <v>0.25080000000000002</v>
      </c>
      <c r="J218" s="7">
        <v>0.251</v>
      </c>
      <c r="K218" s="7">
        <v>0.2384</v>
      </c>
      <c r="L218" s="7">
        <v>0.2404</v>
      </c>
      <c r="M218" s="7">
        <v>0.23699999999999999</v>
      </c>
      <c r="N218" s="7">
        <v>0.2349</v>
      </c>
      <c r="O218" s="8">
        <v>0.25369999999999998</v>
      </c>
      <c r="P218" s="14"/>
      <c r="Q218" s="14"/>
      <c r="R218" s="14"/>
      <c r="S218" s="14"/>
      <c r="T218" s="14"/>
      <c r="U218" s="14"/>
      <c r="V218" s="14"/>
    </row>
    <row r="219" spans="2:22" x14ac:dyDescent="0.25">
      <c r="B219" s="14"/>
      <c r="C219" s="230"/>
      <c r="D219" s="231"/>
      <c r="E219" s="199"/>
      <c r="F219" s="9">
        <v>0.4239</v>
      </c>
      <c r="G219" s="10">
        <v>0.35649999999999998</v>
      </c>
      <c r="H219" s="10">
        <v>0.36030000000000001</v>
      </c>
      <c r="I219" s="10">
        <v>0.35670000000000002</v>
      </c>
      <c r="J219" s="10">
        <v>0.35699999999999998</v>
      </c>
      <c r="K219" s="10">
        <v>0.35820000000000002</v>
      </c>
      <c r="L219" s="10">
        <v>0.35510000000000003</v>
      </c>
      <c r="M219" s="10">
        <v>0.36059999999999998</v>
      </c>
      <c r="N219" s="10">
        <v>0.36330000000000001</v>
      </c>
      <c r="O219" s="11">
        <v>0.36170000000000002</v>
      </c>
      <c r="P219" s="14"/>
      <c r="Q219" s="14"/>
      <c r="R219" s="14"/>
      <c r="S219" s="14"/>
      <c r="T219" s="14"/>
      <c r="U219" s="14"/>
      <c r="V219" s="14"/>
    </row>
    <row r="220" spans="2:22" x14ac:dyDescent="0.25">
      <c r="B220" s="14"/>
      <c r="C220" s="230"/>
      <c r="D220" s="231"/>
      <c r="E220" s="234">
        <v>6</v>
      </c>
      <c r="F220" s="7">
        <v>0.29060000000000002</v>
      </c>
      <c r="G220" s="7">
        <v>0.25769999999999998</v>
      </c>
      <c r="H220" s="7">
        <v>0.26350000000000001</v>
      </c>
      <c r="I220" s="7">
        <v>0.25369999999999998</v>
      </c>
      <c r="J220" s="7">
        <v>0.23599999999999999</v>
      </c>
      <c r="K220" s="7">
        <v>0.2351</v>
      </c>
      <c r="L220" s="7">
        <v>0.2346</v>
      </c>
      <c r="M220" s="7">
        <v>0.2364</v>
      </c>
      <c r="N220" s="7">
        <v>0.23549999999999999</v>
      </c>
      <c r="O220" s="8">
        <v>0.23899999999999999</v>
      </c>
      <c r="P220" s="14"/>
      <c r="Q220" s="14"/>
      <c r="R220" s="14"/>
      <c r="S220" s="14"/>
      <c r="T220" s="14"/>
      <c r="U220" s="14"/>
      <c r="V220" s="14"/>
    </row>
    <row r="221" spans="2:22" x14ac:dyDescent="0.25">
      <c r="B221" s="14"/>
      <c r="C221" s="232"/>
      <c r="D221" s="233"/>
      <c r="E221" s="199"/>
      <c r="F221" s="32">
        <v>0.43190000000000001</v>
      </c>
      <c r="G221" s="12">
        <v>0.38800000000000001</v>
      </c>
      <c r="H221" s="12">
        <v>0.37490000000000001</v>
      </c>
      <c r="I221" s="12">
        <v>0.38650000000000001</v>
      </c>
      <c r="J221" s="12">
        <v>0.37640000000000001</v>
      </c>
      <c r="K221" s="12">
        <v>0.378</v>
      </c>
      <c r="L221" s="12">
        <v>0.38469999999999999</v>
      </c>
      <c r="M221" s="12">
        <v>0.37030000000000002</v>
      </c>
      <c r="N221" s="12">
        <v>0.38</v>
      </c>
      <c r="O221" s="13">
        <v>0.37680000000000002</v>
      </c>
      <c r="P221" s="14"/>
      <c r="Q221" s="14"/>
      <c r="R221" s="14"/>
      <c r="S221" s="14"/>
      <c r="T221" s="14"/>
      <c r="U221" s="14"/>
      <c r="V221" s="14"/>
    </row>
    <row r="222" spans="2:22" x14ac:dyDescent="0.25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2:22" x14ac:dyDescent="0.25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</sheetData>
  <mergeCells count="966">
    <mergeCell ref="EO44:EQ44"/>
    <mergeCell ref="EH72:EH73"/>
    <mergeCell ref="EI72:EI73"/>
    <mergeCell ref="EJ72:EJ73"/>
    <mergeCell ref="EK72:EK73"/>
    <mergeCell ref="EL72:EL73"/>
    <mergeCell ref="EH68:EH69"/>
    <mergeCell ref="EI68:EI69"/>
    <mergeCell ref="EJ68:EJ69"/>
    <mergeCell ref="EK68:EK69"/>
    <mergeCell ref="EL68:EL69"/>
    <mergeCell ref="EH70:EH71"/>
    <mergeCell ref="EI70:EI71"/>
    <mergeCell ref="EJ70:EJ71"/>
    <mergeCell ref="EK70:EK71"/>
    <mergeCell ref="EL70:EL71"/>
    <mergeCell ref="EH64:EH65"/>
    <mergeCell ref="EI64:EI65"/>
    <mergeCell ref="EJ64:EJ65"/>
    <mergeCell ref="EK64:EK65"/>
    <mergeCell ref="EL64:EL65"/>
    <mergeCell ref="EH66:EH67"/>
    <mergeCell ref="EI66:EI67"/>
    <mergeCell ref="EJ66:EJ67"/>
    <mergeCell ref="EK66:EK67"/>
    <mergeCell ref="EL66:EL67"/>
    <mergeCell ref="EF46:EG73"/>
    <mergeCell ref="EH60:EH61"/>
    <mergeCell ref="EI60:EI61"/>
    <mergeCell ref="EJ60:EJ61"/>
    <mergeCell ref="EK60:EK61"/>
    <mergeCell ref="EL60:EL61"/>
    <mergeCell ref="EH62:EH63"/>
    <mergeCell ref="EI62:EI63"/>
    <mergeCell ref="EJ62:EJ63"/>
    <mergeCell ref="EK62:EK63"/>
    <mergeCell ref="EL62:EL63"/>
    <mergeCell ref="EH56:EH57"/>
    <mergeCell ref="EI56:EI57"/>
    <mergeCell ref="EJ56:EJ57"/>
    <mergeCell ref="EK56:EK57"/>
    <mergeCell ref="EL56:EL57"/>
    <mergeCell ref="EH58:EH59"/>
    <mergeCell ref="EI58:EI59"/>
    <mergeCell ref="EJ58:EJ59"/>
    <mergeCell ref="EK58:EK59"/>
    <mergeCell ref="EL58:EL59"/>
    <mergeCell ref="EH52:EH53"/>
    <mergeCell ref="EI52:EI53"/>
    <mergeCell ref="EJ52:EJ53"/>
    <mergeCell ref="EK52:EK53"/>
    <mergeCell ref="EL52:EL53"/>
    <mergeCell ref="EH54:EH55"/>
    <mergeCell ref="EI54:EI55"/>
    <mergeCell ref="EJ54:EJ55"/>
    <mergeCell ref="EK54:EK55"/>
    <mergeCell ref="EL54:EL55"/>
    <mergeCell ref="EF41:EL42"/>
    <mergeCell ref="EF43:EL43"/>
    <mergeCell ref="EF44:EG45"/>
    <mergeCell ref="EH44:EH45"/>
    <mergeCell ref="EI44:EI45"/>
    <mergeCell ref="EJ44:EJ45"/>
    <mergeCell ref="EK44:EK45"/>
    <mergeCell ref="EL44:EL45"/>
    <mergeCell ref="EH46:EH47"/>
    <mergeCell ref="EI46:EI47"/>
    <mergeCell ref="EJ46:EJ47"/>
    <mergeCell ref="EK46:EK47"/>
    <mergeCell ref="EL46:EL47"/>
    <mergeCell ref="EH48:EH49"/>
    <mergeCell ref="EI48:EI49"/>
    <mergeCell ref="EJ48:EJ49"/>
    <mergeCell ref="EK48:EK49"/>
    <mergeCell ref="EL48:EL49"/>
    <mergeCell ref="EH50:EH51"/>
    <mergeCell ref="EI50:EI51"/>
    <mergeCell ref="EJ50:EJ51"/>
    <mergeCell ref="EK50:EK51"/>
    <mergeCell ref="EL50:EL51"/>
    <mergeCell ref="DY49:DY50"/>
    <mergeCell ref="DZ49:DZ50"/>
    <mergeCell ref="DS45:DS46"/>
    <mergeCell ref="DT45:DT46"/>
    <mergeCell ref="DS47:DS48"/>
    <mergeCell ref="DT47:DT48"/>
    <mergeCell ref="DS49:DS50"/>
    <mergeCell ref="DT49:DT50"/>
    <mergeCell ref="DP45:DQ46"/>
    <mergeCell ref="DP47:DQ48"/>
    <mergeCell ref="DP49:DQ50"/>
    <mergeCell ref="DX45:DX46"/>
    <mergeCell ref="DX47:DX48"/>
    <mergeCell ref="DX49:DX50"/>
    <mergeCell ref="DR45:DR46"/>
    <mergeCell ref="DU45:DU46"/>
    <mergeCell ref="DV45:DV46"/>
    <mergeCell ref="DW45:DW46"/>
    <mergeCell ref="CS114:CX115"/>
    <mergeCell ref="CS116:CX116"/>
    <mergeCell ref="CS117:CT118"/>
    <mergeCell ref="CU117:CU118"/>
    <mergeCell ref="CV117:CW118"/>
    <mergeCell ref="CX117:CX118"/>
    <mergeCell ref="CS119:CT136"/>
    <mergeCell ref="CU119:CU120"/>
    <mergeCell ref="CU121:CU122"/>
    <mergeCell ref="CU123:CU124"/>
    <mergeCell ref="CU125:CU126"/>
    <mergeCell ref="CU127:CU128"/>
    <mergeCell ref="CU129:CU130"/>
    <mergeCell ref="CU131:CU132"/>
    <mergeCell ref="CU133:CU134"/>
    <mergeCell ref="CU135:CU136"/>
    <mergeCell ref="DH76:DH77"/>
    <mergeCell ref="CX82:CX83"/>
    <mergeCell ref="DH66:DH67"/>
    <mergeCell ref="DE68:DE69"/>
    <mergeCell ref="DF68:DF69"/>
    <mergeCell ref="DG68:DG69"/>
    <mergeCell ref="DH68:DH69"/>
    <mergeCell ref="DE70:DE71"/>
    <mergeCell ref="DF70:DF71"/>
    <mergeCell ref="DG70:DG71"/>
    <mergeCell ref="DH70:DH71"/>
    <mergeCell ref="DE66:DE67"/>
    <mergeCell ref="DF66:DF67"/>
    <mergeCell ref="DG66:DG67"/>
    <mergeCell ref="DE72:DE73"/>
    <mergeCell ref="DF72:DF73"/>
    <mergeCell ref="DG72:DG73"/>
    <mergeCell ref="DH72:DH73"/>
    <mergeCell ref="DE74:DE75"/>
    <mergeCell ref="DF74:DF75"/>
    <mergeCell ref="DG74:DG75"/>
    <mergeCell ref="DH74:DH75"/>
    <mergeCell ref="DE76:DE77"/>
    <mergeCell ref="DF76:DF77"/>
    <mergeCell ref="DG76:DG77"/>
    <mergeCell ref="DF80:DF81"/>
    <mergeCell ref="DG80:DG81"/>
    <mergeCell ref="DH80:DH81"/>
    <mergeCell ref="DE82:DE83"/>
    <mergeCell ref="DF82:DF83"/>
    <mergeCell ref="DG82:DG83"/>
    <mergeCell ref="DH82:DH83"/>
    <mergeCell ref="CV72:CV73"/>
    <mergeCell ref="CW72:CW73"/>
    <mergeCell ref="CX72:CX73"/>
    <mergeCell ref="CV74:CV75"/>
    <mergeCell ref="CW74:CW75"/>
    <mergeCell ref="CX74:CX75"/>
    <mergeCell ref="CV76:CV77"/>
    <mergeCell ref="CW76:CW77"/>
    <mergeCell ref="CX76:CX77"/>
    <mergeCell ref="CV78:CV79"/>
    <mergeCell ref="CW78:CW79"/>
    <mergeCell ref="CX78:CX79"/>
    <mergeCell ref="CV80:CV81"/>
    <mergeCell ref="CW80:CW81"/>
    <mergeCell ref="CX80:CX81"/>
    <mergeCell ref="CV82:CV83"/>
    <mergeCell ref="CW82:CW83"/>
    <mergeCell ref="DC66:DD83"/>
    <mergeCell ref="DC64:DD65"/>
    <mergeCell ref="DE64:DE65"/>
    <mergeCell ref="DF64:DF65"/>
    <mergeCell ref="DG64:DG65"/>
    <mergeCell ref="DH64:DH65"/>
    <mergeCell ref="CS64:CT65"/>
    <mergeCell ref="CU64:CU65"/>
    <mergeCell ref="CW64:CW65"/>
    <mergeCell ref="CX64:CX65"/>
    <mergeCell ref="CV64:CV65"/>
    <mergeCell ref="CW66:CW67"/>
    <mergeCell ref="CX66:CX67"/>
    <mergeCell ref="CS66:CT83"/>
    <mergeCell ref="CV68:CV69"/>
    <mergeCell ref="CW68:CW69"/>
    <mergeCell ref="CX68:CX69"/>
    <mergeCell ref="CV70:CV71"/>
    <mergeCell ref="CW70:CW71"/>
    <mergeCell ref="DE78:DE79"/>
    <mergeCell ref="DF78:DF79"/>
    <mergeCell ref="DG78:DG79"/>
    <mergeCell ref="DH78:DH79"/>
    <mergeCell ref="DE80:DE81"/>
    <mergeCell ref="CX70:CX71"/>
    <mergeCell ref="CV48:CW49"/>
    <mergeCell ref="CV50:CW51"/>
    <mergeCell ref="CV52:CW53"/>
    <mergeCell ref="CV54:CW55"/>
    <mergeCell ref="CV56:CW57"/>
    <mergeCell ref="CU50:CU51"/>
    <mergeCell ref="CX50:CX51"/>
    <mergeCell ref="DB48:DB49"/>
    <mergeCell ref="CY72:CY73"/>
    <mergeCell ref="CY74:CY75"/>
    <mergeCell ref="CY76:CY77"/>
    <mergeCell ref="CY78:CY79"/>
    <mergeCell ref="CY80:CY81"/>
    <mergeCell ref="CS52:CT57"/>
    <mergeCell ref="CV66:CV67"/>
    <mergeCell ref="DB54:DB55"/>
    <mergeCell ref="DB52:DB53"/>
    <mergeCell ref="DB50:DB51"/>
    <mergeCell ref="DB56:DB57"/>
    <mergeCell ref="DA54:DA55"/>
    <mergeCell ref="CU56:CU57"/>
    <mergeCell ref="CX56:CX57"/>
    <mergeCell ref="CY56:CY57"/>
    <mergeCell ref="CZ56:CZ57"/>
    <mergeCell ref="DA56:DA57"/>
    <mergeCell ref="CY50:CY51"/>
    <mergeCell ref="CZ50:CZ51"/>
    <mergeCell ref="DA50:DA51"/>
    <mergeCell ref="CU52:CU53"/>
    <mergeCell ref="CX52:CX53"/>
    <mergeCell ref="CY52:CY53"/>
    <mergeCell ref="CZ52:CZ53"/>
    <mergeCell ref="DA52:DA53"/>
    <mergeCell ref="CU54:CU55"/>
    <mergeCell ref="CX54:CX55"/>
    <mergeCell ref="CY54:CY55"/>
    <mergeCell ref="CZ54:CZ55"/>
    <mergeCell ref="DB46:DB47"/>
    <mergeCell ref="CS41:DB42"/>
    <mergeCell ref="CS43:DB43"/>
    <mergeCell ref="CS44:CT45"/>
    <mergeCell ref="CU44:CU45"/>
    <mergeCell ref="CX44:CX45"/>
    <mergeCell ref="CY44:CY45"/>
    <mergeCell ref="CZ44:CZ45"/>
    <mergeCell ref="DA44:DA45"/>
    <mergeCell ref="DB44:DB45"/>
    <mergeCell ref="CS46:CT51"/>
    <mergeCell ref="CU46:CU47"/>
    <mergeCell ref="CX46:CX47"/>
    <mergeCell ref="CY46:CY47"/>
    <mergeCell ref="CZ46:CZ47"/>
    <mergeCell ref="DA46:DA47"/>
    <mergeCell ref="CU48:CU49"/>
    <mergeCell ref="CX48:CX49"/>
    <mergeCell ref="CY48:CY49"/>
    <mergeCell ref="CZ48:CZ49"/>
    <mergeCell ref="DA48:DA49"/>
    <mergeCell ref="CV44:CW45"/>
    <mergeCell ref="CV46:CW47"/>
    <mergeCell ref="CM64:CM65"/>
    <mergeCell ref="CN64:CN65"/>
    <mergeCell ref="CO64:CO65"/>
    <mergeCell ref="CP64:CP65"/>
    <mergeCell ref="CQ64:CQ67"/>
    <mergeCell ref="CJ66:CJ67"/>
    <mergeCell ref="CK66:CK67"/>
    <mergeCell ref="CL66:CL67"/>
    <mergeCell ref="CM66:CM67"/>
    <mergeCell ref="CN66:CN67"/>
    <mergeCell ref="CO66:CO67"/>
    <mergeCell ref="CP66:CP67"/>
    <mergeCell ref="CQ50:CQ53"/>
    <mergeCell ref="CJ50:CJ53"/>
    <mergeCell ref="CK50:CK53"/>
    <mergeCell ref="CL50:CL53"/>
    <mergeCell ref="CM50:CM53"/>
    <mergeCell ref="CN50:CN53"/>
    <mergeCell ref="CO50:CO53"/>
    <mergeCell ref="CP50:CP53"/>
    <mergeCell ref="CH59:CQ60"/>
    <mergeCell ref="CP46:CP47"/>
    <mergeCell ref="CQ46:CQ49"/>
    <mergeCell ref="CJ48:CJ49"/>
    <mergeCell ref="CK48:CK49"/>
    <mergeCell ref="CL48:CL49"/>
    <mergeCell ref="CM48:CM49"/>
    <mergeCell ref="CN48:CN49"/>
    <mergeCell ref="CO48:CO49"/>
    <mergeCell ref="CP48:CP49"/>
    <mergeCell ref="BW67:BW68"/>
    <mergeCell ref="BX67:BX68"/>
    <mergeCell ref="BY67:BY68"/>
    <mergeCell ref="CA67:CA68"/>
    <mergeCell ref="BZ67:BZ68"/>
    <mergeCell ref="BV65:BV68"/>
    <mergeCell ref="CM46:CM47"/>
    <mergeCell ref="CN46:CN47"/>
    <mergeCell ref="CO46:CO47"/>
    <mergeCell ref="CH50:CI53"/>
    <mergeCell ref="CH61:CQ61"/>
    <mergeCell ref="CH62:CI63"/>
    <mergeCell ref="CJ62:CJ63"/>
    <mergeCell ref="CK62:CK63"/>
    <mergeCell ref="CL62:CL63"/>
    <mergeCell ref="CM62:CM63"/>
    <mergeCell ref="CN62:CN63"/>
    <mergeCell ref="CO62:CO63"/>
    <mergeCell ref="CP62:CP63"/>
    <mergeCell ref="CQ62:CQ63"/>
    <mergeCell ref="CH64:CI67"/>
    <mergeCell ref="CJ64:CJ65"/>
    <mergeCell ref="CK64:CK65"/>
    <mergeCell ref="CL64:CL65"/>
    <mergeCell ref="BT11:CA12"/>
    <mergeCell ref="BT13:CA13"/>
    <mergeCell ref="CC14:CE15"/>
    <mergeCell ref="CC16:CE17"/>
    <mergeCell ref="CC18:CE19"/>
    <mergeCell ref="CA27:CA28"/>
    <mergeCell ref="BT24:CA25"/>
    <mergeCell ref="BT26:CA26"/>
    <mergeCell ref="CA29:CA30"/>
    <mergeCell ref="BT14:BU15"/>
    <mergeCell ref="BV14:BV15"/>
    <mergeCell ref="BW14:BW15"/>
    <mergeCell ref="BX14:BX15"/>
    <mergeCell ref="BY14:BY15"/>
    <mergeCell ref="BZ14:BZ15"/>
    <mergeCell ref="CA14:CA15"/>
    <mergeCell ref="BV16:BV17"/>
    <mergeCell ref="BV18:BV19"/>
    <mergeCell ref="BZ27:BZ28"/>
    <mergeCell ref="BV29:BV30"/>
    <mergeCell ref="BT16:BU19"/>
    <mergeCell ref="BV31:BV32"/>
    <mergeCell ref="BT29:BU32"/>
    <mergeCell ref="BT60:CA61"/>
    <mergeCell ref="BT62:CA62"/>
    <mergeCell ref="CC27:CE28"/>
    <mergeCell ref="CC29:CE30"/>
    <mergeCell ref="CC31:CE32"/>
    <mergeCell ref="CA31:CA32"/>
    <mergeCell ref="AG72:AH81"/>
    <mergeCell ref="AI72:AI73"/>
    <mergeCell ref="AI80:AI81"/>
    <mergeCell ref="BT27:BU28"/>
    <mergeCell ref="BV27:BV28"/>
    <mergeCell ref="BW27:BW28"/>
    <mergeCell ref="BX27:BX28"/>
    <mergeCell ref="BY27:BY28"/>
    <mergeCell ref="AG50:AH51"/>
    <mergeCell ref="AI50:AI51"/>
    <mergeCell ref="AJ50:AJ51"/>
    <mergeCell ref="AK50:AK51"/>
    <mergeCell ref="AL50:AL51"/>
    <mergeCell ref="AM50:AM51"/>
    <mergeCell ref="AN50:AN51"/>
    <mergeCell ref="AX49:AY49"/>
    <mergeCell ref="CH41:CQ42"/>
    <mergeCell ref="CH43:CQ43"/>
    <mergeCell ref="CH44:CI45"/>
    <mergeCell ref="CJ44:CJ45"/>
    <mergeCell ref="CK44:CK45"/>
    <mergeCell ref="CL44:CL45"/>
    <mergeCell ref="CM44:CM45"/>
    <mergeCell ref="CN44:CN45"/>
    <mergeCell ref="CO44:CO45"/>
    <mergeCell ref="CP44:CP45"/>
    <mergeCell ref="CQ44:CQ45"/>
    <mergeCell ref="S81:T81"/>
    <mergeCell ref="U81:V81"/>
    <mergeCell ref="X81:Y81"/>
    <mergeCell ref="Z81:AA81"/>
    <mergeCell ref="X74:Y74"/>
    <mergeCell ref="Z73:AA73"/>
    <mergeCell ref="X73:Y73"/>
    <mergeCell ref="Z77:AA77"/>
    <mergeCell ref="X79:Y79"/>
    <mergeCell ref="Z79:AA79"/>
    <mergeCell ref="CH46:CI49"/>
    <mergeCell ref="CJ46:CJ47"/>
    <mergeCell ref="CK46:CK47"/>
    <mergeCell ref="CL46:CL47"/>
    <mergeCell ref="Z67:AA67"/>
    <mergeCell ref="X67:Y67"/>
    <mergeCell ref="U48:V51"/>
    <mergeCell ref="S48:T51"/>
    <mergeCell ref="S46:V47"/>
    <mergeCell ref="CC63:CE64"/>
    <mergeCell ref="CC65:CE66"/>
    <mergeCell ref="CC67:CE68"/>
    <mergeCell ref="BZ63:CA63"/>
    <mergeCell ref="BT63:BU64"/>
    <mergeCell ref="BV63:BV64"/>
    <mergeCell ref="BW63:BW64"/>
    <mergeCell ref="BX63:BX64"/>
    <mergeCell ref="BY63:BY64"/>
    <mergeCell ref="BT65:BU68"/>
    <mergeCell ref="BW65:BW66"/>
    <mergeCell ref="BX65:BX66"/>
    <mergeCell ref="BY65:BY66"/>
    <mergeCell ref="CA65:CA66"/>
    <mergeCell ref="BZ65:BZ66"/>
    <mergeCell ref="D62:E71"/>
    <mergeCell ref="X77:Y77"/>
    <mergeCell ref="Z76:AA76"/>
    <mergeCell ref="X76:Y76"/>
    <mergeCell ref="Z65:AA65"/>
    <mergeCell ref="X65:Y65"/>
    <mergeCell ref="Z64:AA64"/>
    <mergeCell ref="X64:Y64"/>
    <mergeCell ref="Z63:AA63"/>
    <mergeCell ref="X63:Y63"/>
    <mergeCell ref="Z72:AA72"/>
    <mergeCell ref="X69:Y69"/>
    <mergeCell ref="Z69:AA69"/>
    <mergeCell ref="Z75:AA75"/>
    <mergeCell ref="X75:Y75"/>
    <mergeCell ref="Z74:AA74"/>
    <mergeCell ref="S71:T71"/>
    <mergeCell ref="U71:V71"/>
    <mergeCell ref="X71:Y71"/>
    <mergeCell ref="Z71:AA71"/>
    <mergeCell ref="S69:T69"/>
    <mergeCell ref="U69:V69"/>
    <mergeCell ref="S70:T70"/>
    <mergeCell ref="U70:V70"/>
    <mergeCell ref="F78:F79"/>
    <mergeCell ref="F80:F81"/>
    <mergeCell ref="D72:E81"/>
    <mergeCell ref="C87:AB89"/>
    <mergeCell ref="X72:Y72"/>
    <mergeCell ref="Z78:AA78"/>
    <mergeCell ref="S76:T76"/>
    <mergeCell ref="S77:T77"/>
    <mergeCell ref="S73:T73"/>
    <mergeCell ref="S74:T74"/>
    <mergeCell ref="S78:T78"/>
    <mergeCell ref="U78:V78"/>
    <mergeCell ref="X78:Y78"/>
    <mergeCell ref="U73:V73"/>
    <mergeCell ref="U74:V74"/>
    <mergeCell ref="U75:V75"/>
    <mergeCell ref="U76:V76"/>
    <mergeCell ref="U77:V77"/>
    <mergeCell ref="S75:T75"/>
    <mergeCell ref="S80:T80"/>
    <mergeCell ref="Z84:AA84"/>
    <mergeCell ref="U80:V80"/>
    <mergeCell ref="X80:Y80"/>
    <mergeCell ref="Z80:AA80"/>
    <mergeCell ref="F72:F73"/>
    <mergeCell ref="F74:F75"/>
    <mergeCell ref="F76:F77"/>
    <mergeCell ref="U64:V64"/>
    <mergeCell ref="U65:V65"/>
    <mergeCell ref="X60:Y60"/>
    <mergeCell ref="Z66:AA66"/>
    <mergeCell ref="X66:Y66"/>
    <mergeCell ref="F68:F69"/>
    <mergeCell ref="F70:F71"/>
    <mergeCell ref="X70:Y70"/>
    <mergeCell ref="Z70:AA70"/>
    <mergeCell ref="S68:T68"/>
    <mergeCell ref="U68:V68"/>
    <mergeCell ref="X68:Y68"/>
    <mergeCell ref="Z68:AA68"/>
    <mergeCell ref="S64:T64"/>
    <mergeCell ref="S65:T65"/>
    <mergeCell ref="U67:V67"/>
    <mergeCell ref="S66:T66"/>
    <mergeCell ref="S67:T67"/>
    <mergeCell ref="U62:V62"/>
    <mergeCell ref="F64:F65"/>
    <mergeCell ref="F66:F67"/>
    <mergeCell ref="G10:K11"/>
    <mergeCell ref="S54:T54"/>
    <mergeCell ref="S53:T53"/>
    <mergeCell ref="Z60:AA60"/>
    <mergeCell ref="U56:V56"/>
    <mergeCell ref="U55:V55"/>
    <mergeCell ref="U54:V54"/>
    <mergeCell ref="X46:AA47"/>
    <mergeCell ref="X48:Y51"/>
    <mergeCell ref="Z48:AA51"/>
    <mergeCell ref="X52:Y52"/>
    <mergeCell ref="Z52:AA52"/>
    <mergeCell ref="G13:K13"/>
    <mergeCell ref="G14:K14"/>
    <mergeCell ref="G16:K16"/>
    <mergeCell ref="S52:T52"/>
    <mergeCell ref="U52:V52"/>
    <mergeCell ref="Z59:AA59"/>
    <mergeCell ref="S60:T60"/>
    <mergeCell ref="U60:V60"/>
    <mergeCell ref="S57:T57"/>
    <mergeCell ref="S58:T58"/>
    <mergeCell ref="U58:V58"/>
    <mergeCell ref="S59:T59"/>
    <mergeCell ref="X56:Y56"/>
    <mergeCell ref="X58:Y58"/>
    <mergeCell ref="U66:V66"/>
    <mergeCell ref="U59:V59"/>
    <mergeCell ref="X59:Y59"/>
    <mergeCell ref="X53:Y53"/>
    <mergeCell ref="X54:Y54"/>
    <mergeCell ref="X55:Y55"/>
    <mergeCell ref="S56:T56"/>
    <mergeCell ref="S55:T55"/>
    <mergeCell ref="U53:V53"/>
    <mergeCell ref="X62:Y62"/>
    <mergeCell ref="X57:Y57"/>
    <mergeCell ref="U57:V57"/>
    <mergeCell ref="G20:K20"/>
    <mergeCell ref="G21:K21"/>
    <mergeCell ref="F28:F29"/>
    <mergeCell ref="F30:F31"/>
    <mergeCell ref="G28:K28"/>
    <mergeCell ref="G29:K29"/>
    <mergeCell ref="G30:K30"/>
    <mergeCell ref="Z62:AA62"/>
    <mergeCell ref="S61:T61"/>
    <mergeCell ref="U61:V61"/>
    <mergeCell ref="X61:Y61"/>
    <mergeCell ref="F62:F63"/>
    <mergeCell ref="Z58:AA58"/>
    <mergeCell ref="Z55:AA55"/>
    <mergeCell ref="Z53:AA53"/>
    <mergeCell ref="Z54:AA54"/>
    <mergeCell ref="Z57:AA57"/>
    <mergeCell ref="Z56:AA56"/>
    <mergeCell ref="Z61:AA61"/>
    <mergeCell ref="H50:H51"/>
    <mergeCell ref="I50:I51"/>
    <mergeCell ref="F58:F59"/>
    <mergeCell ref="F60:F61"/>
    <mergeCell ref="G50:G51"/>
    <mergeCell ref="D50:E51"/>
    <mergeCell ref="F50:F51"/>
    <mergeCell ref="F52:F53"/>
    <mergeCell ref="F54:F55"/>
    <mergeCell ref="F56:F57"/>
    <mergeCell ref="G17:K17"/>
    <mergeCell ref="G15:K15"/>
    <mergeCell ref="G40:K40"/>
    <mergeCell ref="G41:K41"/>
    <mergeCell ref="D32:E41"/>
    <mergeCell ref="D12:E21"/>
    <mergeCell ref="D22:E31"/>
    <mergeCell ref="G31:K31"/>
    <mergeCell ref="F38:F39"/>
    <mergeCell ref="F40:F41"/>
    <mergeCell ref="G38:K38"/>
    <mergeCell ref="G39:K39"/>
    <mergeCell ref="K50:K51"/>
    <mergeCell ref="J50:J51"/>
    <mergeCell ref="D52:E61"/>
    <mergeCell ref="F18:F19"/>
    <mergeCell ref="F20:F21"/>
    <mergeCell ref="G18:K18"/>
    <mergeCell ref="G19:K19"/>
    <mergeCell ref="L4:AE6"/>
    <mergeCell ref="L10:L11"/>
    <mergeCell ref="M10:M11"/>
    <mergeCell ref="N10:N11"/>
    <mergeCell ref="O10:O11"/>
    <mergeCell ref="P10:P11"/>
    <mergeCell ref="Q10:Q11"/>
    <mergeCell ref="R10:R11"/>
    <mergeCell ref="S10:S11"/>
    <mergeCell ref="U10:U11"/>
    <mergeCell ref="V10:V11"/>
    <mergeCell ref="W10:W11"/>
    <mergeCell ref="X10:X11"/>
    <mergeCell ref="AC10:AC11"/>
    <mergeCell ref="L9:U9"/>
    <mergeCell ref="AA10:AA11"/>
    <mergeCell ref="AB10:AB11"/>
    <mergeCell ref="AD10:AD11"/>
    <mergeCell ref="AE10:AE11"/>
    <mergeCell ref="Z10:Z11"/>
    <mergeCell ref="V7:AE8"/>
    <mergeCell ref="L7:U8"/>
    <mergeCell ref="T10:T11"/>
    <mergeCell ref="Y10:Y11"/>
    <mergeCell ref="D10:E11"/>
    <mergeCell ref="F10:F11"/>
    <mergeCell ref="F12:F13"/>
    <mergeCell ref="F14:F15"/>
    <mergeCell ref="F34:F35"/>
    <mergeCell ref="G34:K34"/>
    <mergeCell ref="G35:K35"/>
    <mergeCell ref="F36:F37"/>
    <mergeCell ref="G36:K36"/>
    <mergeCell ref="G37:K37"/>
    <mergeCell ref="F16:F17"/>
    <mergeCell ref="F32:F33"/>
    <mergeCell ref="G32:K32"/>
    <mergeCell ref="G33:K33"/>
    <mergeCell ref="G22:K22"/>
    <mergeCell ref="G23:K23"/>
    <mergeCell ref="F24:F25"/>
    <mergeCell ref="G24:K24"/>
    <mergeCell ref="G25:K25"/>
    <mergeCell ref="F26:F27"/>
    <mergeCell ref="G26:K26"/>
    <mergeCell ref="G27:K27"/>
    <mergeCell ref="F22:F23"/>
    <mergeCell ref="G12:K12"/>
    <mergeCell ref="AG10:AH11"/>
    <mergeCell ref="AG12:AH21"/>
    <mergeCell ref="AG22:AH31"/>
    <mergeCell ref="AG32:AH41"/>
    <mergeCell ref="V9:AE9"/>
    <mergeCell ref="AF10:AF11"/>
    <mergeCell ref="AF12:AF13"/>
    <mergeCell ref="AF14:AF15"/>
    <mergeCell ref="AF16:AF17"/>
    <mergeCell ref="AF18:AF19"/>
    <mergeCell ref="AF20:AF21"/>
    <mergeCell ref="AF22:AF23"/>
    <mergeCell ref="AF24:AF25"/>
    <mergeCell ref="AF26:AF27"/>
    <mergeCell ref="AF28:AF29"/>
    <mergeCell ref="AF30:AF31"/>
    <mergeCell ref="AF32:AF33"/>
    <mergeCell ref="AF34:AF35"/>
    <mergeCell ref="AF36:AF37"/>
    <mergeCell ref="AF38:AF39"/>
    <mergeCell ref="AF40:AF41"/>
    <mergeCell ref="AX53:AY53"/>
    <mergeCell ref="BA53:BB53"/>
    <mergeCell ref="BA49:BB49"/>
    <mergeCell ref="BC49:BD49"/>
    <mergeCell ref="AI56:AI57"/>
    <mergeCell ref="AV40:AY41"/>
    <mergeCell ref="BA40:BD41"/>
    <mergeCell ref="AV42:AW45"/>
    <mergeCell ref="AX42:AY45"/>
    <mergeCell ref="BA42:BB45"/>
    <mergeCell ref="BC42:BD45"/>
    <mergeCell ref="AV50:AW50"/>
    <mergeCell ref="AX50:AY50"/>
    <mergeCell ref="BA50:BB50"/>
    <mergeCell ref="BC50:BD50"/>
    <mergeCell ref="AV51:AW51"/>
    <mergeCell ref="AX51:AY51"/>
    <mergeCell ref="BA51:BB51"/>
    <mergeCell ref="BC51:BD51"/>
    <mergeCell ref="BC53:BD53"/>
    <mergeCell ref="BA56:BB56"/>
    <mergeCell ref="BC56:BD56"/>
    <mergeCell ref="AV56:AW56"/>
    <mergeCell ref="AX56:AY56"/>
    <mergeCell ref="AG52:AH61"/>
    <mergeCell ref="AI52:AI53"/>
    <mergeCell ref="AV46:AW46"/>
    <mergeCell ref="AX46:AY46"/>
    <mergeCell ref="BA46:BB46"/>
    <mergeCell ref="BC46:BD46"/>
    <mergeCell ref="AV47:AW47"/>
    <mergeCell ref="AX47:AY47"/>
    <mergeCell ref="BA47:BB47"/>
    <mergeCell ref="BC47:BD47"/>
    <mergeCell ref="AI54:AI55"/>
    <mergeCell ref="AV48:AW48"/>
    <mergeCell ref="AX48:AY48"/>
    <mergeCell ref="BA48:BB48"/>
    <mergeCell ref="BC48:BD48"/>
    <mergeCell ref="AV49:AW49"/>
    <mergeCell ref="AI58:AI59"/>
    <mergeCell ref="AV52:AW52"/>
    <mergeCell ref="AX52:AY52"/>
    <mergeCell ref="BA52:BB52"/>
    <mergeCell ref="BC52:BD52"/>
    <mergeCell ref="AV53:AW53"/>
    <mergeCell ref="AI60:AI61"/>
    <mergeCell ref="AV61:AW61"/>
    <mergeCell ref="AV63:AW63"/>
    <mergeCell ref="AX63:AY63"/>
    <mergeCell ref="BA63:BB63"/>
    <mergeCell ref="AV54:AW54"/>
    <mergeCell ref="AX54:AY54"/>
    <mergeCell ref="BA54:BB54"/>
    <mergeCell ref="BC54:BD54"/>
    <mergeCell ref="AV55:AW55"/>
    <mergeCell ref="AX55:AY55"/>
    <mergeCell ref="BA55:BB55"/>
    <mergeCell ref="BC55:BD55"/>
    <mergeCell ref="AX60:AY60"/>
    <mergeCell ref="BA60:BB60"/>
    <mergeCell ref="BC60:BD60"/>
    <mergeCell ref="AV57:AW57"/>
    <mergeCell ref="AX57:AY57"/>
    <mergeCell ref="BA57:BB57"/>
    <mergeCell ref="BC57:BD57"/>
    <mergeCell ref="BC63:BD63"/>
    <mergeCell ref="AV58:AW58"/>
    <mergeCell ref="AX58:AY58"/>
    <mergeCell ref="BA58:BB58"/>
    <mergeCell ref="BC58:BD58"/>
    <mergeCell ref="AV59:AW59"/>
    <mergeCell ref="AX59:AY59"/>
    <mergeCell ref="AV62:AW62"/>
    <mergeCell ref="AX62:AY62"/>
    <mergeCell ref="BA62:BB62"/>
    <mergeCell ref="BC62:BD62"/>
    <mergeCell ref="BA59:BB59"/>
    <mergeCell ref="BC59:BD59"/>
    <mergeCell ref="AV60:AW60"/>
    <mergeCell ref="AX61:AY61"/>
    <mergeCell ref="BA61:BB61"/>
    <mergeCell ref="BC61:BD61"/>
    <mergeCell ref="U84:V84"/>
    <mergeCell ref="X84:Y84"/>
    <mergeCell ref="X83:AA83"/>
    <mergeCell ref="S84:T84"/>
    <mergeCell ref="BA70:BB70"/>
    <mergeCell ref="AV71:AW71"/>
    <mergeCell ref="AX71:AY71"/>
    <mergeCell ref="BA71:BB71"/>
    <mergeCell ref="U72:V72"/>
    <mergeCell ref="S83:V83"/>
    <mergeCell ref="AV77:AY77"/>
    <mergeCell ref="AI78:AI79"/>
    <mergeCell ref="AV72:AW72"/>
    <mergeCell ref="AX72:AY72"/>
    <mergeCell ref="AI76:AI77"/>
    <mergeCell ref="AI70:AI71"/>
    <mergeCell ref="BA74:BB74"/>
    <mergeCell ref="S72:T72"/>
    <mergeCell ref="S79:T79"/>
    <mergeCell ref="U79:V79"/>
    <mergeCell ref="AX78:AY78"/>
    <mergeCell ref="AV74:AW74"/>
    <mergeCell ref="AX74:AY74"/>
    <mergeCell ref="AI74:AI75"/>
    <mergeCell ref="AW90:AX91"/>
    <mergeCell ref="AC141:AE141"/>
    <mergeCell ref="AC142:AD143"/>
    <mergeCell ref="AC151:AE151"/>
    <mergeCell ref="AC152:AD153"/>
    <mergeCell ref="D96:E97"/>
    <mergeCell ref="D95:F95"/>
    <mergeCell ref="AH95:AJ95"/>
    <mergeCell ref="AH96:AI97"/>
    <mergeCell ref="Q164:U165"/>
    <mergeCell ref="Q166:U167"/>
    <mergeCell ref="F145:O146"/>
    <mergeCell ref="F147:O147"/>
    <mergeCell ref="C148:D149"/>
    <mergeCell ref="E148:E149"/>
    <mergeCell ref="Q162:U163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C145:E147"/>
    <mergeCell ref="C150:D159"/>
    <mergeCell ref="E150:E151"/>
    <mergeCell ref="E152:E153"/>
    <mergeCell ref="E154:E155"/>
    <mergeCell ref="E156:E157"/>
    <mergeCell ref="E158:E159"/>
    <mergeCell ref="C170:D179"/>
    <mergeCell ref="E170:E171"/>
    <mergeCell ref="E172:E173"/>
    <mergeCell ref="E174:E175"/>
    <mergeCell ref="E176:E177"/>
    <mergeCell ref="E178:E179"/>
    <mergeCell ref="C160:D169"/>
    <mergeCell ref="E160:E161"/>
    <mergeCell ref="E162:E163"/>
    <mergeCell ref="E164:E165"/>
    <mergeCell ref="E166:E167"/>
    <mergeCell ref="E168:E169"/>
    <mergeCell ref="F187:O188"/>
    <mergeCell ref="F189:O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E190:E191"/>
    <mergeCell ref="C190:D191"/>
    <mergeCell ref="E192:E193"/>
    <mergeCell ref="C192:D201"/>
    <mergeCell ref="E194:E195"/>
    <mergeCell ref="E196:E197"/>
    <mergeCell ref="E198:E199"/>
    <mergeCell ref="E200:E201"/>
    <mergeCell ref="E202:E203"/>
    <mergeCell ref="C202:D211"/>
    <mergeCell ref="E204:E205"/>
    <mergeCell ref="E206:E207"/>
    <mergeCell ref="E208:E209"/>
    <mergeCell ref="E210:E211"/>
    <mergeCell ref="E212:E213"/>
    <mergeCell ref="C212:D221"/>
    <mergeCell ref="E214:E215"/>
    <mergeCell ref="E216:E217"/>
    <mergeCell ref="E218:E219"/>
    <mergeCell ref="E220:E221"/>
    <mergeCell ref="Q204:U205"/>
    <mergeCell ref="Q206:U207"/>
    <mergeCell ref="Q208:U209"/>
    <mergeCell ref="AI68:AI69"/>
    <mergeCell ref="AV65:AW65"/>
    <mergeCell ref="AX65:AY65"/>
    <mergeCell ref="AV67:AW67"/>
    <mergeCell ref="AX67:AY67"/>
    <mergeCell ref="AV66:AW66"/>
    <mergeCell ref="AX66:AY66"/>
    <mergeCell ref="M64:O64"/>
    <mergeCell ref="M65:O66"/>
    <mergeCell ref="M67:O68"/>
    <mergeCell ref="AP64:AR64"/>
    <mergeCell ref="AP65:AR66"/>
    <mergeCell ref="AP67:AR68"/>
    <mergeCell ref="AG62:AH71"/>
    <mergeCell ref="AI62:AI63"/>
    <mergeCell ref="AV64:AW64"/>
    <mergeCell ref="AX64:AY64"/>
    <mergeCell ref="AV68:AW68"/>
    <mergeCell ref="AX68:AY68"/>
    <mergeCell ref="AI64:AI65"/>
    <mergeCell ref="AI66:AI67"/>
    <mergeCell ref="S62:T62"/>
    <mergeCell ref="S63:T63"/>
    <mergeCell ref="U63:V63"/>
    <mergeCell ref="BC75:BD75"/>
    <mergeCell ref="BC70:BD70"/>
    <mergeCell ref="BC71:BD71"/>
    <mergeCell ref="BC64:BD64"/>
    <mergeCell ref="BA65:BB65"/>
    <mergeCell ref="BC65:BD65"/>
    <mergeCell ref="BC66:BD66"/>
    <mergeCell ref="BA67:BB67"/>
    <mergeCell ref="BC67:BD67"/>
    <mergeCell ref="BA66:BB66"/>
    <mergeCell ref="BA68:BB68"/>
    <mergeCell ref="BC68:BD68"/>
    <mergeCell ref="BA64:BB64"/>
    <mergeCell ref="BY44:BY45"/>
    <mergeCell ref="BZ44:BZ45"/>
    <mergeCell ref="CA44:CA45"/>
    <mergeCell ref="AW89:AY89"/>
    <mergeCell ref="BA77:BD77"/>
    <mergeCell ref="BA78:BB78"/>
    <mergeCell ref="BC78:BD78"/>
    <mergeCell ref="BA72:BB72"/>
    <mergeCell ref="BC72:BD72"/>
    <mergeCell ref="AV73:AW73"/>
    <mergeCell ref="AX73:AY73"/>
    <mergeCell ref="BA73:BB73"/>
    <mergeCell ref="BC73:BD73"/>
    <mergeCell ref="AV69:AW69"/>
    <mergeCell ref="AX69:AY69"/>
    <mergeCell ref="BA69:BB69"/>
    <mergeCell ref="BC69:BD69"/>
    <mergeCell ref="AV70:AW70"/>
    <mergeCell ref="AX70:AY70"/>
    <mergeCell ref="BC74:BD74"/>
    <mergeCell ref="AV75:AW75"/>
    <mergeCell ref="AX75:AY75"/>
    <mergeCell ref="BA75:BB75"/>
    <mergeCell ref="AV78:AW78"/>
    <mergeCell ref="CC46:CC49"/>
    <mergeCell ref="BT41:CC42"/>
    <mergeCell ref="BT43:CC43"/>
    <mergeCell ref="BT46:BU49"/>
    <mergeCell ref="BV46:BV47"/>
    <mergeCell ref="BV48:BV49"/>
    <mergeCell ref="BW46:BW47"/>
    <mergeCell ref="BX46:BX47"/>
    <mergeCell ref="BY46:BY47"/>
    <mergeCell ref="BZ46:BZ47"/>
    <mergeCell ref="CA46:CA47"/>
    <mergeCell ref="BW48:BW49"/>
    <mergeCell ref="BX48:BX49"/>
    <mergeCell ref="BY48:BY49"/>
    <mergeCell ref="BZ48:BZ49"/>
    <mergeCell ref="CA48:CA49"/>
    <mergeCell ref="CB44:CB45"/>
    <mergeCell ref="CB46:CB47"/>
    <mergeCell ref="CB48:CB49"/>
    <mergeCell ref="CC44:CC45"/>
    <mergeCell ref="BT44:BU45"/>
    <mergeCell ref="BV44:BV45"/>
    <mergeCell ref="BW44:BW45"/>
    <mergeCell ref="BX44:BX45"/>
    <mergeCell ref="DI64:DI65"/>
    <mergeCell ref="DC61:DI62"/>
    <mergeCell ref="DC63:DI63"/>
    <mergeCell ref="CS91:CT92"/>
    <mergeCell ref="CU91:CU92"/>
    <mergeCell ref="CX91:CX92"/>
    <mergeCell ref="CY91:CY92"/>
    <mergeCell ref="CV91:CW92"/>
    <mergeCell ref="CY82:CY83"/>
    <mergeCell ref="CS61:CY62"/>
    <mergeCell ref="CS63:CY63"/>
    <mergeCell ref="DI66:DI67"/>
    <mergeCell ref="DI68:DI69"/>
    <mergeCell ref="DI70:DI71"/>
    <mergeCell ref="DI72:DI73"/>
    <mergeCell ref="DI74:DI75"/>
    <mergeCell ref="DI76:DI77"/>
    <mergeCell ref="DI78:DI79"/>
    <mergeCell ref="DI80:DI81"/>
    <mergeCell ref="DI82:DI83"/>
    <mergeCell ref="CY64:CY65"/>
    <mergeCell ref="CY66:CY67"/>
    <mergeCell ref="CY68:CY69"/>
    <mergeCell ref="CY70:CY71"/>
    <mergeCell ref="CS88:CX89"/>
    <mergeCell ref="CS90:CX90"/>
    <mergeCell ref="CS93:CT110"/>
    <mergeCell ref="CU93:CU94"/>
    <mergeCell ref="CU95:CU96"/>
    <mergeCell ref="CU97:CU98"/>
    <mergeCell ref="CU99:CU100"/>
    <mergeCell ref="CU101:CU102"/>
    <mergeCell ref="CU103:CU104"/>
    <mergeCell ref="CU105:CU106"/>
    <mergeCell ref="CU107:CU108"/>
    <mergeCell ref="CU109:CU110"/>
    <mergeCell ref="DP41:DZ42"/>
    <mergeCell ref="DR52:DS52"/>
    <mergeCell ref="DR53:DS53"/>
    <mergeCell ref="DP43:DQ44"/>
    <mergeCell ref="DU43:DU44"/>
    <mergeCell ref="DV43:DV44"/>
    <mergeCell ref="DW43:DW44"/>
    <mergeCell ref="DY43:DY44"/>
    <mergeCell ref="DZ43:DZ44"/>
    <mergeCell ref="DR43:DS43"/>
    <mergeCell ref="DT43:DT44"/>
    <mergeCell ref="DX43:DX44"/>
    <mergeCell ref="DY45:DY46"/>
    <mergeCell ref="DZ45:DZ46"/>
    <mergeCell ref="DR47:DR48"/>
    <mergeCell ref="DU47:DU48"/>
    <mergeCell ref="DV47:DV48"/>
    <mergeCell ref="DW47:DW48"/>
    <mergeCell ref="DY47:DY48"/>
    <mergeCell ref="DZ47:DZ48"/>
    <mergeCell ref="DR49:DR50"/>
    <mergeCell ref="DU49:DU50"/>
    <mergeCell ref="DV49:DV50"/>
    <mergeCell ref="DW49:DW50"/>
    <mergeCell ref="EH78:EH79"/>
    <mergeCell ref="EI78:EI79"/>
    <mergeCell ref="EJ78:EJ79"/>
    <mergeCell ref="EK78:EK79"/>
    <mergeCell ref="EL78:EL79"/>
    <mergeCell ref="EH74:EH75"/>
    <mergeCell ref="EI74:EI75"/>
    <mergeCell ref="EJ74:EJ75"/>
    <mergeCell ref="EK74:EK75"/>
    <mergeCell ref="EL74:EL75"/>
    <mergeCell ref="EH76:EH77"/>
    <mergeCell ref="EI76:EI77"/>
    <mergeCell ref="EJ76:EJ77"/>
    <mergeCell ref="EK76:EK77"/>
    <mergeCell ref="EL76:EL77"/>
  </mergeCells>
  <phoneticPr fontId="3" type="noConversion"/>
  <pageMargins left="0.7" right="0.7" top="0.75" bottom="0.75" header="0.3" footer="0.3"/>
  <pageSetup paperSize="9" orientation="portrait" r:id="rId1"/>
  <ignoredErrors>
    <ignoredError sqref="G52:K81 AJ52:AN81 BW29:BY32" formulaRange="1"/>
    <ignoredError sqref="BZ30:BZ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Marradi</dc:creator>
  <cp:lastModifiedBy>Francesco Marradi</cp:lastModifiedBy>
  <dcterms:created xsi:type="dcterms:W3CDTF">2015-06-05T18:17:20Z</dcterms:created>
  <dcterms:modified xsi:type="dcterms:W3CDTF">2025-06-24T08:51:21Z</dcterms:modified>
</cp:coreProperties>
</file>