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080" tabRatio="500"/>
  </bookViews>
  <sheets>
    <sheet name="Foglio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3" i="1"/>
  <c r="D4" i="1"/>
  <c r="I4" i="1"/>
  <c r="D5" i="1"/>
  <c r="I5" i="1"/>
  <c r="D6" i="1"/>
  <c r="I6" i="1"/>
  <c r="D7" i="1"/>
  <c r="I7" i="1"/>
  <c r="D3" i="1"/>
  <c r="I3" i="1"/>
  <c r="E22" i="1"/>
  <c r="J37" i="1"/>
  <c r="G22" i="1"/>
  <c r="H22" i="1"/>
  <c r="L37" i="1"/>
  <c r="D33" i="1"/>
  <c r="H33" i="1"/>
  <c r="L33" i="1"/>
  <c r="H15" i="1"/>
  <c r="F15" i="1"/>
  <c r="I15" i="1"/>
  <c r="L34" i="1"/>
  <c r="H16" i="1"/>
  <c r="F16" i="1"/>
  <c r="I16" i="1"/>
  <c r="L35" i="1"/>
  <c r="I29" i="1"/>
  <c r="G29" i="1"/>
  <c r="J29" i="1"/>
  <c r="L36" i="1"/>
  <c r="H13" i="1"/>
  <c r="F13" i="1"/>
  <c r="I13" i="1"/>
  <c r="H34" i="1"/>
  <c r="H14" i="1"/>
  <c r="F14" i="1"/>
  <c r="I14" i="1"/>
  <c r="H35" i="1"/>
  <c r="I28" i="1"/>
  <c r="G28" i="1"/>
  <c r="J28" i="1"/>
  <c r="H36" i="1"/>
  <c r="I30" i="1"/>
  <c r="G30" i="1"/>
  <c r="J30" i="1"/>
  <c r="H37" i="1"/>
  <c r="G3" i="1"/>
  <c r="E3" i="1"/>
  <c r="H3" i="1"/>
  <c r="D34" i="1"/>
  <c r="G4" i="1"/>
  <c r="E4" i="1"/>
  <c r="H4" i="1"/>
  <c r="D35" i="1"/>
  <c r="G5" i="1"/>
  <c r="E5" i="1"/>
  <c r="H5" i="1"/>
  <c r="D36" i="1"/>
  <c r="G6" i="1"/>
  <c r="E6" i="1"/>
  <c r="H6" i="1"/>
  <c r="D37" i="1"/>
  <c r="G7" i="1"/>
  <c r="E7" i="1"/>
  <c r="H7" i="1"/>
  <c r="D38" i="1"/>
  <c r="I35" i="1"/>
  <c r="J35" i="1"/>
  <c r="K35" i="1"/>
  <c r="I36" i="1"/>
  <c r="J36" i="1"/>
  <c r="K36" i="1"/>
  <c r="I37" i="1"/>
  <c r="F22" i="1"/>
  <c r="K37" i="1"/>
  <c r="I34" i="1"/>
  <c r="J34" i="1"/>
  <c r="K34" i="1"/>
  <c r="E35" i="1"/>
  <c r="F35" i="1"/>
  <c r="G35" i="1"/>
  <c r="E36" i="1"/>
  <c r="F36" i="1"/>
  <c r="G36" i="1"/>
  <c r="E37" i="1"/>
  <c r="F37" i="1"/>
  <c r="G37" i="1"/>
  <c r="E34" i="1"/>
  <c r="F34" i="1"/>
  <c r="G34" i="1"/>
  <c r="B35" i="1"/>
  <c r="A35" i="1"/>
  <c r="C35" i="1"/>
  <c r="B36" i="1"/>
  <c r="A36" i="1"/>
  <c r="C36" i="1"/>
  <c r="B37" i="1"/>
  <c r="A37" i="1"/>
  <c r="C37" i="1"/>
  <c r="B38" i="1"/>
  <c r="A38" i="1"/>
  <c r="C38" i="1"/>
  <c r="K33" i="1"/>
  <c r="G33" i="1"/>
  <c r="E33" i="1"/>
  <c r="F33" i="1"/>
  <c r="I33" i="1"/>
  <c r="J33" i="1"/>
  <c r="A34" i="1"/>
  <c r="H30" i="1"/>
  <c r="H29" i="1"/>
  <c r="H28" i="1"/>
  <c r="G16" i="1"/>
  <c r="G15" i="1"/>
  <c r="G14" i="1"/>
  <c r="G13" i="1"/>
  <c r="F4" i="1"/>
  <c r="F5" i="1"/>
  <c r="F6" i="1"/>
  <c r="F7" i="1"/>
  <c r="B34" i="1"/>
  <c r="C34" i="1"/>
  <c r="F3" i="1"/>
</calcChain>
</file>

<file path=xl/sharedStrings.xml><?xml version="1.0" encoding="utf-8"?>
<sst xmlns="http://schemas.openxmlformats.org/spreadsheetml/2006/main" count="54" uniqueCount="32">
  <si>
    <t>massa (g)</t>
  </si>
  <si>
    <t>densità</t>
  </si>
  <si>
    <t>cilindri</t>
  </si>
  <si>
    <t>alluminio</t>
  </si>
  <si>
    <t>massa</t>
  </si>
  <si>
    <t>altezza</t>
  </si>
  <si>
    <t>ottone</t>
  </si>
  <si>
    <t>diametro</t>
  </si>
  <si>
    <t>diametro (mm)</t>
  </si>
  <si>
    <t>primsa</t>
  </si>
  <si>
    <t>2apotema</t>
  </si>
  <si>
    <t>parallelepipedo</t>
  </si>
  <si>
    <t>l1</t>
  </si>
  <si>
    <t>l2</t>
  </si>
  <si>
    <t>l3</t>
  </si>
  <si>
    <t>materiale</t>
  </si>
  <si>
    <t>Sferette di acciao</t>
  </si>
  <si>
    <t>masse</t>
  </si>
  <si>
    <t>Alluminio</t>
  </si>
  <si>
    <t>Acciaio</t>
  </si>
  <si>
    <t>Ottone</t>
  </si>
  <si>
    <t>raggio</t>
  </si>
  <si>
    <t>volume</t>
  </si>
  <si>
    <t>errore(l)</t>
  </si>
  <si>
    <t>errore (l)</t>
  </si>
  <si>
    <t>massa(g)</t>
  </si>
  <si>
    <t>errore(V)</t>
  </si>
  <si>
    <t>volume(mm^3)</t>
  </si>
  <si>
    <t>errore(d)</t>
  </si>
  <si>
    <t>errore(v)</t>
  </si>
  <si>
    <t>log(m)</t>
  </si>
  <si>
    <t>log(r)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</si>
</sst>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0" fillId="0" borderId="0" xfId="0" applyAlignment="1"/>
    <xf numFmtId="0" fontId="1" fillId="4" borderId="0" xfId="0" applyFont="1" applyFill="1"/>
    <xf numFmtId="0" fontId="1" fillId="4" borderId="0" xfId="0" applyFont="1" applyFill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93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Collegamento visitato" xfId="44" builtinId="9" hidden="1"/>
    <cellStyle name="Collegamento visitato" xfId="46" builtinId="9" hidden="1"/>
    <cellStyle name="Collegamento visitato" xfId="48" builtinId="9" hidden="1"/>
    <cellStyle name="Collegamento visitato" xfId="50" builtinId="9" hidden="1"/>
    <cellStyle name="Collegamento visitato" xfId="52" builtinId="9" hidden="1"/>
    <cellStyle name="Collegamento visitato" xfId="54" builtinId="9" hidden="1"/>
    <cellStyle name="Collegamento visitato" xfId="56" builtinId="9" hidden="1"/>
    <cellStyle name="Collegamento visitato" xfId="58" builtinId="9" hidden="1"/>
    <cellStyle name="Collegamento visitato" xfId="60" builtinId="9" hidden="1"/>
    <cellStyle name="Collegamento visitato" xfId="62" builtinId="9" hidden="1"/>
    <cellStyle name="Collegamento visitato" xfId="64" builtinId="9" hidden="1"/>
    <cellStyle name="Collegamento visitato" xfId="66" builtinId="9" hidden="1"/>
    <cellStyle name="Collegamento visitato" xfId="68" builtinId="9" hidden="1"/>
    <cellStyle name="Collegamento visitato" xfId="70" builtinId="9" hidden="1"/>
    <cellStyle name="Collegamento visitato" xfId="72" builtinId="9" hidden="1"/>
    <cellStyle name="Collegamento visitato" xfId="74" builtinId="9" hidden="1"/>
    <cellStyle name="Collegamento visitato" xfId="76" builtinId="9" hidden="1"/>
    <cellStyle name="Collegamento visitato" xfId="78" builtinId="9" hidden="1"/>
    <cellStyle name="Collegamento visitato" xfId="80" builtinId="9" hidden="1"/>
    <cellStyle name="Collegamento visitato" xfId="82" builtinId="9" hidden="1"/>
    <cellStyle name="Collegamento visitato" xfId="84" builtinId="9" hidden="1"/>
    <cellStyle name="Collegamento visitato" xfId="86" builtinId="9" hidden="1"/>
    <cellStyle name="Collegamento visitato" xfId="88" builtinId="9" hidden="1"/>
    <cellStyle name="Collegamento visitato" xfId="90" builtinId="9" hidden="1"/>
    <cellStyle name="Collegamento visitato" xfId="92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Grafico</a:t>
            </a:r>
            <a:r>
              <a:rPr lang="it-IT" baseline="0"/>
              <a:t> massa-volume</a:t>
            </a:r>
            <a:endParaRPr lang="it-IT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51369750656168"/>
          <c:y val="0.0909006251267772"/>
          <c:w val="0.832914206036745"/>
          <c:h val="0.830713849004169"/>
        </c:manualLayout>
      </c:layout>
      <c:scatterChart>
        <c:scatterStyle val="lineMarker"/>
        <c:varyColors val="0"/>
        <c:ser>
          <c:idx val="0"/>
          <c:order val="0"/>
          <c:tx>
            <c:v>Acciao</c:v>
          </c:tx>
          <c:spPr>
            <a:ln w="4762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47394056211723"/>
                  <c:y val="0.0582469661880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it-IT" baseline="0"/>
                      <a:t>Acciao</a:t>
                    </a:r>
                  </a:p>
                  <a:p>
                    <a:pPr>
                      <a:defRPr/>
                    </a:pPr>
                    <a:r>
                      <a:rPr lang="it-IT" baseline="0"/>
                      <a:t>m= 0,0078V + 0,0034</a:t>
                    </a:r>
                    <a:endParaRPr lang="it-IT"/>
                  </a:p>
                </c:rich>
              </c:tx>
              <c:numFmt formatCode="General" sourceLinked="0"/>
            </c:trendlineLbl>
          </c:trendline>
          <c:xVal>
            <c:numRef>
              <c:f>Foglio1!$B$34:$B$38</c:f>
              <c:numCache>
                <c:formatCode>General</c:formatCode>
                <c:ptCount val="5"/>
                <c:pt idx="0">
                  <c:v>451.7617608722761</c:v>
                </c:pt>
                <c:pt idx="1">
                  <c:v>1067.471731561328</c:v>
                </c:pt>
                <c:pt idx="2">
                  <c:v>1527.901329301963</c:v>
                </c:pt>
                <c:pt idx="3">
                  <c:v>2421.160687174855</c:v>
                </c:pt>
                <c:pt idx="4">
                  <c:v>3182.637889273745</c:v>
                </c:pt>
              </c:numCache>
            </c:numRef>
          </c:xVal>
          <c:yVal>
            <c:numRef>
              <c:f>Foglio1!$A$34:$A$38</c:f>
              <c:numCache>
                <c:formatCode>General</c:formatCode>
                <c:ptCount val="5"/>
                <c:pt idx="0">
                  <c:v>3.525</c:v>
                </c:pt>
                <c:pt idx="1">
                  <c:v>8.355</c:v>
                </c:pt>
                <c:pt idx="2">
                  <c:v>11.894</c:v>
                </c:pt>
                <c:pt idx="3">
                  <c:v>18.908</c:v>
                </c:pt>
                <c:pt idx="4">
                  <c:v>24.832</c:v>
                </c:pt>
              </c:numCache>
            </c:numRef>
          </c:yVal>
          <c:smooth val="0"/>
        </c:ser>
        <c:ser>
          <c:idx val="1"/>
          <c:order val="1"/>
          <c:tx>
            <c:v>Alluminio</c:v>
          </c:tx>
          <c:spPr>
            <a:ln w="4762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0602467465004374"/>
                  <c:y val="0.15577619268179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it-IT" baseline="0"/>
                      <a:t>Alluminio</a:t>
                    </a:r>
                  </a:p>
                  <a:p>
                    <a:pPr>
                      <a:defRPr/>
                    </a:pPr>
                    <a:r>
                      <a:rPr lang="it-IT" baseline="0"/>
                      <a:t>m = 0,0027V - 0,1018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Foglio1!$F$34:$F$37</c:f>
              <c:numCache>
                <c:formatCode>General</c:formatCode>
                <c:ptCount val="4"/>
                <c:pt idx="0">
                  <c:v>5820.733051854157</c:v>
                </c:pt>
                <c:pt idx="1">
                  <c:v>2173.599195693385</c:v>
                </c:pt>
                <c:pt idx="2">
                  <c:v>1814.79885</c:v>
                </c:pt>
                <c:pt idx="3">
                  <c:v>2996.060496</c:v>
                </c:pt>
              </c:numCache>
            </c:numRef>
          </c:xVal>
          <c:yVal>
            <c:numRef>
              <c:f>Foglio1!$E$34:$E$37</c:f>
              <c:numCache>
                <c:formatCode>General</c:formatCode>
                <c:ptCount val="4"/>
                <c:pt idx="0">
                  <c:v>15.806</c:v>
                </c:pt>
                <c:pt idx="1">
                  <c:v>5.883</c:v>
                </c:pt>
                <c:pt idx="2">
                  <c:v>4.855</c:v>
                </c:pt>
                <c:pt idx="3">
                  <c:v>8.011</c:v>
                </c:pt>
              </c:numCache>
            </c:numRef>
          </c:yVal>
          <c:smooth val="0"/>
        </c:ser>
        <c:ser>
          <c:idx val="2"/>
          <c:order val="2"/>
          <c:tx>
            <c:v>Ottone</c:v>
          </c:tx>
          <c:spPr>
            <a:ln w="4762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02627405949256"/>
                  <c:y val="-0.022406484483557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it-IT" baseline="0"/>
                      <a:t>Ottone</a:t>
                    </a:r>
                  </a:p>
                  <a:p>
                    <a:pPr>
                      <a:defRPr/>
                    </a:pPr>
                    <a:r>
                      <a:rPr lang="it-IT" baseline="0"/>
                      <a:t>m= 0,0084V - 0,007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Foglio1!$J$34:$J$37</c:f>
              <c:numCache>
                <c:formatCode>General</c:formatCode>
                <c:ptCount val="4"/>
                <c:pt idx="0">
                  <c:v>2945.102118446689</c:v>
                </c:pt>
                <c:pt idx="1">
                  <c:v>295.567771677572</c:v>
                </c:pt>
                <c:pt idx="2">
                  <c:v>559.1160540000001</c:v>
                </c:pt>
                <c:pt idx="3">
                  <c:v>3417.543784589362</c:v>
                </c:pt>
              </c:numCache>
            </c:numRef>
          </c:xVal>
          <c:yVal>
            <c:numRef>
              <c:f>Foglio1!$I$34:$I$37</c:f>
              <c:numCache>
                <c:formatCode>General</c:formatCode>
                <c:ptCount val="4"/>
                <c:pt idx="0">
                  <c:v>24.684</c:v>
                </c:pt>
                <c:pt idx="1">
                  <c:v>2.488</c:v>
                </c:pt>
                <c:pt idx="2">
                  <c:v>4.691</c:v>
                </c:pt>
                <c:pt idx="3">
                  <c:v>28.771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271048"/>
        <c:axId val="2087276392"/>
      </c:scatterChart>
      <c:valAx>
        <c:axId val="208727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V(mm^3)</a:t>
                </a:r>
              </a:p>
            </c:rich>
          </c:tx>
          <c:layout>
            <c:manualLayout>
              <c:xMode val="edge"/>
              <c:yMode val="edge"/>
              <c:x val="0.914753800306212"/>
              <c:y val="0.9129411764705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7276392"/>
        <c:crosses val="autoZero"/>
        <c:crossBetween val="midCat"/>
      </c:valAx>
      <c:valAx>
        <c:axId val="208727639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it-IT"/>
                  <a:t>m(g)</a:t>
                </a:r>
              </a:p>
            </c:rich>
          </c:tx>
          <c:layout>
            <c:manualLayout>
              <c:xMode val="edge"/>
              <c:yMode val="edge"/>
              <c:x val="0.03125"/>
              <c:y val="0.04382751273737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7271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78996062992126"/>
          <c:y val="0.105061498460233"/>
          <c:w val="0.807071939871152"/>
          <c:h val="0.819456426165048"/>
        </c:manualLayout>
      </c:layout>
      <c:scatterChart>
        <c:scatterStyle val="lineMarker"/>
        <c:varyColors val="0"/>
        <c:ser>
          <c:idx val="0"/>
          <c:order val="0"/>
          <c:tx>
            <c:v>bilogaritmico</c:v>
          </c:tx>
          <c:spPr>
            <a:ln w="4762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</c:spPr>
          </c:marker>
          <c:trendline>
            <c:trendlineType val="power"/>
            <c:dispRSqr val="1"/>
            <c:dispEq val="1"/>
            <c:trendlineLbl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it-IT" baseline="0"/>
                      <a:t>log(m) = 2,9992log(r) - 1,4848</a:t>
                    </a:r>
                    <a:endParaRPr lang="it-IT"/>
                  </a:p>
                </c:rich>
              </c:tx>
              <c:numFmt formatCode="General" sourceLinked="0"/>
            </c:trendlineLbl>
          </c:trendline>
          <c:xVal>
            <c:numRef>
              <c:f>Foglio1!$D$3:$D$7</c:f>
              <c:numCache>
                <c:formatCode>General</c:formatCode>
                <c:ptCount val="5"/>
                <c:pt idx="0">
                  <c:v>4.76</c:v>
                </c:pt>
                <c:pt idx="1">
                  <c:v>6.34</c:v>
                </c:pt>
                <c:pt idx="2">
                  <c:v>7.145</c:v>
                </c:pt>
                <c:pt idx="3">
                  <c:v>8.33</c:v>
                </c:pt>
                <c:pt idx="4">
                  <c:v>9.125</c:v>
                </c:pt>
              </c:numCache>
            </c:numRef>
          </c:xVal>
          <c:yVal>
            <c:numRef>
              <c:f>Foglio1!$B$3:$B$7</c:f>
              <c:numCache>
                <c:formatCode>General</c:formatCode>
                <c:ptCount val="5"/>
                <c:pt idx="0">
                  <c:v>3.525</c:v>
                </c:pt>
                <c:pt idx="1">
                  <c:v>8.355</c:v>
                </c:pt>
                <c:pt idx="2">
                  <c:v>11.894</c:v>
                </c:pt>
                <c:pt idx="3">
                  <c:v>18.908</c:v>
                </c:pt>
                <c:pt idx="4">
                  <c:v>24.832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466216"/>
        <c:axId val="2023471400"/>
      </c:scatterChart>
      <c:valAx>
        <c:axId val="202346621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r(mm)</a:t>
                </a:r>
              </a:p>
            </c:rich>
          </c:tx>
          <c:layout>
            <c:manualLayout>
              <c:xMode val="edge"/>
              <c:yMode val="edge"/>
              <c:x val="0.906286864710093"/>
              <c:y val="0.90981983809400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23471400"/>
        <c:crosses val="autoZero"/>
        <c:crossBetween val="midCat"/>
        <c:majorUnit val="10.0"/>
        <c:minorUnit val="10.0"/>
      </c:valAx>
      <c:valAx>
        <c:axId val="202347140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it-IT"/>
                  <a:t>m(g)</a:t>
                </a:r>
              </a:p>
            </c:rich>
          </c:tx>
          <c:layout>
            <c:manualLayout>
              <c:xMode val="edge"/>
              <c:yMode val="edge"/>
              <c:x val="0.0659090909090909"/>
              <c:y val="0.04862407255554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23466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0</xdr:row>
      <xdr:rowOff>12700</xdr:rowOff>
    </xdr:from>
    <xdr:to>
      <xdr:col>18</xdr:col>
      <xdr:colOff>279400</xdr:colOff>
      <xdr:row>28</xdr:row>
      <xdr:rowOff>101600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317500</xdr:colOff>
      <xdr:row>0</xdr:row>
      <xdr:rowOff>25400</xdr:rowOff>
    </xdr:from>
    <xdr:to>
      <xdr:col>25</xdr:col>
      <xdr:colOff>127000</xdr:colOff>
      <xdr:row>28</xdr:row>
      <xdr:rowOff>114300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showRuler="0" topLeftCell="A13" workbookViewId="0">
      <selection activeCell="N33" sqref="N33"/>
    </sheetView>
  </sheetViews>
  <sheetFormatPr baseColWidth="10" defaultRowHeight="15" x14ac:dyDescent="0"/>
  <cols>
    <col min="1" max="1" width="14" customWidth="1"/>
    <col min="2" max="2" width="12.83203125" customWidth="1"/>
    <col min="6" max="6" width="13.1640625" customWidth="1"/>
    <col min="8" max="9" width="12.1640625" bestFit="1" customWidth="1"/>
    <col min="10" max="10" width="13.33203125" customWidth="1"/>
    <col min="12" max="12" width="13.33203125" customWidth="1"/>
    <col min="13" max="13" width="12.1640625" bestFit="1" customWidth="1"/>
    <col min="14" max="14" width="13.33203125" customWidth="1"/>
  </cols>
  <sheetData>
    <row r="1" spans="1:22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</row>
    <row r="2" spans="1:22">
      <c r="A2" t="s">
        <v>8</v>
      </c>
      <c r="B2" t="s">
        <v>0</v>
      </c>
      <c r="C2" t="s">
        <v>24</v>
      </c>
      <c r="D2" t="s">
        <v>21</v>
      </c>
      <c r="E2" t="s">
        <v>22</v>
      </c>
      <c r="F2" t="s">
        <v>1</v>
      </c>
      <c r="G2" t="s">
        <v>26</v>
      </c>
      <c r="H2" t="s">
        <v>28</v>
      </c>
      <c r="I2" t="s">
        <v>31</v>
      </c>
      <c r="J2" t="s">
        <v>30</v>
      </c>
      <c r="O2" s="1"/>
      <c r="P2" s="1"/>
      <c r="Q2" s="1"/>
      <c r="R2" s="1"/>
      <c r="S2" s="1"/>
      <c r="T2" s="1"/>
      <c r="U2" s="1"/>
      <c r="V2" s="1"/>
    </row>
    <row r="3" spans="1:22">
      <c r="A3" s="2">
        <v>9.52</v>
      </c>
      <c r="B3">
        <v>3.5249999999999999</v>
      </c>
      <c r="C3">
        <v>5.0000000000000001E-3</v>
      </c>
      <c r="D3">
        <f>A3/2</f>
        <v>4.76</v>
      </c>
      <c r="E3">
        <f>(D3^3)*(4/3)*3.141592654</f>
        <v>451.76176087227611</v>
      </c>
      <c r="F3">
        <f>B3/E3</f>
        <v>7.8027852405963194E-3</v>
      </c>
      <c r="G3">
        <f>C3*(3*(A3/2)^2)</f>
        <v>0.33986399999999994</v>
      </c>
      <c r="H3">
        <f>(B3*G3+E3*0.001)/E3^2</f>
        <v>8.0836540834240795E-6</v>
      </c>
      <c r="I3">
        <f>LOG(D3,10)</f>
        <v>0.67760695272049309</v>
      </c>
      <c r="J3">
        <f>LOG(B3,10)</f>
        <v>0.54715912132741751</v>
      </c>
      <c r="O3" s="1"/>
      <c r="P3" s="1"/>
      <c r="Q3" s="1"/>
      <c r="R3" s="1"/>
      <c r="S3" s="1"/>
      <c r="T3" s="1"/>
      <c r="U3" s="1"/>
      <c r="V3" s="1"/>
    </row>
    <row r="4" spans="1:22">
      <c r="A4" s="2">
        <v>12.68</v>
      </c>
      <c r="B4">
        <v>8.3550000000000004</v>
      </c>
      <c r="C4">
        <v>5.0000000000000001E-3</v>
      </c>
      <c r="D4">
        <f>A4/2</f>
        <v>6.34</v>
      </c>
      <c r="E4">
        <f>(D4^3)*(4/3)*3.141592654</f>
        <v>1067.4717315613279</v>
      </c>
      <c r="F4">
        <f>B4/E4</f>
        <v>7.8269051563357415E-3</v>
      </c>
      <c r="G4">
        <f>C4*(3*(A4/2)^2)</f>
        <v>0.60293399999999997</v>
      </c>
      <c r="H4">
        <f t="shared" ref="H4:H6" si="0">(B4*G4+E4*0.001)/E4^2</f>
        <v>5.3576193771099987E-6</v>
      </c>
      <c r="I4">
        <f t="shared" ref="I4:I7" si="1">LOG(D4,10)</f>
        <v>0.80208925788173258</v>
      </c>
      <c r="J4">
        <f t="shared" ref="J4:J7" si="2">LOG(B4,10)</f>
        <v>0.92194645422941002</v>
      </c>
      <c r="O4" s="1"/>
      <c r="P4" s="1"/>
      <c r="Q4" s="1"/>
      <c r="R4" s="1"/>
      <c r="S4" s="1"/>
      <c r="T4" s="1"/>
      <c r="U4" s="1"/>
      <c r="V4" s="1"/>
    </row>
    <row r="5" spans="1:22">
      <c r="A5" s="2">
        <v>14.29</v>
      </c>
      <c r="B5">
        <v>11.894</v>
      </c>
      <c r="C5">
        <v>5.0000000000000001E-3</v>
      </c>
      <c r="D5">
        <f>A5/2</f>
        <v>7.1449999999999996</v>
      </c>
      <c r="E5">
        <f>(D5^3)*(4/3)*3.141592654</f>
        <v>1527.9013293019627</v>
      </c>
      <c r="F5">
        <f>B5/E5</f>
        <v>7.7845341004015587E-3</v>
      </c>
      <c r="G5">
        <f>C5*(3*(A5/2)^2)</f>
        <v>0.76576537499999997</v>
      </c>
      <c r="H5">
        <f t="shared" si="0"/>
        <v>4.5560053788123536E-6</v>
      </c>
      <c r="I5">
        <f t="shared" si="1"/>
        <v>0.85400223312698897</v>
      </c>
      <c r="J5">
        <f t="shared" si="2"/>
        <v>1.0753279341632584</v>
      </c>
      <c r="O5" s="1"/>
      <c r="P5" s="1"/>
      <c r="Q5" s="1"/>
      <c r="R5" s="1"/>
      <c r="S5" s="1"/>
      <c r="T5" s="1"/>
      <c r="U5" s="1"/>
      <c r="V5" s="1"/>
    </row>
    <row r="6" spans="1:22">
      <c r="A6" s="2">
        <v>16.66</v>
      </c>
      <c r="B6">
        <v>18.908000000000001</v>
      </c>
      <c r="C6">
        <v>5.0000000000000001E-3</v>
      </c>
      <c r="D6">
        <f>A6/2</f>
        <v>8.33</v>
      </c>
      <c r="E6">
        <f>(D6^3)*(4/3)*3.141592654</f>
        <v>2421.160687174855</v>
      </c>
      <c r="F6">
        <f>B6/E6</f>
        <v>7.8094775370167223E-3</v>
      </c>
      <c r="G6">
        <f>C6*(3*(A6/2)^2)</f>
        <v>1.0408335000000002</v>
      </c>
      <c r="H6">
        <f t="shared" si="0"/>
        <v>3.7702437043433008E-6</v>
      </c>
      <c r="I6">
        <f t="shared" si="1"/>
        <v>0.92064500140678751</v>
      </c>
      <c r="J6">
        <f t="shared" si="2"/>
        <v>1.2766455936308763</v>
      </c>
    </row>
    <row r="7" spans="1:22">
      <c r="A7" s="2">
        <v>18.25</v>
      </c>
      <c r="B7">
        <v>24.832000000000001</v>
      </c>
      <c r="C7">
        <v>5.0000000000000001E-3</v>
      </c>
      <c r="D7">
        <f>A7/2</f>
        <v>9.125</v>
      </c>
      <c r="E7">
        <f>(D7^3)*(4/3)*3.141592654</f>
        <v>3182.6378892737448</v>
      </c>
      <c r="F7">
        <f>B7/E7</f>
        <v>7.8023328018841896E-3</v>
      </c>
      <c r="G7">
        <f>C7*(3*(A7/2)^2)</f>
        <v>1.248984375</v>
      </c>
      <c r="H7">
        <f>(B7*G7+E7*0.001)/E7^2</f>
        <v>3.3761276437751624E-6</v>
      </c>
      <c r="I7">
        <f t="shared" si="1"/>
        <v>0.96023287312851224</v>
      </c>
      <c r="J7">
        <f t="shared" si="2"/>
        <v>1.3950116995780943</v>
      </c>
    </row>
    <row r="8" spans="1:22">
      <c r="N8" s="2"/>
    </row>
    <row r="9" spans="1:22">
      <c r="N9" s="2"/>
    </row>
    <row r="10" spans="1:22">
      <c r="N10" s="2"/>
    </row>
    <row r="11" spans="1:22">
      <c r="A11" s="11" t="s">
        <v>2</v>
      </c>
      <c r="B11" s="11"/>
      <c r="C11" s="11"/>
      <c r="D11" s="11"/>
      <c r="E11" s="11"/>
      <c r="F11" s="11"/>
      <c r="G11" s="11"/>
      <c r="H11" s="11"/>
      <c r="I11" s="11"/>
      <c r="N11" s="2"/>
    </row>
    <row r="12" spans="1:22">
      <c r="A12" t="s">
        <v>15</v>
      </c>
      <c r="B12" t="s">
        <v>7</v>
      </c>
      <c r="C12" t="s">
        <v>5</v>
      </c>
      <c r="D12" t="s">
        <v>4</v>
      </c>
      <c r="E12" t="s">
        <v>23</v>
      </c>
      <c r="F12" t="s">
        <v>22</v>
      </c>
      <c r="G12" t="s">
        <v>1</v>
      </c>
      <c r="H12" t="s">
        <v>26</v>
      </c>
      <c r="I12" t="s">
        <v>28</v>
      </c>
      <c r="N12" s="2"/>
    </row>
    <row r="13" spans="1:22">
      <c r="A13" t="s">
        <v>3</v>
      </c>
      <c r="B13" s="1">
        <v>19.75</v>
      </c>
      <c r="C13" s="1">
        <v>19</v>
      </c>
      <c r="D13">
        <v>15.805999999999999</v>
      </c>
      <c r="E13">
        <v>2.5000000000000001E-2</v>
      </c>
      <c r="F13">
        <f>(B13/2)^2*3.141592654*C13</f>
        <v>5820.7330518541567</v>
      </c>
      <c r="G13">
        <f>D13/F13</f>
        <v>2.7154655365899489E-3</v>
      </c>
      <c r="H13">
        <f>PI()*(B13*C13*E13/2+(B13/2)^2*E13)</f>
        <v>22.394892318500055</v>
      </c>
      <c r="I13">
        <f>(D13*H13+F13*0.001)/F13^2</f>
        <v>1.0619376929996797E-5</v>
      </c>
    </row>
    <row r="14" spans="1:22">
      <c r="A14" t="s">
        <v>3</v>
      </c>
      <c r="B14" s="1">
        <v>11.95</v>
      </c>
      <c r="C14" s="1">
        <v>19.38</v>
      </c>
      <c r="D14">
        <v>5.883</v>
      </c>
      <c r="E14">
        <v>5.0000000000000001E-3</v>
      </c>
      <c r="F14">
        <f>(B14/2)^2*3.141592654*C14</f>
        <v>2173.5991956933854</v>
      </c>
      <c r="G14">
        <f>D14/F14</f>
        <v>2.7065707475675172E-3</v>
      </c>
      <c r="H14">
        <f t="shared" ref="H14:H16" si="3">PI()*(B14*C14*E14/2+(B14/2)^2*E14)</f>
        <v>2.3796955667366047</v>
      </c>
      <c r="I14">
        <f t="shared" ref="I14:I16" si="4">(D14*H14+F14*0.001)/F14^2</f>
        <v>3.4232688454192003E-6</v>
      </c>
    </row>
    <row r="15" spans="1:22">
      <c r="A15" t="s">
        <v>6</v>
      </c>
      <c r="B15" s="1">
        <v>9.9600000000000009</v>
      </c>
      <c r="C15" s="1">
        <v>37.799999999999997</v>
      </c>
      <c r="D15">
        <v>24.684000000000001</v>
      </c>
      <c r="E15">
        <v>0.01</v>
      </c>
      <c r="F15">
        <f>(B15/2)^2*3.141592654*C15</f>
        <v>2945.1021184466886</v>
      </c>
      <c r="G15">
        <f>D15/F15</f>
        <v>8.3813732112687778E-3</v>
      </c>
      <c r="H15">
        <f t="shared" si="3"/>
        <v>6.6929872192844542</v>
      </c>
      <c r="I15">
        <f t="shared" si="4"/>
        <v>1.938690798714611E-5</v>
      </c>
    </row>
    <row r="16" spans="1:22">
      <c r="A16" t="s">
        <v>6</v>
      </c>
      <c r="B16" s="1">
        <v>5.9499999999999993</v>
      </c>
      <c r="C16" s="1">
        <v>10.630000000000003</v>
      </c>
      <c r="D16">
        <v>2.488</v>
      </c>
      <c r="E16">
        <v>5.0000000000000001E-3</v>
      </c>
      <c r="F16">
        <f>(B16/2)^2*3.141592654*C16</f>
        <v>295.56777167757201</v>
      </c>
      <c r="G16">
        <f>D16/F16</f>
        <v>8.4176971862619087E-3</v>
      </c>
      <c r="H16">
        <f t="shared" si="3"/>
        <v>0.63577784977482588</v>
      </c>
      <c r="I16">
        <f t="shared" si="4"/>
        <v>2.1490115045649201E-5</v>
      </c>
    </row>
    <row r="20" spans="1:12">
      <c r="A20" s="12" t="s">
        <v>9</v>
      </c>
      <c r="B20" s="12"/>
      <c r="C20" s="12"/>
      <c r="D20" s="12"/>
      <c r="E20" s="12"/>
      <c r="F20" s="12"/>
      <c r="G20" s="12"/>
      <c r="H20" s="12"/>
    </row>
    <row r="21" spans="1:12">
      <c r="A21" s="1" t="s">
        <v>10</v>
      </c>
      <c r="B21" s="1" t="s">
        <v>5</v>
      </c>
      <c r="C21" s="1" t="s">
        <v>24</v>
      </c>
      <c r="D21" s="1" t="s">
        <v>4</v>
      </c>
      <c r="E21" s="1" t="s">
        <v>22</v>
      </c>
      <c r="F21" s="1" t="s">
        <v>1</v>
      </c>
      <c r="G21" s="1" t="s">
        <v>29</v>
      </c>
      <c r="H21" s="1" t="s">
        <v>28</v>
      </c>
    </row>
    <row r="22" spans="1:12">
      <c r="A22" s="1">
        <v>14.94</v>
      </c>
      <c r="B22" s="1">
        <v>17.68</v>
      </c>
      <c r="C22" s="1">
        <v>5.0000000000000001E-3</v>
      </c>
      <c r="D22" s="1">
        <v>28.771000000000001</v>
      </c>
      <c r="E22">
        <f>6*B22*(3^(-1/2))*(A22/2)^2</f>
        <v>3417.5437845893616</v>
      </c>
      <c r="F22">
        <f>D22/E22</f>
        <v>8.4186192814079807E-3</v>
      </c>
      <c r="G22">
        <f>(TAN(60)^(-1))*6*(A22*B22*C22+((A22/2)^2*C22))</f>
        <v>29.99059905722299</v>
      </c>
      <c r="H22">
        <f>(D22*G22+E22*0.001)/E22^2</f>
        <v>7.4170062319939102E-5</v>
      </c>
    </row>
    <row r="23" spans="1:12">
      <c r="A23" s="1"/>
      <c r="B23" s="1"/>
      <c r="C23" s="1"/>
    </row>
    <row r="24" spans="1:12">
      <c r="A24" s="1"/>
      <c r="B24" s="1"/>
      <c r="C24" s="1"/>
    </row>
    <row r="25" spans="1:12">
      <c r="A25" s="1"/>
      <c r="B25" s="1"/>
      <c r="C25" s="1"/>
    </row>
    <row r="26" spans="1:12">
      <c r="A26" s="11" t="s">
        <v>11</v>
      </c>
      <c r="B26" s="11"/>
      <c r="C26" s="11"/>
      <c r="D26" s="11"/>
      <c r="E26" s="11"/>
      <c r="F26" s="11"/>
      <c r="G26" s="11"/>
      <c r="H26" s="11"/>
      <c r="I26" s="11"/>
      <c r="J26" s="11"/>
    </row>
    <row r="27" spans="1:12">
      <c r="A27" s="1" t="s">
        <v>15</v>
      </c>
      <c r="B27" s="1" t="s">
        <v>12</v>
      </c>
      <c r="C27" s="1" t="s">
        <v>13</v>
      </c>
      <c r="D27" s="1" t="s">
        <v>14</v>
      </c>
      <c r="E27" s="1" t="s">
        <v>24</v>
      </c>
      <c r="F27" s="1" t="s">
        <v>17</v>
      </c>
      <c r="G27" s="1" t="s">
        <v>22</v>
      </c>
      <c r="H27" s="1" t="s">
        <v>1</v>
      </c>
      <c r="I27" s="1" t="s">
        <v>26</v>
      </c>
      <c r="J27" s="1" t="s">
        <v>28</v>
      </c>
    </row>
    <row r="28" spans="1:12">
      <c r="A28" t="s">
        <v>3</v>
      </c>
      <c r="B28">
        <v>10.050000000000001</v>
      </c>
      <c r="C28">
        <v>10.06</v>
      </c>
      <c r="D28">
        <v>17.95</v>
      </c>
      <c r="E28" s="1">
        <v>5.0000000000000001E-3</v>
      </c>
      <c r="F28" s="1">
        <v>4.8550000000000004</v>
      </c>
      <c r="G28">
        <f>B28*C28*D28</f>
        <v>1814.7988500000001</v>
      </c>
      <c r="H28">
        <f>F28/G28</f>
        <v>2.6752276154461967E-3</v>
      </c>
      <c r="I28">
        <f>E28*(B28*C28+C28*D28+B28*D28)</f>
        <v>2.3103875</v>
      </c>
      <c r="J28">
        <f>(F28*I28+G28*0.001)/G28^2</f>
        <v>3.9568090107516327E-6</v>
      </c>
    </row>
    <row r="29" spans="1:12">
      <c r="A29" t="s">
        <v>6</v>
      </c>
      <c r="B29">
        <v>4.9800000000000004</v>
      </c>
      <c r="C29">
        <v>4.97</v>
      </c>
      <c r="D29">
        <v>22.59</v>
      </c>
      <c r="E29" s="1">
        <v>5.0000000000000001E-3</v>
      </c>
      <c r="F29">
        <v>4.6909999999999998</v>
      </c>
      <c r="G29">
        <f>B29*C29*D29</f>
        <v>559.11605400000008</v>
      </c>
      <c r="H29">
        <f>F29/G29</f>
        <v>8.3900291655728404E-3</v>
      </c>
      <c r="I29">
        <f t="shared" ref="I29:I30" si="5">E29*(B29*C29+C29*D29+B29*D29)</f>
        <v>1.2476054999999999</v>
      </c>
      <c r="J29">
        <f t="shared" ref="J29:J30" si="6">(F29*I29+G29*0.001)/G29^2</f>
        <v>2.0509957548328748E-5</v>
      </c>
    </row>
    <row r="30" spans="1:12">
      <c r="A30" t="s">
        <v>3</v>
      </c>
      <c r="B30">
        <v>8.14</v>
      </c>
      <c r="C30">
        <v>20.079999999999998</v>
      </c>
      <c r="D30">
        <v>18.329999999999998</v>
      </c>
      <c r="E30" s="1">
        <v>5.0000000000000001E-3</v>
      </c>
      <c r="F30">
        <v>8.0109999999999992</v>
      </c>
      <c r="G30">
        <f>B30*C30*D30</f>
        <v>2996.0604959999996</v>
      </c>
      <c r="H30">
        <f>F30/G30</f>
        <v>2.6738445404207887E-3</v>
      </c>
      <c r="I30">
        <f t="shared" si="5"/>
        <v>3.4036189999999995</v>
      </c>
      <c r="J30">
        <f t="shared" si="6"/>
        <v>3.3713431669046192E-6</v>
      </c>
    </row>
    <row r="32" spans="1:12">
      <c r="A32" s="13" t="s">
        <v>19</v>
      </c>
      <c r="B32" s="13"/>
      <c r="C32" s="13"/>
      <c r="D32" s="13"/>
      <c r="E32" s="14" t="s">
        <v>18</v>
      </c>
      <c r="F32" s="14"/>
      <c r="G32" s="14"/>
      <c r="H32" s="14"/>
      <c r="I32" s="10" t="s">
        <v>20</v>
      </c>
      <c r="J32" s="10"/>
      <c r="K32" s="10"/>
      <c r="L32" s="10"/>
    </row>
    <row r="33" spans="1:12">
      <c r="A33" s="3" t="s">
        <v>25</v>
      </c>
      <c r="B33" s="4" t="s">
        <v>27</v>
      </c>
      <c r="C33" s="3" t="s">
        <v>1</v>
      </c>
      <c r="D33" s="3" t="str">
        <f t="shared" ref="D33:D38" si="7">H2</f>
        <v>errore(d)</v>
      </c>
      <c r="E33" s="6" t="str">
        <f>A33</f>
        <v>massa(g)</v>
      </c>
      <c r="F33" s="6" t="str">
        <f>B33</f>
        <v>volume(mm^3)</v>
      </c>
      <c r="G33" s="8" t="str">
        <f>C33</f>
        <v>densità</v>
      </c>
      <c r="H33" s="8" t="str">
        <f>D33</f>
        <v>errore(d)</v>
      </c>
      <c r="I33" s="7" t="str">
        <f>A33</f>
        <v>massa(g)</v>
      </c>
      <c r="J33" s="7" t="str">
        <f>B33</f>
        <v>volume(mm^3)</v>
      </c>
      <c r="K33" s="9" t="str">
        <f>C33</f>
        <v>densità</v>
      </c>
      <c r="L33" s="9" t="str">
        <f>H33</f>
        <v>errore(d)</v>
      </c>
    </row>
    <row r="34" spans="1:12">
      <c r="A34" s="3">
        <f>B3</f>
        <v>3.5249999999999999</v>
      </c>
      <c r="B34" s="4">
        <f>(D3^3)*(4/3)*3.141592654</f>
        <v>451.76176087227611</v>
      </c>
      <c r="C34" s="3">
        <f>A34/B34</f>
        <v>7.8027852405963194E-3</v>
      </c>
      <c r="D34" s="3">
        <f t="shared" si="7"/>
        <v>8.0836540834240795E-6</v>
      </c>
      <c r="E34" s="6">
        <f>D13</f>
        <v>15.805999999999999</v>
      </c>
      <c r="F34" s="6">
        <f>F13</f>
        <v>5820.7330518541567</v>
      </c>
      <c r="G34" s="8">
        <f>E34/F34</f>
        <v>2.7154655365899489E-3</v>
      </c>
      <c r="H34" s="8">
        <f>I13</f>
        <v>1.0619376929996797E-5</v>
      </c>
      <c r="I34" s="7">
        <f>D15</f>
        <v>24.684000000000001</v>
      </c>
      <c r="J34" s="7">
        <f>F15</f>
        <v>2945.1021184466886</v>
      </c>
      <c r="K34" s="9">
        <f>I34/J34</f>
        <v>8.3813732112687778E-3</v>
      </c>
      <c r="L34" s="9">
        <f>I15</f>
        <v>1.938690798714611E-5</v>
      </c>
    </row>
    <row r="35" spans="1:12">
      <c r="A35" s="3">
        <f>B4</f>
        <v>8.3550000000000004</v>
      </c>
      <c r="B35" s="4">
        <f>(D4^3)*(4/3)*3.141592654</f>
        <v>1067.4717315613279</v>
      </c>
      <c r="C35" s="3">
        <f t="shared" ref="C35:C38" si="8">A35/B35</f>
        <v>7.8269051563357415E-3</v>
      </c>
      <c r="D35" s="3">
        <f t="shared" si="7"/>
        <v>5.3576193771099987E-6</v>
      </c>
      <c r="E35" s="6">
        <f>D14</f>
        <v>5.883</v>
      </c>
      <c r="F35" s="6">
        <f>F14</f>
        <v>2173.5991956933854</v>
      </c>
      <c r="G35" s="8">
        <f t="shared" ref="G35:G37" si="9">E35/F35</f>
        <v>2.7065707475675172E-3</v>
      </c>
      <c r="H35" s="8">
        <f>I14</f>
        <v>3.4232688454192003E-6</v>
      </c>
      <c r="I35" s="7">
        <f>D16</f>
        <v>2.488</v>
      </c>
      <c r="J35" s="7">
        <f>F16</f>
        <v>295.56777167757201</v>
      </c>
      <c r="K35" s="9">
        <f t="shared" ref="K35:K37" si="10">I35/J35</f>
        <v>8.4176971862619087E-3</v>
      </c>
      <c r="L35" s="9">
        <f>I16</f>
        <v>2.1490115045649201E-5</v>
      </c>
    </row>
    <row r="36" spans="1:12">
      <c r="A36" s="3">
        <f>B5</f>
        <v>11.894</v>
      </c>
      <c r="B36" s="4">
        <f>(D5^3)*(4/3)*3.141592654</f>
        <v>1527.9013293019627</v>
      </c>
      <c r="C36" s="3">
        <f t="shared" si="8"/>
        <v>7.7845341004015587E-3</v>
      </c>
      <c r="D36" s="3">
        <f t="shared" si="7"/>
        <v>4.5560053788123536E-6</v>
      </c>
      <c r="E36" s="6">
        <f>F28</f>
        <v>4.8550000000000004</v>
      </c>
      <c r="F36" s="6">
        <f>G28</f>
        <v>1814.7988500000001</v>
      </c>
      <c r="G36" s="8">
        <f t="shared" si="9"/>
        <v>2.6752276154461967E-3</v>
      </c>
      <c r="H36" s="8">
        <f>J28</f>
        <v>3.9568090107516327E-6</v>
      </c>
      <c r="I36" s="7">
        <f>F29</f>
        <v>4.6909999999999998</v>
      </c>
      <c r="J36" s="7">
        <f>G29</f>
        <v>559.11605400000008</v>
      </c>
      <c r="K36" s="9">
        <f t="shared" si="10"/>
        <v>8.3900291655728404E-3</v>
      </c>
      <c r="L36" s="9">
        <f>J29</f>
        <v>2.0509957548328748E-5</v>
      </c>
    </row>
    <row r="37" spans="1:12">
      <c r="A37" s="3">
        <f>B6</f>
        <v>18.908000000000001</v>
      </c>
      <c r="B37" s="4">
        <f>(D6^3)*(4/3)*3.141592654</f>
        <v>2421.160687174855</v>
      </c>
      <c r="C37" s="3">
        <f t="shared" si="8"/>
        <v>7.8094775370167223E-3</v>
      </c>
      <c r="D37" s="3">
        <f t="shared" si="7"/>
        <v>3.7702437043433008E-6</v>
      </c>
      <c r="E37" s="6">
        <f>F30</f>
        <v>8.0109999999999992</v>
      </c>
      <c r="F37" s="6">
        <f>G30</f>
        <v>2996.0604959999996</v>
      </c>
      <c r="G37" s="8">
        <f t="shared" si="9"/>
        <v>2.6738445404207887E-3</v>
      </c>
      <c r="H37" s="8">
        <f>J30</f>
        <v>3.3713431669046192E-6</v>
      </c>
      <c r="I37" s="7">
        <f>D22</f>
        <v>28.771000000000001</v>
      </c>
      <c r="J37" s="7">
        <f>E22</f>
        <v>3417.5437845893616</v>
      </c>
      <c r="K37" s="9">
        <f t="shared" si="10"/>
        <v>8.4186192814079807E-3</v>
      </c>
      <c r="L37" s="9">
        <f>H22</f>
        <v>7.4170062319939102E-5</v>
      </c>
    </row>
    <row r="38" spans="1:12">
      <c r="A38" s="3">
        <f>B7</f>
        <v>24.832000000000001</v>
      </c>
      <c r="B38" s="4">
        <f>(D7^3)*(4/3)*3.141592654</f>
        <v>3182.6378892737448</v>
      </c>
      <c r="C38" s="3">
        <f t="shared" si="8"/>
        <v>7.8023328018841896E-3</v>
      </c>
      <c r="D38" s="3">
        <f t="shared" si="7"/>
        <v>3.3761276437751624E-6</v>
      </c>
      <c r="E38" s="5"/>
      <c r="F38" s="5"/>
    </row>
  </sheetData>
  <mergeCells count="7">
    <mergeCell ref="I32:L32"/>
    <mergeCell ref="A32:D32"/>
    <mergeCell ref="E32:H32"/>
    <mergeCell ref="A1:J1"/>
    <mergeCell ref="A11:I11"/>
    <mergeCell ref="A20:H20"/>
    <mergeCell ref="A26:J26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Benedetto Croce (Scuola Superiore Scientifico)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Sacco</dc:creator>
  <cp:lastModifiedBy>Francesco Sacco</cp:lastModifiedBy>
  <dcterms:created xsi:type="dcterms:W3CDTF">2016-11-08T15:15:15Z</dcterms:created>
  <dcterms:modified xsi:type="dcterms:W3CDTF">2016-11-14T16:53:20Z</dcterms:modified>
</cp:coreProperties>
</file>