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6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15" i="1"/>
  <c r="E16" i="1"/>
  <c r="E17" i="1"/>
  <c r="E18" i="1"/>
  <c r="E19" i="1"/>
  <c r="E20" i="1"/>
  <c r="E21" i="1"/>
  <c r="E22" i="1"/>
  <c r="E23" i="1"/>
  <c r="E25" i="1"/>
  <c r="E33" i="1"/>
  <c r="D6" i="1"/>
  <c r="E6" i="1"/>
  <c r="F15" i="1"/>
  <c r="F16" i="1"/>
  <c r="F17" i="1"/>
  <c r="F18" i="1"/>
  <c r="F19" i="1"/>
  <c r="F20" i="1"/>
  <c r="F21" i="1"/>
  <c r="F22" i="1"/>
  <c r="F23" i="1"/>
  <c r="F25" i="1"/>
  <c r="F33" i="1"/>
  <c r="D7" i="1"/>
  <c r="E7" i="1"/>
  <c r="G15" i="1"/>
  <c r="G16" i="1"/>
  <c r="G17" i="1"/>
  <c r="G18" i="1"/>
  <c r="G19" i="1"/>
  <c r="G20" i="1"/>
  <c r="G21" i="1"/>
  <c r="G22" i="1"/>
  <c r="G23" i="1"/>
  <c r="G25" i="1"/>
  <c r="G33" i="1"/>
  <c r="E8" i="1"/>
  <c r="H15" i="1"/>
  <c r="H16" i="1"/>
  <c r="H17" i="1"/>
  <c r="H18" i="1"/>
  <c r="H19" i="1"/>
  <c r="H20" i="1"/>
  <c r="H21" i="1"/>
  <c r="H22" i="1"/>
  <c r="H23" i="1"/>
  <c r="H25" i="1"/>
  <c r="H33" i="1"/>
  <c r="I33" i="1"/>
  <c r="O33" i="1"/>
  <c r="P33" i="1"/>
  <c r="O34" i="1"/>
  <c r="P34" i="1"/>
  <c r="O35" i="1"/>
  <c r="P35" i="1"/>
  <c r="O36" i="1"/>
  <c r="N36" i="1"/>
  <c r="P36" i="1"/>
  <c r="O37" i="1"/>
  <c r="N37" i="1"/>
  <c r="P37" i="1"/>
  <c r="O38" i="1"/>
  <c r="P38" i="1"/>
  <c r="L18" i="1"/>
  <c r="L17" i="1"/>
  <c r="H28" i="1"/>
  <c r="H29" i="1"/>
  <c r="G28" i="1"/>
  <c r="G29" i="1"/>
  <c r="D33" i="1"/>
  <c r="E4" i="1"/>
  <c r="E5" i="1"/>
  <c r="C4" i="1"/>
  <c r="C5" i="1"/>
  <c r="C6" i="1"/>
  <c r="C7" i="1"/>
  <c r="C8" i="1"/>
  <c r="C3" i="1"/>
  <c r="E28" i="1"/>
  <c r="E29" i="1"/>
  <c r="F28" i="1"/>
  <c r="F29" i="1"/>
  <c r="E1" i="1"/>
</calcChain>
</file>

<file path=xl/sharedStrings.xml><?xml version="1.0" encoding="utf-8"?>
<sst xmlns="http://schemas.openxmlformats.org/spreadsheetml/2006/main" count="39" uniqueCount="27">
  <si>
    <t>Mp</t>
  </si>
  <si>
    <t>Mm</t>
  </si>
  <si>
    <t>T(20)</t>
  </si>
  <si>
    <t>T(30)</t>
  </si>
  <si>
    <t>T(40)</t>
  </si>
  <si>
    <t>T(50)</t>
  </si>
  <si>
    <t>Dev standard</t>
  </si>
  <si>
    <t>Lungh</t>
  </si>
  <si>
    <t>Delta L</t>
  </si>
  <si>
    <t>Peso</t>
  </si>
  <si>
    <t>Media</t>
  </si>
  <si>
    <t>20g</t>
  </si>
  <si>
    <t>10g</t>
  </si>
  <si>
    <t>5g</t>
  </si>
  <si>
    <t>30g</t>
  </si>
  <si>
    <t>40g</t>
  </si>
  <si>
    <t>50g</t>
  </si>
  <si>
    <t>piattello</t>
  </si>
  <si>
    <t>molla</t>
  </si>
  <si>
    <t>pesotot</t>
  </si>
  <si>
    <t>K media</t>
  </si>
  <si>
    <t>deltaL</t>
  </si>
  <si>
    <t>K</t>
  </si>
  <si>
    <t>g</t>
  </si>
  <si>
    <t>Dev Standard</t>
  </si>
  <si>
    <t>oggetto</t>
  </si>
  <si>
    <t>Media di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</si>
</sst>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2" borderId="0" xfId="1"/>
    <xf numFmtId="0" fontId="2" fillId="3" borderId="1" xfId="2"/>
    <xf numFmtId="0" fontId="6" fillId="4" borderId="2" xfId="7" applyBorder="1"/>
    <xf numFmtId="0" fontId="7" fillId="5" borderId="1" xfId="8"/>
    <xf numFmtId="0" fontId="8" fillId="6" borderId="0" xfId="9"/>
    <xf numFmtId="0" fontId="6" fillId="4" borderId="0" xfId="7"/>
    <xf numFmtId="0" fontId="8" fillId="7" borderId="0" xfId="30"/>
  </cellXfs>
  <cellStyles count="33">
    <cellStyle name="Calcolo" xfId="2" builtinId="22"/>
    <cellStyle name="Collegamento ipertestuale" xfId="3" builtinId="8" hidden="1"/>
    <cellStyle name="Collegamento ipertestuale" xfId="5" builtinId="8" hidden="1"/>
    <cellStyle name="Collegamento ipertestuale" xfId="10" builtinId="8" hidden="1"/>
    <cellStyle name="Collegamento ipertestuale" xfId="12" builtinId="8" hidden="1"/>
    <cellStyle name="Collegamento ipertestuale" xfId="14" builtinId="8" hidden="1"/>
    <cellStyle name="Collegamento ipertestuale" xfId="16" builtinId="8" hidden="1"/>
    <cellStyle name="Collegamento ipertestuale" xfId="18" builtinId="8" hidden="1"/>
    <cellStyle name="Collegamento ipertestuale" xfId="20" builtinId="8" hidden="1"/>
    <cellStyle name="Collegamento ipertestuale" xfId="22" builtinId="8" hidden="1"/>
    <cellStyle name="Collegamento ipertestuale" xfId="24" builtinId="8" hidden="1"/>
    <cellStyle name="Collegamento ipertestuale" xfId="26" builtinId="8" hidden="1"/>
    <cellStyle name="Collegamento ipertestuale" xfId="28" builtinId="8" hidden="1"/>
    <cellStyle name="Collegamento ipertestuale" xfId="31" builtinId="8" hidden="1"/>
    <cellStyle name="Collegamento visitato" xfId="4" builtinId="9" hidden="1"/>
    <cellStyle name="Collegamento visitato" xfId="6" builtinId="9" hidden="1"/>
    <cellStyle name="Collegamento visitato" xfId="11" builtinId="9" hidden="1"/>
    <cellStyle name="Collegamento visitato" xfId="13" builtinId="9" hidden="1"/>
    <cellStyle name="Collegamento visitato" xfId="15" builtinId="9" hidden="1"/>
    <cellStyle name="Collegamento visitato" xfId="17" builtinId="9" hidden="1"/>
    <cellStyle name="Collegamento visitato" xfId="19" builtinId="9" hidden="1"/>
    <cellStyle name="Collegamento visitato" xfId="21" builtinId="9" hidden="1"/>
    <cellStyle name="Collegamento visitato" xfId="23" builtinId="9" hidden="1"/>
    <cellStyle name="Collegamento visitato" xfId="25" builtinId="9" hidden="1"/>
    <cellStyle name="Collegamento visitato" xfId="27" builtinId="9" hidden="1"/>
    <cellStyle name="Collegamento visitato" xfId="29" builtinId="9" hidden="1"/>
    <cellStyle name="Collegamento visitato" xfId="32" builtinId="9" hidden="1"/>
    <cellStyle name="Colore1" xfId="9" builtinId="29"/>
    <cellStyle name="Colore5" xfId="30" builtinId="45"/>
    <cellStyle name="Input" xfId="8" builtinId="20"/>
    <cellStyle name="Neutro" xfId="7" builtinId="28"/>
    <cellStyle name="Normale" xfId="0" builtinId="0"/>
    <cellStyle name="Valido" xfId="1" builtinId="2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showRuler="0" workbookViewId="0">
      <selection activeCell="C3" sqref="C3"/>
    </sheetView>
  </sheetViews>
  <sheetFormatPr baseColWidth="10" defaultRowHeight="15" x14ac:dyDescent="0"/>
  <cols>
    <col min="4" max="4" width="12.6640625" customWidth="1"/>
    <col min="15" max="15" width="11.83203125" customWidth="1"/>
    <col min="16" max="16" width="12.1640625" bestFit="1" customWidth="1"/>
  </cols>
  <sheetData>
    <row r="1" spans="1:8">
      <c r="A1" t="s">
        <v>18</v>
      </c>
      <c r="B1">
        <v>0.3</v>
      </c>
      <c r="C1" t="s">
        <v>1</v>
      </c>
      <c r="D1">
        <v>9.24</v>
      </c>
      <c r="E1">
        <f>D1/3</f>
        <v>3.08</v>
      </c>
    </row>
    <row r="2" spans="1:8" ht="16" thickBot="1">
      <c r="A2" t="s">
        <v>17</v>
      </c>
      <c r="B2">
        <v>10</v>
      </c>
      <c r="C2" t="s">
        <v>0</v>
      </c>
      <c r="D2">
        <v>7.87</v>
      </c>
    </row>
    <row r="3" spans="1:8" ht="17" thickTop="1" thickBot="1">
      <c r="A3" t="s">
        <v>11</v>
      </c>
      <c r="B3" s="4">
        <v>18.8</v>
      </c>
      <c r="C3" s="5">
        <f>B3-10</f>
        <v>8.8000000000000007</v>
      </c>
      <c r="D3">
        <v>19.95</v>
      </c>
      <c r="E3">
        <f>D3+7.87+3.08</f>
        <v>30.9</v>
      </c>
    </row>
    <row r="4" spans="1:8" ht="17" thickTop="1" thickBot="1">
      <c r="A4" t="s">
        <v>12</v>
      </c>
      <c r="B4" s="4">
        <v>14.4</v>
      </c>
      <c r="C4" s="5">
        <f t="shared" ref="C4:C8" si="0">B4-10</f>
        <v>4.4000000000000004</v>
      </c>
      <c r="D4">
        <v>9.9499999999999993</v>
      </c>
      <c r="E4">
        <f t="shared" ref="E4:E8" si="1">D4+7.87+3.08</f>
        <v>20.9</v>
      </c>
    </row>
    <row r="5" spans="1:8" ht="17" thickTop="1" thickBot="1">
      <c r="A5" t="s">
        <v>13</v>
      </c>
      <c r="B5" s="4">
        <v>12.4</v>
      </c>
      <c r="C5" s="5">
        <f t="shared" si="0"/>
        <v>2.4000000000000004</v>
      </c>
      <c r="D5">
        <v>4.99</v>
      </c>
      <c r="E5">
        <f t="shared" si="1"/>
        <v>15.94</v>
      </c>
    </row>
    <row r="6" spans="1:8" ht="17" thickTop="1" thickBot="1">
      <c r="A6" t="s">
        <v>14</v>
      </c>
      <c r="B6" s="4">
        <v>23.4</v>
      </c>
      <c r="C6" s="5">
        <f t="shared" si="0"/>
        <v>13.399999999999999</v>
      </c>
      <c r="D6">
        <f>D4+D3</f>
        <v>29.9</v>
      </c>
      <c r="E6">
        <f t="shared" si="1"/>
        <v>40.849999999999994</v>
      </c>
    </row>
    <row r="7" spans="1:8" ht="17" thickTop="1" thickBot="1">
      <c r="A7" t="s">
        <v>15</v>
      </c>
      <c r="B7" s="4">
        <v>28.2</v>
      </c>
      <c r="C7" s="5">
        <f t="shared" si="0"/>
        <v>18.2</v>
      </c>
      <c r="D7">
        <f>D4*2+D3</f>
        <v>39.849999999999994</v>
      </c>
      <c r="E7">
        <f t="shared" si="1"/>
        <v>50.79999999999999</v>
      </c>
    </row>
    <row r="8" spans="1:8" ht="17" thickTop="1" thickBot="1">
      <c r="A8" t="s">
        <v>16</v>
      </c>
      <c r="B8" s="4">
        <v>32.700000000000003</v>
      </c>
      <c r="C8" s="5">
        <f t="shared" si="0"/>
        <v>22.700000000000003</v>
      </c>
      <c r="D8">
        <v>50.01</v>
      </c>
      <c r="E8">
        <f t="shared" si="1"/>
        <v>60.959999999999994</v>
      </c>
    </row>
    <row r="9" spans="1:8" ht="17" thickTop="1" thickBot="1">
      <c r="B9" s="4" t="s">
        <v>7</v>
      </c>
      <c r="C9" s="5" t="s">
        <v>8</v>
      </c>
      <c r="D9" t="s">
        <v>9</v>
      </c>
      <c r="E9" t="s">
        <v>19</v>
      </c>
    </row>
    <row r="10" spans="1:8" ht="16" thickTop="1"/>
    <row r="14" spans="1:8">
      <c r="A14" t="s">
        <v>2</v>
      </c>
      <c r="B14" t="s">
        <v>3</v>
      </c>
      <c r="C14" t="s">
        <v>4</v>
      </c>
      <c r="D14" t="s">
        <v>5</v>
      </c>
      <c r="E14" s="1" t="s">
        <v>2</v>
      </c>
      <c r="F14" s="1" t="s">
        <v>3</v>
      </c>
      <c r="G14" s="1" t="s">
        <v>4</v>
      </c>
      <c r="H14" s="1" t="s">
        <v>5</v>
      </c>
    </row>
    <row r="15" spans="1:8">
      <c r="A15">
        <v>7.53</v>
      </c>
      <c r="B15">
        <v>8.7100000000000009</v>
      </c>
      <c r="C15">
        <v>9.5500000000000007</v>
      </c>
      <c r="D15">
        <v>10.66</v>
      </c>
      <c r="E15" s="3">
        <f>A15/10</f>
        <v>0.753</v>
      </c>
      <c r="F15" s="3">
        <f t="shared" ref="F15:H15" si="2">B15/10</f>
        <v>0.87100000000000011</v>
      </c>
      <c r="G15" s="3">
        <f t="shared" si="2"/>
        <v>0.95500000000000007</v>
      </c>
      <c r="H15" s="3">
        <f t="shared" si="2"/>
        <v>1.0660000000000001</v>
      </c>
    </row>
    <row r="16" spans="1:8">
      <c r="A16">
        <v>7.57</v>
      </c>
      <c r="B16">
        <v>8.65</v>
      </c>
      <c r="C16">
        <v>9.65</v>
      </c>
      <c r="D16">
        <v>10.6</v>
      </c>
      <c r="E16" s="3">
        <f t="shared" ref="E16:E23" si="3">A16/10</f>
        <v>0.75700000000000001</v>
      </c>
      <c r="F16" s="3">
        <f t="shared" ref="F16:F23" si="4">B16/10</f>
        <v>0.86499999999999999</v>
      </c>
      <c r="G16" s="3">
        <f t="shared" ref="G16:G23" si="5">C16/10</f>
        <v>0.96500000000000008</v>
      </c>
      <c r="H16" s="3">
        <f t="shared" ref="H16:H23" si="6">D16/10</f>
        <v>1.06</v>
      </c>
    </row>
    <row r="17" spans="1:16">
      <c r="A17">
        <v>7.59</v>
      </c>
      <c r="B17">
        <v>8.6300000000000008</v>
      </c>
      <c r="C17">
        <v>9.6199999999999992</v>
      </c>
      <c r="D17">
        <v>10.57</v>
      </c>
      <c r="E17" s="3">
        <f t="shared" si="3"/>
        <v>0.75900000000000001</v>
      </c>
      <c r="F17" s="3">
        <f t="shared" si="4"/>
        <v>0.8630000000000001</v>
      </c>
      <c r="G17" s="3">
        <f t="shared" si="5"/>
        <v>0.96199999999999997</v>
      </c>
      <c r="H17" s="3">
        <f t="shared" si="6"/>
        <v>1.0569999999999999</v>
      </c>
      <c r="L17" s="2">
        <f>AVERAGE(P33:P38)</f>
        <v>9.7508151462418393</v>
      </c>
      <c r="M17" s="2" t="s">
        <v>26</v>
      </c>
    </row>
    <row r="18" spans="1:16">
      <c r="A18">
        <v>7.58</v>
      </c>
      <c r="B18">
        <v>8.6999999999999993</v>
      </c>
      <c r="C18">
        <v>9.5399999999999991</v>
      </c>
      <c r="D18">
        <v>10.47</v>
      </c>
      <c r="E18" s="3">
        <f t="shared" si="3"/>
        <v>0.75800000000000001</v>
      </c>
      <c r="F18" s="3">
        <f t="shared" si="4"/>
        <v>0.86999999999999988</v>
      </c>
      <c r="G18" s="3">
        <f t="shared" si="5"/>
        <v>0.95399999999999996</v>
      </c>
      <c r="H18" s="3">
        <f t="shared" si="6"/>
        <v>1.0470000000000002</v>
      </c>
      <c r="L18" s="2">
        <f>_xlfn.STDEV.S(P33:P38)/(COUNT(P33:P38)^(1/2))</f>
        <v>0.12852635585231306</v>
      </c>
      <c r="M18" s="2" t="s">
        <v>24</v>
      </c>
    </row>
    <row r="19" spans="1:16">
      <c r="A19">
        <v>7.55</v>
      </c>
      <c r="B19">
        <v>8.7100000000000009</v>
      </c>
      <c r="C19">
        <v>9.59</v>
      </c>
      <c r="D19">
        <v>10.65</v>
      </c>
      <c r="E19" s="3">
        <f t="shared" si="3"/>
        <v>0.755</v>
      </c>
      <c r="F19" s="3">
        <f t="shared" si="4"/>
        <v>0.87100000000000011</v>
      </c>
      <c r="G19" s="3">
        <f t="shared" si="5"/>
        <v>0.95899999999999996</v>
      </c>
      <c r="H19" s="3">
        <f t="shared" si="6"/>
        <v>1.0649999999999999</v>
      </c>
    </row>
    <row r="20" spans="1:16">
      <c r="A20">
        <v>7.63</v>
      </c>
      <c r="B20">
        <v>8.68</v>
      </c>
      <c r="C20">
        <v>9.67</v>
      </c>
      <c r="D20">
        <v>10.65</v>
      </c>
      <c r="E20" s="3">
        <f t="shared" si="3"/>
        <v>0.76300000000000001</v>
      </c>
      <c r="F20" s="3">
        <f t="shared" si="4"/>
        <v>0.86799999999999999</v>
      </c>
      <c r="G20" s="3">
        <f t="shared" si="5"/>
        <v>0.96699999999999997</v>
      </c>
      <c r="H20" s="3">
        <f t="shared" si="6"/>
        <v>1.0649999999999999</v>
      </c>
    </row>
    <row r="21" spans="1:16">
      <c r="A21">
        <v>7.63</v>
      </c>
      <c r="B21">
        <v>8.7200000000000006</v>
      </c>
      <c r="C21">
        <v>9.69</v>
      </c>
      <c r="D21">
        <v>10.53</v>
      </c>
      <c r="E21" s="3">
        <f t="shared" si="3"/>
        <v>0.76300000000000001</v>
      </c>
      <c r="F21" s="3">
        <f t="shared" si="4"/>
        <v>0.87200000000000011</v>
      </c>
      <c r="G21" s="3">
        <f t="shared" si="5"/>
        <v>0.96899999999999997</v>
      </c>
      <c r="H21" s="3">
        <f t="shared" si="6"/>
        <v>1.0529999999999999</v>
      </c>
    </row>
    <row r="22" spans="1:16">
      <c r="A22">
        <v>7.55</v>
      </c>
      <c r="B22">
        <v>8.59</v>
      </c>
      <c r="C22">
        <v>9.64</v>
      </c>
      <c r="D22">
        <v>10.5</v>
      </c>
      <c r="E22" s="3">
        <f t="shared" si="3"/>
        <v>0.755</v>
      </c>
      <c r="F22" s="3">
        <f t="shared" si="4"/>
        <v>0.85899999999999999</v>
      </c>
      <c r="G22" s="3">
        <f t="shared" si="5"/>
        <v>0.96400000000000008</v>
      </c>
      <c r="H22" s="3">
        <f t="shared" si="6"/>
        <v>1.05</v>
      </c>
    </row>
    <row r="23" spans="1:16">
      <c r="A23">
        <v>7.56</v>
      </c>
      <c r="B23">
        <v>8.6300000000000008</v>
      </c>
      <c r="C23">
        <v>9.68</v>
      </c>
      <c r="D23">
        <v>10.69</v>
      </c>
      <c r="E23" s="3">
        <f t="shared" si="3"/>
        <v>0.75600000000000001</v>
      </c>
      <c r="F23" s="3">
        <f t="shared" si="4"/>
        <v>0.8630000000000001</v>
      </c>
      <c r="G23" s="3">
        <f t="shared" si="5"/>
        <v>0.96799999999999997</v>
      </c>
      <c r="H23" s="3">
        <f t="shared" si="6"/>
        <v>1.069</v>
      </c>
    </row>
    <row r="24" spans="1:16">
      <c r="C24">
        <v>9.51</v>
      </c>
      <c r="D24">
        <v>10.4</v>
      </c>
      <c r="E24" s="3"/>
      <c r="F24" s="3"/>
      <c r="G24" s="3">
        <v>0.95099999999999996</v>
      </c>
      <c r="H24" s="3">
        <v>1.04</v>
      </c>
    </row>
    <row r="25" spans="1:16">
      <c r="D25" s="8" t="s">
        <v>10</v>
      </c>
      <c r="E25" s="8">
        <f>AVERAGE(E15:E24)</f>
        <v>0.75766666666666671</v>
      </c>
      <c r="F25" s="8">
        <f t="shared" ref="F25:H25" si="7">AVERAGE(F15:F24)</f>
        <v>0.86688888888888904</v>
      </c>
      <c r="G25" s="8">
        <f t="shared" si="7"/>
        <v>0.96140000000000003</v>
      </c>
      <c r="H25" s="8">
        <f t="shared" si="7"/>
        <v>1.0571999999999999</v>
      </c>
    </row>
    <row r="28" spans="1:16">
      <c r="E28">
        <f>_xlfn.STDEV.S(E15:E23)</f>
        <v>3.5000000000000035E-3</v>
      </c>
      <c r="F28">
        <f t="shared" ref="F28:H28" si="8">_xlfn.STDEV.S(F15:F23)</f>
        <v>4.5673965353482523E-3</v>
      </c>
      <c r="G28">
        <f t="shared" si="8"/>
        <v>5.5025246730730556E-3</v>
      </c>
      <c r="H28">
        <f t="shared" si="8"/>
        <v>7.8013531589789286E-3</v>
      </c>
    </row>
    <row r="29" spans="1:16">
      <c r="D29" s="8" t="s">
        <v>6</v>
      </c>
      <c r="E29" s="8">
        <f>E28/3</f>
        <v>1.1666666666666678E-3</v>
      </c>
      <c r="F29" s="8">
        <f t="shared" ref="F29" si="9">F28/3</f>
        <v>1.5224655117827507E-3</v>
      </c>
      <c r="G29" s="8">
        <f>G28/10^(1/2)</f>
        <v>1.7400510848184238E-3</v>
      </c>
      <c r="H29" s="8">
        <f>H28/10^(1/2)</f>
        <v>2.467004481372308E-3</v>
      </c>
    </row>
    <row r="32" spans="1:16">
      <c r="D32" s="7" t="s">
        <v>6</v>
      </c>
      <c r="I32" s="7" t="s">
        <v>20</v>
      </c>
      <c r="L32" s="6" t="s">
        <v>25</v>
      </c>
      <c r="M32" s="6" t="s">
        <v>21</v>
      </c>
      <c r="N32" s="6" t="s">
        <v>9</v>
      </c>
      <c r="O32" s="6" t="s">
        <v>22</v>
      </c>
      <c r="P32" s="6" t="s">
        <v>23</v>
      </c>
    </row>
    <row r="33" spans="4:16">
      <c r="D33" s="7">
        <f>_xlfn.STDEV.S(E33:H33)/2000</f>
        <v>9.2783507481381949E-3</v>
      </c>
      <c r="E33">
        <f>E3*39.4784176/(E25^2)</f>
        <v>2125.0142861019453</v>
      </c>
      <c r="F33">
        <f>E6*39.4784176/(F25^2)</f>
        <v>2145.9763154308553</v>
      </c>
      <c r="G33">
        <f>E7*39.4784176/(G25^2)</f>
        <v>2169.777559933681</v>
      </c>
      <c r="H33">
        <f>E8*39.4784176/H25^2</f>
        <v>2153.2298218196142</v>
      </c>
      <c r="I33" s="7">
        <f>AVERAGE(E33:H33)/1000</f>
        <v>2.148499495821524</v>
      </c>
      <c r="L33" s="6" t="s">
        <v>11</v>
      </c>
      <c r="M33" s="6">
        <v>8.8000000000000007</v>
      </c>
      <c r="N33" s="6">
        <v>19.95</v>
      </c>
      <c r="O33" s="6">
        <f>I33</f>
        <v>2.148499495821524</v>
      </c>
      <c r="P33" s="6">
        <f>(M33/100)*O33/(N33/1000)</f>
        <v>9.4770905078844194</v>
      </c>
    </row>
    <row r="34" spans="4:16">
      <c r="L34" s="6" t="s">
        <v>12</v>
      </c>
      <c r="M34" s="6">
        <v>4.4000000000000004</v>
      </c>
      <c r="N34" s="6">
        <v>9.9499999999999993</v>
      </c>
      <c r="O34" s="6">
        <f>O33</f>
        <v>2.148499495821524</v>
      </c>
      <c r="P34" s="6">
        <f t="shared" ref="P34:P38" si="10">(M34/100)*O34/(N34/1000)</f>
        <v>9.5009022930801095</v>
      </c>
    </row>
    <row r="35" spans="4:16">
      <c r="L35" s="6" t="s">
        <v>13</v>
      </c>
      <c r="M35" s="6">
        <v>2.4000000000000004</v>
      </c>
      <c r="N35" s="6">
        <v>4.99</v>
      </c>
      <c r="O35" s="6">
        <f t="shared" ref="O35:O38" si="11">O34</f>
        <v>2.148499495821524</v>
      </c>
      <c r="P35" s="6">
        <f t="shared" si="10"/>
        <v>10.333464508961239</v>
      </c>
    </row>
    <row r="36" spans="4:16">
      <c r="L36" s="6" t="s">
        <v>14</v>
      </c>
      <c r="M36" s="6">
        <v>13.399999999999999</v>
      </c>
      <c r="N36" s="6">
        <f>N34+N33</f>
        <v>29.9</v>
      </c>
      <c r="O36" s="6">
        <f t="shared" si="11"/>
        <v>2.148499495821524</v>
      </c>
      <c r="P36" s="6">
        <f t="shared" si="10"/>
        <v>9.6287268374610093</v>
      </c>
    </row>
    <row r="37" spans="4:16">
      <c r="L37" s="6" t="s">
        <v>15</v>
      </c>
      <c r="M37" s="6">
        <v>18.2</v>
      </c>
      <c r="N37" s="6">
        <f>N34*2+N33</f>
        <v>39.849999999999994</v>
      </c>
      <c r="O37" s="6">
        <f t="shared" si="11"/>
        <v>2.148499495821524</v>
      </c>
      <c r="P37" s="6">
        <f t="shared" si="10"/>
        <v>9.8124694664872614</v>
      </c>
    </row>
    <row r="38" spans="4:16">
      <c r="L38" s="6" t="s">
        <v>16</v>
      </c>
      <c r="M38" s="6">
        <v>22.700000000000003</v>
      </c>
      <c r="N38" s="6">
        <v>50.01</v>
      </c>
      <c r="O38" s="6">
        <f t="shared" si="11"/>
        <v>2.148499495821524</v>
      </c>
      <c r="P38" s="6">
        <f t="shared" si="10"/>
        <v>9.7522372635770047</v>
      </c>
    </row>
  </sheetData>
  <pageMargins left="0.75" right="0.75" top="1" bottom="1" header="0.5" footer="0.5"/>
  <ignoredErrors>
    <ignoredError sqref="G2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Benedetto Croce (Scuola Superiore Scientifico)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Sacco</dc:creator>
  <cp:lastModifiedBy>Francesco Sacco</cp:lastModifiedBy>
  <dcterms:created xsi:type="dcterms:W3CDTF">2016-10-25T14:43:43Z</dcterms:created>
  <dcterms:modified xsi:type="dcterms:W3CDTF">2016-11-04T13:52:49Z</dcterms:modified>
</cp:coreProperties>
</file>