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koqm/Desktop/"/>
    </mc:Choice>
  </mc:AlternateContent>
  <xr:revisionPtr revIDLastSave="0" documentId="13_ncr:1_{FCB51815-1617-8740-9312-4B2912B89B15}" xr6:coauthVersionLast="43" xr6:coauthVersionMax="43" xr10:uidLastSave="{00000000-0000-0000-0000-000000000000}"/>
  <bookViews>
    <workbookView xWindow="0" yWindow="460" windowWidth="28800" windowHeight="17540" activeTab="1" xr2:uid="{921BB22F-1AF9-164A-926F-40A4CEF6EA3E}"/>
  </bookViews>
  <sheets>
    <sheet name="retrieve_table" sheetId="4" r:id="rId1"/>
    <sheet name="calculations" sheetId="3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" i="3" l="1" a="1"/>
  <c r="B4" i="4" a="1"/>
  <c r="B5" i="4" a="1"/>
  <c r="C5" i="4" a="1"/>
  <c r="C4" i="4" a="1"/>
  <c r="A16" i="3" l="1"/>
  <c r="B4" i="4"/>
  <c r="C5" i="4"/>
  <c r="B5" i="4"/>
  <c r="C4" i="4"/>
  <c r="B10" i="3"/>
  <c r="B9" i="3"/>
  <c r="B8" i="3"/>
  <c r="B6" i="3"/>
  <c r="B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<sst xmlns="http://schemas.openxmlformats.org/spreadsheetml/2006/main" count="43" uniqueCount="19">
  <si>
    <t>Temp ( C )</t>
  </si>
  <si>
    <t>corrected runway length</t>
  </si>
  <si>
    <t>weight</t>
  </si>
  <si>
    <t>V1</t>
  </si>
  <si>
    <t>Vr</t>
  </si>
  <si>
    <t>V2</t>
  </si>
  <si>
    <t>Air Pressure (hPa)</t>
  </si>
  <si>
    <t>Pressure Altitude (ft)</t>
  </si>
  <si>
    <t>Runway Length (m)</t>
  </si>
  <si>
    <t>Temperature (c)</t>
  </si>
  <si>
    <t>Rounded Pressure Altitude (ft)</t>
  </si>
  <si>
    <t>Sheet CONF-1</t>
  </si>
  <si>
    <t>Sheet CONF-2</t>
  </si>
  <si>
    <t>Sheet CONF-3</t>
  </si>
  <si>
    <t>CONF 1 + F Weight and Speeds</t>
  </si>
  <si>
    <t>Weight</t>
  </si>
  <si>
    <t>OAT</t>
  </si>
  <si>
    <t>VR</t>
  </si>
  <si>
    <t>CONF 2 Weight and Speeds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</si>
</sst>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0" fontId="0" fillId="2" borderId="0" xfId="0" applyNumberFormat="1" applyFill="1"/>
    <xf numFmtId="1" fontId="0" fillId="0" borderId="0" xfId="0" applyNumberFormat="1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1" xfId="0" applyFill="1" applyBorder="1" applyAlignment="1" applyProtection="1">
      <alignment horizontal="center" vertical="center"/>
      <protection locked="0"/>
    </xf>
    <xf numFmtId="0" fontId="0" fillId="4" borderId="12" xfId="0" applyFill="1" applyBorder="1" applyAlignment="1" applyProtection="1">
      <alignment horizontal="center" vertical="center"/>
      <protection locked="0"/>
    </xf>
    <xf numFmtId="0" fontId="0" fillId="4" borderId="13" xfId="0" applyFill="1" applyBorder="1" applyAlignment="1" applyProtection="1">
      <alignment horizontal="center" vertical="center"/>
      <protection locked="0"/>
    </xf>
    <xf numFmtId="0" fontId="0" fillId="4" borderId="14" xfId="0" applyFill="1" applyBorder="1" applyAlignment="1" applyProtection="1">
      <alignment horizontal="center" vertical="center"/>
      <protection locked="0"/>
    </xf>
    <xf numFmtId="0" fontId="0" fillId="4" borderId="15" xfId="0" applyFill="1" applyBorder="1" applyAlignment="1" applyProtection="1">
      <alignment horizontal="center" vertical="center"/>
      <protection locked="0"/>
    </xf>
    <xf numFmtId="0" fontId="0" fillId="4" borderId="16" xfId="0" applyFill="1" applyBorder="1" applyAlignment="1" applyProtection="1">
      <alignment horizontal="center" vertical="center"/>
      <protection locked="0"/>
    </xf>
    <xf numFmtId="0" fontId="2" fillId="3" borderId="17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4" borderId="20" xfId="0" applyFill="1" applyBorder="1" applyAlignment="1" applyProtection="1">
      <alignment horizontal="center" vertical="center"/>
      <protection locked="0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les/10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00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B57A-3B14-BA4A-AB07-FCBF02F5EC3A}">
  <dimension ref="A1:U5"/>
  <sheetViews>
    <sheetView workbookViewId="0">
      <selection activeCell="B4" sqref="B4"/>
    </sheetView>
  </sheetViews>
  <sheetFormatPr baseColWidth="10" defaultRowHeight="16" x14ac:dyDescent="0.2"/>
  <cols>
    <col min="1" max="1" width="12.6640625" customWidth="1"/>
    <col min="2" max="2" width="13.5" customWidth="1"/>
  </cols>
  <sheetData>
    <row r="1" spans="1:21" x14ac:dyDescent="0.2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1"/>
      <c r="B2" s="4">
        <v>2250</v>
      </c>
      <c r="C2" s="5"/>
      <c r="D2" s="5"/>
      <c r="E2" s="6"/>
      <c r="F2" s="4">
        <v>2500</v>
      </c>
      <c r="G2" s="5"/>
      <c r="H2" s="5"/>
      <c r="I2" s="6"/>
      <c r="J2" s="4">
        <v>2750</v>
      </c>
      <c r="K2" s="5"/>
      <c r="L2" s="5"/>
      <c r="M2" s="6"/>
      <c r="N2" s="4">
        <v>3000</v>
      </c>
      <c r="O2" s="5"/>
      <c r="P2" s="5"/>
      <c r="Q2" s="6"/>
      <c r="R2" s="4">
        <v>3250</v>
      </c>
      <c r="S2" s="5"/>
      <c r="T2" s="5"/>
      <c r="U2" s="6"/>
    </row>
    <row r="3" spans="1:21" x14ac:dyDescent="0.2">
      <c r="A3" s="1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2</v>
      </c>
      <c r="K3" s="3" t="s">
        <v>3</v>
      </c>
      <c r="L3" s="3" t="s">
        <v>4</v>
      </c>
      <c r="M3" s="3" t="s">
        <v>5</v>
      </c>
      <c r="N3" s="3" t="s">
        <v>2</v>
      </c>
      <c r="O3" s="3" t="s">
        <v>3</v>
      </c>
      <c r="P3" s="3" t="s">
        <v>4</v>
      </c>
      <c r="Q3" s="3" t="s">
        <v>5</v>
      </c>
      <c r="R3" s="3" t="s">
        <v>2</v>
      </c>
      <c r="S3" s="3" t="s">
        <v>3</v>
      </c>
      <c r="T3" s="3" t="s">
        <v>4</v>
      </c>
      <c r="U3" s="3" t="s">
        <v>5</v>
      </c>
    </row>
    <row r="4" spans="1:21" x14ac:dyDescent="0.2">
      <c r="A4">
        <v>-20</v>
      </c>
      <c r="B4" t="e" cm="1">
        <f t="array" aca="1" ref="B4" ca="1">INDIRECT(calculations!B8&amp;"!B4")</f>
        <v>#REF!</v>
      </c>
      <c r="C4" t="e" cm="1">
        <f t="array" aca="1" ref="C4" ca="1">INDIRECT(calculations!B8&amp;"!C4")</f>
        <v>#REF!</v>
      </c>
    </row>
    <row r="5" spans="1:21" x14ac:dyDescent="0.2">
      <c r="A5">
        <v>-10</v>
      </c>
      <c r="B5" t="e" cm="1">
        <f t="array" aca="1" ref="B5" ca="1">INDIRECT(calculations!B9&amp;"!B4")</f>
        <v>#REF!</v>
      </c>
      <c r="C5" t="e" cm="1">
        <f t="array" aca="1" ref="C5" ca="1">INDIRECT(calculations!B9&amp;"!C4")</f>
        <v>#REF!</v>
      </c>
    </row>
  </sheetData>
  <mergeCells count="6">
    <mergeCell ref="B1:U1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1AB4-4C76-9749-982C-F66946C2D50E}">
  <dimension ref="A1:E22"/>
  <sheetViews>
    <sheetView tabSelected="1" workbookViewId="0">
      <selection activeCell="A8" sqref="A8"/>
    </sheetView>
  </sheetViews>
  <sheetFormatPr baseColWidth="10" defaultRowHeight="16" x14ac:dyDescent="0.2"/>
  <cols>
    <col min="1" max="1" width="35.33203125" customWidth="1"/>
    <col min="2" max="2" width="44.83203125" customWidth="1"/>
  </cols>
  <sheetData>
    <row r="1" spans="1:5" x14ac:dyDescent="0.2">
      <c r="A1" t="s">
        <v>6</v>
      </c>
      <c r="B1">
        <v>1020</v>
      </c>
    </row>
    <row r="2" spans="1:5" x14ac:dyDescent="0.2">
      <c r="A2" t="s">
        <v>8</v>
      </c>
      <c r="B2">
        <v>2200</v>
      </c>
    </row>
    <row r="3" spans="1:5" x14ac:dyDescent="0.2">
      <c r="A3" t="s">
        <v>9</v>
      </c>
      <c r="B3">
        <v>20</v>
      </c>
    </row>
    <row r="6" spans="1:5" x14ac:dyDescent="0.2">
      <c r="A6" t="s">
        <v>7</v>
      </c>
      <c r="B6" s="7">
        <f>(1-(B1/1013.25)^0.190284)*145366.45</f>
        <v>-183.77457047537243</v>
      </c>
    </row>
    <row r="7" spans="1:5" x14ac:dyDescent="0.2">
      <c r="A7" t="s">
        <v>10</v>
      </c>
      <c r="B7" s="8">
        <f>ROUND(B6,-3)</f>
        <v>0</v>
      </c>
    </row>
    <row r="8" spans="1:5" x14ac:dyDescent="0.2">
      <c r="A8" t="s">
        <v>11</v>
      </c>
      <c r="B8" s="8">
        <f>10000+B7</f>
        <v>10000</v>
      </c>
    </row>
    <row r="9" spans="1:5" x14ac:dyDescent="0.2">
      <c r="A9" t="s">
        <v>12</v>
      </c>
      <c r="B9" s="8">
        <f>20000+B7</f>
        <v>20000</v>
      </c>
    </row>
    <row r="10" spans="1:5" x14ac:dyDescent="0.2">
      <c r="A10" t="s">
        <v>13</v>
      </c>
      <c r="B10" s="8">
        <f>30000+B7</f>
        <v>30000</v>
      </c>
    </row>
    <row r="13" spans="1:5" ht="17" thickBot="1" x14ac:dyDescent="0.25"/>
    <row r="14" spans="1:5" ht="17" thickBot="1" x14ac:dyDescent="0.25">
      <c r="A14" s="9" t="s">
        <v>14</v>
      </c>
      <c r="B14" s="10"/>
      <c r="C14" s="10"/>
      <c r="D14" s="10"/>
      <c r="E14" s="11"/>
    </row>
    <row r="15" spans="1:5" ht="17" thickBot="1" x14ac:dyDescent="0.25">
      <c r="A15" s="12" t="s">
        <v>15</v>
      </c>
      <c r="B15" s="13" t="s">
        <v>16</v>
      </c>
      <c r="C15" s="13" t="s">
        <v>3</v>
      </c>
      <c r="D15" s="13" t="s">
        <v>17</v>
      </c>
      <c r="E15" s="14" t="s">
        <v>5</v>
      </c>
    </row>
    <row r="16" spans="1:5" x14ac:dyDescent="0.2">
      <c r="A16" s="15" t="e" cm="1">
        <f t="array" aca="1" ref="A16" ca="1">INDIRECT(B8&amp;"!B4")</f>
        <v>#REF!</v>
      </c>
      <c r="B16" s="16">
        <v>64</v>
      </c>
      <c r="C16" s="16">
        <v>152</v>
      </c>
      <c r="D16" s="16">
        <v>152</v>
      </c>
      <c r="E16" s="17">
        <v>152</v>
      </c>
    </row>
    <row r="17" spans="1:5" ht="17" thickBot="1" x14ac:dyDescent="0.25">
      <c r="A17" s="18">
        <v>69.099999999999994</v>
      </c>
      <c r="B17" s="19">
        <v>60</v>
      </c>
      <c r="C17" s="19">
        <v>154</v>
      </c>
      <c r="D17" s="19">
        <v>154</v>
      </c>
      <c r="E17" s="20">
        <v>155</v>
      </c>
    </row>
    <row r="18" spans="1:5" ht="17" thickBot="1" x14ac:dyDescent="0.25">
      <c r="A18" s="21" t="s">
        <v>18</v>
      </c>
      <c r="B18" s="22"/>
      <c r="C18" s="22"/>
      <c r="D18" s="22"/>
      <c r="E18" s="23"/>
    </row>
    <row r="19" spans="1:5" ht="17" thickBot="1" x14ac:dyDescent="0.25">
      <c r="A19" s="12" t="s">
        <v>15</v>
      </c>
      <c r="B19" s="13" t="s">
        <v>16</v>
      </c>
      <c r="C19" s="13" t="s">
        <v>3</v>
      </c>
      <c r="D19" s="13" t="s">
        <v>17</v>
      </c>
      <c r="E19" s="14" t="s">
        <v>5</v>
      </c>
    </row>
    <row r="20" spans="1:5" x14ac:dyDescent="0.2">
      <c r="A20" s="15">
        <v>65.8</v>
      </c>
      <c r="B20" s="16">
        <v>64</v>
      </c>
      <c r="C20" s="16">
        <v>148</v>
      </c>
      <c r="D20" s="16">
        <v>148</v>
      </c>
      <c r="E20" s="17">
        <v>151</v>
      </c>
    </row>
    <row r="21" spans="1:5" ht="17" thickBot="1" x14ac:dyDescent="0.25">
      <c r="A21" s="18">
        <v>68.8</v>
      </c>
      <c r="B21" s="19">
        <v>60</v>
      </c>
      <c r="C21" s="19">
        <v>150</v>
      </c>
      <c r="D21" s="19">
        <v>150</v>
      </c>
      <c r="E21" s="20">
        <v>153</v>
      </c>
    </row>
    <row r="22" spans="1:5" ht="17" thickBot="1" x14ac:dyDescent="0.25">
      <c r="A22" s="24" t="s">
        <v>15</v>
      </c>
      <c r="B22" s="25">
        <v>67</v>
      </c>
      <c r="C22" s="26"/>
      <c r="D22" s="26"/>
      <c r="E22" s="26"/>
    </row>
  </sheetData>
  <mergeCells count="2">
    <mergeCell ref="A14:E14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retrieve_table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Aiello</dc:creator>
  <cp:lastModifiedBy>Francesco Aiello</cp:lastModifiedBy>
  <dcterms:created xsi:type="dcterms:W3CDTF">2019-08-24T20:34:32Z</dcterms:created>
  <dcterms:modified xsi:type="dcterms:W3CDTF">2019-09-01T18:09:16Z</dcterms:modified>
</cp:coreProperties>
</file>