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1.xml" ContentType="application/vnd.openxmlformats-officedocument.spreadsheetml.externalLink+xml"/>
  <Override PartName="/xl/externalLinks/externalLink10.xml" ContentType="application/vnd.openxmlformats-officedocument.spreadsheetml.externalLink+xml"/>
  <Override PartName="/xl/externalLinks/externalLink7.xml" ContentType="application/vnd.openxmlformats-officedocument.spreadsheetml.externalLink+xml"/>
  <Override PartName="/xl/externalLinks/_rels/externalLink11.xml.rels" ContentType="application/vnd.openxmlformats-package.relationships+xml"/>
  <Override PartName="/xl/externalLinks/_rels/externalLink10.xml.rels" ContentType="application/vnd.openxmlformats-package.relationships+xml"/>
  <Override PartName="/xl/externalLinks/_rels/externalLink15.xml.rels" ContentType="application/vnd.openxmlformats-package.relationships+xml"/>
  <Override PartName="/xl/externalLinks/_rels/externalLink14.xml.rels" ContentType="application/vnd.openxmlformats-package.relationships+xml"/>
  <Override PartName="/xl/externalLinks/_rels/externalLink8.xml.rels" ContentType="application/vnd.openxmlformats-package.relationships+xml"/>
  <Override PartName="/xl/externalLinks/_rels/externalLink1.xml.rels" ContentType="application/vnd.openxmlformats-package.relationships+xml"/>
  <Override PartName="/xl/externalLinks/_rels/externalLink9.xml.rels" ContentType="application/vnd.openxmlformats-package.relationships+xml"/>
  <Override PartName="/xl/externalLinks/_rels/externalLink2.xml.rels" ContentType="application/vnd.openxmlformats-package.relationships+xml"/>
  <Override PartName="/xl/externalLinks/_rels/externalLink3.xml.rels" ContentType="application/vnd.openxmlformats-package.relationships+xml"/>
  <Override PartName="/xl/externalLinks/_rels/externalLink4.xml.rels" ContentType="application/vnd.openxmlformats-package.relationships+xml"/>
  <Override PartName="/xl/externalLinks/_rels/externalLink7.xml.rels" ContentType="application/vnd.openxmlformats-package.relationships+xml"/>
  <Override PartName="/xl/externalLinks/_rels/externalLink6.xml.rels" ContentType="application/vnd.openxmlformats-package.relationships+xml"/>
  <Override PartName="/xl/externalLinks/_rels/externalLink5.xml.rels" ContentType="application/vnd.openxmlformats-package.relationships+xml"/>
  <Override PartName="/xl/externalLinks/externalLink9.xml" ContentType="application/vnd.openxmlformats-officedocument.spreadsheetml.externalLink+xml"/>
  <Override PartName="/xl/externalLinks/externalLink15.xml" ContentType="application/vnd.openxmlformats-officedocument.spreadsheetml.externalLink+xml"/>
  <Override PartName="/xl/externalLinks/externalLink6.xml" ContentType="application/vnd.openxmlformats-officedocument.spreadsheetml.externalLink+xml"/>
  <Override PartName="/xl/externalLinks/externalLink8.xml" ContentType="application/vnd.openxmlformats-officedocument.spreadsheetml.externalLink+xml"/>
  <Override PartName="/xl/externalLinks/externalLink14.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basic" sheetId="1" state="visible" r:id="rId2"/>
    <sheet name="Correlation" sheetId="2" state="visible" r:id="rId3"/>
    <sheet name="Table_1" sheetId="3" state="visible" r:id="rId4"/>
    <sheet name="Table_2" sheetId="4" state="visible" r:id="rId5"/>
    <sheet name="Table_3" sheetId="5" state="visible" r:id="rId6"/>
    <sheet name="Table_4" sheetId="6" state="visible" r:id="rId7"/>
    <sheet name="Table_5" sheetId="7" state="visible" r:id="rId8"/>
    <sheet name="Table_6" sheetId="8" state="visible" r:id="rId9"/>
    <sheet name="Table_7" sheetId="9" state="visible" r:id="rId10"/>
    <sheet name="Table_8" sheetId="10" state="visible" r:id="rId11"/>
    <sheet name="Table_A.1" sheetId="11" state="visible" r:id="rId12"/>
    <sheet name="referee" sheetId="12" state="visible"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<sst xmlns="http://schemas.openxmlformats.org/spreadsheetml/2006/main" count="525" uniqueCount="190">
  <si>
    <t xml:space="preserve">Note: the baseline model has Cobb-Douglas final good aggrgeator and balanced trade</t>
  </si>
  <si>
    <t xml:space="preserve">Must be done by</t>
  </si>
  <si>
    <t xml:space="preserve">run</t>
  </si>
  <si>
    <t xml:space="preserve">io_link</t>
  </si>
  <si>
    <t xml:space="preserve">balanced_trade</t>
  </si>
  <si>
    <t xml:space="preserve">labor_adjustment_cost</t>
  </si>
  <si>
    <t xml:space="preserve">theta</t>
  </si>
  <si>
    <t xml:space="preserve">eta</t>
  </si>
  <si>
    <t xml:space="preserve">trade_cost</t>
  </si>
  <si>
    <t xml:space="preserve">shock</t>
  </si>
  <si>
    <t xml:space="preserve">china</t>
  </si>
  <si>
    <t xml:space="preserve">All robsustness checks other than imbalance trade model shoud feature balanced trade</t>
  </si>
  <si>
    <t xml:space="preserve">(not in order of appearance in paper)</t>
  </si>
  <si>
    <t xml:space="preserve">Figure 1</t>
  </si>
  <si>
    <t xml:space="preserve">Histogram of bilateral κ in Manufacturing sectors. Years 1972 and 2007</t>
  </si>
  <si>
    <t xml:space="preserve">Done</t>
  </si>
  <si>
    <t xml:space="preserve">Figure 2</t>
  </si>
  <si>
    <t xml:space="preserve">Histogram of bilateral κ in Agricultural sectors. Years 1972 and 2007</t>
  </si>
  <si>
    <t xml:space="preserve">Figure 3</t>
  </si>
  <si>
    <t xml:space="preserve">Model generated volatility in benchmark v. data</t>
  </si>
  <si>
    <t xml:space="preserve">5/15/2017</t>
  </si>
  <si>
    <t xml:space="preserve">Text P. 27</t>
  </si>
  <si>
    <t xml:space="preserve">Correlation model volatility (standard deviation and variance) and data in full sample and without China</t>
  </si>
  <si>
    <t xml:space="preserve">Figure 4</t>
  </si>
  <si>
    <t xml:space="preserve">Time series of trade volumes in data, baseline, and counterfactual with 1972 trade costs</t>
  </si>
  <si>
    <t xml:space="preserve">Table 1</t>
  </si>
  <si>
    <t xml:space="preserve">Baseline model with balanced trade</t>
  </si>
  <si>
    <t xml:space="preserve">table_1.m</t>
  </si>
  <si>
    <t xml:space="preserve">0011</t>
  </si>
  <si>
    <t xml:space="preserve">0101</t>
  </si>
  <si>
    <t xml:space="preserve">0000</t>
  </si>
  <si>
    <t xml:space="preserve">Column 1</t>
  </si>
  <si>
    <t xml:space="preserve">Difference between full model and case with constant trade costs</t>
  </si>
  <si>
    <t xml:space="preserve">Column 2</t>
  </si>
  <si>
    <t xml:space="preserve">Difference between full model without sectoral shocks, and case with constant trade costs without sectoral shocks</t>
  </si>
  <si>
    <t xml:space="preserve">Column 3</t>
  </si>
  <si>
    <t xml:space="preserve">Difference between columns 1 and 2</t>
  </si>
  <si>
    <t xml:space="preserve">Table 2</t>
  </si>
  <si>
    <t xml:space="preserve">Robustness: model with trade imbalance</t>
  </si>
  <si>
    <t xml:space="preserve">table_2.m</t>
  </si>
  <si>
    <t xml:space="preserve">Table 3</t>
  </si>
  <si>
    <t xml:space="preserve">Robustness: different thetas</t>
  </si>
  <si>
    <t xml:space="preserve">Difference between full model and case with constant trade costs with theta = 2</t>
  </si>
  <si>
    <t xml:space="preserve">table_3.m</t>
  </si>
  <si>
    <t xml:space="preserve">Difference between full model without sectoral shocks, and case with constant trade costs without sectoral shocks, with theta = 2</t>
  </si>
  <si>
    <t xml:space="preserve">Column 4</t>
  </si>
  <si>
    <t xml:space="preserve">Difference between full model and case with constant trade costs with theta = 8</t>
  </si>
  <si>
    <t xml:space="preserve">Column 5</t>
  </si>
  <si>
    <t xml:space="preserve">Difference between full model without sectoral shocks, and case with constant trade costs without sectoral shocks, with theta = 8</t>
  </si>
  <si>
    <t xml:space="preserve">Column 6</t>
  </si>
  <si>
    <t xml:space="preserve">Difference between columns 4 and 5</t>
  </si>
  <si>
    <t xml:space="preserve">Table 4</t>
  </si>
  <si>
    <t xml:space="preserve">Robustness: model without input-output linkages (beta^j = 1 for all j)</t>
  </si>
  <si>
    <t xml:space="preserve">5/21/2017</t>
  </si>
  <si>
    <t xml:space="preserve">table_4.m</t>
  </si>
  <si>
    <t xml:space="preserve">Table 5</t>
  </si>
  <si>
    <t xml:space="preserve">Robustness: model with sectoral reallocation costs</t>
  </si>
  <si>
    <t xml:space="preserve">table_5.m</t>
  </si>
  <si>
    <t xml:space="preserve">Difference between full model and case with constant trade costs, after reducing rho by half</t>
  </si>
  <si>
    <t xml:space="preserve">Difference between full model without sectoral shocks, and case with constant trade costs without sectoral shocks, after reducing rho by half</t>
  </si>
  <si>
    <t xml:space="preserve">Table 6</t>
  </si>
  <si>
    <t xml:space="preserve">Role of China</t>
  </si>
  <si>
    <t xml:space="preserve">table_6.m</t>
  </si>
  <si>
    <t xml:space="preserve">1111</t>
  </si>
  <si>
    <t xml:space="preserve">Difference between full model and case with constant trade costs with all kappas = 0 for China</t>
  </si>
  <si>
    <t xml:space="preserve">Difference between full model without sectoral shocks, and case with constant trade costs without sectoral shocks, with all kappas = 0 for China</t>
  </si>
  <si>
    <t xml:space="preserve">Difference between full model and case where only Chinese kappas are held constant at 1972 levels</t>
  </si>
  <si>
    <t xml:space="preserve">2222</t>
  </si>
  <si>
    <t xml:space="preserve">Difference between full model without sectoral shocks, and case where only Chinese kappas are held constant, without sectoral shocks</t>
  </si>
  <si>
    <t xml:space="preserve">Table 7</t>
  </si>
  <si>
    <t xml:space="preserve">Results by decade</t>
  </si>
  <si>
    <t xml:space="preserve">table_7.m</t>
  </si>
  <si>
    <t xml:space="preserve">Rows</t>
  </si>
  <si>
    <t xml:space="preserve">Only decade averages (no country by country)</t>
  </si>
  <si>
    <t xml:space="preserve">Columns</t>
  </si>
  <si>
    <t xml:space="preserve">Same as Table 1</t>
  </si>
  <si>
    <t xml:space="preserve">Table A.1</t>
  </si>
  <si>
    <t xml:space="preserve">Volatility in the benchmark</t>
  </si>
  <si>
    <t xml:space="preserve">Table_1.m</t>
  </si>
  <si>
    <t xml:space="preserve">Volatility in the benchmark without sectoral shocks</t>
  </si>
  <si>
    <t xml:space="preserve">Volatility in the benchmark at 1972 trade costs</t>
  </si>
  <si>
    <t xml:space="preserve">Volatility in the benchmark without sectoral shocks and at 1972 trade costs</t>
  </si>
  <si>
    <t xml:space="preserve">Letter to referee 3</t>
  </si>
  <si>
    <t xml:space="preserve">Correlations between productivitities we estimate and from KLEMS</t>
  </si>
  <si>
    <t xml:space="preserve">standard deviation</t>
  </si>
  <si>
    <t xml:space="preserve">Correlation model volatility and data in full sample</t>
  </si>
  <si>
    <t xml:space="preserve">Correlation model volatility and data without China</t>
  </si>
  <si>
    <t xml:space="preserve">Volatility change due to changes in trade barriers
(1)</t>
  </si>
  <si>
    <t xml:space="preserve">Volatility change due to diversification
(2)</t>
  </si>
  <si>
    <t xml:space="preserve">Volatility change due to specialization
(3)</t>
  </si>
  <si>
    <t xml:space="preserve">Australia</t>
  </si>
  <si>
    <t xml:space="preserve">Austria</t>
  </si>
  <si>
    <t xml:space="preserve">Belgium and Luxembourg</t>
  </si>
  <si>
    <t xml:space="preserve">Canada</t>
  </si>
  <si>
    <t xml:space="preserve">China</t>
  </si>
  <si>
    <t xml:space="preserve">Colombia</t>
  </si>
  <si>
    <t xml:space="preserve">Denmark</t>
  </si>
  <si>
    <t xml:space="preserve">Finland</t>
  </si>
  <si>
    <t xml:space="preserve">France</t>
  </si>
  <si>
    <t xml:space="preserve">Germany</t>
  </si>
  <si>
    <t xml:space="preserve">Greece</t>
  </si>
  <si>
    <t xml:space="preserve">India</t>
  </si>
  <si>
    <t xml:space="preserve">Ireland</t>
  </si>
  <si>
    <t xml:space="preserve">Italy</t>
  </si>
  <si>
    <t xml:space="preserve">Japan</t>
  </si>
  <si>
    <t xml:space="preserve">Mexico</t>
  </si>
  <si>
    <t xml:space="preserve">Netherlands</t>
  </si>
  <si>
    <t xml:space="preserve">Norway</t>
  </si>
  <si>
    <t xml:space="preserve">Portugal</t>
  </si>
  <si>
    <t xml:space="preserve">ROW</t>
  </si>
  <si>
    <t xml:space="preserve">South Korea</t>
  </si>
  <si>
    <t xml:space="preserve">Spain</t>
  </si>
  <si>
    <t xml:space="preserve">Sweden</t>
  </si>
  <si>
    <t xml:space="preserve">United Kingdom</t>
  </si>
  <si>
    <t xml:space="preserve">United States</t>
  </si>
  <si>
    <t xml:space="preserve">Note: Column (1) shows the percent change in average volatility as economies lowered their trading costs. Column (2) shows the contribution of diversification to the change in volatility in (1). Column (3) shows the contribution of specialization to the change in volatility in (1).</t>
  </si>
  <si>
    <t xml:space="preserve">70'</t>
  </si>
  <si>
    <t xml:space="preserve">80'</t>
  </si>
  <si>
    <t xml:space="preserve">90'</t>
  </si>
  <si>
    <t xml:space="preserve">00'</t>
  </si>
  <si>
    <t xml:space="preserve">Table 8</t>
  </si>
  <si>
    <t xml:space="preserve">Benchmark volatility
(1)</t>
  </si>
  <si>
    <t xml:space="preserve">Benchmark volatility without sectoral shocks
(2)</t>
  </si>
  <si>
    <t xml:space="preserve">Benchmark volatility at 1972 trade costs
(3)</t>
  </si>
  <si>
    <t xml:space="preserve">Benchmark volatility without sectoral shocks and at 1972 trade costs
(4)</t>
  </si>
  <si>
    <t xml:space="preserve">Note: Column (1) shows the average volatility in the baseline model using the calibrated kappas and shocks from 1972-2007. Column (2) is the volatility in (1) after removing common sectoral shocks. Column (3) shows the average volatility using the calibrated shocks from 1972-2007 under the assumption that trade costs remain at their 1972 levels. Column (4) is similar to (3), after removing common sectoral shocks.</t>
  </si>
  <si>
    <t xml:space="preserve">----------------------------------------------------------------------------------------------------------------------------------------------------------------------------------</t>
  </si>
  <si>
    <t xml:space="preserve">coef</t>
  </si>
  <si>
    <t xml:space="preserve">se</t>
  </si>
  <si>
    <t xml:space="preserve">t</t>
  </si>
  <si>
    <t xml:space="preserve">      name:  &lt;unnamed&gt;</t>
  </si>
  <si>
    <t xml:space="preserve">between countries</t>
  </si>
  <si>
    <t xml:space="preserve">       log:  C:\Users\balaz\Desktop\TFP_comp.log</t>
  </si>
  <si>
    <t xml:space="preserve">within countries</t>
  </si>
  <si>
    <t xml:space="preserve">  log type:  text</t>
  </si>
  <si>
    <t xml:space="preserve">between industries</t>
  </si>
  <si>
    <t xml:space="preserve"> opened on:  26 Jul 2017, 16:45:47</t>
  </si>
  <si>
    <t xml:space="preserve">within industries</t>
  </si>
  <si>
    <t xml:space="preserve">. *(4 variables, 150 observations pasted into data editor)</t>
  </si>
  <si>
    <t xml:space="preserve">. drop if country == 8 | country == 9 | country == 13</t>
  </si>
  <si>
    <t xml:space="preserve">(30 observations deleted)</t>
  </si>
  <si>
    <t xml:space="preserve">. xtset country industry</t>
  </si>
  <si>
    <t xml:space="preserve">       panel variable:  country (strongly balanced)</t>
  </si>
  <si>
    <t xml:space="preserve">        time variable:  industry, 1 to 10</t>
  </si>
  <si>
    <t xml:space="preserve">                delta:  1 unit</t>
  </si>
  <si>
    <t xml:space="preserve">. xtreg euklems model, be</t>
  </si>
  <si>
    <t xml:space="preserve">Between regression (regression on group means)  Number of obs     =        120</t>
  </si>
  <si>
    <t xml:space="preserve">Group variable: country                         Number of groups  =         12</t>
  </si>
  <si>
    <t xml:space="preserve">R-sq:                                           Obs per group:</t>
  </si>
  <si>
    <t xml:space="preserve">     within  = 0.1453                                         min =         10</t>
  </si>
  <si>
    <t xml:space="preserve">     between = 0.0269                                         avg =       10.0</t>
  </si>
  <si>
    <t xml:space="preserve">     overall = 0.1195                                         max =         10</t>
  </si>
  <si>
    <t xml:space="preserve">                                                F(1,10)           =       0.28</t>
  </si>
  <si>
    <t xml:space="preserve">sd(u_i + avg(e_i.))=  1.008061                  Prob &gt; F          =     0.6104</t>
  </si>
  <si>
    <t xml:space="preserve">------------------------------------------------------------------------------</t>
  </si>
  <si>
    <t xml:space="preserve">     euklems |      Coef.   Std. Err.      t    P&gt;|t|     [95% Conf. Interval]</t>
  </si>
  <si>
    <t xml:space="preserve">-------------+----------------------------------------------------------------</t>
  </si>
  <si>
    <t xml:space="preserve">       model |   .0451017   .0857608     0.53   0.610    -.1459853    .2361888</t>
  </si>
  <si>
    <t xml:space="preserve">       _cons |    1.21406   1.029713     1.18   0.266    -1.080283    3.508403</t>
  </si>
  <si>
    <t xml:space="preserve">. xtreg euklems model, fe</t>
  </si>
  <si>
    <t xml:space="preserve">Fixed-effects (within) regression               Number of obs     =        120</t>
  </si>
  <si>
    <t xml:space="preserve">                                                F(1,107)          =      18.19</t>
  </si>
  <si>
    <t xml:space="preserve">corr(u_i, Xb)  = -0.0259                        Prob &gt; F          =     0.0000</t>
  </si>
  <si>
    <t xml:space="preserve">       model |   .0675627   .0158404     4.27   0.000     .0361609    .0989644</t>
  </si>
  <si>
    <t xml:space="preserve">       _cons |   .9553689   .2444903     3.91   0.000     .4706954    1.440042</t>
  </si>
  <si>
    <t xml:space="preserve">     sigma_u |  .96443878</t>
  </si>
  <si>
    <t xml:space="preserve">     sigma_e |  1.7829638</t>
  </si>
  <si>
    <t xml:space="preserve">         rho |  .22636141   (fraction of variance due to u_i)</t>
  </si>
  <si>
    <t xml:space="preserve">F test that all u_i=0: F(11, 107) = 2.92                     Prob &gt; F = 0.0021</t>
  </si>
  <si>
    <t xml:space="preserve">. xtset industry country</t>
  </si>
  <si>
    <t xml:space="preserve">       panel variable:  industry (strongly balanced)</t>
  </si>
  <si>
    <t xml:space="preserve">        time variable:  country, 1 to 15, but with gaps</t>
  </si>
  <si>
    <t xml:space="preserve">Group variable: industry                        Number of groups  =         10</t>
  </si>
  <si>
    <t xml:space="preserve">     within  = 0.0017                                         min =         12</t>
  </si>
  <si>
    <t xml:space="preserve">     between = 0.7262                                         avg =       12.0</t>
  </si>
  <si>
    <t xml:space="preserve">     overall = 0.1195                                         max =         12</t>
  </si>
  <si>
    <t xml:space="preserve">                                                F(1,8)            =      21.22</t>
  </si>
  <si>
    <t xml:space="preserve">sd(u_i + avg(e_i.))=  .6278678                  Prob &gt; F          =     0.0017</t>
  </si>
  <si>
    <t xml:space="preserve">       model |   .1177053   .0255549     4.61   0.002     .0587757    .1766349</t>
  </si>
  <si>
    <t xml:space="preserve">       _cons |   .3778586   .3550332     1.06   0.318    -.4408495    1.196567</t>
  </si>
  <si>
    <t xml:space="preserve">                                                F(1,109)          =       0.19</t>
  </si>
  <si>
    <t xml:space="preserve">corr(u_i, Xb)  = 0.5968                         Prob &gt; F          =     0.6640</t>
  </si>
  <si>
    <t xml:space="preserve">       model |   .0096435   .0221361     0.44   0.664    -.0342295    .0535166</t>
  </si>
  <si>
    <t xml:space="preserve">       _cons |   1.622445    .304623     5.33   0.000     1.018692    2.226197</t>
  </si>
  <si>
    <t xml:space="preserve">     sigma_u |    1.06473</t>
  </si>
  <si>
    <t xml:space="preserve">     sigma_e |  1.8263391</t>
  </si>
  <si>
    <t xml:space="preserve">         rho |  .25366039   (fraction of variance due to u_i)</t>
  </si>
  <si>
    <t xml:space="preserve">F test that all u_i=0: F(9, 109) = 2.63                      Prob &gt; F = 0.0087</t>
  </si>
  <si>
    <t xml:space="preserve">. log close</t>
  </si>
  <si>
    <t xml:space="preserve"> closed on:  26 Jul 2017, 16:47:16</t>
  </si>
</sst>
</file>

<file path=xl/styles.xml><?xml version="1.0" encoding="utf-8"?>
<styleSheet xmlns="http://schemas.openxmlformats.org/spreadsheetml/2006/main">
  <numFmts count="3">
    <numFmt numFmtId="164" formatCode="General"/>
    <numFmt numFmtId="165" formatCode="0.0000000"/>
    <numFmt numFmtId="166" formatCode="0.000000"/>
  </numFmts>
  <fonts count="9">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color rgb="FF000000"/>
      <name val="Arial"/>
      <family val="0"/>
      <charset val="1"/>
    </font>
    <font>
      <sz val="10"/>
      <color rgb="FFFFFFFF"/>
      <name val="Arial"/>
      <family val="0"/>
      <charset val="1"/>
    </font>
    <font>
      <sz val="10"/>
      <color rgb="FF000000"/>
      <name val="Times New Roman"/>
      <family val="1"/>
      <charset val="238"/>
    </font>
    <font>
      <sz val="10"/>
      <name val="Times New Roman"/>
      <family val="1"/>
      <charset val="238"/>
    </font>
  </fonts>
  <fills count="4">
    <fill>
      <patternFill patternType="none"/>
    </fill>
    <fill>
      <patternFill patternType="gray125"/>
    </fill>
    <fill>
      <patternFill patternType="solid">
        <fgColor rgb="FFFFFFFF"/>
        <bgColor rgb="FFFFFFCC"/>
      </patternFill>
    </fill>
    <fill>
      <patternFill patternType="solid">
        <fgColor rgb="FFCE181E"/>
        <bgColor rgb="FF993300"/>
      </patternFill>
    </fill>
  </fills>
  <borders count="16">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right" vertical="bottom" textRotation="0" wrapText="false" indent="0" shrinkToFit="false"/>
      <protection locked="true" hidden="false"/>
    </xf>
    <xf numFmtId="164" fontId="8" fillId="0" borderId="7" xfId="0" applyFont="true" applyBorder="true" applyAlignment="true" applyProtection="false">
      <alignment horizontal="right" vertical="bottom" textRotation="0" wrapText="false" indent="0" shrinkToFit="false"/>
      <protection locked="true" hidden="false"/>
    </xf>
    <xf numFmtId="164" fontId="8" fillId="0" borderId="8" xfId="0" applyFont="true" applyBorder="true" applyAlignment="true" applyProtection="false">
      <alignment horizontal="right"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8" fillId="0" borderId="11" xfId="0" applyFont="true" applyBorder="tru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right" vertical="bottom" textRotation="0" wrapText="false" indent="0" shrinkToFit="false"/>
      <protection locked="true" hidden="false"/>
    </xf>
    <xf numFmtId="164" fontId="8" fillId="0" borderId="1" xfId="0" applyFont="true" applyBorder="true" applyAlignment="true" applyProtection="false">
      <alignment horizontal="right" vertical="bottom" textRotation="0" wrapText="false" indent="0" shrinkToFit="false"/>
      <protection locked="true" hidden="false"/>
    </xf>
    <xf numFmtId="164" fontId="8" fillId="0" borderId="14" xfId="0" applyFont="true" applyBorder="true" applyAlignment="true" applyProtection="false">
      <alignment horizontal="right" vertical="bottom"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5" fontId="8" fillId="0" borderId="6" xfId="0" applyFont="true" applyBorder="true" applyAlignment="true" applyProtection="false">
      <alignment horizontal="right" vertical="bottom" textRotation="0" wrapText="false" indent="0" shrinkToFit="false"/>
      <protection locked="true" hidden="false"/>
    </xf>
    <xf numFmtId="165" fontId="8" fillId="0" borderId="7" xfId="0" applyFont="true" applyBorder="true" applyAlignment="true" applyProtection="false">
      <alignment horizontal="right" vertical="bottom" textRotation="0" wrapText="false" indent="0" shrinkToFit="false"/>
      <protection locked="true" hidden="false"/>
    </xf>
    <xf numFmtId="165" fontId="8" fillId="0" borderId="8" xfId="0" applyFont="true" applyBorder="true" applyAlignment="true" applyProtection="false">
      <alignment horizontal="right"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5" fontId="8" fillId="0" borderId="10" xfId="0" applyFont="true" applyBorder="true" applyAlignment="true" applyProtection="false">
      <alignment horizontal="righ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5" fontId="8" fillId="0" borderId="11" xfId="0" applyFont="true" applyBorder="true" applyAlignment="true" applyProtection="false">
      <alignment horizontal="right" vertical="bottom"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right"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5" fontId="8" fillId="0" borderId="14"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true" applyAlignment="true" applyProtection="false">
      <alignment horizontal="right" vertical="bottom" textRotation="0" wrapText="false" indent="0" shrinkToFit="false"/>
      <protection locked="true" hidden="false"/>
    </xf>
    <xf numFmtId="164" fontId="8" fillId="3" borderId="11" xfId="0" applyFont="true" applyBorder="true" applyAlignment="true" applyProtection="false">
      <alignment horizontal="right" vertical="bottom" textRotation="0" wrapText="false" indent="0" shrinkToFit="false"/>
      <protection locked="true" hidden="false"/>
    </xf>
    <xf numFmtId="166" fontId="7" fillId="0" borderId="6" xfId="0" applyFont="true" applyBorder="true" applyAlignment="true" applyProtection="false">
      <alignment horizontal="general" vertical="bottom" textRotation="0" wrapText="false" indent="0" shrinkToFit="false"/>
      <protection locked="true" hidden="false"/>
    </xf>
    <xf numFmtId="166" fontId="7" fillId="0" borderId="7" xfId="0" applyFont="true" applyBorder="true" applyAlignment="true" applyProtection="false">
      <alignment horizontal="general" vertical="bottom" textRotation="0" wrapText="false" indent="0" shrinkToFit="false"/>
      <protection locked="true" hidden="false"/>
    </xf>
    <xf numFmtId="166" fontId="7" fillId="0" borderId="8" xfId="0" applyFont="true" applyBorder="true" applyAlignment="true" applyProtection="false">
      <alignment horizontal="general" vertical="bottom" textRotation="0" wrapText="false" indent="0" shrinkToFit="false"/>
      <protection locked="true" hidden="false"/>
    </xf>
    <xf numFmtId="166" fontId="7" fillId="0" borderId="10"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true" applyAlignment="true" applyProtection="false">
      <alignment horizontal="general" vertical="bottom" textRotation="0" wrapText="false" indent="0" shrinkToFit="false"/>
      <protection locked="true" hidden="false"/>
    </xf>
    <xf numFmtId="166" fontId="7" fillId="0" borderId="11"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6" fontId="7" fillId="0" borderId="13"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6" fontId="7" fillId="0" borderId="1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xml"/><Relationship Id="rId15" Type="http://schemas.openxmlformats.org/officeDocument/2006/relationships/externalLink" Target="externalLinks/externalLink2.xml"/><Relationship Id="rId16" Type="http://schemas.openxmlformats.org/officeDocument/2006/relationships/externalLink" Target="externalLinks/externalLink3.xml"/><Relationship Id="rId17" Type="http://schemas.openxmlformats.org/officeDocument/2006/relationships/externalLink" Target="externalLinks/externalLink4.xml"/><Relationship Id="rId18" Type="http://schemas.openxmlformats.org/officeDocument/2006/relationships/externalLink" Target="externalLinks/externalLink5.xml"/><Relationship Id="rId19" Type="http://schemas.openxmlformats.org/officeDocument/2006/relationships/externalLink" Target="externalLinks/externalLink14.xml"/><Relationship Id="rId20" Type="http://schemas.openxmlformats.org/officeDocument/2006/relationships/externalLink" Target="externalLinks/externalLink6.xml"/><Relationship Id="rId21" Type="http://schemas.openxmlformats.org/officeDocument/2006/relationships/externalLink" Target="externalLinks/externalLink15.xml"/><Relationship Id="rId22" Type="http://schemas.openxmlformats.org/officeDocument/2006/relationships/externalLink" Target="externalLinks/externalLink7.xml"/><Relationship Id="rId23" Type="http://schemas.openxmlformats.org/officeDocument/2006/relationships/externalLink" Target="externalLinks/externalLink8.xml"/><Relationship Id="rId24" Type="http://schemas.openxmlformats.org/officeDocument/2006/relationships/externalLink" Target="externalLinks/externalLink9.xml"/><Relationship Id="rId25" Type="http://schemas.openxmlformats.org/officeDocument/2006/relationships/externalLink" Target="externalLinks/externalLink10.xml"/><Relationship Id="rId26" Type="http://schemas.openxmlformats.org/officeDocument/2006/relationships/externalLink" Target="externalLinks/externalLink11.xml"/><Relationship Id="rId2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baseline/output_table.csv"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CES05/output_table.csv"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CES2/output_table.csv" TargetMode="External"/>
</Relationships>
</file>

<file path=xl/externalLinks/_rels/externalLink14.xml.rels><?xml version="1.0" encoding="UTF-8"?>
<Relationships xmlns="http://schemas.openxmlformats.org/package/2006/relationships"><Relationship Id="rId1" Type="http://schemas.openxmlformats.org/officeDocument/2006/relationships/externalLinkPath" Target="Users/koren/Google%20Drive/Research/impvol-julia/experiments/rho0005/output_table.csv" TargetMode="External"/>
</Relationships>
</file>

<file path=xl/externalLinks/_rels/externalLink15.xml.rels><?xml version="1.0" encoding="UTF-8"?>
<Relationships xmlns="http://schemas.openxmlformats.org/package/2006/relationships"><Relationship Id="rId1" Type="http://schemas.openxmlformats.org/officeDocument/2006/relationships/externalLinkPath" Target="Users/koren/Google%20Drive/Research/impvol-julia/experiments/rho002/output_table.csv"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trade_imbalance/output_table.csv"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theta2/output_table.csv"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theta8/output_table.csv"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no_io_linkages/output_table.csv"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labor_adjustment/output_table.csv"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no_china/output_table.csv"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experiments/china_1972/output_table.csv"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Users/koren/Google%20Drive/Research/impvol-julia/Users/koren/Google%20Drive/Research/impvol-julia/volatility_by_decade.csv"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output_table"/>
    </sheetNames>
    <sheetDataSet>
      <sheetData sheetId="0">
        <row r="2">
          <cell r="B2">
            <v>0.00102879617391544</v>
          </cell>
          <cell r="C2">
            <v>0.00101126180947078</v>
          </cell>
          <cell r="D2">
            <v>0.00100893155380938</v>
          </cell>
          <cell r="E2">
            <v>0.00103641022046845</v>
          </cell>
          <cell r="F2">
            <v>1.73390948619251</v>
          </cell>
          <cell r="G2">
            <v>-2.71726534135061</v>
          </cell>
          <cell r="H2">
            <v>4.45117482754312</v>
          </cell>
        </row>
        <row r="3">
          <cell r="B3">
            <v>0.000431978759532653</v>
          </cell>
          <cell r="C3">
            <v>0.00071623738113312</v>
          </cell>
          <cell r="D3">
            <v>0.000609584669789415</v>
          </cell>
          <cell r="E3">
            <v>0.00105862369034767</v>
          </cell>
          <cell r="F3">
            <v>-39.6877668058538</v>
          </cell>
          <cell r="G3">
            <v>-62.694161514979</v>
          </cell>
          <cell r="H3">
            <v>23.0063947091252</v>
          </cell>
        </row>
        <row r="4">
          <cell r="B4">
            <v>0.000981551969273296</v>
          </cell>
          <cell r="C4">
            <v>0.00198372515361539</v>
          </cell>
          <cell r="D4">
            <v>0.000796053265434694</v>
          </cell>
          <cell r="E4">
            <v>0.00306976819460175</v>
          </cell>
          <cell r="F4">
            <v>-50.5197598828452</v>
          </cell>
          <cell r="G4">
            <v>-114.61844525302</v>
          </cell>
          <cell r="H4">
            <v>64.0986853701752</v>
          </cell>
        </row>
        <row r="5">
          <cell r="B5">
            <v>0.00058098820291139</v>
          </cell>
          <cell r="C5">
            <v>0.00145702658565764</v>
          </cell>
          <cell r="D5">
            <v>0.000868718406981598</v>
          </cell>
          <cell r="E5">
            <v>0.0021348966544938</v>
          </cell>
          <cell r="F5">
            <v>-60.1250787988088</v>
          </cell>
          <cell r="G5">
            <v>-86.9015198470593</v>
          </cell>
          <cell r="H5">
            <v>26.7764410482505</v>
          </cell>
        </row>
        <row r="6">
          <cell r="B6">
            <v>0.00640345499073211</v>
          </cell>
          <cell r="C6">
            <v>0.00630920380766895</v>
          </cell>
          <cell r="D6">
            <v>0.00730493277632578</v>
          </cell>
          <cell r="E6">
            <v>0.00728035149646543</v>
          </cell>
          <cell r="F6">
            <v>1.49386810026</v>
          </cell>
          <cell r="G6">
            <v>0.389609855850108</v>
          </cell>
          <cell r="H6">
            <v>1.10425824440989</v>
          </cell>
        </row>
        <row r="7">
          <cell r="B7">
            <v>0.00117011824407326</v>
          </cell>
          <cell r="C7">
            <v>0.00148642074650706</v>
          </cell>
          <cell r="D7">
            <v>0.00177961647934756</v>
          </cell>
          <cell r="E7">
            <v>0.00225352756318212</v>
          </cell>
          <cell r="F7">
            <v>-21.2794730682465</v>
          </cell>
          <cell r="G7">
            <v>-31.8827011092385</v>
          </cell>
          <cell r="H7">
            <v>10.603228040992</v>
          </cell>
        </row>
        <row r="8">
          <cell r="B8">
            <v>0.00062485515076655</v>
          </cell>
          <cell r="C8">
            <v>0.00173612960747594</v>
          </cell>
          <cell r="D8">
            <v>0.000339258515253979</v>
          </cell>
          <cell r="E8">
            <v>0.00115292252073404</v>
          </cell>
          <cell r="F8">
            <v>-64.0087267634937</v>
          </cell>
          <cell r="G8">
            <v>-46.8665474038543</v>
          </cell>
          <cell r="H8">
            <v>-17.1421793596394</v>
          </cell>
        </row>
        <row r="9">
          <cell r="B9">
            <v>0.000727381035997126</v>
          </cell>
          <cell r="C9">
            <v>0.000968535939708903</v>
          </cell>
          <cell r="D9">
            <v>0.000890322880291395</v>
          </cell>
          <cell r="E9">
            <v>0.00148114263310167</v>
          </cell>
          <cell r="F9">
            <v>-24.8989112148236</v>
          </cell>
          <cell r="G9">
            <v>-61.0013246372508</v>
          </cell>
          <cell r="H9">
            <v>36.1024134224272</v>
          </cell>
        </row>
        <row r="10">
          <cell r="B10">
            <v>0.000302813151690599</v>
          </cell>
          <cell r="C10">
            <v>0.000360796194095883</v>
          </cell>
          <cell r="D10">
            <v>0.000254627238607454</v>
          </cell>
          <cell r="E10">
            <v>0.000234032319665516</v>
          </cell>
          <cell r="F10">
            <v>-16.0708575517499</v>
          </cell>
          <cell r="G10">
            <v>5.70818630544218</v>
          </cell>
          <cell r="H10">
            <v>-21.7790438571921</v>
          </cell>
        </row>
        <row r="11">
          <cell r="B11">
            <v>0.000344281472073661</v>
          </cell>
          <cell r="C11">
            <v>0.00047669151459261</v>
          </cell>
          <cell r="D11">
            <v>0.000261237847380032</v>
          </cell>
          <cell r="E11">
            <v>0.000395954623354078</v>
          </cell>
          <cell r="F11">
            <v>-27.7768826307113</v>
          </cell>
          <cell r="G11">
            <v>-28.2607875009434</v>
          </cell>
          <cell r="H11">
            <v>0.483904870232095</v>
          </cell>
        </row>
        <row r="12">
          <cell r="B12">
            <v>0.000328164537146193</v>
          </cell>
          <cell r="C12">
            <v>0.000352450938191211</v>
          </cell>
          <cell r="D12">
            <v>0.000439579025337962</v>
          </cell>
          <cell r="E12">
            <v>0.000468349144572335</v>
          </cell>
          <cell r="F12">
            <v>-6.89071822865804</v>
          </cell>
          <cell r="G12">
            <v>-8.16287208143675</v>
          </cell>
          <cell r="H12">
            <v>1.2721538527787</v>
          </cell>
        </row>
        <row r="13">
          <cell r="B13">
            <v>0.00110798459827322</v>
          </cell>
          <cell r="C13">
            <v>0.00124749167490464</v>
          </cell>
          <cell r="D13">
            <v>0.000998089073582388</v>
          </cell>
          <cell r="E13">
            <v>0.00112459225887971</v>
          </cell>
          <cell r="F13">
            <v>-11.1830066234375</v>
          </cell>
          <cell r="G13">
            <v>-10.1406035681152</v>
          </cell>
          <cell r="H13">
            <v>-1.04240305532234</v>
          </cell>
        </row>
        <row r="14">
          <cell r="B14">
            <v>0.00113786152685638</v>
          </cell>
          <cell r="C14">
            <v>0.00286228949672499</v>
          </cell>
          <cell r="D14">
            <v>0.00197321824943145</v>
          </cell>
          <cell r="E14">
            <v>0.00384051910214011</v>
          </cell>
          <cell r="F14">
            <v>-60.2464555678832</v>
          </cell>
          <cell r="G14">
            <v>-65.2380150521187</v>
          </cell>
          <cell r="H14">
            <v>4.99155948423542</v>
          </cell>
        </row>
        <row r="15">
          <cell r="B15">
            <v>0.000277683805854957</v>
          </cell>
          <cell r="C15">
            <v>0.000325790816123558</v>
          </cell>
          <cell r="D15">
            <v>0.000148580729665442</v>
          </cell>
          <cell r="E15">
            <v>0.000135766995432732</v>
          </cell>
          <cell r="F15">
            <v>-14.7662266361602</v>
          </cell>
          <cell r="G15">
            <v>3.93311707959578</v>
          </cell>
          <cell r="H15">
            <v>-18.699343715756</v>
          </cell>
        </row>
        <row r="16">
          <cell r="B16">
            <v>0.000358506068747545</v>
          </cell>
          <cell r="C16">
            <v>0.000361485205978379</v>
          </cell>
          <cell r="D16">
            <v>0.000221532967871235</v>
          </cell>
          <cell r="E16">
            <v>0.000214298665998185</v>
          </cell>
          <cell r="F16">
            <v>-0.824138078561469</v>
          </cell>
          <cell r="G16">
            <v>2.00127190640349</v>
          </cell>
          <cell r="H16">
            <v>-2.82540998496496</v>
          </cell>
        </row>
        <row r="17">
          <cell r="B17">
            <v>0.00105358775518257</v>
          </cell>
          <cell r="C17">
            <v>0.00219199973132156</v>
          </cell>
          <cell r="D17">
            <v>0.00433070909811718</v>
          </cell>
          <cell r="E17">
            <v>0.00641579131676115</v>
          </cell>
          <cell r="F17">
            <v>-51.9348592918229</v>
          </cell>
          <cell r="G17">
            <v>-95.1223756485985</v>
          </cell>
          <cell r="H17">
            <v>43.1875163567757</v>
          </cell>
        </row>
        <row r="18">
          <cell r="B18">
            <v>0.000445274266590154</v>
          </cell>
          <cell r="C18">
            <v>0.000829921150911023</v>
          </cell>
          <cell r="D18">
            <v>0.000604628730887452</v>
          </cell>
          <cell r="E18">
            <v>0.00175228239469563</v>
          </cell>
          <cell r="F18">
            <v>-46.3474010631773</v>
          </cell>
          <cell r="G18">
            <v>-138.28466265119</v>
          </cell>
          <cell r="H18">
            <v>91.9372615880125</v>
          </cell>
        </row>
        <row r="19">
          <cell r="B19">
            <v>0.000980908295902867</v>
          </cell>
          <cell r="C19">
            <v>0.00141271649633777</v>
          </cell>
          <cell r="D19">
            <v>0.00183237641381951</v>
          </cell>
          <cell r="E19">
            <v>0.00293391132242915</v>
          </cell>
          <cell r="F19">
            <v>-30.5658071916264</v>
          </cell>
          <cell r="G19">
            <v>-77.9728212606831</v>
          </cell>
          <cell r="H19">
            <v>47.4070140690567</v>
          </cell>
        </row>
        <row r="20">
          <cell r="B20">
            <v>0.00153988993556415</v>
          </cell>
          <cell r="C20">
            <v>0.00148588526242178</v>
          </cell>
          <cell r="D20">
            <v>0.001710661788415</v>
          </cell>
          <cell r="E20">
            <v>0.00224607841402457</v>
          </cell>
          <cell r="F20">
            <v>3.63451166171162</v>
          </cell>
          <cell r="G20">
            <v>-36.0335107393765</v>
          </cell>
          <cell r="H20">
            <v>39.6680224010881</v>
          </cell>
        </row>
        <row r="21">
          <cell r="B21">
            <v>0.00176619822264201</v>
          </cell>
          <cell r="C21">
            <v>0.00175525152267028</v>
          </cell>
          <cell r="D21">
            <v>0.00226846312309339</v>
          </cell>
          <cell r="E21">
            <v>0.00231361013241173</v>
          </cell>
          <cell r="F21">
            <v>0.623654207408431</v>
          </cell>
          <cell r="G21">
            <v>-2.57211053431557</v>
          </cell>
          <cell r="H21">
            <v>3.195764741724</v>
          </cell>
        </row>
        <row r="22">
          <cell r="B22">
            <v>0.000897092254604944</v>
          </cell>
          <cell r="C22">
            <v>0.000979357545232386</v>
          </cell>
          <cell r="D22">
            <v>0.000700765992505565</v>
          </cell>
          <cell r="E22">
            <v>0.00088569721778703</v>
          </cell>
          <cell r="F22">
            <v>-8.39992411636766</v>
          </cell>
          <cell r="G22">
            <v>-18.8829121888864</v>
          </cell>
          <cell r="H22">
            <v>10.4829880725187</v>
          </cell>
        </row>
        <row r="23">
          <cell r="B23">
            <v>0.000315143977910774</v>
          </cell>
          <cell r="C23">
            <v>0.000692531731539914</v>
          </cell>
          <cell r="D23">
            <v>0.000271366691649733</v>
          </cell>
          <cell r="E23">
            <v>0.00045192495521502</v>
          </cell>
          <cell r="F23">
            <v>-54.4939295113569</v>
          </cell>
          <cell r="G23">
            <v>-26.0722007876516</v>
          </cell>
          <cell r="H23">
            <v>-28.4217287237053</v>
          </cell>
        </row>
        <row r="24">
          <cell r="B24">
            <v>0.000409269839733015</v>
          </cell>
          <cell r="C24">
            <v>0.000628749495421262</v>
          </cell>
          <cell r="D24">
            <v>0.000420487784112303</v>
          </cell>
          <cell r="E24">
            <v>0.000660086275422769</v>
          </cell>
          <cell r="F24">
            <v>-34.9073291170112</v>
          </cell>
          <cell r="G24">
            <v>-38.1071464955905</v>
          </cell>
          <cell r="H24">
            <v>3.19981737857933</v>
          </cell>
        </row>
        <row r="25">
          <cell r="B25">
            <v>0.000292638799074161</v>
          </cell>
          <cell r="C25">
            <v>0.00052033210659594</v>
          </cell>
          <cell r="D25">
            <v>0.00021556673822239</v>
          </cell>
          <cell r="E25">
            <v>0.000359890686952617</v>
          </cell>
          <cell r="F25">
            <v>-43.7592269697461</v>
          </cell>
          <cell r="G25">
            <v>-27.7368909011607</v>
          </cell>
          <cell r="H25">
            <v>-16.0223360685854</v>
          </cell>
        </row>
        <row r="26">
          <cell r="B26">
            <v>0.000351423794354798</v>
          </cell>
          <cell r="C26">
            <v>0.000353036166864953</v>
          </cell>
          <cell r="D26">
            <v>0.000311614711121834</v>
          </cell>
          <cell r="E26">
            <v>0.000303574221116003</v>
          </cell>
          <cell r="F26">
            <v>-0.456715957595144</v>
          </cell>
          <cell r="G26">
            <v>2.27752586292566</v>
          </cell>
          <cell r="H26">
            <v>-2.7342418205208</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-2.3382946167687</v>
          </cell>
          <cell r="G2">
            <v>1.60087641945741</v>
          </cell>
          <cell r="H2">
            <v>-3.93917103622611</v>
          </cell>
        </row>
        <row r="3">
          <cell r="F3">
            <v>-38.1944349849217</v>
          </cell>
          <cell r="G3">
            <v>-45.1620413286402</v>
          </cell>
          <cell r="H3">
            <v>6.96760634371858</v>
          </cell>
        </row>
        <row r="4">
          <cell r="F4">
            <v>-54.0409785422021</v>
          </cell>
          <cell r="G4">
            <v>-119.725417994527</v>
          </cell>
          <cell r="H4">
            <v>65.684439452325</v>
          </cell>
        </row>
        <row r="5">
          <cell r="F5">
            <v>-61.5013288224855</v>
          </cell>
          <cell r="G5">
            <v>-89.8510252196099</v>
          </cell>
          <cell r="H5">
            <v>28.3496963971244</v>
          </cell>
        </row>
        <row r="6">
          <cell r="F6">
            <v>1.73469659578416</v>
          </cell>
          <cell r="G6">
            <v>-1.32129528812089</v>
          </cell>
          <cell r="H6">
            <v>3.05599188390504</v>
          </cell>
        </row>
        <row r="7">
          <cell r="F7">
            <v>-27.7742081223085</v>
          </cell>
          <cell r="G7">
            <v>-99.2228102043202</v>
          </cell>
          <cell r="H7">
            <v>71.4486020820118</v>
          </cell>
        </row>
        <row r="8">
          <cell r="F8">
            <v>-70.0440930243236</v>
          </cell>
          <cell r="G8">
            <v>-23.2856231547745</v>
          </cell>
          <cell r="H8">
            <v>-46.758469869549</v>
          </cell>
        </row>
        <row r="9">
          <cell r="F9">
            <v>-21.9624344967402</v>
          </cell>
          <cell r="G9">
            <v>-37.7063646021136</v>
          </cell>
          <cell r="H9">
            <v>15.7439301053734</v>
          </cell>
        </row>
        <row r="10">
          <cell r="F10">
            <v>-17.4141288127072</v>
          </cell>
          <cell r="G10">
            <v>8.73538065656918</v>
          </cell>
          <cell r="H10">
            <v>-26.1495094692764</v>
          </cell>
        </row>
        <row r="11">
          <cell r="F11">
            <v>-25.3741600475057</v>
          </cell>
          <cell r="G11">
            <v>-21.2424797377953</v>
          </cell>
          <cell r="H11">
            <v>-4.13168030971034</v>
          </cell>
        </row>
        <row r="12">
          <cell r="F12">
            <v>-20.3571285209769</v>
          </cell>
          <cell r="G12">
            <v>30.9992019067216</v>
          </cell>
          <cell r="H12">
            <v>-51.3563304276986</v>
          </cell>
        </row>
        <row r="13">
          <cell r="F13">
            <v>-29.671335674878</v>
          </cell>
          <cell r="G13">
            <v>-26.4299882292191</v>
          </cell>
          <cell r="H13">
            <v>-3.24134744565894</v>
          </cell>
        </row>
        <row r="14">
          <cell r="F14">
            <v>-53.0079169169686</v>
          </cell>
          <cell r="G14">
            <v>-26.2762939872339</v>
          </cell>
          <cell r="H14">
            <v>-26.7316229297347</v>
          </cell>
        </row>
        <row r="15">
          <cell r="F15">
            <v>-14.8405544823656</v>
          </cell>
          <cell r="G15">
            <v>17.8876772010373</v>
          </cell>
          <cell r="H15">
            <v>-32.728231683403</v>
          </cell>
        </row>
        <row r="16">
          <cell r="F16">
            <v>0.273463616749629</v>
          </cell>
          <cell r="G16">
            <v>4.01542087312055</v>
          </cell>
          <cell r="H16">
            <v>-3.74195725637087</v>
          </cell>
        </row>
        <row r="17">
          <cell r="F17">
            <v>-66.4504906700473</v>
          </cell>
          <cell r="G17">
            <v>-83.099190467307</v>
          </cell>
          <cell r="H17">
            <v>16.6486997972597</v>
          </cell>
        </row>
        <row r="18">
          <cell r="F18">
            <v>-45.05355581277</v>
          </cell>
          <cell r="G18">
            <v>-152.342141952544</v>
          </cell>
          <cell r="H18">
            <v>107.288586139774</v>
          </cell>
        </row>
        <row r="19">
          <cell r="F19">
            <v>-29.3240705515303</v>
          </cell>
          <cell r="G19">
            <v>-76.6227455677444</v>
          </cell>
          <cell r="H19">
            <v>47.2986750162141</v>
          </cell>
        </row>
        <row r="20">
          <cell r="F20">
            <v>-13.9410034395894</v>
          </cell>
          <cell r="G20">
            <v>-27.6825968368575</v>
          </cell>
          <cell r="H20">
            <v>13.7415933972681</v>
          </cell>
        </row>
        <row r="21">
          <cell r="F21">
            <v>2.01676130810676</v>
          </cell>
          <cell r="G21">
            <v>-3.26331672476986</v>
          </cell>
          <cell r="H21">
            <v>5.28007803287661</v>
          </cell>
        </row>
        <row r="22">
          <cell r="F22">
            <v>-3.66271819220893</v>
          </cell>
          <cell r="G22">
            <v>-3586.84839842317</v>
          </cell>
          <cell r="H22">
            <v>3583.18568023097</v>
          </cell>
        </row>
        <row r="23">
          <cell r="F23">
            <v>-63.0024703384339</v>
          </cell>
          <cell r="G23">
            <v>-36.5130944271749</v>
          </cell>
          <cell r="H23">
            <v>-26.489375911259</v>
          </cell>
        </row>
        <row r="24">
          <cell r="F24">
            <v>-30.6299438840147</v>
          </cell>
          <cell r="G24">
            <v>-19.0146692420413</v>
          </cell>
          <cell r="H24">
            <v>-11.6152746419734</v>
          </cell>
        </row>
        <row r="25">
          <cell r="F25">
            <v>-47.1067470415113</v>
          </cell>
          <cell r="G25">
            <v>-22.6346030768048</v>
          </cell>
          <cell r="H25">
            <v>-24.4721439647066</v>
          </cell>
        </row>
        <row r="26">
          <cell r="F26">
            <v>-1.21709238368562</v>
          </cell>
          <cell r="G26">
            <v>12.7319330390122</v>
          </cell>
          <cell r="H26">
            <v>-13.9490254226979</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1.74076781242704</v>
          </cell>
          <cell r="G2">
            <v>-1.57630765824084</v>
          </cell>
          <cell r="H2">
            <v>3.31707547066789</v>
          </cell>
        </row>
        <row r="3">
          <cell r="F3">
            <v>-49.4727883439092</v>
          </cell>
          <cell r="G3">
            <v>-69.2918103642342</v>
          </cell>
          <cell r="H3">
            <v>19.8190220203251</v>
          </cell>
        </row>
        <row r="4">
          <cell r="F4">
            <v>-35.4223221927146</v>
          </cell>
          <cell r="G4">
            <v>-101.365689580073</v>
          </cell>
          <cell r="H4">
            <v>65.9433673873586</v>
          </cell>
        </row>
        <row r="5">
          <cell r="F5">
            <v>-51.3592410013359</v>
          </cell>
          <cell r="G5">
            <v>-85.422301026295</v>
          </cell>
          <cell r="H5">
            <v>34.0630600249591</v>
          </cell>
        </row>
        <row r="6">
          <cell r="F6">
            <v>0.262830159300296</v>
          </cell>
          <cell r="G6">
            <v>0.496240965403496</v>
          </cell>
          <cell r="H6">
            <v>-0.2334108061032</v>
          </cell>
        </row>
        <row r="7">
          <cell r="F7">
            <v>-11.3348126781926</v>
          </cell>
          <cell r="G7">
            <v>-4.81075961993926</v>
          </cell>
          <cell r="H7">
            <v>-6.52405305825336</v>
          </cell>
        </row>
        <row r="8">
          <cell r="F8">
            <v>-52.8749951936295</v>
          </cell>
          <cell r="G8">
            <v>-74.3158321135508</v>
          </cell>
          <cell r="H8">
            <v>21.4408369199213</v>
          </cell>
        </row>
        <row r="9">
          <cell r="F9">
            <v>-30.0866850415239</v>
          </cell>
          <cell r="G9">
            <v>-84.9072024215388</v>
          </cell>
          <cell r="H9">
            <v>54.8205173800149</v>
          </cell>
        </row>
        <row r="10">
          <cell r="F10">
            <v>-7.41563474669236</v>
          </cell>
          <cell r="G10">
            <v>-3.11132031419005</v>
          </cell>
          <cell r="H10">
            <v>-4.30431443250229</v>
          </cell>
        </row>
        <row r="11">
          <cell r="F11">
            <v>-31.6465897493419</v>
          </cell>
          <cell r="G11">
            <v>-34.1410232339876</v>
          </cell>
          <cell r="H11">
            <v>2.49443348464563</v>
          </cell>
        </row>
        <row r="12">
          <cell r="F12">
            <v>7.11623523141052</v>
          </cell>
          <cell r="G12">
            <v>-55.0216996903952</v>
          </cell>
          <cell r="H12">
            <v>62.1379349218057</v>
          </cell>
        </row>
        <row r="13">
          <cell r="F13">
            <v>-0.480017508695655</v>
          </cell>
          <cell r="G13">
            <v>-6.04047836046253</v>
          </cell>
          <cell r="H13">
            <v>5.56046085176687</v>
          </cell>
        </row>
        <row r="14">
          <cell r="F14">
            <v>-60.9875227017316</v>
          </cell>
          <cell r="G14">
            <v>-62.3110562053406</v>
          </cell>
          <cell r="H14">
            <v>1.3235335036089</v>
          </cell>
        </row>
        <row r="15">
          <cell r="F15">
            <v>-4.91736094789981</v>
          </cell>
          <cell r="G15">
            <v>-10.1351737997963</v>
          </cell>
          <cell r="H15">
            <v>5.21781285189644</v>
          </cell>
        </row>
        <row r="16">
          <cell r="F16">
            <v>1.64704775642348</v>
          </cell>
          <cell r="G16">
            <v>4.06690437830029</v>
          </cell>
          <cell r="H16">
            <v>-2.41985662187679</v>
          </cell>
        </row>
        <row r="17">
          <cell r="F17">
            <v>-30.8299447639763</v>
          </cell>
          <cell r="G17">
            <v>-71.0107585033343</v>
          </cell>
          <cell r="H17">
            <v>40.180813739358</v>
          </cell>
        </row>
        <row r="18">
          <cell r="F18">
            <v>-49.9503213599886</v>
          </cell>
          <cell r="G18">
            <v>-122.881159118478</v>
          </cell>
          <cell r="H18">
            <v>72.9308377584897</v>
          </cell>
        </row>
        <row r="19">
          <cell r="F19">
            <v>-43.3933164823225</v>
          </cell>
          <cell r="G19">
            <v>-60.3869687223362</v>
          </cell>
          <cell r="H19">
            <v>16.9936522400137</v>
          </cell>
        </row>
        <row r="20">
          <cell r="F20">
            <v>5.51736285110565</v>
          </cell>
          <cell r="G20">
            <v>-30.3262341360299</v>
          </cell>
          <cell r="H20">
            <v>35.8435969871355</v>
          </cell>
        </row>
        <row r="21">
          <cell r="F21">
            <v>-2.12891471535523</v>
          </cell>
          <cell r="G21">
            <v>-0.361564136865108</v>
          </cell>
          <cell r="H21">
            <v>-1.76735057849012</v>
          </cell>
        </row>
        <row r="22">
          <cell r="F22">
            <v>-1.04182582243059</v>
          </cell>
          <cell r="G22">
            <v>-8.72522541843946</v>
          </cell>
          <cell r="H22">
            <v>7.68339959600888</v>
          </cell>
        </row>
        <row r="23">
          <cell r="F23">
            <v>-31.5700115722883</v>
          </cell>
          <cell r="G23">
            <v>-16.3814247635296</v>
          </cell>
          <cell r="H23">
            <v>-15.1885868087587</v>
          </cell>
        </row>
        <row r="24">
          <cell r="F24">
            <v>-33.2368712382668</v>
          </cell>
          <cell r="G24">
            <v>-57.5530457084282</v>
          </cell>
          <cell r="H24">
            <v>24.3161744701614</v>
          </cell>
        </row>
        <row r="25">
          <cell r="F25">
            <v>-27.9199585069882</v>
          </cell>
          <cell r="G25">
            <v>-31.1628029246844</v>
          </cell>
          <cell r="H25">
            <v>3.24284441769623</v>
          </cell>
        </row>
        <row r="26">
          <cell r="F26">
            <v>0.701268311513312</v>
          </cell>
          <cell r="G26">
            <v>0.512121837401349</v>
          </cell>
          <cell r="H26">
            <v>0.189146474111963</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1.53565969760448</v>
          </cell>
          <cell r="G2">
            <v>-2.71755881791087</v>
          </cell>
          <cell r="H2">
            <v>4.25321851551535</v>
          </cell>
        </row>
        <row r="3">
          <cell r="F3">
            <v>-38.5279154522765</v>
          </cell>
          <cell r="G3">
            <v>-63.1102312132425</v>
          </cell>
          <cell r="H3">
            <v>24.5823157609659</v>
          </cell>
        </row>
        <row r="4">
          <cell r="F4">
            <v>-50.4369578823248</v>
          </cell>
          <cell r="G4">
            <v>-114.967667474995</v>
          </cell>
          <cell r="H4">
            <v>64.5307095926705</v>
          </cell>
        </row>
        <row r="5">
          <cell r="F5">
            <v>-60.3409836251069</v>
          </cell>
          <cell r="G5">
            <v>-86.8373952493637</v>
          </cell>
          <cell r="H5">
            <v>26.4964116242568</v>
          </cell>
        </row>
        <row r="6">
          <cell r="F6">
            <v>1.4983505141899</v>
          </cell>
          <cell r="G6">
            <v>0.404562364073804</v>
          </cell>
          <cell r="H6">
            <v>1.09378815011609</v>
          </cell>
        </row>
        <row r="7">
          <cell r="F7">
            <v>-21.2460741959909</v>
          </cell>
          <cell r="G7">
            <v>-30.0166956657148</v>
          </cell>
          <cell r="H7">
            <v>8.77062146972392</v>
          </cell>
        </row>
        <row r="8">
          <cell r="F8">
            <v>-64.0181393545729</v>
          </cell>
          <cell r="G8">
            <v>-47.7143781807209</v>
          </cell>
          <cell r="H8">
            <v>-16.3037611738521</v>
          </cell>
        </row>
        <row r="9">
          <cell r="F9">
            <v>-24.8789298589546</v>
          </cell>
          <cell r="G9">
            <v>-60.6151655981537</v>
          </cell>
          <cell r="H9">
            <v>35.7362357391991</v>
          </cell>
        </row>
        <row r="10">
          <cell r="F10">
            <v>-15.7780180144079</v>
          </cell>
          <cell r="G10">
            <v>6.41822020639214</v>
          </cell>
          <cell r="H10">
            <v>-22.1962382208</v>
          </cell>
        </row>
        <row r="11">
          <cell r="F11">
            <v>-27.7988506799051</v>
          </cell>
          <cell r="G11">
            <v>-28.2268809748409</v>
          </cell>
          <cell r="H11">
            <v>0.428030294935807</v>
          </cell>
        </row>
        <row r="12">
          <cell r="F12">
            <v>-6.05592643701143</v>
          </cell>
          <cell r="G12">
            <v>-9.83128374887882</v>
          </cell>
          <cell r="H12">
            <v>3.77535731186739</v>
          </cell>
        </row>
        <row r="13">
          <cell r="F13">
            <v>-11.2035330994139</v>
          </cell>
          <cell r="G13">
            <v>-9.93230148713843</v>
          </cell>
          <cell r="H13">
            <v>-1.27123161227549</v>
          </cell>
        </row>
        <row r="14">
          <cell r="F14">
            <v>-60.1983780253013</v>
          </cell>
          <cell r="G14">
            <v>-65.6128709674574</v>
          </cell>
          <cell r="H14">
            <v>5.41449294215603</v>
          </cell>
        </row>
        <row r="15">
          <cell r="F15">
            <v>-14.4078417117512</v>
          </cell>
          <cell r="G15">
            <v>4.71884232358183</v>
          </cell>
          <cell r="H15">
            <v>-19.126684035333</v>
          </cell>
        </row>
        <row r="16">
          <cell r="F16">
            <v>-0.826092384415307</v>
          </cell>
          <cell r="G16">
            <v>1.82713411767557</v>
          </cell>
          <cell r="H16">
            <v>-2.65322650209088</v>
          </cell>
        </row>
        <row r="17">
          <cell r="F17">
            <v>-52.0209504678687</v>
          </cell>
          <cell r="G17">
            <v>-95.0974410260455</v>
          </cell>
          <cell r="H17">
            <v>43.0764905581768</v>
          </cell>
        </row>
        <row r="18">
          <cell r="F18">
            <v>-46.6285415670942</v>
          </cell>
          <cell r="G18">
            <v>-139.472271334296</v>
          </cell>
          <cell r="H18">
            <v>92.8437297672019</v>
          </cell>
        </row>
        <row r="19">
          <cell r="F19">
            <v>-30.6682467622372</v>
          </cell>
          <cell r="G19">
            <v>-77.2442100835886</v>
          </cell>
          <cell r="H19">
            <v>46.5759633213514</v>
          </cell>
        </row>
        <row r="20">
          <cell r="F20">
            <v>2.73429281907091</v>
          </cell>
          <cell r="G20">
            <v>-35.3128491268408</v>
          </cell>
          <cell r="H20">
            <v>38.0471419459117</v>
          </cell>
        </row>
        <row r="21">
          <cell r="F21">
            <v>0.645602769649538</v>
          </cell>
          <cell r="G21">
            <v>-2.53029015621022</v>
          </cell>
          <cell r="H21">
            <v>3.17589292585977</v>
          </cell>
        </row>
        <row r="22">
          <cell r="F22">
            <v>-8.52814823042821</v>
          </cell>
          <cell r="G22">
            <v>-19.1323757812069</v>
          </cell>
          <cell r="H22">
            <v>10.6042275507786</v>
          </cell>
        </row>
        <row r="23">
          <cell r="F23">
            <v>-54.3889106351373</v>
          </cell>
          <cell r="G23">
            <v>-26.2595934427098</v>
          </cell>
          <cell r="H23">
            <v>-28.1293171924275</v>
          </cell>
        </row>
        <row r="24">
          <cell r="F24">
            <v>-35.1188988311438</v>
          </cell>
          <cell r="G24">
            <v>-37.9730664102412</v>
          </cell>
          <cell r="H24">
            <v>2.85416757909741</v>
          </cell>
        </row>
        <row r="25">
          <cell r="F25">
            <v>-43.8717707163064</v>
          </cell>
          <cell r="G25">
            <v>-27.3801465095112</v>
          </cell>
          <cell r="H25">
            <v>-16.4916242067951</v>
          </cell>
        </row>
        <row r="26">
          <cell r="F26">
            <v>-0.433223766340495</v>
          </cell>
          <cell r="G26">
            <v>2.53635681745116</v>
          </cell>
          <cell r="H26">
            <v>-2.96958058379166</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1.24920886859601</v>
          </cell>
          <cell r="G2">
            <v>-2.76100436543347</v>
          </cell>
          <cell r="H2">
            <v>4.01021323402948</v>
          </cell>
        </row>
        <row r="3">
          <cell r="F3">
            <v>-37.3535592295672</v>
          </cell>
          <cell r="G3">
            <v>-63.6905108438777</v>
          </cell>
          <cell r="H3">
            <v>26.3369516143105</v>
          </cell>
        </row>
        <row r="4">
          <cell r="F4">
            <v>-50.5214820257963</v>
          </cell>
          <cell r="G4">
            <v>-115.958047296187</v>
          </cell>
          <cell r="H4">
            <v>65.4365652703909</v>
          </cell>
        </row>
        <row r="5">
          <cell r="F5">
            <v>-60.8531517220489</v>
          </cell>
          <cell r="G5">
            <v>-86.3291733470898</v>
          </cell>
          <cell r="H5">
            <v>25.476021625041</v>
          </cell>
        </row>
        <row r="6">
          <cell r="F6">
            <v>1.53195692063427</v>
          </cell>
          <cell r="G6">
            <v>0.360723902908225</v>
          </cell>
          <cell r="H6">
            <v>1.17123301772604</v>
          </cell>
        </row>
        <row r="7">
          <cell r="F7">
            <v>-21.2743927968265</v>
          </cell>
          <cell r="G7">
            <v>-29.5645696806361</v>
          </cell>
          <cell r="H7">
            <v>8.29017688380957</v>
          </cell>
        </row>
        <row r="8">
          <cell r="F8">
            <v>-64.1669041955435</v>
          </cell>
          <cell r="G8">
            <v>-48.1580906373406</v>
          </cell>
          <cell r="H8">
            <v>-16.0088135582029</v>
          </cell>
        </row>
        <row r="9">
          <cell r="F9">
            <v>-24.8640073764381</v>
          </cell>
          <cell r="G9">
            <v>-61.1969865804073</v>
          </cell>
          <cell r="H9">
            <v>36.3329792039692</v>
          </cell>
        </row>
        <row r="10">
          <cell r="F10">
            <v>-15.5584347216418</v>
          </cell>
          <cell r="G10">
            <v>6.80416134993578</v>
          </cell>
          <cell r="H10">
            <v>-22.3625960715776</v>
          </cell>
        </row>
        <row r="11">
          <cell r="F11">
            <v>-27.9334177059314</v>
          </cell>
          <cell r="G11">
            <v>-28.2076092078725</v>
          </cell>
          <cell r="H11">
            <v>0.274191501941107</v>
          </cell>
        </row>
        <row r="12">
          <cell r="F12">
            <v>-5.48861839313903</v>
          </cell>
          <cell r="G12">
            <v>-10.7663957650113</v>
          </cell>
          <cell r="H12">
            <v>5.27777737187224</v>
          </cell>
        </row>
        <row r="13">
          <cell r="F13">
            <v>-11.2192688765699</v>
          </cell>
          <cell r="G13">
            <v>-9.92610155153194</v>
          </cell>
          <cell r="H13">
            <v>-1.29316732503796</v>
          </cell>
        </row>
        <row r="14">
          <cell r="F14">
            <v>-59.8161223001668</v>
          </cell>
          <cell r="G14">
            <v>-67.2050236265695</v>
          </cell>
          <cell r="H14">
            <v>7.38890132640277</v>
          </cell>
        </row>
        <row r="15">
          <cell r="F15">
            <v>-14.1849952522035</v>
          </cell>
          <cell r="G15">
            <v>5.23557686980738</v>
          </cell>
          <cell r="H15">
            <v>-19.4205721220108</v>
          </cell>
        </row>
        <row r="16">
          <cell r="F16">
            <v>-0.940976731782397</v>
          </cell>
          <cell r="G16">
            <v>1.9212893334437</v>
          </cell>
          <cell r="H16">
            <v>-2.8622660652261</v>
          </cell>
        </row>
        <row r="17">
          <cell r="F17">
            <v>-52.087796342518</v>
          </cell>
          <cell r="G17">
            <v>-93.7942610951611</v>
          </cell>
          <cell r="H17">
            <v>41.7064647526431</v>
          </cell>
        </row>
        <row r="18">
          <cell r="F18">
            <v>-47.1785356250076</v>
          </cell>
          <cell r="G18">
            <v>-141.762503623923</v>
          </cell>
          <cell r="H18">
            <v>94.5839679989157</v>
          </cell>
        </row>
        <row r="19">
          <cell r="F19">
            <v>-30.1867219949592</v>
          </cell>
          <cell r="G19">
            <v>-77.2243565108896</v>
          </cell>
          <cell r="H19">
            <v>47.0376345159305</v>
          </cell>
        </row>
        <row r="20">
          <cell r="F20">
            <v>1.72108421710482</v>
          </cell>
          <cell r="G20">
            <v>-35.5889673796901</v>
          </cell>
          <cell r="H20">
            <v>37.3100515967949</v>
          </cell>
        </row>
        <row r="21">
          <cell r="F21">
            <v>0.683610189736178</v>
          </cell>
          <cell r="G21">
            <v>-2.5002919845191</v>
          </cell>
          <cell r="H21">
            <v>3.18390217425528</v>
          </cell>
        </row>
        <row r="22">
          <cell r="F22">
            <v>-8.86283645070318</v>
          </cell>
          <cell r="G22">
            <v>-19.8806587417992</v>
          </cell>
          <cell r="H22">
            <v>11.0178222910961</v>
          </cell>
        </row>
        <row r="23">
          <cell r="F23">
            <v>-54.2789119406964</v>
          </cell>
          <cell r="G23">
            <v>-26.4513289680599</v>
          </cell>
          <cell r="H23">
            <v>-27.8275829726364</v>
          </cell>
        </row>
        <row r="24">
          <cell r="F24">
            <v>-35.6306450415239</v>
          </cell>
          <cell r="G24">
            <v>-38.2452330189464</v>
          </cell>
          <cell r="H24">
            <v>2.61458797742249</v>
          </cell>
        </row>
        <row r="25">
          <cell r="F25">
            <v>-44.1726536210684</v>
          </cell>
          <cell r="G25">
            <v>-26.94770311953</v>
          </cell>
          <cell r="H25">
            <v>-17.2249505015384</v>
          </cell>
        </row>
        <row r="26">
          <cell r="F26">
            <v>-0.441011625162661</v>
          </cell>
          <cell r="G26">
            <v>2.7479450706726</v>
          </cell>
          <cell r="H26">
            <v>-3.18895669583526</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0.21687624315826</v>
          </cell>
          <cell r="G2">
            <v>-3.87251254374568</v>
          </cell>
          <cell r="H2">
            <v>4.08938878690394</v>
          </cell>
        </row>
        <row r="3">
          <cell r="F3">
            <v>-38.7572139022286</v>
          </cell>
          <cell r="G3">
            <v>-63.9741432937428</v>
          </cell>
          <cell r="H3">
            <v>25.2169293915142</v>
          </cell>
        </row>
        <row r="4">
          <cell r="F4">
            <v>-49.298114131067</v>
          </cell>
          <cell r="G4">
            <v>-120.71355077712</v>
          </cell>
          <cell r="H4">
            <v>71.4154366460531</v>
          </cell>
        </row>
        <row r="5">
          <cell r="F5">
            <v>-61.9136434162047</v>
          </cell>
          <cell r="G5">
            <v>-87.3324874520425</v>
          </cell>
          <cell r="H5">
            <v>25.4188440358378</v>
          </cell>
        </row>
        <row r="6">
          <cell r="F6">
            <v>2.30147646635936</v>
          </cell>
          <cell r="G6">
            <v>1.36991354388321</v>
          </cell>
          <cell r="H6">
            <v>0.931562922476157</v>
          </cell>
        </row>
        <row r="7">
          <cell r="F7">
            <v>-22.5920044936636</v>
          </cell>
          <cell r="G7">
            <v>-35.1325913125581</v>
          </cell>
          <cell r="H7">
            <v>12.5405868188945</v>
          </cell>
        </row>
        <row r="8">
          <cell r="F8">
            <v>-63.2457138293943</v>
          </cell>
          <cell r="G8">
            <v>-47.6578397436016</v>
          </cell>
          <cell r="H8">
            <v>-15.5878740857927</v>
          </cell>
        </row>
        <row r="9">
          <cell r="F9">
            <v>-24.257604897517</v>
          </cell>
          <cell r="G9">
            <v>-60.1259717570007</v>
          </cell>
          <cell r="H9">
            <v>35.8683668594837</v>
          </cell>
        </row>
        <row r="10">
          <cell r="F10">
            <v>-16.3759629886969</v>
          </cell>
          <cell r="G10">
            <v>5.09556102123339</v>
          </cell>
          <cell r="H10">
            <v>-21.4715240099303</v>
          </cell>
        </row>
        <row r="11">
          <cell r="F11">
            <v>-27.8044735845048</v>
          </cell>
          <cell r="G11">
            <v>-28.0096273423691</v>
          </cell>
          <cell r="H11">
            <v>0.205153757864245</v>
          </cell>
        </row>
        <row r="12">
          <cell r="F12">
            <v>-7.51342377576459</v>
          </cell>
          <cell r="G12">
            <v>-10.494957314839</v>
          </cell>
          <cell r="H12">
            <v>2.98153353907445</v>
          </cell>
        </row>
        <row r="13">
          <cell r="F13">
            <v>-10.4622750605642</v>
          </cell>
          <cell r="G13">
            <v>-9.59024692771977</v>
          </cell>
          <cell r="H13">
            <v>-0.872028132844466</v>
          </cell>
        </row>
        <row r="14">
          <cell r="F14">
            <v>-57.4604444291552</v>
          </cell>
          <cell r="G14">
            <v>-62.318582719546</v>
          </cell>
          <cell r="H14">
            <v>4.85813829039074</v>
          </cell>
        </row>
        <row r="15">
          <cell r="F15">
            <v>-14.5759275268175</v>
          </cell>
          <cell r="G15">
            <v>3.34883687202367</v>
          </cell>
          <cell r="H15">
            <v>-17.9247643988411</v>
          </cell>
        </row>
        <row r="16">
          <cell r="F16">
            <v>0.224739582041373</v>
          </cell>
          <cell r="G16">
            <v>2.39803592538708</v>
          </cell>
          <cell r="H16">
            <v>-2.1732963433457</v>
          </cell>
        </row>
        <row r="17">
          <cell r="F17">
            <v>-50.3268942960389</v>
          </cell>
          <cell r="G17">
            <v>-94.9599444588737</v>
          </cell>
          <cell r="H17">
            <v>44.6330501628348</v>
          </cell>
        </row>
        <row r="18">
          <cell r="F18">
            <v>-47.1987775033686</v>
          </cell>
          <cell r="G18">
            <v>-137.893343239648</v>
          </cell>
          <cell r="H18">
            <v>90.6945657362789</v>
          </cell>
        </row>
        <row r="19">
          <cell r="F19">
            <v>-31.1565254361119</v>
          </cell>
          <cell r="G19">
            <v>-77.5676922304333</v>
          </cell>
          <cell r="H19">
            <v>46.4111667943214</v>
          </cell>
        </row>
        <row r="20">
          <cell r="F20">
            <v>3.944566895814</v>
          </cell>
          <cell r="G20">
            <v>-37.5035270933315</v>
          </cell>
          <cell r="H20">
            <v>41.4480939891455</v>
          </cell>
        </row>
        <row r="21">
          <cell r="F21">
            <v>-0.0696929598843995</v>
          </cell>
          <cell r="G21">
            <v>-2.14711454493722</v>
          </cell>
          <cell r="H21">
            <v>2.07742158505282</v>
          </cell>
        </row>
        <row r="22">
          <cell r="F22">
            <v>-6.79278994214786</v>
          </cell>
          <cell r="G22">
            <v>-17.6445643315276</v>
          </cell>
          <cell r="H22">
            <v>10.8517743893798</v>
          </cell>
        </row>
        <row r="23">
          <cell r="F23">
            <v>-52.640282583755</v>
          </cell>
          <cell r="G23">
            <v>-25.9921876207451</v>
          </cell>
          <cell r="H23">
            <v>-26.64809496301</v>
          </cell>
        </row>
        <row r="24">
          <cell r="F24">
            <v>-34.7199737582287</v>
          </cell>
          <cell r="G24">
            <v>-38.3404176565558</v>
          </cell>
          <cell r="H24">
            <v>3.6204438983271</v>
          </cell>
        </row>
        <row r="25">
          <cell r="F25">
            <v>-42.1670707831859</v>
          </cell>
          <cell r="G25">
            <v>-27.605720236706</v>
          </cell>
          <cell r="H25">
            <v>-14.5613505464799</v>
          </cell>
        </row>
        <row r="26">
          <cell r="F26">
            <v>-0.933270371960671</v>
          </cell>
          <cell r="G26">
            <v>0.970509353068437</v>
          </cell>
          <cell r="H26">
            <v>-1.90377972502911</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-1.95123101499952</v>
          </cell>
          <cell r="G2">
            <v>-6.41374929225295</v>
          </cell>
          <cell r="H2">
            <v>4.46251827725343</v>
          </cell>
        </row>
        <row r="3">
          <cell r="F3">
            <v>-63.3099579079529</v>
          </cell>
          <cell r="G3">
            <v>-98.5065344723714</v>
          </cell>
          <cell r="H3">
            <v>35.1965765644185</v>
          </cell>
        </row>
        <row r="4">
          <cell r="F4">
            <v>-70.3405357561029</v>
          </cell>
          <cell r="G4">
            <v>-147.619002614618</v>
          </cell>
          <cell r="H4">
            <v>77.2784668585148</v>
          </cell>
        </row>
        <row r="5">
          <cell r="F5">
            <v>-73.8901015492808</v>
          </cell>
          <cell r="G5">
            <v>-112.432153429388</v>
          </cell>
          <cell r="H5">
            <v>38.5420518801077</v>
          </cell>
        </row>
        <row r="6">
          <cell r="F6">
            <v>1.13832090668787</v>
          </cell>
          <cell r="G6">
            <v>0.393480214553507</v>
          </cell>
          <cell r="H6">
            <v>0.744840692134359</v>
          </cell>
        </row>
        <row r="7">
          <cell r="F7">
            <v>-37.7665472199515</v>
          </cell>
          <cell r="G7">
            <v>-70.0619985698066</v>
          </cell>
          <cell r="H7">
            <v>32.295451349855</v>
          </cell>
        </row>
        <row r="8">
          <cell r="F8">
            <v>-80.6434507208138</v>
          </cell>
          <cell r="G8">
            <v>-61.5414810828599</v>
          </cell>
          <cell r="H8">
            <v>-19.1019696379538</v>
          </cell>
        </row>
        <row r="9">
          <cell r="F9">
            <v>-49.5873850056481</v>
          </cell>
          <cell r="G9">
            <v>-129.258046788579</v>
          </cell>
          <cell r="H9">
            <v>79.6706617829306</v>
          </cell>
        </row>
        <row r="10">
          <cell r="F10">
            <v>-30.0752426537393</v>
          </cell>
          <cell r="G10">
            <v>20.4585667436224</v>
          </cell>
          <cell r="H10">
            <v>-50.5338093973617</v>
          </cell>
        </row>
        <row r="11">
          <cell r="F11">
            <v>-51.7413782511817</v>
          </cell>
          <cell r="G11">
            <v>-58.7670052051831</v>
          </cell>
          <cell r="H11">
            <v>7.02562695400148</v>
          </cell>
        </row>
        <row r="12">
          <cell r="F12">
            <v>-29.832349827407</v>
          </cell>
          <cell r="G12">
            <v>-46.673036741982</v>
          </cell>
          <cell r="H12">
            <v>16.8406869145749</v>
          </cell>
        </row>
        <row r="13">
          <cell r="F13">
            <v>-26.1665153705401</v>
          </cell>
          <cell r="G13">
            <v>-21.6048632693353</v>
          </cell>
          <cell r="H13">
            <v>-4.56165210120486</v>
          </cell>
        </row>
        <row r="14">
          <cell r="F14">
            <v>-72.9078308417733</v>
          </cell>
          <cell r="G14">
            <v>-94.7264668311935</v>
          </cell>
          <cell r="H14">
            <v>21.8186359894202</v>
          </cell>
        </row>
        <row r="15">
          <cell r="F15">
            <v>-29.2719908424604</v>
          </cell>
          <cell r="G15">
            <v>13.7523320128388</v>
          </cell>
          <cell r="H15">
            <v>-43.0243228552992</v>
          </cell>
        </row>
        <row r="16">
          <cell r="F16">
            <v>-5.0025817962624</v>
          </cell>
          <cell r="G16">
            <v>5.98589457031397</v>
          </cell>
          <cell r="H16">
            <v>-10.9884763665764</v>
          </cell>
        </row>
        <row r="17">
          <cell r="F17">
            <v>-70.6424566504337</v>
          </cell>
          <cell r="G17">
            <v>-153.373119501029</v>
          </cell>
          <cell r="H17">
            <v>82.7306628505957</v>
          </cell>
        </row>
        <row r="18">
          <cell r="F18">
            <v>-71.5149225587665</v>
          </cell>
          <cell r="G18">
            <v>-189.047616775625</v>
          </cell>
          <cell r="H18">
            <v>117.532694216858</v>
          </cell>
        </row>
        <row r="19">
          <cell r="F19">
            <v>-57.6142639828303</v>
          </cell>
          <cell r="G19">
            <v>-125.866619073426</v>
          </cell>
          <cell r="H19">
            <v>68.2523550905956</v>
          </cell>
        </row>
        <row r="20">
          <cell r="F20">
            <v>-20.4060718315128</v>
          </cell>
          <cell r="G20">
            <v>-95.2937187011492</v>
          </cell>
          <cell r="H20">
            <v>74.8876468696365</v>
          </cell>
        </row>
        <row r="21">
          <cell r="F21">
            <v>0.966429090348886</v>
          </cell>
          <cell r="G21">
            <v>-4.3640723654693</v>
          </cell>
          <cell r="H21">
            <v>5.3305014558182</v>
          </cell>
        </row>
        <row r="22">
          <cell r="F22">
            <v>-26.0645063781923</v>
          </cell>
          <cell r="G22">
            <v>-61.8338734933884</v>
          </cell>
          <cell r="H22">
            <v>35.769367115196</v>
          </cell>
        </row>
        <row r="23">
          <cell r="F23">
            <v>-74.4417556409617</v>
          </cell>
          <cell r="G23">
            <v>-38.3639697003346</v>
          </cell>
          <cell r="H23">
            <v>-36.077785940627</v>
          </cell>
        </row>
        <row r="24">
          <cell r="F24">
            <v>-53.6233744338728</v>
          </cell>
          <cell r="G24">
            <v>-76.2118150212856</v>
          </cell>
          <cell r="H24">
            <v>22.5884405874128</v>
          </cell>
        </row>
        <row r="25">
          <cell r="F25">
            <v>-64.7587336807638</v>
          </cell>
          <cell r="G25">
            <v>-38.4216164744506</v>
          </cell>
          <cell r="H25">
            <v>-26.3371172063132</v>
          </cell>
        </row>
        <row r="26">
          <cell r="F26">
            <v>-0.435814333657501</v>
          </cell>
          <cell r="G26">
            <v>8.07324135429758</v>
          </cell>
          <cell r="H26">
            <v>-8.50905568795508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0.945859123909294</v>
          </cell>
          <cell r="G2">
            <v>-0.799382460653535</v>
          </cell>
          <cell r="H2">
            <v>1.74524158456283</v>
          </cell>
        </row>
        <row r="3">
          <cell r="F3">
            <v>-23.8917618616787</v>
          </cell>
          <cell r="G3">
            <v>-30.1987949570443</v>
          </cell>
          <cell r="H3">
            <v>6.30703309536558</v>
          </cell>
        </row>
        <row r="4">
          <cell r="F4">
            <v>-34.9506012330967</v>
          </cell>
          <cell r="G4">
            <v>-67.7567674792245</v>
          </cell>
          <cell r="H4">
            <v>32.8061662461278</v>
          </cell>
        </row>
        <row r="5">
          <cell r="F5">
            <v>-38.2016289219234</v>
          </cell>
          <cell r="G5">
            <v>-50.5688108988388</v>
          </cell>
          <cell r="H5">
            <v>12.3671819769154</v>
          </cell>
        </row>
        <row r="6">
          <cell r="F6">
            <v>0.837330726606475</v>
          </cell>
          <cell r="G6">
            <v>-0.318450184871668</v>
          </cell>
          <cell r="H6">
            <v>1.15578091147814</v>
          </cell>
        </row>
        <row r="7">
          <cell r="F7">
            <v>-10.7900281162728</v>
          </cell>
          <cell r="G7">
            <v>-11.7150412461257</v>
          </cell>
          <cell r="H7">
            <v>0.925013129852924</v>
          </cell>
        </row>
        <row r="8">
          <cell r="F8">
            <v>-37.7235666109503</v>
          </cell>
          <cell r="G8">
            <v>-31.4449036140271</v>
          </cell>
          <cell r="H8">
            <v>-6.27866299692314</v>
          </cell>
        </row>
        <row r="9">
          <cell r="F9">
            <v>-11.7979796694921</v>
          </cell>
          <cell r="G9">
            <v>-23.7698869229014</v>
          </cell>
          <cell r="H9">
            <v>11.9719072534093</v>
          </cell>
        </row>
        <row r="10">
          <cell r="F10">
            <v>-8.99048586095566</v>
          </cell>
          <cell r="G10">
            <v>0.463513111649612</v>
          </cell>
          <cell r="H10">
            <v>-9.45399897260528</v>
          </cell>
        </row>
        <row r="11">
          <cell r="F11">
            <v>-12.767358042593</v>
          </cell>
          <cell r="G11">
            <v>-10.9138072060964</v>
          </cell>
          <cell r="H11">
            <v>-1.85355083649658</v>
          </cell>
        </row>
        <row r="12">
          <cell r="F12">
            <v>-2.45065487352611</v>
          </cell>
          <cell r="G12">
            <v>5.30521244658953</v>
          </cell>
          <cell r="H12">
            <v>-7.75586732011564</v>
          </cell>
        </row>
        <row r="13">
          <cell r="F13">
            <v>-4.46864344519371</v>
          </cell>
          <cell r="G13">
            <v>-4.91909258110848</v>
          </cell>
          <cell r="H13">
            <v>0.450449135914771</v>
          </cell>
        </row>
        <row r="14">
          <cell r="F14">
            <v>-45.3825300820389</v>
          </cell>
          <cell r="G14">
            <v>-24.9425716882983</v>
          </cell>
          <cell r="H14">
            <v>-20.4399583937407</v>
          </cell>
        </row>
        <row r="15">
          <cell r="F15">
            <v>-8.727915729495</v>
          </cell>
          <cell r="G15">
            <v>-0.141661600142848</v>
          </cell>
          <cell r="H15">
            <v>-8.58625412935215</v>
          </cell>
        </row>
        <row r="16">
          <cell r="F16">
            <v>2.00705634706768</v>
          </cell>
          <cell r="G16">
            <v>0.444392389267283</v>
          </cell>
          <cell r="H16">
            <v>1.56266395780039</v>
          </cell>
        </row>
        <row r="17">
          <cell r="F17">
            <v>-29.9495357983015</v>
          </cell>
          <cell r="G17">
            <v>-47.3045207650512</v>
          </cell>
          <cell r="H17">
            <v>17.3549849667497</v>
          </cell>
        </row>
        <row r="18">
          <cell r="F18">
            <v>-21.8780404158087</v>
          </cell>
          <cell r="G18">
            <v>-67.194348485704</v>
          </cell>
          <cell r="H18">
            <v>45.3163080698953</v>
          </cell>
        </row>
        <row r="19">
          <cell r="F19">
            <v>-12.0291280909398</v>
          </cell>
          <cell r="G19">
            <v>-30.6595276427779</v>
          </cell>
          <cell r="H19">
            <v>18.6303995518381</v>
          </cell>
        </row>
        <row r="20">
          <cell r="F20">
            <v>7.54482320607763</v>
          </cell>
          <cell r="G20">
            <v>-7.83361505338189</v>
          </cell>
          <cell r="H20">
            <v>15.3784382594595</v>
          </cell>
        </row>
        <row r="21">
          <cell r="F21">
            <v>-0.186121014181074</v>
          </cell>
          <cell r="G21">
            <v>0.195241051140553</v>
          </cell>
          <cell r="H21">
            <v>-0.381362065321639</v>
          </cell>
        </row>
        <row r="22">
          <cell r="F22">
            <v>-1.34923856728562</v>
          </cell>
          <cell r="G22">
            <v>-0.941741282635689</v>
          </cell>
          <cell r="H22">
            <v>-0.407497284649935</v>
          </cell>
        </row>
        <row r="23">
          <cell r="F23">
            <v>-33.9858638038863</v>
          </cell>
          <cell r="G23">
            <v>-14.8396108522938</v>
          </cell>
          <cell r="H23">
            <v>-19.1462529515925</v>
          </cell>
        </row>
        <row r="24">
          <cell r="F24">
            <v>-18.6166655765004</v>
          </cell>
          <cell r="G24">
            <v>-14.5807119128417</v>
          </cell>
          <cell r="H24">
            <v>-4.03595366365875</v>
          </cell>
        </row>
        <row r="25">
          <cell r="F25">
            <v>-25.1403983242495</v>
          </cell>
          <cell r="G25">
            <v>-16.068178452121</v>
          </cell>
          <cell r="H25">
            <v>-9.07221987212845</v>
          </cell>
        </row>
        <row r="26">
          <cell r="F26">
            <v>0.51699823151563</v>
          </cell>
          <cell r="G26">
            <v>0.672777795942585</v>
          </cell>
          <cell r="H26">
            <v>-0.155779564426954</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1.62888069560584</v>
          </cell>
          <cell r="G2">
            <v>-0.511838563025572</v>
          </cell>
          <cell r="H2">
            <v>2.14071925863142</v>
          </cell>
        </row>
        <row r="3">
          <cell r="F3">
            <v>-8.42110298419687</v>
          </cell>
          <cell r="G3">
            <v>-13.9200263458664</v>
          </cell>
          <cell r="H3">
            <v>5.4989233616695</v>
          </cell>
        </row>
        <row r="4">
          <cell r="F4">
            <v>-13.6865465193038</v>
          </cell>
          <cell r="G4">
            <v>-43.5997584857539</v>
          </cell>
          <cell r="H4">
            <v>29.9132119664501</v>
          </cell>
        </row>
        <row r="5">
          <cell r="F5">
            <v>-10.3702637356407</v>
          </cell>
          <cell r="G5">
            <v>-14.7873681308155</v>
          </cell>
          <cell r="H5">
            <v>4.41710439517482</v>
          </cell>
        </row>
        <row r="6">
          <cell r="F6">
            <v>0.773114000417849</v>
          </cell>
          <cell r="G6">
            <v>0.27436671877535</v>
          </cell>
          <cell r="H6">
            <v>0.4987472816425</v>
          </cell>
        </row>
        <row r="7">
          <cell r="F7">
            <v>-5.79822876158672</v>
          </cell>
          <cell r="G7">
            <v>-5.40366252133511</v>
          </cell>
          <cell r="H7">
            <v>-0.394566240251608</v>
          </cell>
        </row>
        <row r="8">
          <cell r="F8">
            <v>-15.6015616900785</v>
          </cell>
          <cell r="G8">
            <v>-15.5772260178836</v>
          </cell>
          <cell r="H8">
            <v>-0.0243356721949114</v>
          </cell>
        </row>
        <row r="9">
          <cell r="F9">
            <v>-5.72880324225624</v>
          </cell>
          <cell r="G9">
            <v>-15.7073268989142</v>
          </cell>
          <cell r="H9">
            <v>9.97852365665792</v>
          </cell>
        </row>
        <row r="10">
          <cell r="F10">
            <v>0.485341417190402</v>
          </cell>
          <cell r="G10">
            <v>0.101099275168463</v>
          </cell>
          <cell r="H10">
            <v>0.384242142021939</v>
          </cell>
        </row>
        <row r="11">
          <cell r="F11">
            <v>-0.967377613154197</v>
          </cell>
          <cell r="G11">
            <v>-1.61027026692286</v>
          </cell>
          <cell r="H11">
            <v>0.642892653768663</v>
          </cell>
        </row>
        <row r="12">
          <cell r="F12">
            <v>4.2294733846495</v>
          </cell>
          <cell r="G12">
            <v>0.122515668442913</v>
          </cell>
          <cell r="H12">
            <v>4.10695771620659</v>
          </cell>
        </row>
        <row r="13">
          <cell r="F13">
            <v>0.672039354254195</v>
          </cell>
          <cell r="G13">
            <v>-0.853913009639775</v>
          </cell>
          <cell r="H13">
            <v>1.52595236389397</v>
          </cell>
        </row>
        <row r="14">
          <cell r="F14">
            <v>-21.6736029293838</v>
          </cell>
          <cell r="G14">
            <v>-20.3085394373255</v>
          </cell>
          <cell r="H14">
            <v>-1.36506349205832</v>
          </cell>
        </row>
        <row r="15">
          <cell r="F15">
            <v>0.155543528866018</v>
          </cell>
          <cell r="G15">
            <v>-0.565767382921274</v>
          </cell>
          <cell r="H15">
            <v>0.721310911787292</v>
          </cell>
        </row>
        <row r="16">
          <cell r="F16">
            <v>1.94681962239744</v>
          </cell>
          <cell r="G16">
            <v>-0.0452209270982954</v>
          </cell>
          <cell r="H16">
            <v>1.99204054949574</v>
          </cell>
        </row>
        <row r="17">
          <cell r="F17">
            <v>-25.3928165046297</v>
          </cell>
          <cell r="G17">
            <v>-43.4492955720591</v>
          </cell>
          <cell r="H17">
            <v>18.0564790674294</v>
          </cell>
        </row>
        <row r="18">
          <cell r="F18">
            <v>-7.80156396079449</v>
          </cell>
          <cell r="G18">
            <v>-23.3574698324049</v>
          </cell>
          <cell r="H18">
            <v>15.5559058716104</v>
          </cell>
        </row>
        <row r="19">
          <cell r="F19">
            <v>-7.37758139116781</v>
          </cell>
          <cell r="G19">
            <v>-10.2001968257783</v>
          </cell>
          <cell r="H19">
            <v>2.82261543461044</v>
          </cell>
        </row>
        <row r="20">
          <cell r="F20">
            <v>0.760878804527296</v>
          </cell>
          <cell r="G20">
            <v>-6.00234774082759</v>
          </cell>
          <cell r="H20">
            <v>6.76322654535488</v>
          </cell>
        </row>
        <row r="21">
          <cell r="F21">
            <v>0.198940506005431</v>
          </cell>
          <cell r="G21">
            <v>-0.325662743970131</v>
          </cell>
          <cell r="H21">
            <v>0.524603249975562</v>
          </cell>
        </row>
        <row r="22">
          <cell r="F22">
            <v>-2.19235570376862</v>
          </cell>
          <cell r="G22">
            <v>-2.28024313738711</v>
          </cell>
          <cell r="H22">
            <v>0.0878874336184906</v>
          </cell>
        </row>
        <row r="23">
          <cell r="F23">
            <v>-7.93796966215366</v>
          </cell>
          <cell r="G23">
            <v>-3.53026151198111</v>
          </cell>
          <cell r="H23">
            <v>-4.40770815017255</v>
          </cell>
        </row>
        <row r="24">
          <cell r="F24">
            <v>-1.27524573087621</v>
          </cell>
          <cell r="G24">
            <v>-7.04130803435723</v>
          </cell>
          <cell r="H24">
            <v>5.76606230348102</v>
          </cell>
        </row>
        <row r="25">
          <cell r="F25">
            <v>-1.89563379268455</v>
          </cell>
          <cell r="G25">
            <v>-3.53684251666069</v>
          </cell>
          <cell r="H25">
            <v>1.64120872397614</v>
          </cell>
        </row>
        <row r="26">
          <cell r="F26">
            <v>0.446332858174226</v>
          </cell>
          <cell r="G26">
            <v>0.220057917979281</v>
          </cell>
          <cell r="H26">
            <v>0.226274940194944</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1.40986512903773</v>
          </cell>
          <cell r="G2">
            <v>-2.72985360649666</v>
          </cell>
          <cell r="H2">
            <v>4.13971873553439</v>
          </cell>
        </row>
        <row r="3">
          <cell r="F3">
            <v>-37.7509095985052</v>
          </cell>
          <cell r="G3">
            <v>-63.6225860672168</v>
          </cell>
          <cell r="H3">
            <v>25.8716764687116</v>
          </cell>
        </row>
        <row r="4">
          <cell r="F4">
            <v>-50.4711571582781</v>
          </cell>
          <cell r="G4">
            <v>-115.272838281861</v>
          </cell>
          <cell r="H4">
            <v>64.8016811235827</v>
          </cell>
        </row>
        <row r="5">
          <cell r="F5">
            <v>-60.5383961627848</v>
          </cell>
          <cell r="G5">
            <v>-86.7662856346958</v>
          </cell>
          <cell r="H5">
            <v>26.227889471911</v>
          </cell>
        </row>
        <row r="6">
          <cell r="F6">
            <v>1.5031672531977</v>
          </cell>
          <cell r="G6">
            <v>0.404971315296203</v>
          </cell>
          <cell r="H6">
            <v>1.0981959379015</v>
          </cell>
        </row>
        <row r="7">
          <cell r="F7">
            <v>-21.26092604823</v>
          </cell>
          <cell r="G7">
            <v>-29.7749041453011</v>
          </cell>
          <cell r="H7">
            <v>8.51397809707117</v>
          </cell>
        </row>
        <row r="8">
          <cell r="F8">
            <v>-64.0577240024046</v>
          </cell>
          <cell r="G8">
            <v>-47.9336816778583</v>
          </cell>
          <cell r="H8">
            <v>-16.1240423245463</v>
          </cell>
        </row>
        <row r="9">
          <cell r="F9">
            <v>-24.8782774932666</v>
          </cell>
          <cell r="G9">
            <v>-60.7561415344748</v>
          </cell>
          <cell r="H9">
            <v>35.8778640412082</v>
          </cell>
        </row>
        <row r="10">
          <cell r="F10">
            <v>-15.6635125519228</v>
          </cell>
          <cell r="G10">
            <v>6.62514066082059</v>
          </cell>
          <cell r="H10">
            <v>-22.2886532127434</v>
          </cell>
        </row>
        <row r="11">
          <cell r="F11">
            <v>-27.8422029668047</v>
          </cell>
          <cell r="G11">
            <v>-28.2132511491764</v>
          </cell>
          <cell r="H11">
            <v>0.371048182371697</v>
          </cell>
        </row>
        <row r="12">
          <cell r="F12">
            <v>-5.69152416629632</v>
          </cell>
          <cell r="G12">
            <v>-10.135820238019</v>
          </cell>
          <cell r="H12">
            <v>4.44429607172265</v>
          </cell>
        </row>
        <row r="13">
          <cell r="F13">
            <v>-11.2118520730276</v>
          </cell>
          <cell r="G13">
            <v>-9.90446078910883</v>
          </cell>
          <cell r="H13">
            <v>-1.30739128391875</v>
          </cell>
        </row>
        <row r="14">
          <cell r="F14">
            <v>-60.0877950126737</v>
          </cell>
          <cell r="G14">
            <v>-66.0618138341806</v>
          </cell>
          <cell r="H14">
            <v>5.97401882150687</v>
          </cell>
        </row>
        <row r="15">
          <cell r="F15">
            <v>-14.2713359449499</v>
          </cell>
          <cell r="G15">
            <v>5.0131242301694</v>
          </cell>
          <cell r="H15">
            <v>-19.2844601751193</v>
          </cell>
        </row>
        <row r="16">
          <cell r="F16">
            <v>-0.873030781188616</v>
          </cell>
          <cell r="G16">
            <v>1.86405706349607</v>
          </cell>
          <cell r="H16">
            <v>-2.73708784468469</v>
          </cell>
        </row>
        <row r="17">
          <cell r="F17">
            <v>-52.0519166615128</v>
          </cell>
          <cell r="G17">
            <v>-94.5711857313527</v>
          </cell>
          <cell r="H17">
            <v>42.5192690698399</v>
          </cell>
        </row>
        <row r="18">
          <cell r="F18">
            <v>-46.8437403754536</v>
          </cell>
          <cell r="G18">
            <v>-140.31982720842</v>
          </cell>
          <cell r="H18">
            <v>93.4760868329667</v>
          </cell>
        </row>
        <row r="19">
          <cell r="F19">
            <v>-30.5081901453345</v>
          </cell>
          <cell r="G19">
            <v>-77.1797626041708</v>
          </cell>
          <cell r="H19">
            <v>46.6715724588363</v>
          </cell>
        </row>
        <row r="20">
          <cell r="F20">
            <v>2.21611627052153</v>
          </cell>
          <cell r="G20">
            <v>-35.4844004810028</v>
          </cell>
          <cell r="H20">
            <v>37.7005167515243</v>
          </cell>
        </row>
        <row r="21">
          <cell r="F21">
            <v>0.657986811690911</v>
          </cell>
          <cell r="G21">
            <v>-2.5159004231017</v>
          </cell>
          <cell r="H21">
            <v>3.17388723479262</v>
          </cell>
        </row>
        <row r="22">
          <cell r="F22">
            <v>-8.65005665087425</v>
          </cell>
          <cell r="G22">
            <v>-19.432224944358</v>
          </cell>
          <cell r="H22">
            <v>10.7821682934837</v>
          </cell>
        </row>
        <row r="23">
          <cell r="F23">
            <v>-54.3349010199691</v>
          </cell>
          <cell r="G23">
            <v>-26.3617047964336</v>
          </cell>
          <cell r="H23">
            <v>-27.9731962235354</v>
          </cell>
        </row>
        <row r="24">
          <cell r="F24">
            <v>-35.3258442402842</v>
          </cell>
          <cell r="G24">
            <v>-38.0447373384976</v>
          </cell>
          <cell r="H24">
            <v>2.71889309821337</v>
          </cell>
        </row>
        <row r="25">
          <cell r="F25">
            <v>-43.9897803084756</v>
          </cell>
          <cell r="G25">
            <v>-27.1856594638594</v>
          </cell>
          <cell r="H25">
            <v>-16.8041208446161</v>
          </cell>
        </row>
        <row r="26">
          <cell r="F26">
            <v>-0.431268480771126</v>
          </cell>
          <cell r="G26">
            <v>2.61169716175127</v>
          </cell>
          <cell r="H26">
            <v>-3.04296564252239</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1.62257473475923</v>
          </cell>
          <cell r="G2">
            <v>-2.56380526405323</v>
          </cell>
          <cell r="H2">
            <v>4.18637999881246</v>
          </cell>
        </row>
        <row r="3">
          <cell r="F3">
            <v>-39.0393893960355</v>
          </cell>
          <cell r="G3">
            <v>-62.2628620558413</v>
          </cell>
          <cell r="H3">
            <v>23.2234726598058</v>
          </cell>
        </row>
        <row r="4">
          <cell r="F4">
            <v>-50.1454056073002</v>
          </cell>
          <cell r="G4">
            <v>-111.974642705601</v>
          </cell>
          <cell r="H4">
            <v>61.8292370983003</v>
          </cell>
        </row>
        <row r="5">
          <cell r="F5">
            <v>-59.3034926566597</v>
          </cell>
          <cell r="G5">
            <v>-85.2451615942695</v>
          </cell>
          <cell r="H5">
            <v>25.9416689376098</v>
          </cell>
        </row>
        <row r="6">
          <cell r="F6">
            <v>-0.0172046144442873</v>
          </cell>
          <cell r="G6">
            <v>0.00379482673525524</v>
          </cell>
          <cell r="H6">
            <v>-0.0209994411795425</v>
          </cell>
        </row>
        <row r="7">
          <cell r="F7">
            <v>-22.0471592443617</v>
          </cell>
          <cell r="G7">
            <v>-31.229320868461</v>
          </cell>
          <cell r="H7">
            <v>9.18216162409932</v>
          </cell>
        </row>
        <row r="8">
          <cell r="F8">
            <v>-63.149115740708</v>
          </cell>
          <cell r="G8">
            <v>-48.905116046135</v>
          </cell>
          <cell r="H8">
            <v>-14.2439996945731</v>
          </cell>
        </row>
        <row r="9">
          <cell r="F9">
            <v>-25.9297865240846</v>
          </cell>
          <cell r="G9">
            <v>-60.8562486009051</v>
          </cell>
          <cell r="H9">
            <v>34.9264620768204</v>
          </cell>
        </row>
        <row r="10">
          <cell r="F10">
            <v>-15.6823751413706</v>
          </cell>
          <cell r="G10">
            <v>5.29238385293597</v>
          </cell>
          <cell r="H10">
            <v>-20.9747589943066</v>
          </cell>
        </row>
        <row r="11">
          <cell r="F11">
            <v>-26.7761761233766</v>
          </cell>
          <cell r="G11">
            <v>-27.20406493371</v>
          </cell>
          <cell r="H11">
            <v>0.427888810333459</v>
          </cell>
        </row>
        <row r="12">
          <cell r="F12">
            <v>-9.41568370411417</v>
          </cell>
          <cell r="G12">
            <v>-8.29673099589981</v>
          </cell>
          <cell r="H12">
            <v>-1.11895270821436</v>
          </cell>
        </row>
        <row r="13">
          <cell r="F13">
            <v>-11.5131162947879</v>
          </cell>
          <cell r="G13">
            <v>-10.4018117446248</v>
          </cell>
          <cell r="H13">
            <v>-1.11130455016309</v>
          </cell>
        </row>
        <row r="14">
          <cell r="F14">
            <v>-58.951614725873</v>
          </cell>
          <cell r="G14">
            <v>-66.8815465932915</v>
          </cell>
          <cell r="H14">
            <v>7.92993186741848</v>
          </cell>
        </row>
        <row r="15">
          <cell r="F15">
            <v>-15.2042645494751</v>
          </cell>
          <cell r="G15">
            <v>3.6139132634588</v>
          </cell>
          <cell r="H15">
            <v>-18.8181778129339</v>
          </cell>
        </row>
        <row r="16">
          <cell r="F16">
            <v>-0.405602028017614</v>
          </cell>
          <cell r="G16">
            <v>2.14947815596136</v>
          </cell>
          <cell r="H16">
            <v>-2.55508018397897</v>
          </cell>
        </row>
        <row r="17">
          <cell r="F17">
            <v>-51.9417006483469</v>
          </cell>
          <cell r="G17">
            <v>-94.963103503555</v>
          </cell>
          <cell r="H17">
            <v>43.0214028552082</v>
          </cell>
        </row>
        <row r="18">
          <cell r="F18">
            <v>-46.0347770677112</v>
          </cell>
          <cell r="G18">
            <v>-134.392854406861</v>
          </cell>
          <cell r="H18">
            <v>88.3580773391498</v>
          </cell>
        </row>
        <row r="19">
          <cell r="F19">
            <v>-31.731528073373</v>
          </cell>
          <cell r="G19">
            <v>-74.9832248953812</v>
          </cell>
          <cell r="H19">
            <v>43.2516968220082</v>
          </cell>
        </row>
        <row r="20">
          <cell r="F20">
            <v>1.84453867495495</v>
          </cell>
          <cell r="G20">
            <v>-33.815518309747</v>
          </cell>
          <cell r="H20">
            <v>35.660056984702</v>
          </cell>
        </row>
        <row r="21">
          <cell r="F21">
            <v>0.529564535898301</v>
          </cell>
          <cell r="G21">
            <v>-2.42423983733461</v>
          </cell>
          <cell r="H21">
            <v>2.95380437323291</v>
          </cell>
        </row>
        <row r="22">
          <cell r="F22">
            <v>-8.08214387210563</v>
          </cell>
          <cell r="G22">
            <v>-17.9056512223301</v>
          </cell>
          <cell r="H22">
            <v>9.82350735022451</v>
          </cell>
        </row>
        <row r="23">
          <cell r="F23">
            <v>-53.3381742164185</v>
          </cell>
          <cell r="G23">
            <v>-25.5920113900104</v>
          </cell>
          <cell r="H23">
            <v>-27.7461628264082</v>
          </cell>
        </row>
        <row r="24">
          <cell r="F24">
            <v>-33.3473297243606</v>
          </cell>
          <cell r="G24">
            <v>-36.4342398543822</v>
          </cell>
          <cell r="H24">
            <v>3.08691013002157</v>
          </cell>
        </row>
        <row r="25">
          <cell r="F25">
            <v>-42.0687523159817</v>
          </cell>
          <cell r="G25">
            <v>-27.0089639908026</v>
          </cell>
          <cell r="H25">
            <v>-15.0597883251791</v>
          </cell>
        </row>
        <row r="26">
          <cell r="F26">
            <v>-0.32645730807814</v>
          </cell>
          <cell r="G26">
            <v>2.02430847678025</v>
          </cell>
          <cell r="H26">
            <v>-2.35076578485839</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1.86245192754828</v>
          </cell>
          <cell r="G2">
            <v>-2.58845512302305</v>
          </cell>
          <cell r="H2">
            <v>4.45090705057134</v>
          </cell>
        </row>
        <row r="3">
          <cell r="F3">
            <v>-40.772764493265</v>
          </cell>
          <cell r="G3">
            <v>-57.8690928703485</v>
          </cell>
          <cell r="H3">
            <v>17.0963283770835</v>
          </cell>
        </row>
        <row r="4">
          <cell r="F4">
            <v>-50.1852149349005</v>
          </cell>
          <cell r="G4">
            <v>-112.779599313327</v>
          </cell>
          <cell r="H4">
            <v>62.5943843784268</v>
          </cell>
        </row>
        <row r="5">
          <cell r="F5">
            <v>-59.2864053896505</v>
          </cell>
          <cell r="G5">
            <v>-85.1086385578605</v>
          </cell>
          <cell r="H5">
            <v>25.8222331682101</v>
          </cell>
        </row>
        <row r="6">
          <cell r="F6">
            <v>0.115469240654398</v>
          </cell>
          <cell r="G6">
            <v>-0.447683937509078</v>
          </cell>
          <cell r="H6">
            <v>0.563153178163476</v>
          </cell>
        </row>
        <row r="7">
          <cell r="F7">
            <v>-21.3283023675064</v>
          </cell>
          <cell r="G7">
            <v>-30.9588087003291</v>
          </cell>
          <cell r="H7">
            <v>9.63050633282273</v>
          </cell>
        </row>
        <row r="8">
          <cell r="F8">
            <v>-64.9229185979609</v>
          </cell>
          <cell r="G8">
            <v>-46.9711567296805</v>
          </cell>
          <cell r="H8">
            <v>-17.9517618682804</v>
          </cell>
        </row>
        <row r="9">
          <cell r="F9">
            <v>-26.0895036568278</v>
          </cell>
          <cell r="G9">
            <v>-60.8332098130854</v>
          </cell>
          <cell r="H9">
            <v>34.7437061562576</v>
          </cell>
        </row>
        <row r="10">
          <cell r="F10">
            <v>-15.9483146335007</v>
          </cell>
          <cell r="G10">
            <v>5.12359162129451</v>
          </cell>
          <cell r="H10">
            <v>-21.0719062547953</v>
          </cell>
        </row>
        <row r="11">
          <cell r="F11">
            <v>-27.2226247555743</v>
          </cell>
          <cell r="G11">
            <v>-27.5013099994452</v>
          </cell>
          <cell r="H11">
            <v>0.278685243870878</v>
          </cell>
        </row>
        <row r="12">
          <cell r="F12">
            <v>-7.79499403947172</v>
          </cell>
          <cell r="G12">
            <v>-8.1955045923976</v>
          </cell>
          <cell r="H12">
            <v>0.400510552925891</v>
          </cell>
        </row>
        <row r="13">
          <cell r="F13">
            <v>-10.6772357363038</v>
          </cell>
          <cell r="G13">
            <v>-10.2850588124376</v>
          </cell>
          <cell r="H13">
            <v>-0.392176923866213</v>
          </cell>
        </row>
        <row r="14">
          <cell r="F14">
            <v>-61.3423670535667</v>
          </cell>
          <cell r="G14">
            <v>-61.2136867443767</v>
          </cell>
          <cell r="H14">
            <v>-0.128680309190052</v>
          </cell>
        </row>
        <row r="15">
          <cell r="F15">
            <v>-15.401662343367</v>
          </cell>
          <cell r="G15">
            <v>3.70884735645355</v>
          </cell>
          <cell r="H15">
            <v>-19.1105096998206</v>
          </cell>
        </row>
        <row r="16">
          <cell r="F16">
            <v>-0.268805823726647</v>
          </cell>
          <cell r="G16">
            <v>2.39544152083679</v>
          </cell>
          <cell r="H16">
            <v>-2.66424734456344</v>
          </cell>
        </row>
        <row r="17">
          <cell r="F17">
            <v>-51.5395741951473</v>
          </cell>
          <cell r="G17">
            <v>-94.281930283508</v>
          </cell>
          <cell r="H17">
            <v>42.7423560883607</v>
          </cell>
        </row>
        <row r="18">
          <cell r="F18">
            <v>-45.9254914401947</v>
          </cell>
          <cell r="G18">
            <v>-134.693843136256</v>
          </cell>
          <cell r="H18">
            <v>88.7683516960611</v>
          </cell>
        </row>
        <row r="19">
          <cell r="F19">
            <v>-32.1563472141942</v>
          </cell>
          <cell r="G19">
            <v>-74.8206146080334</v>
          </cell>
          <cell r="H19">
            <v>42.6642673938391</v>
          </cell>
        </row>
        <row r="20">
          <cell r="F20">
            <v>-1.73353174507466</v>
          </cell>
          <cell r="G20">
            <v>-32.085162890707</v>
          </cell>
          <cell r="H20">
            <v>30.3516311456323</v>
          </cell>
        </row>
        <row r="21">
          <cell r="F21">
            <v>0.900852791706407</v>
          </cell>
          <cell r="G21">
            <v>-2.32587662804182</v>
          </cell>
          <cell r="H21">
            <v>3.22672941974823</v>
          </cell>
        </row>
        <row r="22">
          <cell r="F22">
            <v>-7.95397861700665</v>
          </cell>
          <cell r="G22">
            <v>-17.0196361989928</v>
          </cell>
          <cell r="H22">
            <v>9.06565758198611</v>
          </cell>
        </row>
        <row r="23">
          <cell r="F23">
            <v>-53.1525189211011</v>
          </cell>
          <cell r="G23">
            <v>-25.2464521726147</v>
          </cell>
          <cell r="H23">
            <v>-27.9060667484864</v>
          </cell>
        </row>
        <row r="24">
          <cell r="F24">
            <v>-34.5544732758012</v>
          </cell>
          <cell r="G24">
            <v>-36.7156010097963</v>
          </cell>
          <cell r="H24">
            <v>2.1611277339951</v>
          </cell>
        </row>
        <row r="25">
          <cell r="F25">
            <v>-42.4001083541239</v>
          </cell>
          <cell r="G25">
            <v>-26.9357465935033</v>
          </cell>
          <cell r="H25">
            <v>-15.4643617606206</v>
          </cell>
        </row>
        <row r="26">
          <cell r="F26">
            <v>-0.872944888201144</v>
          </cell>
          <cell r="G26">
            <v>1.48014040606044</v>
          </cell>
          <cell r="H26">
            <v>-2.35308529426159</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volatility_by_decade"/>
    </sheetNames>
    <sheetDataSet>
      <sheetData sheetId="0">
        <row r="2">
          <cell r="B2">
            <v>-4.21601921001531</v>
          </cell>
          <cell r="C2">
            <v>-13.4555716474067</v>
          </cell>
          <cell r="D2">
            <v>9.23955243739136</v>
          </cell>
        </row>
        <row r="3">
          <cell r="B3">
            <v>-12.3578416951261</v>
          </cell>
          <cell r="C3">
            <v>-32.976781166508</v>
          </cell>
          <cell r="D3">
            <v>20.6189394713819</v>
          </cell>
        </row>
        <row r="4">
          <cell r="B4">
            <v>-34.0809903387348</v>
          </cell>
          <cell r="C4">
            <v>-59.472739450161</v>
          </cell>
          <cell r="D4">
            <v>25.3917491114262</v>
          </cell>
        </row>
        <row r="5">
          <cell r="B5">
            <v>-44.6621722271717</v>
          </cell>
          <cell r="C5">
            <v>-51.4258809144714</v>
          </cell>
          <cell r="D5">
            <v>6.76370868729972</v>
          </cell>
        </row>
      </sheetData>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120.71"/>
    <col collapsed="false" customWidth="true" hidden="false" outlineLevel="0" max="1025" min="4" style="0" width="14.43"/>
  </cols>
  <sheetData>
    <row r="1" customFormat="false" ht="12.75" hidden="false" customHeight="false" outlineLevel="0" collapsed="false">
      <c r="A1" s="1" t="s">
        <v>0</v>
      </c>
      <c r="B1" s="2"/>
      <c r="C1" s="2"/>
      <c r="D1" s="1" t="s">
        <v>1</v>
      </c>
      <c r="E1" s="2"/>
      <c r="F1" s="2"/>
      <c r="G1" s="2"/>
      <c r="H1" s="1" t="s">
        <v>2</v>
      </c>
      <c r="I1" s="2"/>
      <c r="J1" s="2"/>
      <c r="K1" s="1" t="s">
        <v>3</v>
      </c>
      <c r="L1" s="1" t="s">
        <v>4</v>
      </c>
      <c r="M1" s="1" t="s">
        <v>5</v>
      </c>
      <c r="N1" s="1" t="s">
        <v>6</v>
      </c>
      <c r="O1" s="1" t="s">
        <v>7</v>
      </c>
      <c r="P1" s="1" t="s">
        <v>8</v>
      </c>
      <c r="Q1" s="1" t="s">
        <v>9</v>
      </c>
      <c r="R1" s="2" t="s">
        <v>10</v>
      </c>
      <c r="S1" s="3"/>
      <c r="T1" s="3"/>
      <c r="U1" s="3"/>
      <c r="V1" s="3"/>
      <c r="W1" s="3"/>
      <c r="X1" s="3"/>
      <c r="Y1" s="3"/>
      <c r="Z1" s="3"/>
    </row>
    <row r="2" customFormat="false" ht="12.75" hidden="false" customHeight="false" outlineLevel="0" collapsed="false">
      <c r="A2" s="4" t="s">
        <v>11</v>
      </c>
      <c r="B2" s="2"/>
      <c r="C2" s="2"/>
      <c r="D2" s="1" t="s">
        <v>12</v>
      </c>
      <c r="E2" s="2"/>
      <c r="F2" s="2"/>
      <c r="G2" s="2"/>
      <c r="H2" s="2"/>
      <c r="I2" s="2"/>
      <c r="J2" s="2"/>
      <c r="K2" s="2"/>
      <c r="L2" s="2"/>
      <c r="M2" s="2"/>
      <c r="N2" s="2"/>
      <c r="O2" s="2"/>
      <c r="P2" s="2"/>
      <c r="Q2" s="2"/>
      <c r="R2" s="2"/>
      <c r="S2" s="3"/>
      <c r="T2" s="3"/>
      <c r="U2" s="3"/>
      <c r="V2" s="3"/>
      <c r="W2" s="3"/>
      <c r="X2" s="3"/>
      <c r="Y2" s="3"/>
      <c r="Z2" s="3"/>
    </row>
    <row r="3" customFormat="false" ht="12.75" hidden="false" customHeight="false" outlineLevel="0" collapsed="false">
      <c r="A3" s="2"/>
      <c r="B3" s="2"/>
      <c r="C3" s="2"/>
      <c r="D3" s="2"/>
      <c r="E3" s="2"/>
      <c r="F3" s="2"/>
      <c r="G3" s="2"/>
      <c r="H3" s="2"/>
      <c r="I3" s="2"/>
      <c r="J3" s="2"/>
      <c r="K3" s="2"/>
      <c r="L3" s="2"/>
      <c r="M3" s="2"/>
      <c r="N3" s="2"/>
      <c r="O3" s="2"/>
      <c r="P3" s="2"/>
      <c r="Q3" s="2"/>
      <c r="R3" s="2"/>
      <c r="S3" s="3"/>
      <c r="T3" s="3"/>
      <c r="U3" s="3"/>
      <c r="V3" s="3"/>
      <c r="W3" s="3"/>
      <c r="X3" s="3"/>
      <c r="Y3" s="3"/>
      <c r="Z3" s="3"/>
    </row>
    <row r="4" customFormat="false" ht="12.75" hidden="false" customHeight="false" outlineLevel="0" collapsed="false">
      <c r="A4" s="1" t="s">
        <v>13</v>
      </c>
      <c r="B4" s="2"/>
      <c r="C4" s="1" t="s">
        <v>14</v>
      </c>
      <c r="D4" s="2"/>
      <c r="E4" s="1" t="s">
        <v>15</v>
      </c>
      <c r="F4" s="2"/>
      <c r="G4" s="2"/>
      <c r="H4" s="2"/>
      <c r="I4" s="2"/>
      <c r="J4" s="2"/>
      <c r="K4" s="2"/>
      <c r="L4" s="2"/>
      <c r="M4" s="2"/>
      <c r="N4" s="2"/>
      <c r="O4" s="2"/>
      <c r="P4" s="2"/>
      <c r="Q4" s="2"/>
      <c r="R4" s="2"/>
      <c r="S4" s="3"/>
      <c r="T4" s="3"/>
      <c r="U4" s="3"/>
      <c r="V4" s="3"/>
      <c r="W4" s="3"/>
      <c r="X4" s="3"/>
      <c r="Y4" s="3"/>
      <c r="Z4" s="3"/>
    </row>
    <row r="5" customFormat="false" ht="12.75" hidden="false" customHeight="false" outlineLevel="0" collapsed="false">
      <c r="A5" s="1" t="s">
        <v>16</v>
      </c>
      <c r="B5" s="2"/>
      <c r="C5" s="1" t="s">
        <v>17</v>
      </c>
      <c r="D5" s="2"/>
      <c r="E5" s="1" t="s">
        <v>15</v>
      </c>
      <c r="F5" s="2"/>
      <c r="G5" s="2"/>
      <c r="H5" s="2"/>
      <c r="I5" s="2"/>
      <c r="J5" s="2"/>
      <c r="K5" s="2"/>
      <c r="L5" s="2"/>
      <c r="M5" s="2"/>
      <c r="N5" s="2"/>
      <c r="O5" s="2"/>
      <c r="P5" s="2"/>
      <c r="Q5" s="2"/>
      <c r="R5" s="2"/>
      <c r="S5" s="3"/>
      <c r="T5" s="3"/>
      <c r="U5" s="3"/>
      <c r="V5" s="3"/>
      <c r="W5" s="3"/>
      <c r="X5" s="3"/>
      <c r="Y5" s="3"/>
      <c r="Z5" s="3"/>
    </row>
    <row r="6" customFormat="false" ht="12.75" hidden="false" customHeight="false" outlineLevel="0" collapsed="false">
      <c r="A6" s="1" t="s">
        <v>18</v>
      </c>
      <c r="B6" s="2"/>
      <c r="C6" s="1" t="s">
        <v>19</v>
      </c>
      <c r="D6" s="5" t="s">
        <v>20</v>
      </c>
      <c r="E6" s="2"/>
      <c r="F6" s="2"/>
      <c r="G6" s="2"/>
      <c r="H6" s="2"/>
      <c r="I6" s="2"/>
      <c r="J6" s="2"/>
      <c r="K6" s="2"/>
      <c r="L6" s="2"/>
      <c r="M6" s="2"/>
      <c r="N6" s="2"/>
      <c r="O6" s="2"/>
      <c r="P6" s="2"/>
      <c r="Q6" s="2"/>
      <c r="R6" s="2"/>
      <c r="S6" s="3"/>
      <c r="T6" s="3"/>
      <c r="U6" s="3"/>
      <c r="V6" s="3"/>
      <c r="W6" s="3"/>
      <c r="X6" s="3"/>
      <c r="Y6" s="3"/>
      <c r="Z6" s="3"/>
    </row>
    <row r="7" customFormat="false" ht="12.75" hidden="false" customHeight="false" outlineLevel="0" collapsed="false">
      <c r="A7" s="1" t="s">
        <v>21</v>
      </c>
      <c r="B7" s="2"/>
      <c r="C7" s="1" t="s">
        <v>22</v>
      </c>
      <c r="D7" s="5" t="s">
        <v>20</v>
      </c>
      <c r="E7" s="2"/>
      <c r="F7" s="2"/>
      <c r="G7" s="2"/>
      <c r="H7" s="2"/>
      <c r="I7" s="2"/>
      <c r="J7" s="2"/>
      <c r="K7" s="2"/>
      <c r="L7" s="2"/>
      <c r="M7" s="2"/>
      <c r="N7" s="2"/>
      <c r="O7" s="2"/>
      <c r="P7" s="2"/>
      <c r="Q7" s="2"/>
      <c r="R7" s="2"/>
      <c r="S7" s="3"/>
      <c r="T7" s="3"/>
      <c r="U7" s="3"/>
      <c r="V7" s="3"/>
      <c r="W7" s="3"/>
      <c r="X7" s="3"/>
      <c r="Y7" s="3"/>
      <c r="Z7" s="3"/>
    </row>
    <row r="8" customFormat="false" ht="12.75" hidden="false" customHeight="false" outlineLevel="0" collapsed="false">
      <c r="A8" s="1" t="s">
        <v>23</v>
      </c>
      <c r="B8" s="2"/>
      <c r="C8" s="1" t="s">
        <v>24</v>
      </c>
      <c r="D8" s="5" t="s">
        <v>20</v>
      </c>
      <c r="E8" s="2"/>
      <c r="F8" s="2"/>
      <c r="G8" s="2"/>
      <c r="H8" s="2"/>
      <c r="I8" s="2"/>
      <c r="J8" s="2"/>
      <c r="K8" s="2"/>
      <c r="L8" s="2"/>
      <c r="M8" s="2"/>
      <c r="N8" s="2"/>
      <c r="O8" s="2"/>
      <c r="P8" s="2"/>
      <c r="Q8" s="2"/>
      <c r="R8" s="2"/>
      <c r="S8" s="3"/>
      <c r="T8" s="3"/>
      <c r="U8" s="3"/>
      <c r="V8" s="3"/>
      <c r="W8" s="3"/>
      <c r="X8" s="3"/>
      <c r="Y8" s="3"/>
      <c r="Z8" s="3"/>
    </row>
    <row r="9" customFormat="false" ht="12.75" hidden="false" customHeight="false" outlineLevel="0" collapsed="false">
      <c r="A9" s="1" t="s">
        <v>25</v>
      </c>
      <c r="B9" s="1" t="s">
        <v>26</v>
      </c>
      <c r="C9" s="2"/>
      <c r="D9" s="6" t="s">
        <v>20</v>
      </c>
      <c r="E9" s="2"/>
      <c r="F9" s="2"/>
      <c r="G9" s="2"/>
      <c r="H9" s="1" t="s">
        <v>27</v>
      </c>
      <c r="I9" s="2"/>
      <c r="J9" s="2"/>
      <c r="K9" s="7" t="n">
        <v>1</v>
      </c>
      <c r="L9" s="7" t="n">
        <v>1</v>
      </c>
      <c r="M9" s="7" t="n">
        <v>0</v>
      </c>
      <c r="N9" s="7" t="n">
        <v>4</v>
      </c>
      <c r="O9" s="7" t="n">
        <v>4</v>
      </c>
      <c r="P9" s="1" t="s">
        <v>28</v>
      </c>
      <c r="Q9" s="1" t="s">
        <v>29</v>
      </c>
      <c r="R9" s="2" t="s">
        <v>30</v>
      </c>
      <c r="S9" s="3"/>
      <c r="T9" s="3"/>
      <c r="U9" s="3"/>
      <c r="V9" s="3"/>
      <c r="W9" s="3"/>
      <c r="X9" s="3"/>
      <c r="Y9" s="3"/>
      <c r="Z9" s="3"/>
    </row>
    <row r="10" customFormat="false" ht="12.75" hidden="false" customHeight="false" outlineLevel="0" collapsed="false">
      <c r="A10" s="2"/>
      <c r="B10" s="1" t="s">
        <v>31</v>
      </c>
      <c r="C10" s="1" t="s">
        <v>32</v>
      </c>
      <c r="D10" s="6"/>
      <c r="E10" s="2"/>
      <c r="F10" s="2"/>
      <c r="G10" s="2"/>
      <c r="H10" s="2"/>
      <c r="I10" s="2"/>
      <c r="J10" s="2"/>
      <c r="K10" s="2"/>
      <c r="L10" s="2"/>
      <c r="M10" s="2"/>
      <c r="N10" s="2"/>
      <c r="O10" s="2"/>
      <c r="P10" s="2"/>
      <c r="Q10" s="2"/>
      <c r="R10" s="2"/>
      <c r="S10" s="3"/>
      <c r="T10" s="3"/>
      <c r="U10" s="3"/>
      <c r="V10" s="3"/>
      <c r="W10" s="3"/>
      <c r="X10" s="3"/>
      <c r="Y10" s="3"/>
      <c r="Z10" s="3"/>
    </row>
    <row r="11" customFormat="false" ht="12.75" hidden="false" customHeight="false" outlineLevel="0" collapsed="false">
      <c r="A11" s="2"/>
      <c r="B11" s="1" t="s">
        <v>33</v>
      </c>
      <c r="C11" s="1" t="s">
        <v>34</v>
      </c>
      <c r="D11" s="6"/>
      <c r="E11" s="2"/>
      <c r="F11" s="2"/>
      <c r="G11" s="2"/>
      <c r="H11" s="2"/>
      <c r="I11" s="2"/>
      <c r="J11" s="2"/>
      <c r="K11" s="2"/>
      <c r="L11" s="2"/>
      <c r="M11" s="2"/>
      <c r="N11" s="2"/>
      <c r="O11" s="2"/>
      <c r="P11" s="2"/>
      <c r="Q11" s="2"/>
      <c r="R11" s="2"/>
      <c r="S11" s="3"/>
      <c r="T11" s="3"/>
      <c r="U11" s="3"/>
      <c r="V11" s="3"/>
      <c r="W11" s="3"/>
      <c r="X11" s="3"/>
      <c r="Y11" s="3"/>
      <c r="Z11" s="3"/>
    </row>
    <row r="12" customFormat="false" ht="12.75" hidden="false" customHeight="false" outlineLevel="0" collapsed="false">
      <c r="A12" s="2"/>
      <c r="B12" s="1" t="s">
        <v>35</v>
      </c>
      <c r="C12" s="1" t="s">
        <v>36</v>
      </c>
      <c r="D12" s="6"/>
      <c r="E12" s="2"/>
      <c r="F12" s="2"/>
      <c r="G12" s="2"/>
      <c r="H12" s="2"/>
      <c r="I12" s="2"/>
      <c r="J12" s="2"/>
      <c r="K12" s="2"/>
      <c r="L12" s="2"/>
      <c r="M12" s="2"/>
      <c r="N12" s="2"/>
      <c r="O12" s="2"/>
      <c r="P12" s="2"/>
      <c r="Q12" s="2"/>
      <c r="R12" s="2"/>
      <c r="S12" s="3"/>
      <c r="T12" s="3"/>
      <c r="U12" s="3"/>
      <c r="V12" s="3"/>
      <c r="W12" s="3"/>
      <c r="X12" s="3"/>
      <c r="Y12" s="3"/>
      <c r="Z12" s="3"/>
    </row>
    <row r="13" customFormat="false" ht="12.75" hidden="false" customHeight="false" outlineLevel="0" collapsed="false">
      <c r="A13" s="1" t="s">
        <v>37</v>
      </c>
      <c r="B13" s="1" t="s">
        <v>38</v>
      </c>
      <c r="C13" s="2"/>
      <c r="D13" s="6" t="s">
        <v>20</v>
      </c>
      <c r="E13" s="2"/>
      <c r="F13" s="2"/>
      <c r="G13" s="2"/>
      <c r="H13" s="1" t="s">
        <v>39</v>
      </c>
      <c r="I13" s="2"/>
      <c r="J13" s="2"/>
      <c r="K13" s="7" t="n">
        <v>1</v>
      </c>
      <c r="L13" s="7" t="n">
        <v>0</v>
      </c>
      <c r="M13" s="7" t="n">
        <v>0</v>
      </c>
      <c r="N13" s="7" t="n">
        <v>4</v>
      </c>
      <c r="O13" s="7" t="n">
        <v>4</v>
      </c>
      <c r="P13" s="1" t="s">
        <v>28</v>
      </c>
      <c r="Q13" s="1" t="s">
        <v>29</v>
      </c>
      <c r="R13" s="2" t="s">
        <v>30</v>
      </c>
      <c r="S13" s="3"/>
      <c r="T13" s="3"/>
      <c r="U13" s="3"/>
      <c r="V13" s="3"/>
      <c r="W13" s="3"/>
      <c r="X13" s="3"/>
      <c r="Y13" s="3"/>
      <c r="Z13" s="3"/>
    </row>
    <row r="14" customFormat="false" ht="12.75" hidden="false" customHeight="false" outlineLevel="0" collapsed="false">
      <c r="A14" s="2"/>
      <c r="B14" s="1" t="s">
        <v>31</v>
      </c>
      <c r="C14" s="1" t="s">
        <v>32</v>
      </c>
      <c r="D14" s="6"/>
      <c r="E14" s="2"/>
      <c r="F14" s="2"/>
      <c r="G14" s="2"/>
      <c r="H14" s="2"/>
      <c r="I14" s="2"/>
      <c r="J14" s="2"/>
      <c r="K14" s="2"/>
      <c r="L14" s="2"/>
      <c r="M14" s="2"/>
      <c r="N14" s="2"/>
      <c r="O14" s="2"/>
      <c r="P14" s="2"/>
      <c r="Q14" s="2"/>
      <c r="R14" s="2"/>
      <c r="S14" s="3"/>
      <c r="T14" s="3"/>
      <c r="U14" s="3"/>
      <c r="V14" s="3"/>
      <c r="W14" s="3"/>
      <c r="X14" s="3"/>
      <c r="Y14" s="3"/>
      <c r="Z14" s="3"/>
    </row>
    <row r="15" customFormat="false" ht="12.75" hidden="false" customHeight="false" outlineLevel="0" collapsed="false">
      <c r="A15" s="2"/>
      <c r="B15" s="1" t="s">
        <v>33</v>
      </c>
      <c r="C15" s="1" t="s">
        <v>34</v>
      </c>
      <c r="D15" s="6"/>
      <c r="E15" s="2"/>
      <c r="F15" s="2"/>
      <c r="G15" s="2"/>
      <c r="H15" s="2"/>
      <c r="I15" s="2"/>
      <c r="J15" s="2"/>
      <c r="K15" s="2"/>
      <c r="L15" s="2"/>
      <c r="M15" s="2"/>
      <c r="N15" s="2"/>
      <c r="O15" s="2"/>
      <c r="P15" s="2"/>
      <c r="Q15" s="2"/>
      <c r="R15" s="2"/>
      <c r="S15" s="3"/>
      <c r="T15" s="3"/>
      <c r="U15" s="3"/>
      <c r="V15" s="3"/>
      <c r="W15" s="3"/>
      <c r="X15" s="3"/>
      <c r="Y15" s="3"/>
      <c r="Z15" s="3"/>
    </row>
    <row r="16" customFormat="false" ht="12.75" hidden="false" customHeight="false" outlineLevel="0" collapsed="false">
      <c r="A16" s="2"/>
      <c r="B16" s="1" t="s">
        <v>35</v>
      </c>
      <c r="C16" s="1" t="s">
        <v>36</v>
      </c>
      <c r="D16" s="6"/>
      <c r="E16" s="2"/>
      <c r="F16" s="2"/>
      <c r="G16" s="2"/>
      <c r="H16" s="2"/>
      <c r="I16" s="2"/>
      <c r="J16" s="2"/>
      <c r="K16" s="2"/>
      <c r="L16" s="2"/>
      <c r="M16" s="2"/>
      <c r="N16" s="2"/>
      <c r="O16" s="2"/>
      <c r="P16" s="2"/>
      <c r="Q16" s="2"/>
      <c r="R16" s="2"/>
      <c r="S16" s="3"/>
      <c r="T16" s="3"/>
      <c r="U16" s="3"/>
      <c r="V16" s="3"/>
      <c r="W16" s="3"/>
      <c r="X16" s="3"/>
      <c r="Y16" s="3"/>
      <c r="Z16" s="3"/>
    </row>
    <row r="17" customFormat="false" ht="12.75" hidden="false" customHeight="false" outlineLevel="0" collapsed="false">
      <c r="A17" s="1" t="s">
        <v>40</v>
      </c>
      <c r="B17" s="1" t="s">
        <v>41</v>
      </c>
      <c r="C17" s="2"/>
      <c r="D17" s="6" t="s">
        <v>20</v>
      </c>
      <c r="E17" s="2"/>
      <c r="F17" s="2"/>
      <c r="G17" s="2"/>
      <c r="H17" s="2"/>
      <c r="I17" s="2"/>
      <c r="J17" s="2"/>
      <c r="K17" s="2"/>
      <c r="L17" s="2"/>
      <c r="M17" s="2"/>
      <c r="N17" s="2"/>
      <c r="O17" s="2"/>
      <c r="P17" s="2"/>
      <c r="Q17" s="2"/>
      <c r="R17" s="2"/>
      <c r="S17" s="3"/>
      <c r="T17" s="3"/>
      <c r="U17" s="3"/>
      <c r="V17" s="3"/>
      <c r="W17" s="3"/>
      <c r="X17" s="3"/>
      <c r="Y17" s="3"/>
      <c r="Z17" s="3"/>
    </row>
    <row r="18" customFormat="false" ht="12.75" hidden="false" customHeight="false" outlineLevel="0" collapsed="false">
      <c r="A18" s="2"/>
      <c r="B18" s="1" t="s">
        <v>31</v>
      </c>
      <c r="C18" s="1" t="s">
        <v>42</v>
      </c>
      <c r="D18" s="6"/>
      <c r="E18" s="2"/>
      <c r="F18" s="2"/>
      <c r="G18" s="2"/>
      <c r="H18" s="1" t="s">
        <v>43</v>
      </c>
      <c r="I18" s="2"/>
      <c r="J18" s="2"/>
      <c r="K18" s="7" t="n">
        <v>1</v>
      </c>
      <c r="L18" s="7" t="n">
        <v>1</v>
      </c>
      <c r="M18" s="7" t="n">
        <v>0</v>
      </c>
      <c r="N18" s="7" t="n">
        <v>2</v>
      </c>
      <c r="O18" s="7" t="n">
        <v>4</v>
      </c>
      <c r="P18" s="1" t="s">
        <v>28</v>
      </c>
      <c r="Q18" s="1" t="s">
        <v>29</v>
      </c>
      <c r="R18" s="2" t="s">
        <v>30</v>
      </c>
      <c r="S18" s="3"/>
      <c r="T18" s="3"/>
      <c r="U18" s="3"/>
      <c r="V18" s="3"/>
      <c r="W18" s="3"/>
      <c r="X18" s="3"/>
      <c r="Y18" s="3"/>
      <c r="Z18" s="3"/>
    </row>
    <row r="19" customFormat="false" ht="12.75" hidden="false" customHeight="false" outlineLevel="0" collapsed="false">
      <c r="A19" s="2"/>
      <c r="B19" s="1" t="s">
        <v>33</v>
      </c>
      <c r="C19" s="1" t="s">
        <v>44</v>
      </c>
      <c r="D19" s="6"/>
      <c r="E19" s="2"/>
      <c r="F19" s="2"/>
      <c r="G19" s="2"/>
      <c r="H19" s="2"/>
      <c r="I19" s="2"/>
      <c r="J19" s="2"/>
      <c r="K19" s="2"/>
      <c r="L19" s="2"/>
      <c r="M19" s="2"/>
      <c r="N19" s="2"/>
      <c r="O19" s="2"/>
      <c r="P19" s="2"/>
      <c r="Q19" s="2"/>
      <c r="R19" s="2"/>
      <c r="S19" s="3"/>
      <c r="T19" s="3"/>
      <c r="U19" s="3"/>
      <c r="V19" s="3"/>
      <c r="W19" s="3"/>
      <c r="X19" s="3"/>
      <c r="Y19" s="3"/>
      <c r="Z19" s="3"/>
    </row>
    <row r="20" customFormat="false" ht="12.75" hidden="false" customHeight="false" outlineLevel="0" collapsed="false">
      <c r="A20" s="2"/>
      <c r="B20" s="1" t="s">
        <v>35</v>
      </c>
      <c r="C20" s="1" t="s">
        <v>36</v>
      </c>
      <c r="D20" s="6"/>
      <c r="E20" s="2"/>
      <c r="F20" s="2"/>
      <c r="G20" s="2"/>
      <c r="H20" s="2"/>
      <c r="I20" s="2"/>
      <c r="J20" s="2"/>
      <c r="K20" s="2"/>
      <c r="L20" s="2"/>
      <c r="M20" s="2"/>
      <c r="N20" s="2"/>
      <c r="O20" s="2"/>
      <c r="P20" s="2"/>
      <c r="Q20" s="2"/>
      <c r="R20" s="2"/>
      <c r="S20" s="3"/>
      <c r="T20" s="3"/>
      <c r="U20" s="3"/>
      <c r="V20" s="3"/>
      <c r="W20" s="3"/>
      <c r="X20" s="3"/>
      <c r="Y20" s="3"/>
      <c r="Z20" s="3"/>
    </row>
    <row r="21" customFormat="false" ht="12.75" hidden="false" customHeight="false" outlineLevel="0" collapsed="false">
      <c r="A21" s="2"/>
      <c r="B21" s="1" t="s">
        <v>45</v>
      </c>
      <c r="C21" s="1" t="s">
        <v>46</v>
      </c>
      <c r="D21" s="6"/>
      <c r="E21" s="2"/>
      <c r="F21" s="2"/>
      <c r="G21" s="2"/>
      <c r="H21" s="2"/>
      <c r="I21" s="2"/>
      <c r="J21" s="2"/>
      <c r="K21" s="7" t="n">
        <v>1</v>
      </c>
      <c r="L21" s="7" t="n">
        <v>1</v>
      </c>
      <c r="M21" s="7" t="n">
        <v>0</v>
      </c>
      <c r="N21" s="7" t="n">
        <v>8</v>
      </c>
      <c r="O21" s="7" t="n">
        <v>4</v>
      </c>
      <c r="P21" s="1" t="s">
        <v>28</v>
      </c>
      <c r="Q21" s="1" t="s">
        <v>29</v>
      </c>
      <c r="R21" s="2" t="s">
        <v>30</v>
      </c>
      <c r="S21" s="3"/>
      <c r="T21" s="3"/>
      <c r="U21" s="3"/>
      <c r="V21" s="3"/>
      <c r="W21" s="3"/>
      <c r="X21" s="3"/>
      <c r="Y21" s="3"/>
      <c r="Z21" s="3"/>
    </row>
    <row r="22" customFormat="false" ht="12.75" hidden="false" customHeight="false" outlineLevel="0" collapsed="false">
      <c r="A22" s="2"/>
      <c r="B22" s="1" t="s">
        <v>47</v>
      </c>
      <c r="C22" s="1" t="s">
        <v>48</v>
      </c>
      <c r="D22" s="6"/>
      <c r="E22" s="2"/>
      <c r="F22" s="2"/>
      <c r="G22" s="2"/>
      <c r="H22" s="2"/>
      <c r="I22" s="2"/>
      <c r="J22" s="2"/>
      <c r="K22" s="2"/>
      <c r="L22" s="2"/>
      <c r="M22" s="2"/>
      <c r="N22" s="2"/>
      <c r="O22" s="2"/>
      <c r="P22" s="2"/>
      <c r="Q22" s="2"/>
      <c r="R22" s="2"/>
      <c r="S22" s="3"/>
      <c r="T22" s="3"/>
      <c r="U22" s="3"/>
      <c r="V22" s="3"/>
      <c r="W22" s="3"/>
      <c r="X22" s="3"/>
      <c r="Y22" s="3"/>
      <c r="Z22" s="3"/>
    </row>
    <row r="23" customFormat="false" ht="12.75" hidden="false" customHeight="false" outlineLevel="0" collapsed="false">
      <c r="A23" s="2"/>
      <c r="B23" s="1" t="s">
        <v>49</v>
      </c>
      <c r="C23" s="1" t="s">
        <v>50</v>
      </c>
      <c r="D23" s="6"/>
      <c r="E23" s="2"/>
      <c r="F23" s="2"/>
      <c r="G23" s="2"/>
      <c r="H23" s="2"/>
      <c r="I23" s="2"/>
      <c r="J23" s="2"/>
      <c r="K23" s="2"/>
      <c r="L23" s="2"/>
      <c r="M23" s="2"/>
      <c r="N23" s="2"/>
      <c r="O23" s="2"/>
      <c r="P23" s="2"/>
      <c r="Q23" s="2"/>
      <c r="R23" s="2"/>
      <c r="S23" s="3"/>
      <c r="T23" s="3"/>
      <c r="U23" s="3"/>
      <c r="V23" s="3"/>
      <c r="W23" s="3"/>
      <c r="X23" s="3"/>
      <c r="Y23" s="3"/>
      <c r="Z23" s="3"/>
    </row>
    <row r="24" customFormat="false" ht="12.75" hidden="false" customHeight="false" outlineLevel="0" collapsed="false">
      <c r="A24" s="1" t="s">
        <v>51</v>
      </c>
      <c r="B24" s="1" t="s">
        <v>52</v>
      </c>
      <c r="C24" s="2"/>
      <c r="D24" s="6" t="s">
        <v>53</v>
      </c>
      <c r="E24" s="2"/>
      <c r="F24" s="2"/>
      <c r="G24" s="2"/>
      <c r="H24" s="2" t="s">
        <v>54</v>
      </c>
      <c r="I24" s="2"/>
      <c r="J24" s="2"/>
      <c r="K24" s="7" t="n">
        <v>0</v>
      </c>
      <c r="L24" s="7" t="n">
        <v>1</v>
      </c>
      <c r="M24" s="7" t="n">
        <v>0</v>
      </c>
      <c r="N24" s="7" t="n">
        <v>4</v>
      </c>
      <c r="O24" s="7" t="n">
        <v>4</v>
      </c>
      <c r="P24" s="1" t="s">
        <v>28</v>
      </c>
      <c r="Q24" s="1" t="s">
        <v>29</v>
      </c>
      <c r="R24" s="2" t="s">
        <v>30</v>
      </c>
      <c r="S24" s="3"/>
      <c r="T24" s="3"/>
      <c r="U24" s="3"/>
      <c r="V24" s="3"/>
      <c r="W24" s="3"/>
      <c r="X24" s="3"/>
      <c r="Y24" s="3"/>
      <c r="Z24" s="3"/>
    </row>
    <row r="25" customFormat="false" ht="12.75" hidden="false" customHeight="false" outlineLevel="0" collapsed="false">
      <c r="A25" s="2"/>
      <c r="B25" s="1" t="s">
        <v>31</v>
      </c>
      <c r="C25" s="1" t="s">
        <v>32</v>
      </c>
      <c r="D25" s="6"/>
      <c r="E25" s="2"/>
      <c r="F25" s="2"/>
      <c r="G25" s="2"/>
      <c r="H25" s="2"/>
      <c r="I25" s="2"/>
      <c r="J25" s="2"/>
      <c r="K25" s="2"/>
      <c r="L25" s="2"/>
      <c r="M25" s="2"/>
      <c r="N25" s="2"/>
      <c r="O25" s="2"/>
      <c r="P25" s="2"/>
      <c r="Q25" s="2"/>
      <c r="R25" s="2"/>
      <c r="S25" s="3"/>
      <c r="T25" s="3"/>
      <c r="U25" s="3"/>
      <c r="V25" s="3"/>
      <c r="W25" s="3"/>
      <c r="X25" s="3"/>
      <c r="Y25" s="3"/>
      <c r="Z25" s="3"/>
    </row>
    <row r="26" customFormat="false" ht="12.75" hidden="false" customHeight="false" outlineLevel="0" collapsed="false">
      <c r="A26" s="2"/>
      <c r="B26" s="1" t="s">
        <v>33</v>
      </c>
      <c r="C26" s="1" t="s">
        <v>34</v>
      </c>
      <c r="D26" s="6"/>
      <c r="E26" s="2"/>
      <c r="F26" s="2"/>
      <c r="G26" s="2"/>
      <c r="H26" s="2"/>
      <c r="I26" s="2"/>
      <c r="J26" s="2"/>
      <c r="K26" s="2"/>
      <c r="L26" s="2"/>
      <c r="M26" s="2"/>
      <c r="N26" s="2"/>
      <c r="O26" s="2"/>
      <c r="P26" s="2"/>
      <c r="Q26" s="2"/>
      <c r="R26" s="2"/>
      <c r="S26" s="3"/>
      <c r="T26" s="3"/>
      <c r="U26" s="3"/>
      <c r="V26" s="3"/>
      <c r="W26" s="3"/>
      <c r="X26" s="3"/>
      <c r="Y26" s="3"/>
      <c r="Z26" s="3"/>
    </row>
    <row r="27" customFormat="false" ht="12.75" hidden="false" customHeight="false" outlineLevel="0" collapsed="false">
      <c r="A27" s="2"/>
      <c r="B27" s="1" t="s">
        <v>35</v>
      </c>
      <c r="C27" s="1" t="s">
        <v>36</v>
      </c>
      <c r="D27" s="6"/>
      <c r="E27" s="2"/>
      <c r="F27" s="2"/>
      <c r="G27" s="2"/>
      <c r="H27" s="2"/>
      <c r="I27" s="2"/>
      <c r="J27" s="2"/>
      <c r="K27" s="2"/>
      <c r="L27" s="2"/>
      <c r="M27" s="2"/>
      <c r="N27" s="2"/>
      <c r="O27" s="2"/>
      <c r="P27" s="2"/>
      <c r="Q27" s="2"/>
      <c r="R27" s="2"/>
      <c r="S27" s="3"/>
      <c r="T27" s="3"/>
      <c r="U27" s="3"/>
      <c r="V27" s="3"/>
      <c r="W27" s="3"/>
      <c r="X27" s="3"/>
      <c r="Y27" s="3"/>
      <c r="Z27" s="3"/>
    </row>
    <row r="28" customFormat="false" ht="12.75" hidden="false" customHeight="false" outlineLevel="0" collapsed="false">
      <c r="A28" s="1" t="s">
        <v>55</v>
      </c>
      <c r="B28" s="1" t="s">
        <v>56</v>
      </c>
      <c r="C28" s="2"/>
      <c r="D28" s="6" t="s">
        <v>20</v>
      </c>
      <c r="E28" s="2"/>
      <c r="F28" s="2"/>
      <c r="G28" s="2"/>
      <c r="H28" s="1" t="s">
        <v>57</v>
      </c>
      <c r="I28" s="2"/>
      <c r="J28" s="2"/>
      <c r="K28" s="2"/>
      <c r="L28" s="2"/>
      <c r="M28" s="2"/>
      <c r="N28" s="2"/>
      <c r="O28" s="2"/>
      <c r="P28" s="2"/>
      <c r="Q28" s="2"/>
      <c r="R28" s="2"/>
      <c r="S28" s="3"/>
      <c r="T28" s="3"/>
      <c r="U28" s="3"/>
      <c r="V28" s="3"/>
      <c r="W28" s="3"/>
      <c r="X28" s="3"/>
      <c r="Y28" s="3"/>
      <c r="Z28" s="3"/>
    </row>
    <row r="29" customFormat="false" ht="12.75" hidden="false" customHeight="false" outlineLevel="0" collapsed="false">
      <c r="A29" s="2"/>
      <c r="B29" s="1" t="s">
        <v>31</v>
      </c>
      <c r="C29" s="1" t="s">
        <v>32</v>
      </c>
      <c r="D29" s="6"/>
      <c r="E29" s="2"/>
      <c r="F29" s="2"/>
      <c r="G29" s="2"/>
      <c r="H29" s="2"/>
      <c r="I29" s="2"/>
      <c r="J29" s="2"/>
      <c r="K29" s="7" t="n">
        <v>1</v>
      </c>
      <c r="L29" s="7" t="n">
        <v>1</v>
      </c>
      <c r="M29" s="7" t="n">
        <v>2000</v>
      </c>
      <c r="N29" s="7" t="n">
        <v>4</v>
      </c>
      <c r="O29" s="7" t="n">
        <v>4</v>
      </c>
      <c r="P29" s="1" t="s">
        <v>28</v>
      </c>
      <c r="Q29" s="1" t="s">
        <v>29</v>
      </c>
      <c r="R29" s="2" t="s">
        <v>30</v>
      </c>
      <c r="S29" s="3"/>
      <c r="T29" s="3"/>
      <c r="U29" s="3"/>
      <c r="V29" s="3"/>
      <c r="W29" s="3"/>
      <c r="X29" s="3"/>
      <c r="Y29" s="3"/>
      <c r="Z29" s="3"/>
    </row>
    <row r="30" customFormat="false" ht="12.75" hidden="false" customHeight="false" outlineLevel="0" collapsed="false">
      <c r="A30" s="2"/>
      <c r="B30" s="1" t="s">
        <v>33</v>
      </c>
      <c r="C30" s="1" t="s">
        <v>34</v>
      </c>
      <c r="D30" s="6"/>
      <c r="E30" s="2"/>
      <c r="F30" s="2"/>
      <c r="G30" s="2"/>
      <c r="H30" s="2"/>
      <c r="I30" s="2"/>
      <c r="J30" s="2"/>
      <c r="K30" s="2"/>
      <c r="L30" s="2"/>
      <c r="M30" s="2"/>
      <c r="N30" s="2"/>
      <c r="O30" s="2"/>
      <c r="P30" s="2"/>
      <c r="Q30" s="2"/>
      <c r="R30" s="2"/>
      <c r="S30" s="3"/>
      <c r="T30" s="3"/>
      <c r="U30" s="3"/>
      <c r="V30" s="3"/>
      <c r="W30" s="3"/>
      <c r="X30" s="3"/>
      <c r="Y30" s="3"/>
      <c r="Z30" s="3"/>
    </row>
    <row r="31" customFormat="false" ht="12.75" hidden="false" customHeight="false" outlineLevel="0" collapsed="false">
      <c r="A31" s="2"/>
      <c r="B31" s="1" t="s">
        <v>35</v>
      </c>
      <c r="C31" s="1" t="s">
        <v>36</v>
      </c>
      <c r="D31" s="6"/>
      <c r="E31" s="2"/>
      <c r="F31" s="2"/>
      <c r="G31" s="2"/>
      <c r="H31" s="2"/>
      <c r="I31" s="2"/>
      <c r="J31" s="2"/>
      <c r="K31" s="2"/>
      <c r="L31" s="2"/>
      <c r="M31" s="2"/>
      <c r="N31" s="2"/>
      <c r="O31" s="2"/>
      <c r="P31" s="2"/>
      <c r="Q31" s="2"/>
      <c r="R31" s="2"/>
      <c r="S31" s="3"/>
      <c r="T31" s="3"/>
      <c r="U31" s="3"/>
      <c r="V31" s="3"/>
      <c r="W31" s="3"/>
      <c r="X31" s="3"/>
      <c r="Y31" s="3"/>
      <c r="Z31" s="3"/>
    </row>
    <row r="32" customFormat="false" ht="12.75" hidden="false" customHeight="false" outlineLevel="0" collapsed="false">
      <c r="A32" s="2"/>
      <c r="B32" s="1" t="s">
        <v>45</v>
      </c>
      <c r="C32" s="1" t="s">
        <v>58</v>
      </c>
      <c r="D32" s="6"/>
      <c r="E32" s="2"/>
      <c r="F32" s="2"/>
      <c r="G32" s="2"/>
      <c r="H32" s="2"/>
      <c r="I32" s="2"/>
      <c r="J32" s="2"/>
      <c r="K32" s="7" t="n">
        <v>1</v>
      </c>
      <c r="L32" s="7" t="n">
        <v>1</v>
      </c>
      <c r="M32" s="7" t="n">
        <v>1000</v>
      </c>
      <c r="N32" s="7" t="n">
        <v>4</v>
      </c>
      <c r="O32" s="7" t="n">
        <v>4</v>
      </c>
      <c r="P32" s="1" t="s">
        <v>28</v>
      </c>
      <c r="Q32" s="1" t="s">
        <v>29</v>
      </c>
      <c r="R32" s="2" t="s">
        <v>30</v>
      </c>
      <c r="S32" s="3"/>
      <c r="T32" s="3"/>
      <c r="U32" s="3"/>
      <c r="V32" s="3"/>
      <c r="W32" s="3"/>
      <c r="X32" s="3"/>
      <c r="Y32" s="3"/>
      <c r="Z32" s="3"/>
    </row>
    <row r="33" customFormat="false" ht="12.75" hidden="false" customHeight="false" outlineLevel="0" collapsed="false">
      <c r="A33" s="2"/>
      <c r="B33" s="1" t="s">
        <v>47</v>
      </c>
      <c r="C33" s="1" t="s">
        <v>59</v>
      </c>
      <c r="D33" s="6"/>
      <c r="E33" s="2"/>
      <c r="F33" s="2"/>
      <c r="G33" s="2"/>
      <c r="H33" s="2"/>
      <c r="I33" s="2"/>
      <c r="J33" s="2"/>
      <c r="K33" s="2"/>
      <c r="L33" s="2"/>
      <c r="M33" s="2"/>
      <c r="N33" s="2"/>
      <c r="O33" s="2"/>
      <c r="P33" s="2"/>
      <c r="Q33" s="2"/>
      <c r="R33" s="2"/>
      <c r="S33" s="3"/>
      <c r="T33" s="3"/>
      <c r="U33" s="3"/>
      <c r="V33" s="3"/>
      <c r="W33" s="3"/>
      <c r="X33" s="3"/>
      <c r="Y33" s="3"/>
      <c r="Z33" s="3"/>
    </row>
    <row r="34" customFormat="false" ht="12.75" hidden="false" customHeight="false" outlineLevel="0" collapsed="false">
      <c r="A34" s="2"/>
      <c r="B34" s="1" t="s">
        <v>49</v>
      </c>
      <c r="C34" s="1" t="s">
        <v>50</v>
      </c>
      <c r="D34" s="6"/>
      <c r="E34" s="2"/>
      <c r="F34" s="2"/>
      <c r="G34" s="2"/>
      <c r="H34" s="2"/>
      <c r="I34" s="2"/>
      <c r="J34" s="2"/>
      <c r="K34" s="2"/>
      <c r="L34" s="2"/>
      <c r="M34" s="2"/>
      <c r="N34" s="2"/>
      <c r="O34" s="2"/>
      <c r="P34" s="2"/>
      <c r="Q34" s="2"/>
      <c r="R34" s="2"/>
      <c r="S34" s="3"/>
      <c r="T34" s="3"/>
      <c r="U34" s="3"/>
      <c r="V34" s="3"/>
      <c r="W34" s="3"/>
      <c r="X34" s="3"/>
      <c r="Y34" s="3"/>
      <c r="Z34" s="3"/>
    </row>
    <row r="35" customFormat="false" ht="12.75" hidden="false" customHeight="false" outlineLevel="0" collapsed="false">
      <c r="A35" s="1" t="s">
        <v>60</v>
      </c>
      <c r="B35" s="1" t="s">
        <v>61</v>
      </c>
      <c r="C35" s="2"/>
      <c r="D35" s="6" t="s">
        <v>53</v>
      </c>
      <c r="E35" s="2"/>
      <c r="F35" s="2"/>
      <c r="G35" s="2"/>
      <c r="H35" s="2" t="s">
        <v>62</v>
      </c>
      <c r="I35" s="2"/>
      <c r="J35" s="2"/>
      <c r="K35" s="7" t="n">
        <v>1</v>
      </c>
      <c r="L35" s="7" t="n">
        <v>1</v>
      </c>
      <c r="M35" s="7" t="n">
        <v>0</v>
      </c>
      <c r="N35" s="7" t="n">
        <v>4</v>
      </c>
      <c r="O35" s="7" t="n">
        <v>4</v>
      </c>
      <c r="P35" s="1" t="s">
        <v>28</v>
      </c>
      <c r="Q35" s="1" t="s">
        <v>29</v>
      </c>
      <c r="R35" s="2" t="s">
        <v>63</v>
      </c>
      <c r="S35" s="3"/>
      <c r="T35" s="3"/>
      <c r="U35" s="3"/>
      <c r="V35" s="3"/>
      <c r="W35" s="3"/>
      <c r="X35" s="3"/>
      <c r="Y35" s="3"/>
      <c r="Z35" s="3"/>
    </row>
    <row r="36" customFormat="false" ht="12.75" hidden="false" customHeight="false" outlineLevel="0" collapsed="false">
      <c r="A36" s="2"/>
      <c r="B36" s="1" t="s">
        <v>31</v>
      </c>
      <c r="C36" s="1" t="s">
        <v>64</v>
      </c>
      <c r="D36" s="6"/>
      <c r="E36" s="2"/>
      <c r="F36" s="2"/>
      <c r="G36" s="2"/>
      <c r="H36" s="2"/>
      <c r="I36" s="2"/>
      <c r="J36" s="2"/>
      <c r="K36" s="2"/>
      <c r="L36" s="2"/>
      <c r="M36" s="2"/>
      <c r="N36" s="2"/>
      <c r="O36" s="2"/>
      <c r="P36" s="2"/>
      <c r="Q36" s="2"/>
      <c r="R36" s="2"/>
      <c r="S36" s="3"/>
      <c r="T36" s="3"/>
      <c r="U36" s="3"/>
      <c r="V36" s="3"/>
      <c r="W36" s="3"/>
      <c r="X36" s="3"/>
      <c r="Y36" s="3"/>
      <c r="Z36" s="3"/>
    </row>
    <row r="37" customFormat="false" ht="12.75" hidden="false" customHeight="false" outlineLevel="0" collapsed="false">
      <c r="A37" s="2"/>
      <c r="B37" s="1" t="s">
        <v>33</v>
      </c>
      <c r="C37" s="1" t="s">
        <v>65</v>
      </c>
      <c r="D37" s="6"/>
      <c r="E37" s="2"/>
      <c r="F37" s="2"/>
      <c r="G37" s="2"/>
      <c r="H37" s="2"/>
      <c r="I37" s="2"/>
      <c r="J37" s="2"/>
      <c r="K37" s="2"/>
      <c r="L37" s="2"/>
      <c r="M37" s="2"/>
      <c r="N37" s="2"/>
      <c r="O37" s="2"/>
      <c r="P37" s="2"/>
      <c r="Q37" s="2"/>
      <c r="R37" s="2"/>
      <c r="S37" s="3"/>
      <c r="T37" s="3"/>
      <c r="U37" s="3"/>
      <c r="V37" s="3"/>
      <c r="W37" s="3"/>
      <c r="X37" s="3"/>
      <c r="Y37" s="3"/>
      <c r="Z37" s="3"/>
    </row>
    <row r="38" customFormat="false" ht="12.75" hidden="false" customHeight="false" outlineLevel="0" collapsed="false">
      <c r="A38" s="2"/>
      <c r="B38" s="1" t="s">
        <v>35</v>
      </c>
      <c r="C38" s="1" t="s">
        <v>36</v>
      </c>
      <c r="D38" s="6"/>
      <c r="E38" s="2"/>
      <c r="F38" s="2"/>
      <c r="G38" s="2"/>
      <c r="H38" s="2"/>
      <c r="I38" s="2"/>
      <c r="J38" s="2"/>
      <c r="S38" s="3"/>
      <c r="T38" s="3"/>
      <c r="U38" s="3"/>
      <c r="V38" s="3"/>
      <c r="W38" s="3"/>
      <c r="X38" s="3"/>
      <c r="Y38" s="3"/>
      <c r="Z38" s="3"/>
    </row>
    <row r="39" customFormat="false" ht="12.75" hidden="false" customHeight="false" outlineLevel="0" collapsed="false">
      <c r="A39" s="2"/>
      <c r="B39" s="1" t="s">
        <v>45</v>
      </c>
      <c r="C39" s="1" t="s">
        <v>66</v>
      </c>
      <c r="D39" s="6"/>
      <c r="E39" s="2"/>
      <c r="F39" s="2"/>
      <c r="G39" s="2"/>
      <c r="H39" s="2"/>
      <c r="I39" s="2"/>
      <c r="J39" s="2"/>
      <c r="K39" s="7" t="n">
        <v>1</v>
      </c>
      <c r="L39" s="7" t="n">
        <v>1</v>
      </c>
      <c r="M39" s="7" t="n">
        <v>0</v>
      </c>
      <c r="N39" s="7" t="n">
        <v>4</v>
      </c>
      <c r="O39" s="7" t="n">
        <v>4</v>
      </c>
      <c r="P39" s="1" t="s">
        <v>28</v>
      </c>
      <c r="Q39" s="1" t="s">
        <v>29</v>
      </c>
      <c r="R39" s="2" t="s">
        <v>67</v>
      </c>
      <c r="S39" s="3"/>
      <c r="T39" s="3"/>
      <c r="U39" s="3"/>
      <c r="V39" s="3"/>
      <c r="W39" s="3"/>
      <c r="X39" s="3"/>
      <c r="Y39" s="3"/>
      <c r="Z39" s="3"/>
    </row>
    <row r="40" customFormat="false" ht="12.75" hidden="false" customHeight="false" outlineLevel="0" collapsed="false">
      <c r="A40" s="2"/>
      <c r="B40" s="1" t="s">
        <v>47</v>
      </c>
      <c r="C40" s="1" t="s">
        <v>68</v>
      </c>
      <c r="D40" s="6"/>
      <c r="E40" s="2"/>
      <c r="F40" s="2"/>
      <c r="G40" s="2"/>
      <c r="H40" s="2"/>
      <c r="I40" s="2"/>
      <c r="J40" s="2"/>
      <c r="K40" s="2"/>
      <c r="L40" s="2"/>
      <c r="M40" s="2"/>
      <c r="N40" s="2"/>
      <c r="O40" s="2"/>
      <c r="P40" s="2"/>
      <c r="Q40" s="2"/>
      <c r="R40" s="2"/>
      <c r="S40" s="3"/>
      <c r="T40" s="3"/>
      <c r="U40" s="3"/>
      <c r="V40" s="3"/>
      <c r="W40" s="3"/>
      <c r="X40" s="3"/>
      <c r="Y40" s="3"/>
      <c r="Z40" s="3"/>
    </row>
    <row r="41" customFormat="false" ht="15.75" hidden="false" customHeight="true" outlineLevel="0" collapsed="false">
      <c r="A41" s="2"/>
      <c r="B41" s="1" t="s">
        <v>49</v>
      </c>
      <c r="C41" s="1" t="s">
        <v>50</v>
      </c>
      <c r="D41" s="6"/>
      <c r="E41" s="2"/>
      <c r="F41" s="2"/>
      <c r="G41" s="2"/>
      <c r="H41" s="2"/>
      <c r="I41" s="2"/>
      <c r="J41" s="2"/>
      <c r="K41" s="2"/>
      <c r="L41" s="2"/>
      <c r="M41" s="2"/>
      <c r="N41" s="2"/>
      <c r="O41" s="2"/>
      <c r="P41" s="2"/>
      <c r="Q41" s="2"/>
      <c r="R41" s="2"/>
      <c r="S41" s="3"/>
      <c r="T41" s="3"/>
      <c r="U41" s="3"/>
      <c r="V41" s="3"/>
      <c r="W41" s="3"/>
      <c r="X41" s="3"/>
      <c r="Y41" s="3"/>
      <c r="Z41" s="3"/>
    </row>
    <row r="42" customFormat="false" ht="12.75" hidden="false" customHeight="false" outlineLevel="0" collapsed="false">
      <c r="A42" s="1" t="s">
        <v>69</v>
      </c>
      <c r="B42" s="1" t="s">
        <v>70</v>
      </c>
      <c r="C42" s="1"/>
      <c r="D42" s="6" t="s">
        <v>53</v>
      </c>
      <c r="E42" s="2"/>
      <c r="F42" s="2"/>
      <c r="G42" s="2"/>
      <c r="H42" s="2" t="s">
        <v>71</v>
      </c>
      <c r="I42" s="2"/>
      <c r="J42" s="2"/>
      <c r="K42" s="7" t="n">
        <v>1</v>
      </c>
      <c r="L42" s="7" t="n">
        <v>1</v>
      </c>
      <c r="M42" s="7" t="n">
        <v>0</v>
      </c>
      <c r="N42" s="7" t="n">
        <v>4</v>
      </c>
      <c r="O42" s="7" t="n">
        <v>4</v>
      </c>
      <c r="P42" s="1" t="s">
        <v>28</v>
      </c>
      <c r="Q42" s="1" t="s">
        <v>29</v>
      </c>
      <c r="R42" s="2" t="s">
        <v>30</v>
      </c>
      <c r="S42" s="3"/>
      <c r="T42" s="3"/>
      <c r="U42" s="3"/>
      <c r="V42" s="3"/>
      <c r="W42" s="3"/>
      <c r="X42" s="3"/>
      <c r="Y42" s="3"/>
      <c r="Z42" s="3"/>
    </row>
    <row r="43" customFormat="false" ht="12.75" hidden="false" customHeight="false" outlineLevel="0" collapsed="false">
      <c r="A43" s="2"/>
      <c r="B43" s="1" t="s">
        <v>72</v>
      </c>
      <c r="C43" s="1" t="s">
        <v>73</v>
      </c>
      <c r="D43" s="6"/>
      <c r="E43" s="2"/>
      <c r="F43" s="2"/>
      <c r="G43" s="2"/>
      <c r="H43" s="2"/>
      <c r="I43" s="2"/>
      <c r="J43" s="2"/>
      <c r="K43" s="2"/>
      <c r="L43" s="2"/>
      <c r="M43" s="2"/>
      <c r="N43" s="2"/>
      <c r="O43" s="2"/>
      <c r="P43" s="2"/>
      <c r="Q43" s="2"/>
      <c r="R43" s="2"/>
      <c r="S43" s="3"/>
      <c r="T43" s="3"/>
      <c r="U43" s="3"/>
      <c r="V43" s="3"/>
      <c r="W43" s="3"/>
      <c r="X43" s="3"/>
      <c r="Y43" s="3"/>
      <c r="Z43" s="3"/>
    </row>
    <row r="44" customFormat="false" ht="12.75" hidden="false" customHeight="false" outlineLevel="0" collapsed="false">
      <c r="A44" s="2"/>
      <c r="B44" s="1" t="s">
        <v>74</v>
      </c>
      <c r="C44" s="1" t="s">
        <v>75</v>
      </c>
      <c r="D44" s="6"/>
      <c r="E44" s="2"/>
      <c r="F44" s="2"/>
      <c r="G44" s="2"/>
      <c r="H44" s="2"/>
      <c r="I44" s="2"/>
      <c r="J44" s="2"/>
      <c r="K44" s="2"/>
      <c r="L44" s="2"/>
      <c r="M44" s="2"/>
      <c r="N44" s="2"/>
      <c r="O44" s="2"/>
      <c r="P44" s="2"/>
      <c r="Q44" s="2"/>
      <c r="R44" s="2"/>
      <c r="S44" s="3"/>
      <c r="T44" s="3"/>
      <c r="U44" s="3"/>
      <c r="V44" s="3"/>
      <c r="W44" s="3"/>
      <c r="X44" s="3"/>
      <c r="Y44" s="3"/>
      <c r="Z44" s="3"/>
    </row>
    <row r="45" customFormat="false" ht="12.75" hidden="false" customHeight="false" outlineLevel="0" collapsed="false">
      <c r="A45" s="8" t="s">
        <v>76</v>
      </c>
      <c r="B45" s="8" t="s">
        <v>31</v>
      </c>
      <c r="C45" s="8" t="s">
        <v>77</v>
      </c>
      <c r="D45" s="9" t="s">
        <v>20</v>
      </c>
      <c r="E45" s="8"/>
      <c r="F45" s="8"/>
      <c r="G45" s="8"/>
      <c r="H45" s="8" t="s">
        <v>78</v>
      </c>
      <c r="I45" s="8"/>
      <c r="J45" s="8"/>
      <c r="K45" s="8"/>
      <c r="L45" s="8"/>
      <c r="M45" s="8"/>
      <c r="N45" s="8"/>
      <c r="O45" s="8"/>
      <c r="P45" s="8"/>
      <c r="Q45" s="8"/>
      <c r="R45" s="2"/>
      <c r="S45" s="3"/>
      <c r="T45" s="3"/>
      <c r="U45" s="3"/>
      <c r="V45" s="3"/>
      <c r="W45" s="3"/>
      <c r="X45" s="3"/>
      <c r="Y45" s="3"/>
      <c r="Z45" s="3"/>
    </row>
    <row r="46" customFormat="false" ht="12.75" hidden="false" customHeight="false" outlineLevel="0" collapsed="false">
      <c r="A46" s="8"/>
      <c r="B46" s="8" t="s">
        <v>33</v>
      </c>
      <c r="C46" s="8" t="s">
        <v>79</v>
      </c>
      <c r="D46" s="9"/>
      <c r="E46" s="8"/>
      <c r="F46" s="8"/>
      <c r="G46" s="8"/>
      <c r="H46" s="8"/>
      <c r="I46" s="8"/>
      <c r="J46" s="8"/>
      <c r="K46" s="8"/>
      <c r="L46" s="8"/>
      <c r="M46" s="8"/>
      <c r="N46" s="8"/>
      <c r="O46" s="8"/>
      <c r="P46" s="8"/>
      <c r="Q46" s="8"/>
      <c r="R46" s="2"/>
      <c r="S46" s="3"/>
      <c r="T46" s="3"/>
      <c r="U46" s="3"/>
      <c r="V46" s="3"/>
      <c r="W46" s="3"/>
      <c r="X46" s="3"/>
      <c r="Y46" s="3"/>
      <c r="Z46" s="3"/>
    </row>
    <row r="47" customFormat="false" ht="12.75" hidden="false" customHeight="false" outlineLevel="0" collapsed="false">
      <c r="A47" s="8"/>
      <c r="B47" s="8" t="s">
        <v>35</v>
      </c>
      <c r="C47" s="8" t="s">
        <v>80</v>
      </c>
      <c r="D47" s="9"/>
      <c r="E47" s="8"/>
      <c r="F47" s="8"/>
      <c r="G47" s="8"/>
      <c r="H47" s="8"/>
      <c r="I47" s="8"/>
      <c r="J47" s="8"/>
      <c r="K47" s="8"/>
      <c r="L47" s="8"/>
      <c r="M47" s="8"/>
      <c r="N47" s="8"/>
      <c r="O47" s="8"/>
      <c r="P47" s="8"/>
      <c r="Q47" s="8"/>
      <c r="R47" s="2"/>
      <c r="S47" s="3"/>
      <c r="T47" s="3"/>
      <c r="U47" s="3"/>
      <c r="V47" s="3"/>
      <c r="W47" s="3"/>
      <c r="X47" s="3"/>
      <c r="Y47" s="3"/>
      <c r="Z47" s="3"/>
    </row>
    <row r="48" customFormat="false" ht="12.75" hidden="false" customHeight="false" outlineLevel="0" collapsed="false">
      <c r="A48" s="8"/>
      <c r="B48" s="8" t="s">
        <v>45</v>
      </c>
      <c r="C48" s="8" t="s">
        <v>81</v>
      </c>
      <c r="D48" s="9"/>
      <c r="E48" s="8"/>
      <c r="F48" s="8"/>
      <c r="G48" s="8"/>
      <c r="H48" s="8"/>
      <c r="I48" s="8"/>
      <c r="J48" s="8"/>
      <c r="K48" s="8"/>
      <c r="L48" s="8"/>
      <c r="M48" s="8"/>
      <c r="N48" s="8"/>
      <c r="O48" s="8"/>
      <c r="P48" s="8"/>
      <c r="Q48" s="8"/>
      <c r="R48" s="2"/>
      <c r="S48" s="3"/>
      <c r="T48" s="3"/>
      <c r="U48" s="3"/>
      <c r="V48" s="3"/>
      <c r="W48" s="3"/>
      <c r="X48" s="3"/>
      <c r="Y48" s="3"/>
      <c r="Z48" s="3"/>
    </row>
    <row r="49" customFormat="false" ht="12.75" hidden="false" customHeight="false" outlineLevel="0" collapsed="false">
      <c r="A49" s="1" t="s">
        <v>82</v>
      </c>
      <c r="B49" s="2"/>
      <c r="C49" s="1" t="s">
        <v>83</v>
      </c>
      <c r="D49" s="5" t="s">
        <v>53</v>
      </c>
      <c r="E49" s="2"/>
      <c r="F49" s="2"/>
      <c r="G49" s="2"/>
      <c r="H49" s="2"/>
      <c r="I49" s="2"/>
      <c r="J49" s="2"/>
      <c r="K49" s="2"/>
      <c r="L49" s="2"/>
      <c r="M49" s="2"/>
      <c r="N49" s="2"/>
      <c r="O49" s="2"/>
      <c r="P49" s="2"/>
      <c r="Q49" s="2"/>
      <c r="R49" s="2"/>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D9:D12"/>
    <mergeCell ref="D13:D16"/>
    <mergeCell ref="D17:D23"/>
    <mergeCell ref="D24:D27"/>
    <mergeCell ref="D28:D34"/>
    <mergeCell ref="D35:D41"/>
    <mergeCell ref="D42:D44"/>
    <mergeCell ref="D45:D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G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120</v>
      </c>
    </row>
    <row r="3" customFormat="false" ht="15.75" hidden="false" customHeight="true" outlineLevel="0" collapsed="false">
      <c r="A3" s="10" t="str">
        <f aca="false">CONCATENATE("Title: Changes in average volatility due to measured changes in trade barriers, alternative calibrations (",_xlfn.UNICHAR(963), " = 0.5 and ",_xlfn.UNICHAR(963), " = 2)")</f>
        <v>Title: Changes in average volatility due to measured changes in trade barriers, alternative calibrations (σ = 0.5 and σ = 2)</v>
      </c>
    </row>
    <row r="5" customFormat="false" ht="15.75" hidden="false" customHeight="true" outlineLevel="0" collapsed="false">
      <c r="B5" s="28" t="str">
        <f aca="false">CONCATENATE(_xlfn.UNICHAR(963)," = 0.5")</f>
        <v>σ = 0.5</v>
      </c>
      <c r="C5" s="28"/>
      <c r="D5" s="28"/>
      <c r="E5" s="28" t="str">
        <f aca="false">CONCATENATE(_xlfn.UNICHAR(963)," = 2")</f>
        <v>σ = 2</v>
      </c>
      <c r="F5" s="28"/>
      <c r="G5" s="28"/>
    </row>
    <row r="6" customFormat="false" ht="41.25" hidden="false" customHeight="true" outlineLevel="0" collapsed="false">
      <c r="A6" s="12"/>
      <c r="B6" s="13" t="s">
        <v>87</v>
      </c>
      <c r="C6" s="14" t="s">
        <v>88</v>
      </c>
      <c r="D6" s="15" t="s">
        <v>89</v>
      </c>
      <c r="E6" s="13" t="s">
        <v>87</v>
      </c>
      <c r="F6" s="14" t="s">
        <v>88</v>
      </c>
      <c r="G6" s="15" t="s">
        <v>89</v>
      </c>
    </row>
    <row r="7" customFormat="false" ht="15.75" hidden="false" customHeight="true" outlineLevel="0" collapsed="false">
      <c r="A7" s="16" t="s">
        <v>90</v>
      </c>
      <c r="B7" s="17" t="str">
        <f aca="false">CONCATENATE(TEXT(ROUND([10]output_table!F2,1),"0.0"),"%")</f>
        <v>-2.3%</v>
      </c>
      <c r="C7" s="18" t="str">
        <f aca="false">CONCATENATE(TEXT(ROUND([10]output_table!G2,1),"0.0"),"%")</f>
        <v>1.6%</v>
      </c>
      <c r="D7" s="19" t="str">
        <f aca="false">CONCATENATE(TEXT(ROUND([10]output_table!H2,1),"0.0"),"%")</f>
        <v>-3.9%</v>
      </c>
      <c r="E7" s="17" t="str">
        <f aca="false">CONCATENATE(TEXT(ROUND([11]output_table!F2,1),"0.0"),"%")</f>
        <v>1.7%</v>
      </c>
      <c r="F7" s="18" t="str">
        <f aca="false">CONCATENATE(TEXT(ROUND([11]output_table!G2,1),"0.0"),"%")</f>
        <v>-1.6%</v>
      </c>
      <c r="G7" s="19" t="str">
        <f aca="false">CONCATENATE(TEXT(ROUND([11]output_table!H2,1),"0.0"),"%")</f>
        <v>3.3%</v>
      </c>
    </row>
    <row r="8" customFormat="false" ht="15.75" hidden="false" customHeight="true" outlineLevel="0" collapsed="false">
      <c r="A8" s="20" t="s">
        <v>91</v>
      </c>
      <c r="B8" s="21" t="str">
        <f aca="false">CONCATENATE(TEXT(ROUND([10]output_table!F3,1),"0.0"),"%")</f>
        <v>-38.2%</v>
      </c>
      <c r="C8" s="22" t="str">
        <f aca="false">CONCATENATE(TEXT(ROUND([10]output_table!G3,1),"0.0"),"%")</f>
        <v>-45.2%</v>
      </c>
      <c r="D8" s="23" t="str">
        <f aca="false">CONCATENATE(TEXT(ROUND([10]output_table!H3,1),"0.0"),"%")</f>
        <v>7.0%</v>
      </c>
      <c r="E8" s="21" t="str">
        <f aca="false">CONCATENATE(TEXT(ROUND([11]output_table!F3,1),"0.0"),"%")</f>
        <v>-49.5%</v>
      </c>
      <c r="F8" s="22" t="str">
        <f aca="false">CONCATENATE(TEXT(ROUND([11]output_table!G3,1),"0.0"),"%")</f>
        <v>-69.3%</v>
      </c>
      <c r="G8" s="23" t="str">
        <f aca="false">CONCATENATE(TEXT(ROUND([11]output_table!H3,1),"0.0"),"%")</f>
        <v>19.8%</v>
      </c>
    </row>
    <row r="9" customFormat="false" ht="15.75" hidden="false" customHeight="true" outlineLevel="0" collapsed="false">
      <c r="A9" s="20" t="s">
        <v>92</v>
      </c>
      <c r="B9" s="21" t="str">
        <f aca="false">CONCATENATE(TEXT(ROUND([10]output_table!F4,1),"0.0"),"%")</f>
        <v>-54.0%</v>
      </c>
      <c r="C9" s="22" t="str">
        <f aca="false">CONCATENATE(TEXT(ROUND([10]output_table!G4,1),"0.0"),"%")</f>
        <v>-119.7%</v>
      </c>
      <c r="D9" s="23" t="str">
        <f aca="false">CONCATENATE(TEXT(ROUND([10]output_table!H4,1),"0.0"),"%")</f>
        <v>65.7%</v>
      </c>
      <c r="E9" s="21" t="str">
        <f aca="false">CONCATENATE(TEXT(ROUND([11]output_table!F4,1),"0.0"),"%")</f>
        <v>-35.4%</v>
      </c>
      <c r="F9" s="22" t="str">
        <f aca="false">CONCATENATE(TEXT(ROUND([11]output_table!G4,1),"0.0"),"%")</f>
        <v>-101.4%</v>
      </c>
      <c r="G9" s="23" t="str">
        <f aca="false">CONCATENATE(TEXT(ROUND([11]output_table!H4,1),"0.0"),"%")</f>
        <v>65.9%</v>
      </c>
    </row>
    <row r="10" customFormat="false" ht="15.75" hidden="false" customHeight="true" outlineLevel="0" collapsed="false">
      <c r="A10" s="20" t="s">
        <v>93</v>
      </c>
      <c r="B10" s="21" t="str">
        <f aca="false">CONCATENATE(TEXT(ROUND([10]output_table!F5,1),"0.0"),"%")</f>
        <v>-61.5%</v>
      </c>
      <c r="C10" s="22" t="str">
        <f aca="false">CONCATENATE(TEXT(ROUND([10]output_table!G5,1),"0.0"),"%")</f>
        <v>-89.9%</v>
      </c>
      <c r="D10" s="23" t="str">
        <f aca="false">CONCATENATE(TEXT(ROUND([10]output_table!H5,1),"0.0"),"%")</f>
        <v>28.3%</v>
      </c>
      <c r="E10" s="21" t="str">
        <f aca="false">CONCATENATE(TEXT(ROUND([11]output_table!F5,1),"0.0"),"%")</f>
        <v>-51.4%</v>
      </c>
      <c r="F10" s="22" t="str">
        <f aca="false">CONCATENATE(TEXT(ROUND([11]output_table!G5,1),"0.0"),"%")</f>
        <v>-85.4%</v>
      </c>
      <c r="G10" s="23" t="str">
        <f aca="false">CONCATENATE(TEXT(ROUND([11]output_table!H5,1),"0.0"),"%")</f>
        <v>34.1%</v>
      </c>
    </row>
    <row r="11" customFormat="false" ht="15.75" hidden="false" customHeight="true" outlineLevel="0" collapsed="false">
      <c r="A11" s="20" t="s">
        <v>94</v>
      </c>
      <c r="B11" s="21" t="str">
        <f aca="false">CONCATENATE(TEXT(ROUND([10]output_table!F6,1),"0.0"),"%")</f>
        <v>1.7%</v>
      </c>
      <c r="C11" s="22" t="str">
        <f aca="false">CONCATENATE(TEXT(ROUND([10]output_table!G6,1),"0.0"),"%")</f>
        <v>-1.3%</v>
      </c>
      <c r="D11" s="23" t="str">
        <f aca="false">CONCATENATE(TEXT(ROUND([10]output_table!H6,1),"0.0"),"%")</f>
        <v>3.1%</v>
      </c>
      <c r="E11" s="21" t="str">
        <f aca="false">CONCATENATE(TEXT(ROUND([11]output_table!F6,1),"0.0"),"%")</f>
        <v>0.3%</v>
      </c>
      <c r="F11" s="22" t="str">
        <f aca="false">CONCATENATE(TEXT(ROUND([11]output_table!G6,1),"0.0"),"%")</f>
        <v>0.5%</v>
      </c>
      <c r="G11" s="23" t="str">
        <f aca="false">CONCATENATE(TEXT(ROUND([11]output_table!H6,1),"0.0"),"%")</f>
        <v>-0.2%</v>
      </c>
    </row>
    <row r="12" customFormat="false" ht="15.75" hidden="false" customHeight="true" outlineLevel="0" collapsed="false">
      <c r="A12" s="20" t="s">
        <v>95</v>
      </c>
      <c r="B12" s="21" t="str">
        <f aca="false">CONCATENATE(TEXT(ROUND([10]output_table!F7,1),"0.0"),"%")</f>
        <v>-27.8%</v>
      </c>
      <c r="C12" s="22" t="str">
        <f aca="false">CONCATENATE(TEXT(ROUND([10]output_table!G7,1),"0.0"),"%")</f>
        <v>-99.2%</v>
      </c>
      <c r="D12" s="23" t="str">
        <f aca="false">CONCATENATE(TEXT(ROUND([10]output_table!H7,1),"0.0"),"%")</f>
        <v>71.4%</v>
      </c>
      <c r="E12" s="21" t="str">
        <f aca="false">CONCATENATE(TEXT(ROUND([11]output_table!F7,1),"0.0"),"%")</f>
        <v>-11.3%</v>
      </c>
      <c r="F12" s="22" t="str">
        <f aca="false">CONCATENATE(TEXT(ROUND([11]output_table!G7,1),"0.0"),"%")</f>
        <v>-4.8%</v>
      </c>
      <c r="G12" s="23" t="str">
        <f aca="false">CONCATENATE(TEXT(ROUND([11]output_table!H7,1),"0.0"),"%")</f>
        <v>-6.5%</v>
      </c>
    </row>
    <row r="13" customFormat="false" ht="15.75" hidden="false" customHeight="true" outlineLevel="0" collapsed="false">
      <c r="A13" s="20" t="s">
        <v>96</v>
      </c>
      <c r="B13" s="21" t="str">
        <f aca="false">CONCATENATE(TEXT(ROUND([10]output_table!F8,1),"0.0"),"%")</f>
        <v>-70.0%</v>
      </c>
      <c r="C13" s="22" t="str">
        <f aca="false">CONCATENATE(TEXT(ROUND([10]output_table!G8,1),"0.0"),"%")</f>
        <v>-23.3%</v>
      </c>
      <c r="D13" s="23" t="str">
        <f aca="false">CONCATENATE(TEXT(ROUND([10]output_table!H8,1),"0.0"),"%")</f>
        <v>-46.8%</v>
      </c>
      <c r="E13" s="21" t="str">
        <f aca="false">CONCATENATE(TEXT(ROUND([11]output_table!F8,1),"0.0"),"%")</f>
        <v>-52.9%</v>
      </c>
      <c r="F13" s="22" t="str">
        <f aca="false">CONCATENATE(TEXT(ROUND([11]output_table!G8,1),"0.0"),"%")</f>
        <v>-74.3%</v>
      </c>
      <c r="G13" s="23" t="str">
        <f aca="false">CONCATENATE(TEXT(ROUND([11]output_table!H8,1),"0.0"),"%")</f>
        <v>21.4%</v>
      </c>
    </row>
    <row r="14" customFormat="false" ht="15.75" hidden="false" customHeight="true" outlineLevel="0" collapsed="false">
      <c r="A14" s="20" t="s">
        <v>97</v>
      </c>
      <c r="B14" s="21" t="str">
        <f aca="false">CONCATENATE(TEXT(ROUND([10]output_table!F9,1),"0.0"),"%")</f>
        <v>-22.0%</v>
      </c>
      <c r="C14" s="22" t="str">
        <f aca="false">CONCATENATE(TEXT(ROUND([10]output_table!G9,1),"0.0"),"%")</f>
        <v>-37.7%</v>
      </c>
      <c r="D14" s="23" t="str">
        <f aca="false">CONCATENATE(TEXT(ROUND([10]output_table!H9,1),"0.0"),"%")</f>
        <v>15.7%</v>
      </c>
      <c r="E14" s="21" t="str">
        <f aca="false">CONCATENATE(TEXT(ROUND([11]output_table!F9,1),"0.0"),"%")</f>
        <v>-30.1%</v>
      </c>
      <c r="F14" s="22" t="str">
        <f aca="false">CONCATENATE(TEXT(ROUND([11]output_table!G9,1),"0.0"),"%")</f>
        <v>-84.9%</v>
      </c>
      <c r="G14" s="23" t="str">
        <f aca="false">CONCATENATE(TEXT(ROUND([11]output_table!H9,1),"0.0"),"%")</f>
        <v>54.8%</v>
      </c>
    </row>
    <row r="15" customFormat="false" ht="15.75" hidden="false" customHeight="true" outlineLevel="0" collapsed="false">
      <c r="A15" s="20" t="s">
        <v>98</v>
      </c>
      <c r="B15" s="21" t="str">
        <f aca="false">CONCATENATE(TEXT(ROUND([10]output_table!F10,1),"0.0"),"%")</f>
        <v>-17.4%</v>
      </c>
      <c r="C15" s="22" t="str">
        <f aca="false">CONCATENATE(TEXT(ROUND([10]output_table!G10,1),"0.0"),"%")</f>
        <v>8.7%</v>
      </c>
      <c r="D15" s="23" t="str">
        <f aca="false">CONCATENATE(TEXT(ROUND([10]output_table!H10,1),"0.0"),"%")</f>
        <v>-26.1%</v>
      </c>
      <c r="E15" s="21" t="str">
        <f aca="false">CONCATENATE(TEXT(ROUND([11]output_table!F10,1),"0.0"),"%")</f>
        <v>-7.4%</v>
      </c>
      <c r="F15" s="22" t="str">
        <f aca="false">CONCATENATE(TEXT(ROUND([11]output_table!G10,1),"0.0"),"%")</f>
        <v>-3.1%</v>
      </c>
      <c r="G15" s="23" t="str">
        <f aca="false">CONCATENATE(TEXT(ROUND([11]output_table!H10,1),"0.0"),"%")</f>
        <v>-4.3%</v>
      </c>
    </row>
    <row r="16" customFormat="false" ht="15.75" hidden="false" customHeight="true" outlineLevel="0" collapsed="false">
      <c r="A16" s="20" t="s">
        <v>99</v>
      </c>
      <c r="B16" s="21" t="str">
        <f aca="false">CONCATENATE(TEXT(ROUND([10]output_table!F11,1),"0.0"),"%")</f>
        <v>-25.4%</v>
      </c>
      <c r="C16" s="22" t="str">
        <f aca="false">CONCATENATE(TEXT(ROUND([10]output_table!G11,1),"0.0"),"%")</f>
        <v>-21.2%</v>
      </c>
      <c r="D16" s="23" t="str">
        <f aca="false">CONCATENATE(TEXT(ROUND([10]output_table!H11,1),"0.0"),"%")</f>
        <v>-4.1%</v>
      </c>
      <c r="E16" s="21" t="str">
        <f aca="false">CONCATENATE(TEXT(ROUND([11]output_table!F11,1),"0.0"),"%")</f>
        <v>-31.6%</v>
      </c>
      <c r="F16" s="22" t="str">
        <f aca="false">CONCATENATE(TEXT(ROUND([11]output_table!G11,1),"0.0"),"%")</f>
        <v>-34.1%</v>
      </c>
      <c r="G16" s="23" t="str">
        <f aca="false">CONCATENATE(TEXT(ROUND([11]output_table!H11,1),"0.0"),"%")</f>
        <v>2.5%</v>
      </c>
    </row>
    <row r="17" customFormat="false" ht="15.75" hidden="false" customHeight="true" outlineLevel="0" collapsed="false">
      <c r="A17" s="20" t="s">
        <v>100</v>
      </c>
      <c r="B17" s="21" t="str">
        <f aca="false">CONCATENATE(TEXT(ROUND([10]output_table!F12,1),"0.0"),"%")</f>
        <v>-20.4%</v>
      </c>
      <c r="C17" s="22" t="str">
        <f aca="false">CONCATENATE(TEXT(ROUND([10]output_table!G12,1),"0.0"),"%")</f>
        <v>31.0%</v>
      </c>
      <c r="D17" s="23" t="str">
        <f aca="false">CONCATENATE(TEXT(ROUND([10]output_table!H12,1),"0.0"),"%")</f>
        <v>-51.4%</v>
      </c>
      <c r="E17" s="21" t="str">
        <f aca="false">CONCATENATE(TEXT(ROUND([11]output_table!F12,1),"0.0"),"%")</f>
        <v>7.1%</v>
      </c>
      <c r="F17" s="22" t="str">
        <f aca="false">CONCATENATE(TEXT(ROUND([11]output_table!G12,1),"0.0"),"%")</f>
        <v>-55.0%</v>
      </c>
      <c r="G17" s="23" t="str">
        <f aca="false">CONCATENATE(TEXT(ROUND([11]output_table!H12,1),"0.0"),"%")</f>
        <v>62.1%</v>
      </c>
    </row>
    <row r="18" customFormat="false" ht="15.75" hidden="false" customHeight="true" outlineLevel="0" collapsed="false">
      <c r="A18" s="20" t="s">
        <v>101</v>
      </c>
      <c r="B18" s="21" t="str">
        <f aca="false">CONCATENATE(TEXT(ROUND([10]output_table!F13,1),"0.0"),"%")</f>
        <v>-29.7%</v>
      </c>
      <c r="C18" s="22" t="str">
        <f aca="false">CONCATENATE(TEXT(ROUND([10]output_table!G13,1),"0.0"),"%")</f>
        <v>-26.4%</v>
      </c>
      <c r="D18" s="23" t="str">
        <f aca="false">CONCATENATE(TEXT(ROUND([10]output_table!H13,1),"0.0"),"%")</f>
        <v>-3.2%</v>
      </c>
      <c r="E18" s="21" t="str">
        <f aca="false">CONCATENATE(TEXT(ROUND([11]output_table!F13,1),"0.0"),"%")</f>
        <v>-0.5%</v>
      </c>
      <c r="F18" s="22" t="str">
        <f aca="false">CONCATENATE(TEXT(ROUND([11]output_table!G13,1),"0.0"),"%")</f>
        <v>-6.0%</v>
      </c>
      <c r="G18" s="23" t="str">
        <f aca="false">CONCATENATE(TEXT(ROUND([11]output_table!H13,1),"0.0"),"%")</f>
        <v>5.6%</v>
      </c>
    </row>
    <row r="19" customFormat="false" ht="15.75" hidden="false" customHeight="true" outlineLevel="0" collapsed="false">
      <c r="A19" s="20" t="s">
        <v>102</v>
      </c>
      <c r="B19" s="21" t="str">
        <f aca="false">CONCATENATE(TEXT(ROUND([10]output_table!F14,1),"0.0"),"%")</f>
        <v>-53.0%</v>
      </c>
      <c r="C19" s="22" t="str">
        <f aca="false">CONCATENATE(TEXT(ROUND([10]output_table!G14,1),"0.0"),"%")</f>
        <v>-26.3%</v>
      </c>
      <c r="D19" s="23" t="str">
        <f aca="false">CONCATENATE(TEXT(ROUND([10]output_table!H14,1),"0.0"),"%")</f>
        <v>-26.7%</v>
      </c>
      <c r="E19" s="21" t="str">
        <f aca="false">CONCATENATE(TEXT(ROUND([11]output_table!F14,1),"0.0"),"%")</f>
        <v>-61.0%</v>
      </c>
      <c r="F19" s="22" t="str">
        <f aca="false">CONCATENATE(TEXT(ROUND([11]output_table!G14,1),"0.0"),"%")</f>
        <v>-62.3%</v>
      </c>
      <c r="G19" s="23" t="str">
        <f aca="false">CONCATENATE(TEXT(ROUND([11]output_table!H14,1),"0.0"),"%")</f>
        <v>1.3%</v>
      </c>
    </row>
    <row r="20" customFormat="false" ht="15.75" hidden="false" customHeight="true" outlineLevel="0" collapsed="false">
      <c r="A20" s="20" t="s">
        <v>103</v>
      </c>
      <c r="B20" s="21" t="str">
        <f aca="false">CONCATENATE(TEXT(ROUND([10]output_table!F15,1),"0.0"),"%")</f>
        <v>-14.8%</v>
      </c>
      <c r="C20" s="22" t="str">
        <f aca="false">CONCATENATE(TEXT(ROUND([10]output_table!G15,1),"0.0"),"%")</f>
        <v>17.9%</v>
      </c>
      <c r="D20" s="23" t="str">
        <f aca="false">CONCATENATE(TEXT(ROUND([10]output_table!H15,1),"0.0"),"%")</f>
        <v>-32.7%</v>
      </c>
      <c r="E20" s="21" t="str">
        <f aca="false">CONCATENATE(TEXT(ROUND([11]output_table!F15,1),"0.0"),"%")</f>
        <v>-4.9%</v>
      </c>
      <c r="F20" s="22" t="str">
        <f aca="false">CONCATENATE(TEXT(ROUND([11]output_table!G15,1),"0.0"),"%")</f>
        <v>-10.1%</v>
      </c>
      <c r="G20" s="23" t="str">
        <f aca="false">CONCATENATE(TEXT(ROUND([11]output_table!H15,1),"0.0"),"%")</f>
        <v>5.2%</v>
      </c>
    </row>
    <row r="21" customFormat="false" ht="15.75" hidden="false" customHeight="true" outlineLevel="0" collapsed="false">
      <c r="A21" s="20" t="s">
        <v>104</v>
      </c>
      <c r="B21" s="21" t="str">
        <f aca="false">CONCATENATE(TEXT(ROUND([10]output_table!F16,1),"0.0"),"%")</f>
        <v>0.3%</v>
      </c>
      <c r="C21" s="22" t="str">
        <f aca="false">CONCATENATE(TEXT(ROUND([10]output_table!G16,1),"0.0"),"%")</f>
        <v>4.0%</v>
      </c>
      <c r="D21" s="23" t="str">
        <f aca="false">CONCATENATE(TEXT(ROUND([10]output_table!H16,1),"0.0"),"%")</f>
        <v>-3.7%</v>
      </c>
      <c r="E21" s="21" t="str">
        <f aca="false">CONCATENATE(TEXT(ROUND([11]output_table!F16,1),"0.0"),"%")</f>
        <v>1.6%</v>
      </c>
      <c r="F21" s="22" t="str">
        <f aca="false">CONCATENATE(TEXT(ROUND([11]output_table!G16,1),"0.0"),"%")</f>
        <v>4.1%</v>
      </c>
      <c r="G21" s="23" t="str">
        <f aca="false">CONCATENATE(TEXT(ROUND([11]output_table!H16,1),"0.0"),"%")</f>
        <v>-2.4%</v>
      </c>
    </row>
    <row r="22" customFormat="false" ht="15.75" hidden="false" customHeight="true" outlineLevel="0" collapsed="false">
      <c r="A22" s="20" t="s">
        <v>105</v>
      </c>
      <c r="B22" s="21" t="str">
        <f aca="false">CONCATENATE(TEXT(ROUND([10]output_table!F17,1),"0.0"),"%")</f>
        <v>-66.5%</v>
      </c>
      <c r="C22" s="22" t="str">
        <f aca="false">CONCATENATE(TEXT(ROUND([10]output_table!G17,1),"0.0"),"%")</f>
        <v>-83.1%</v>
      </c>
      <c r="D22" s="23" t="str">
        <f aca="false">CONCATENATE(TEXT(ROUND([10]output_table!H17,1),"0.0"),"%")</f>
        <v>16.6%</v>
      </c>
      <c r="E22" s="21" t="str">
        <f aca="false">CONCATENATE(TEXT(ROUND([11]output_table!F17,1),"0.0"),"%")</f>
        <v>-30.8%</v>
      </c>
      <c r="F22" s="22" t="str">
        <f aca="false">CONCATENATE(TEXT(ROUND([11]output_table!G17,1),"0.0"),"%")</f>
        <v>-71.0%</v>
      </c>
      <c r="G22" s="23" t="str">
        <f aca="false">CONCATENATE(TEXT(ROUND([11]output_table!H17,1),"0.0"),"%")</f>
        <v>40.2%</v>
      </c>
    </row>
    <row r="23" customFormat="false" ht="15.75" hidden="false" customHeight="true" outlineLevel="0" collapsed="false">
      <c r="A23" s="20" t="s">
        <v>106</v>
      </c>
      <c r="B23" s="21" t="str">
        <f aca="false">CONCATENATE(TEXT(ROUND([10]output_table!F18,1),"0.0"),"%")</f>
        <v>-45.1%</v>
      </c>
      <c r="C23" s="22" t="str">
        <f aca="false">CONCATENATE(TEXT(ROUND([10]output_table!G18,1),"0.0"),"%")</f>
        <v>-152.3%</v>
      </c>
      <c r="D23" s="23" t="str">
        <f aca="false">CONCATENATE(TEXT(ROUND([10]output_table!H18,1),"0.0"),"%")</f>
        <v>107.3%</v>
      </c>
      <c r="E23" s="21" t="str">
        <f aca="false">CONCATENATE(TEXT(ROUND([11]output_table!F18,1),"0.0"),"%")</f>
        <v>-50.0%</v>
      </c>
      <c r="F23" s="22" t="str">
        <f aca="false">CONCATENATE(TEXT(ROUND([11]output_table!G18,1),"0.0"),"%")</f>
        <v>-122.9%</v>
      </c>
      <c r="G23" s="23" t="str">
        <f aca="false">CONCATENATE(TEXT(ROUND([11]output_table!H18,1),"0.0"),"%")</f>
        <v>72.9%</v>
      </c>
    </row>
    <row r="24" customFormat="false" ht="15.75" hidden="false" customHeight="true" outlineLevel="0" collapsed="false">
      <c r="A24" s="20" t="s">
        <v>107</v>
      </c>
      <c r="B24" s="21" t="str">
        <f aca="false">CONCATENATE(TEXT(ROUND([10]output_table!F19,1),"0.0"),"%")</f>
        <v>-29.3%</v>
      </c>
      <c r="C24" s="22" t="str">
        <f aca="false">CONCATENATE(TEXT(ROUND([10]output_table!G19,1),"0.0"),"%")</f>
        <v>-76.6%</v>
      </c>
      <c r="D24" s="23" t="str">
        <f aca="false">CONCATENATE(TEXT(ROUND([10]output_table!H19,1),"0.0"),"%")</f>
        <v>47.3%</v>
      </c>
      <c r="E24" s="21" t="str">
        <f aca="false">CONCATENATE(TEXT(ROUND([11]output_table!F19,1),"0.0"),"%")</f>
        <v>-43.4%</v>
      </c>
      <c r="F24" s="22" t="str">
        <f aca="false">CONCATENATE(TEXT(ROUND([11]output_table!G19,1),"0.0"),"%")</f>
        <v>-60.4%</v>
      </c>
      <c r="G24" s="23" t="str">
        <f aca="false">CONCATENATE(TEXT(ROUND([11]output_table!H19,1),"0.0"),"%")</f>
        <v>17.0%</v>
      </c>
    </row>
    <row r="25" customFormat="false" ht="15.75" hidden="false" customHeight="true" outlineLevel="0" collapsed="false">
      <c r="A25" s="20" t="s">
        <v>108</v>
      </c>
      <c r="B25" s="21" t="str">
        <f aca="false">CONCATENATE(TEXT(ROUND([10]output_table!F20,1),"0.0"),"%")</f>
        <v>-13.9%</v>
      </c>
      <c r="C25" s="22" t="str">
        <f aca="false">CONCATENATE(TEXT(ROUND([10]output_table!G20,1),"0.0"),"%")</f>
        <v>-27.7%</v>
      </c>
      <c r="D25" s="23" t="str">
        <f aca="false">CONCATENATE(TEXT(ROUND([10]output_table!H20,1),"0.0"),"%")</f>
        <v>13.7%</v>
      </c>
      <c r="E25" s="21" t="str">
        <f aca="false">CONCATENATE(TEXT(ROUND([11]output_table!F20,1),"0.0"),"%")</f>
        <v>5.5%</v>
      </c>
      <c r="F25" s="22" t="str">
        <f aca="false">CONCATENATE(TEXT(ROUND([11]output_table!G20,1),"0.0"),"%")</f>
        <v>-30.3%</v>
      </c>
      <c r="G25" s="23" t="str">
        <f aca="false">CONCATENATE(TEXT(ROUND([11]output_table!H20,1),"0.0"),"%")</f>
        <v>35.8%</v>
      </c>
    </row>
    <row r="26" customFormat="false" ht="15.75" hidden="false" customHeight="true" outlineLevel="0" collapsed="false">
      <c r="A26" s="20" t="s">
        <v>109</v>
      </c>
      <c r="B26" s="21" t="str">
        <f aca="false">CONCATENATE(TEXT(ROUND([10]output_table!F21,1),"0.0"),"%")</f>
        <v>2.0%</v>
      </c>
      <c r="C26" s="22" t="str">
        <f aca="false">CONCATENATE(TEXT(ROUND([10]output_table!G21,1),"0.0"),"%")</f>
        <v>-3.3%</v>
      </c>
      <c r="D26" s="23" t="str">
        <f aca="false">CONCATENATE(TEXT(ROUND([10]output_table!H21,1),"0.0"),"%")</f>
        <v>5.3%</v>
      </c>
      <c r="E26" s="21" t="str">
        <f aca="false">CONCATENATE(TEXT(ROUND([11]output_table!F21,1),"0.0"),"%")</f>
        <v>-2.1%</v>
      </c>
      <c r="F26" s="22" t="str">
        <f aca="false">CONCATENATE(TEXT(ROUND([11]output_table!G21,1),"0.0"),"%")</f>
        <v>-0.4%</v>
      </c>
      <c r="G26" s="23" t="str">
        <f aca="false">CONCATENATE(TEXT(ROUND([11]output_table!H21,1),"0.0"),"%")</f>
        <v>-1.8%</v>
      </c>
    </row>
    <row r="27" customFormat="false" ht="15.75" hidden="false" customHeight="true" outlineLevel="0" collapsed="false">
      <c r="A27" s="20" t="s">
        <v>110</v>
      </c>
      <c r="B27" s="21" t="str">
        <f aca="false">CONCATENATE(TEXT(ROUND([10]output_table!F22,1),"0.0"),"%")</f>
        <v>-3.7%</v>
      </c>
      <c r="C27" s="42" t="str">
        <f aca="false">CONCATENATE(TEXT(ROUND([10]output_table!G22,1),"0.0"),"%")</f>
        <v>-3586.8%</v>
      </c>
      <c r="D27" s="43" t="str">
        <f aca="false">CONCATENATE(TEXT(ROUND([10]output_table!H22,1),"0.0"),"%")</f>
        <v>3583.2%</v>
      </c>
      <c r="E27" s="21" t="str">
        <f aca="false">CONCATENATE(TEXT(ROUND([11]output_table!F22,1),"0.0"),"%")</f>
        <v>-1.0%</v>
      </c>
      <c r="F27" s="22" t="str">
        <f aca="false">CONCATENATE(TEXT(ROUND([11]output_table!G22,1),"0.0"),"%")</f>
        <v>-8.7%</v>
      </c>
      <c r="G27" s="23" t="str">
        <f aca="false">CONCATENATE(TEXT(ROUND([11]output_table!H22,1),"0.0"),"%")</f>
        <v>7.7%</v>
      </c>
    </row>
    <row r="28" customFormat="false" ht="15.75" hidden="false" customHeight="true" outlineLevel="0" collapsed="false">
      <c r="A28" s="20" t="s">
        <v>111</v>
      </c>
      <c r="B28" s="21" t="str">
        <f aca="false">CONCATENATE(TEXT(ROUND([10]output_table!F23,1),"0.0"),"%")</f>
        <v>-63.0%</v>
      </c>
      <c r="C28" s="22" t="str">
        <f aca="false">CONCATENATE(TEXT(ROUND([10]output_table!G23,1),"0.0"),"%")</f>
        <v>-36.5%</v>
      </c>
      <c r="D28" s="23" t="str">
        <f aca="false">CONCATENATE(TEXT(ROUND([10]output_table!H23,1),"0.0"),"%")</f>
        <v>-26.5%</v>
      </c>
      <c r="E28" s="21" t="str">
        <f aca="false">CONCATENATE(TEXT(ROUND([11]output_table!F23,1),"0.0"),"%")</f>
        <v>-31.6%</v>
      </c>
      <c r="F28" s="22" t="str">
        <f aca="false">CONCATENATE(TEXT(ROUND([11]output_table!G23,1),"0.0"),"%")</f>
        <v>-16.4%</v>
      </c>
      <c r="G28" s="23" t="str">
        <f aca="false">CONCATENATE(TEXT(ROUND([11]output_table!H23,1),"0.0"),"%")</f>
        <v>-15.2%</v>
      </c>
    </row>
    <row r="29" customFormat="false" ht="15.75" hidden="false" customHeight="true" outlineLevel="0" collapsed="false">
      <c r="A29" s="20" t="s">
        <v>112</v>
      </c>
      <c r="B29" s="21" t="str">
        <f aca="false">CONCATENATE(TEXT(ROUND([10]output_table!F24,1),"0.0"),"%")</f>
        <v>-30.6%</v>
      </c>
      <c r="C29" s="22" t="str">
        <f aca="false">CONCATENATE(TEXT(ROUND([10]output_table!G24,1),"0.0"),"%")</f>
        <v>-19.0%</v>
      </c>
      <c r="D29" s="23" t="str">
        <f aca="false">CONCATENATE(TEXT(ROUND([10]output_table!H24,1),"0.0"),"%")</f>
        <v>-11.6%</v>
      </c>
      <c r="E29" s="21" t="str">
        <f aca="false">CONCATENATE(TEXT(ROUND([11]output_table!F24,1),"0.0"),"%")</f>
        <v>-33.2%</v>
      </c>
      <c r="F29" s="22" t="str">
        <f aca="false">CONCATENATE(TEXT(ROUND([11]output_table!G24,1),"0.0"),"%")</f>
        <v>-57.6%</v>
      </c>
      <c r="G29" s="23" t="str">
        <f aca="false">CONCATENATE(TEXT(ROUND([11]output_table!H24,1),"0.0"),"%")</f>
        <v>24.3%</v>
      </c>
    </row>
    <row r="30" customFormat="false" ht="15.75" hidden="false" customHeight="true" outlineLevel="0" collapsed="false">
      <c r="A30" s="20" t="s">
        <v>113</v>
      </c>
      <c r="B30" s="21" t="str">
        <f aca="false">CONCATENATE(TEXT(ROUND([10]output_table!F25,1),"0.0"),"%")</f>
        <v>-47.1%</v>
      </c>
      <c r="C30" s="22" t="str">
        <f aca="false">CONCATENATE(TEXT(ROUND([10]output_table!G25,1),"0.0"),"%")</f>
        <v>-22.6%</v>
      </c>
      <c r="D30" s="23" t="str">
        <f aca="false">CONCATENATE(TEXT(ROUND([10]output_table!H25,1),"0.0"),"%")</f>
        <v>-24.5%</v>
      </c>
      <c r="E30" s="21" t="str">
        <f aca="false">CONCATENATE(TEXT(ROUND([11]output_table!F25,1),"0.0"),"%")</f>
        <v>-27.9%</v>
      </c>
      <c r="F30" s="22" t="str">
        <f aca="false">CONCATENATE(TEXT(ROUND([11]output_table!G25,1),"0.0"),"%")</f>
        <v>-31.2%</v>
      </c>
      <c r="G30" s="23" t="str">
        <f aca="false">CONCATENATE(TEXT(ROUND([11]output_table!H25,1),"0.0"),"%")</f>
        <v>3.2%</v>
      </c>
    </row>
    <row r="31" customFormat="false" ht="15.75" hidden="false" customHeight="true" outlineLevel="0" collapsed="false">
      <c r="A31" s="24" t="s">
        <v>114</v>
      </c>
      <c r="B31" s="25" t="str">
        <f aca="false">CONCATENATE(TEXT(ROUND([10]output_table!F26,1),"0.0"),"%")</f>
        <v>-1.2%</v>
      </c>
      <c r="C31" s="26" t="str">
        <f aca="false">CONCATENATE(TEXT(ROUND([10]output_table!G26,1),"0.0"),"%")</f>
        <v>12.7%</v>
      </c>
      <c r="D31" s="27" t="str">
        <f aca="false">CONCATENATE(TEXT(ROUND([10]output_table!H26,1),"0.0"),"%")</f>
        <v>-13.9%</v>
      </c>
      <c r="E31" s="25" t="str">
        <f aca="false">CONCATENATE(TEXT(ROUND([11]output_table!F26,1),"0.0"),"%")</f>
        <v>0.7%</v>
      </c>
      <c r="F31" s="26" t="str">
        <f aca="false">CONCATENATE(TEXT(ROUND([11]output_table!G26,1),"0.0"),"%")</f>
        <v>0.5%</v>
      </c>
      <c r="G31" s="27" t="str">
        <f aca="false">CONCATENATE(TEXT(ROUND([11]output_table!H26,1),"0.0"),"%")</f>
        <v>0.2%</v>
      </c>
    </row>
    <row r="33" customFormat="false" ht="15.75" hidden="false" customHeight="true" outlineLevel="0" collapsed="false">
      <c r="A33" s="10" t="s">
        <v>115</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75" zeroHeight="false" outlineLevelRow="0" outlineLevelCol="0"/>
  <cols>
    <col collapsed="false" customWidth="true" hidden="false" outlineLevel="0" max="1" min="1" style="10" width="22.86"/>
    <col collapsed="false" customWidth="true" hidden="false" outlineLevel="0" max="5" min="2" style="10" width="20.71"/>
    <col collapsed="false" customWidth="true" hidden="false" outlineLevel="0" max="1025" min="6" style="10" width="14.43"/>
  </cols>
  <sheetData>
    <row r="1" customFormat="false" ht="15.75" hidden="false" customHeight="true" outlineLevel="0" collapsed="false">
      <c r="A1" s="10" t="s">
        <v>76</v>
      </c>
    </row>
    <row r="3" customFormat="false" ht="15.75" hidden="false" customHeight="true" outlineLevel="0" collapsed="false">
      <c r="A3" s="10" t="str">
        <f aca="false">CONCATENATE("Title: Model-generated volatility (measured as variance), baseline calibration (",_xlfn.UNICHAR(952), " = 4)")</f>
        <v>Title: Model-generated volatility (measured as variance), baseline calibration (θ = 4)</v>
      </c>
    </row>
    <row r="5" customFormat="false" ht="51" hidden="false" customHeight="false" outlineLevel="0" collapsed="false">
      <c r="B5" s="13" t="s">
        <v>121</v>
      </c>
      <c r="C5" s="14" t="s">
        <v>122</v>
      </c>
      <c r="D5" s="14" t="s">
        <v>123</v>
      </c>
      <c r="E5" s="15" t="s">
        <v>124</v>
      </c>
    </row>
    <row r="6" customFormat="false" ht="15.75" hidden="false" customHeight="true" outlineLevel="0" collapsed="false">
      <c r="A6" s="16" t="s">
        <v>90</v>
      </c>
      <c r="B6" s="44" t="n">
        <f aca="false">ROUND([1]output_table!B2,6)</f>
        <v>0.001029</v>
      </c>
      <c r="C6" s="45" t="n">
        <f aca="false">ROUND([1]output_table!D2,6)</f>
        <v>0.001009</v>
      </c>
      <c r="D6" s="45" t="n">
        <f aca="false">ROUND([1]output_table!C2,6)</f>
        <v>0.001011</v>
      </c>
      <c r="E6" s="46" t="n">
        <f aca="false">ROUND([1]output_table!E2,6)</f>
        <v>0.001036</v>
      </c>
    </row>
    <row r="7" customFormat="false" ht="15.75" hidden="false" customHeight="true" outlineLevel="0" collapsed="false">
      <c r="A7" s="20" t="s">
        <v>91</v>
      </c>
      <c r="B7" s="47" t="n">
        <f aca="false">ROUND([1]output_table!B3,6)</f>
        <v>0.000432</v>
      </c>
      <c r="C7" s="48" t="n">
        <f aca="false">ROUND([1]output_table!D3,6)</f>
        <v>0.00061</v>
      </c>
      <c r="D7" s="48" t="n">
        <f aca="false">ROUND([1]output_table!C3,6)</f>
        <v>0.000716</v>
      </c>
      <c r="E7" s="49" t="n">
        <f aca="false">ROUND([1]output_table!E3,6)</f>
        <v>0.001059</v>
      </c>
    </row>
    <row r="8" customFormat="false" ht="15.75" hidden="false" customHeight="true" outlineLevel="0" collapsed="false">
      <c r="A8" s="20" t="s">
        <v>92</v>
      </c>
      <c r="B8" s="47" t="n">
        <f aca="false">ROUND([1]output_table!B4,6)</f>
        <v>0.000982</v>
      </c>
      <c r="C8" s="48" t="n">
        <f aca="false">ROUND([1]output_table!D4,6)</f>
        <v>0.000796</v>
      </c>
      <c r="D8" s="48" t="n">
        <f aca="false">ROUND([1]output_table!C4,6)</f>
        <v>0.001984</v>
      </c>
      <c r="E8" s="49" t="n">
        <f aca="false">ROUND([1]output_table!E4,6)</f>
        <v>0.00307</v>
      </c>
    </row>
    <row r="9" customFormat="false" ht="15.75" hidden="false" customHeight="true" outlineLevel="0" collapsed="false">
      <c r="A9" s="20" t="s">
        <v>93</v>
      </c>
      <c r="B9" s="47" t="n">
        <f aca="false">ROUND([1]output_table!B5,6)</f>
        <v>0.000581</v>
      </c>
      <c r="C9" s="48" t="n">
        <f aca="false">ROUND([1]output_table!D5,6)</f>
        <v>0.000869</v>
      </c>
      <c r="D9" s="48" t="n">
        <f aca="false">ROUND([1]output_table!C5,6)</f>
        <v>0.001457</v>
      </c>
      <c r="E9" s="49" t="n">
        <f aca="false">ROUND([1]output_table!E5,6)</f>
        <v>0.002135</v>
      </c>
    </row>
    <row r="10" customFormat="false" ht="15.75" hidden="false" customHeight="true" outlineLevel="0" collapsed="false">
      <c r="A10" s="20" t="s">
        <v>94</v>
      </c>
      <c r="B10" s="47" t="n">
        <f aca="false">ROUND([1]output_table!B6,6)</f>
        <v>0.006403</v>
      </c>
      <c r="C10" s="48" t="n">
        <f aca="false">ROUND([1]output_table!D6,6)</f>
        <v>0.007305</v>
      </c>
      <c r="D10" s="48" t="n">
        <f aca="false">ROUND([1]output_table!C6,6)</f>
        <v>0.006309</v>
      </c>
      <c r="E10" s="49" t="n">
        <f aca="false">ROUND([1]output_table!E6,6)</f>
        <v>0.00728</v>
      </c>
    </row>
    <row r="11" customFormat="false" ht="15.75" hidden="false" customHeight="true" outlineLevel="0" collapsed="false">
      <c r="A11" s="20" t="s">
        <v>95</v>
      </c>
      <c r="B11" s="47" t="n">
        <f aca="false">ROUND([1]output_table!B7,6)</f>
        <v>0.00117</v>
      </c>
      <c r="C11" s="48" t="n">
        <f aca="false">ROUND([1]output_table!D7,6)</f>
        <v>0.00178</v>
      </c>
      <c r="D11" s="48" t="n">
        <f aca="false">ROUND([1]output_table!C7,6)</f>
        <v>0.001486</v>
      </c>
      <c r="E11" s="49" t="n">
        <f aca="false">ROUND([1]output_table!E7,6)</f>
        <v>0.002254</v>
      </c>
    </row>
    <row r="12" customFormat="false" ht="15.75" hidden="false" customHeight="true" outlineLevel="0" collapsed="false">
      <c r="A12" s="20" t="s">
        <v>96</v>
      </c>
      <c r="B12" s="47" t="n">
        <f aca="false">ROUND([1]output_table!B8,6)</f>
        <v>0.000625</v>
      </c>
      <c r="C12" s="48" t="n">
        <f aca="false">ROUND([1]output_table!D8,6)</f>
        <v>0.000339</v>
      </c>
      <c r="D12" s="48" t="n">
        <f aca="false">ROUND([1]output_table!C8,6)</f>
        <v>0.001736</v>
      </c>
      <c r="E12" s="49" t="n">
        <f aca="false">ROUND([1]output_table!E8,6)</f>
        <v>0.001153</v>
      </c>
    </row>
    <row r="13" customFormat="false" ht="15.75" hidden="false" customHeight="true" outlineLevel="0" collapsed="false">
      <c r="A13" s="20" t="s">
        <v>97</v>
      </c>
      <c r="B13" s="47" t="n">
        <f aca="false">ROUND([1]output_table!B9,6)</f>
        <v>0.000727</v>
      </c>
      <c r="C13" s="48" t="n">
        <f aca="false">ROUND([1]output_table!D9,6)</f>
        <v>0.00089</v>
      </c>
      <c r="D13" s="48" t="n">
        <f aca="false">ROUND([1]output_table!C9,6)</f>
        <v>0.000969</v>
      </c>
      <c r="E13" s="49" t="n">
        <f aca="false">ROUND([1]output_table!E9,6)</f>
        <v>0.001481</v>
      </c>
    </row>
    <row r="14" customFormat="false" ht="15.75" hidden="false" customHeight="true" outlineLevel="0" collapsed="false">
      <c r="A14" s="20" t="s">
        <v>98</v>
      </c>
      <c r="B14" s="47" t="n">
        <f aca="false">ROUND([1]output_table!B10,6)</f>
        <v>0.000303</v>
      </c>
      <c r="C14" s="48" t="n">
        <f aca="false">ROUND([1]output_table!D10,6)</f>
        <v>0.000255</v>
      </c>
      <c r="D14" s="48" t="n">
        <f aca="false">ROUND([1]output_table!C10,6)</f>
        <v>0.000361</v>
      </c>
      <c r="E14" s="49" t="n">
        <f aca="false">ROUND([1]output_table!E10,6)</f>
        <v>0.000234</v>
      </c>
    </row>
    <row r="15" customFormat="false" ht="15.75" hidden="false" customHeight="true" outlineLevel="0" collapsed="false">
      <c r="A15" s="20" t="s">
        <v>99</v>
      </c>
      <c r="B15" s="47" t="n">
        <f aca="false">ROUND([1]output_table!B11,6)</f>
        <v>0.000344</v>
      </c>
      <c r="C15" s="48" t="n">
        <f aca="false">ROUND([1]output_table!D11,6)</f>
        <v>0.000261</v>
      </c>
      <c r="D15" s="48" t="n">
        <f aca="false">ROUND([1]output_table!C11,6)</f>
        <v>0.000477</v>
      </c>
      <c r="E15" s="49" t="n">
        <f aca="false">ROUND([1]output_table!E11,6)</f>
        <v>0.000396</v>
      </c>
    </row>
    <row r="16" customFormat="false" ht="15.75" hidden="false" customHeight="true" outlineLevel="0" collapsed="false">
      <c r="A16" s="20" t="s">
        <v>100</v>
      </c>
      <c r="B16" s="47" t="n">
        <f aca="false">ROUND([1]output_table!B12,6)</f>
        <v>0.000328</v>
      </c>
      <c r="C16" s="48" t="n">
        <f aca="false">ROUND([1]output_table!D12,6)</f>
        <v>0.00044</v>
      </c>
      <c r="D16" s="48" t="n">
        <f aca="false">ROUND([1]output_table!C12,6)</f>
        <v>0.000352</v>
      </c>
      <c r="E16" s="49" t="n">
        <f aca="false">ROUND([1]output_table!E12,6)</f>
        <v>0.000468</v>
      </c>
    </row>
    <row r="17" customFormat="false" ht="15.75" hidden="false" customHeight="true" outlineLevel="0" collapsed="false">
      <c r="A17" s="20" t="s">
        <v>101</v>
      </c>
      <c r="B17" s="47" t="n">
        <f aca="false">ROUND([1]output_table!B13,6)</f>
        <v>0.001108</v>
      </c>
      <c r="C17" s="48" t="n">
        <f aca="false">ROUND([1]output_table!D13,6)</f>
        <v>0.000998</v>
      </c>
      <c r="D17" s="48" t="n">
        <f aca="false">ROUND([1]output_table!C13,6)</f>
        <v>0.001247</v>
      </c>
      <c r="E17" s="49" t="n">
        <f aca="false">ROUND([1]output_table!E13,6)</f>
        <v>0.001125</v>
      </c>
    </row>
    <row r="18" customFormat="false" ht="15.75" hidden="false" customHeight="true" outlineLevel="0" collapsed="false">
      <c r="A18" s="20" t="s">
        <v>102</v>
      </c>
      <c r="B18" s="47" t="n">
        <f aca="false">ROUND([1]output_table!B14,6)</f>
        <v>0.001138</v>
      </c>
      <c r="C18" s="48" t="n">
        <f aca="false">ROUND([1]output_table!D14,6)</f>
        <v>0.001973</v>
      </c>
      <c r="D18" s="48" t="n">
        <f aca="false">ROUND([1]output_table!C14,6)</f>
        <v>0.002862</v>
      </c>
      <c r="E18" s="49" t="n">
        <f aca="false">ROUND([1]output_table!E14,6)</f>
        <v>0.003841</v>
      </c>
    </row>
    <row r="19" customFormat="false" ht="15.75" hidden="false" customHeight="true" outlineLevel="0" collapsed="false">
      <c r="A19" s="20" t="s">
        <v>103</v>
      </c>
      <c r="B19" s="47" t="n">
        <f aca="false">ROUND([1]output_table!B15,6)</f>
        <v>0.000278</v>
      </c>
      <c r="C19" s="50" t="n">
        <f aca="false">ROUND([1]output_table!D15,6)</f>
        <v>0.000149</v>
      </c>
      <c r="D19" s="48" t="n">
        <f aca="false">ROUND([1]output_table!C15,6)</f>
        <v>0.000326</v>
      </c>
      <c r="E19" s="49" t="n">
        <f aca="false">ROUND([1]output_table!E15,6)</f>
        <v>0.000136</v>
      </c>
    </row>
    <row r="20" customFormat="false" ht="15.75" hidden="false" customHeight="true" outlineLevel="0" collapsed="false">
      <c r="A20" s="20" t="s">
        <v>104</v>
      </c>
      <c r="B20" s="47" t="n">
        <f aca="false">ROUND([1]output_table!B16,6)</f>
        <v>0.000359</v>
      </c>
      <c r="C20" s="48" t="n">
        <f aca="false">ROUND([1]output_table!D16,6)</f>
        <v>0.000222</v>
      </c>
      <c r="D20" s="48" t="n">
        <f aca="false">ROUND([1]output_table!C16,6)</f>
        <v>0.000361</v>
      </c>
      <c r="E20" s="49" t="n">
        <f aca="false">ROUND([1]output_table!E16,6)</f>
        <v>0.000214</v>
      </c>
    </row>
    <row r="21" customFormat="false" ht="15.75" hidden="false" customHeight="true" outlineLevel="0" collapsed="false">
      <c r="A21" s="20" t="s">
        <v>105</v>
      </c>
      <c r="B21" s="47" t="n">
        <f aca="false">ROUND([1]output_table!B17,6)</f>
        <v>0.001054</v>
      </c>
      <c r="C21" s="48" t="n">
        <f aca="false">ROUND([1]output_table!D17,6)</f>
        <v>0.004331</v>
      </c>
      <c r="D21" s="48" t="n">
        <f aca="false">ROUND([1]output_table!C17,6)</f>
        <v>0.002192</v>
      </c>
      <c r="E21" s="49" t="n">
        <f aca="false">ROUND([1]output_table!E17,6)</f>
        <v>0.006416</v>
      </c>
    </row>
    <row r="22" customFormat="false" ht="15.75" hidden="false" customHeight="true" outlineLevel="0" collapsed="false">
      <c r="A22" s="20" t="s">
        <v>106</v>
      </c>
      <c r="B22" s="47" t="n">
        <f aca="false">ROUND([1]output_table!B18,6)</f>
        <v>0.000445</v>
      </c>
      <c r="C22" s="48" t="n">
        <f aca="false">ROUND([1]output_table!D18,6)</f>
        <v>0.000605</v>
      </c>
      <c r="D22" s="48" t="n">
        <f aca="false">ROUND([1]output_table!C18,6)</f>
        <v>0.00083</v>
      </c>
      <c r="E22" s="49" t="n">
        <f aca="false">ROUND([1]output_table!E18,6)</f>
        <v>0.001752</v>
      </c>
    </row>
    <row r="23" customFormat="false" ht="15.75" hidden="false" customHeight="true" outlineLevel="0" collapsed="false">
      <c r="A23" s="20" t="s">
        <v>107</v>
      </c>
      <c r="B23" s="47" t="n">
        <f aca="false">ROUND([1]output_table!B19,6)</f>
        <v>0.000981</v>
      </c>
      <c r="C23" s="48" t="n">
        <f aca="false">ROUND([1]output_table!D19,6)</f>
        <v>0.001832</v>
      </c>
      <c r="D23" s="48" t="n">
        <f aca="false">ROUND([1]output_table!C19,6)</f>
        <v>0.001413</v>
      </c>
      <c r="E23" s="49" t="n">
        <f aca="false">ROUND([1]output_table!E19,6)</f>
        <v>0.002934</v>
      </c>
    </row>
    <row r="24" customFormat="false" ht="15.75" hidden="false" customHeight="true" outlineLevel="0" collapsed="false">
      <c r="A24" s="20" t="s">
        <v>108</v>
      </c>
      <c r="B24" s="47" t="n">
        <f aca="false">ROUND([1]output_table!B20,6)</f>
        <v>0.00154</v>
      </c>
      <c r="C24" s="48" t="n">
        <f aca="false">ROUND([1]output_table!D20,6)</f>
        <v>0.001711</v>
      </c>
      <c r="D24" s="48" t="n">
        <f aca="false">ROUND([1]output_table!C20,6)</f>
        <v>0.001486</v>
      </c>
      <c r="E24" s="49" t="n">
        <f aca="false">ROUND([1]output_table!E20,6)</f>
        <v>0.002246</v>
      </c>
    </row>
    <row r="25" customFormat="false" ht="15.75" hidden="false" customHeight="true" outlineLevel="0" collapsed="false">
      <c r="A25" s="20" t="s">
        <v>109</v>
      </c>
      <c r="B25" s="47" t="n">
        <f aca="false">ROUND([1]output_table!B21,6)</f>
        <v>0.001766</v>
      </c>
      <c r="C25" s="48" t="n">
        <f aca="false">ROUND([1]output_table!D21,6)</f>
        <v>0.002268</v>
      </c>
      <c r="D25" s="48" t="n">
        <f aca="false">ROUND([1]output_table!C21,6)</f>
        <v>0.001755</v>
      </c>
      <c r="E25" s="49" t="n">
        <f aca="false">ROUND([1]output_table!E21,6)</f>
        <v>0.002314</v>
      </c>
    </row>
    <row r="26" customFormat="false" ht="15.75" hidden="false" customHeight="true" outlineLevel="0" collapsed="false">
      <c r="A26" s="20" t="s">
        <v>110</v>
      </c>
      <c r="B26" s="47" t="n">
        <f aca="false">ROUND([1]output_table!B22,6)</f>
        <v>0.000897</v>
      </c>
      <c r="C26" s="48" t="n">
        <f aca="false">ROUND([1]output_table!D22,6)</f>
        <v>0.000701</v>
      </c>
      <c r="D26" s="48" t="n">
        <f aca="false">ROUND([1]output_table!C22,6)</f>
        <v>0.000979</v>
      </c>
      <c r="E26" s="49" t="n">
        <f aca="false">ROUND([1]output_table!E22,6)</f>
        <v>0.000886</v>
      </c>
    </row>
    <row r="27" customFormat="false" ht="15.75" hidden="false" customHeight="true" outlineLevel="0" collapsed="false">
      <c r="A27" s="20" t="s">
        <v>111</v>
      </c>
      <c r="B27" s="47" t="n">
        <f aca="false">ROUND([1]output_table!B23,6)</f>
        <v>0.000315</v>
      </c>
      <c r="C27" s="48" t="n">
        <f aca="false">ROUND([1]output_table!D23,6)</f>
        <v>0.000271</v>
      </c>
      <c r="D27" s="48" t="n">
        <f aca="false">ROUND([1]output_table!C23,6)</f>
        <v>0.000693</v>
      </c>
      <c r="E27" s="49" t="n">
        <f aca="false">ROUND([1]output_table!E23,6)</f>
        <v>0.000452</v>
      </c>
    </row>
    <row r="28" customFormat="false" ht="15.75" hidden="false" customHeight="true" outlineLevel="0" collapsed="false">
      <c r="A28" s="20" t="s">
        <v>112</v>
      </c>
      <c r="B28" s="47" t="n">
        <f aca="false">ROUND([1]output_table!B24,6)</f>
        <v>0.000409</v>
      </c>
      <c r="C28" s="48" t="n">
        <f aca="false">ROUND([1]output_table!D24,6)</f>
        <v>0.00042</v>
      </c>
      <c r="D28" s="48" t="n">
        <f aca="false">ROUND([1]output_table!C24,6)</f>
        <v>0.000629</v>
      </c>
      <c r="E28" s="49" t="n">
        <f aca="false">ROUND([1]output_table!E24,6)</f>
        <v>0.00066</v>
      </c>
    </row>
    <row r="29" customFormat="false" ht="15.75" hidden="false" customHeight="true" outlineLevel="0" collapsed="false">
      <c r="A29" s="20" t="s">
        <v>113</v>
      </c>
      <c r="B29" s="47" t="n">
        <f aca="false">ROUND([1]output_table!B25,6)</f>
        <v>0.000293</v>
      </c>
      <c r="C29" s="48" t="n">
        <f aca="false">ROUND([1]output_table!D25,6)</f>
        <v>0.000216</v>
      </c>
      <c r="D29" s="48" t="n">
        <f aca="false">ROUND([1]output_table!C25,6)</f>
        <v>0.00052</v>
      </c>
      <c r="E29" s="49" t="n">
        <f aca="false">ROUND([1]output_table!E25,6)</f>
        <v>0.00036</v>
      </c>
    </row>
    <row r="30" customFormat="false" ht="15.75" hidden="false" customHeight="true" outlineLevel="0" collapsed="false">
      <c r="A30" s="24" t="s">
        <v>114</v>
      </c>
      <c r="B30" s="51" t="n">
        <f aca="false">ROUND([1]output_table!B26,6)</f>
        <v>0.000351</v>
      </c>
      <c r="C30" s="52" t="n">
        <f aca="false">ROUND([1]output_table!D26,6)</f>
        <v>0.000312</v>
      </c>
      <c r="D30" s="52" t="n">
        <f aca="false">ROUND([1]output_table!C26,6)</f>
        <v>0.000353</v>
      </c>
      <c r="E30" s="53" t="n">
        <f aca="false">ROUND([1]output_table!E26,6)</f>
        <v>0.000304</v>
      </c>
    </row>
    <row r="32" customFormat="false" ht="15.75" hidden="false" customHeight="true" outlineLevel="0" collapsed="false">
      <c r="A32" s="10" t="s">
        <v>125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K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29"/>
    <col collapsed="false" customWidth="true" hidden="false" outlineLevel="0" max="1025" min="2" style="0" width="8.76"/>
  </cols>
  <sheetData>
    <row r="1" customFormat="false" ht="12.75" hidden="false" customHeight="false" outlineLevel="0" collapsed="false">
      <c r="K1" s="0" t="s">
        <v>126</v>
      </c>
    </row>
    <row r="2" customFormat="false" ht="12.75" hidden="false" customHeight="false" outlineLevel="0" collapsed="false">
      <c r="B2" s="0" t="s">
        <v>127</v>
      </c>
      <c r="C2" s="0" t="s">
        <v>128</v>
      </c>
      <c r="D2" s="54" t="s">
        <v>129</v>
      </c>
      <c r="K2" s="0" t="s">
        <v>130</v>
      </c>
    </row>
    <row r="3" customFormat="false" ht="12.75" hidden="false" customHeight="false" outlineLevel="0" collapsed="false">
      <c r="A3" s="0" t="s">
        <v>131</v>
      </c>
      <c r="B3" s="0" t="n">
        <v>0.0451017</v>
      </c>
      <c r="C3" s="0" t="n">
        <v>0.0857608</v>
      </c>
      <c r="D3" s="0" t="n">
        <v>0.53</v>
      </c>
      <c r="K3" s="0" t="s">
        <v>132</v>
      </c>
    </row>
    <row r="4" customFormat="false" ht="12.75" hidden="false" customHeight="false" outlineLevel="0" collapsed="false">
      <c r="A4" s="0" t="s">
        <v>133</v>
      </c>
      <c r="B4" s="0" t="n">
        <v>0.0675627</v>
      </c>
      <c r="C4" s="0" t="n">
        <v>0.0158404</v>
      </c>
      <c r="D4" s="0" t="n">
        <v>4.27</v>
      </c>
      <c r="K4" s="0" t="s">
        <v>134</v>
      </c>
    </row>
    <row r="5" customFormat="false" ht="12.75" hidden="false" customHeight="false" outlineLevel="0" collapsed="false">
      <c r="A5" s="0" t="s">
        <v>135</v>
      </c>
      <c r="B5" s="0" t="n">
        <v>0.1177053</v>
      </c>
      <c r="C5" s="0" t="n">
        <v>0.0255549</v>
      </c>
      <c r="D5" s="0" t="n">
        <v>4.61</v>
      </c>
      <c r="K5" s="0" t="s">
        <v>136</v>
      </c>
    </row>
    <row r="6" customFormat="false" ht="12.75" hidden="false" customHeight="false" outlineLevel="0" collapsed="false">
      <c r="A6" s="0" t="s">
        <v>137</v>
      </c>
      <c r="B6" s="0" t="n">
        <v>0.0096435</v>
      </c>
      <c r="C6" s="0" t="n">
        <v>0.0221361</v>
      </c>
      <c r="D6" s="0" t="n">
        <v>0.44</v>
      </c>
    </row>
    <row r="7" customFormat="false" ht="12.75" hidden="false" customHeight="false" outlineLevel="0" collapsed="false">
      <c r="K7" s="0" t="s">
        <v>138</v>
      </c>
    </row>
    <row r="9" customFormat="false" ht="12.75" hidden="false" customHeight="false" outlineLevel="0" collapsed="false">
      <c r="B9" s="54"/>
      <c r="K9" s="0" t="s">
        <v>139</v>
      </c>
    </row>
    <row r="10" customFormat="false" ht="12.75" hidden="false" customHeight="false" outlineLevel="0" collapsed="false">
      <c r="B10" s="54"/>
      <c r="K10" s="0" t="s">
        <v>140</v>
      </c>
    </row>
    <row r="11" customFormat="false" ht="12.75" hidden="false" customHeight="false" outlineLevel="0" collapsed="false">
      <c r="B11" s="54"/>
    </row>
    <row r="12" customFormat="false" ht="12.75" hidden="false" customHeight="false" outlineLevel="0" collapsed="false">
      <c r="B12" s="54"/>
      <c r="K12" s="0" t="s">
        <v>141</v>
      </c>
    </row>
    <row r="13" customFormat="false" ht="12.75" hidden="false" customHeight="false" outlineLevel="0" collapsed="false">
      <c r="K13" s="0" t="s">
        <v>142</v>
      </c>
    </row>
    <row r="14" customFormat="false" ht="12.75" hidden="false" customHeight="false" outlineLevel="0" collapsed="false">
      <c r="K14" s="0" t="s">
        <v>143</v>
      </c>
    </row>
    <row r="15" customFormat="false" ht="12.75" hidden="false" customHeight="false" outlineLevel="0" collapsed="false">
      <c r="K15" s="0" t="s">
        <v>144</v>
      </c>
    </row>
    <row r="17" customFormat="false" ht="12.75" hidden="false" customHeight="false" outlineLevel="0" collapsed="false">
      <c r="K17" s="0" t="s">
        <v>145</v>
      </c>
    </row>
    <row r="19" customFormat="false" ht="12.75" hidden="false" customHeight="false" outlineLevel="0" collapsed="false">
      <c r="K19" s="0" t="s">
        <v>146</v>
      </c>
    </row>
    <row r="20" customFormat="false" ht="12.75" hidden="false" customHeight="false" outlineLevel="0" collapsed="false">
      <c r="K20" s="0" t="s">
        <v>147</v>
      </c>
    </row>
    <row r="22" customFormat="false" ht="12.75" hidden="false" customHeight="false" outlineLevel="0" collapsed="false">
      <c r="K22" s="0" t="s">
        <v>148</v>
      </c>
    </row>
    <row r="23" customFormat="false" ht="12.75" hidden="false" customHeight="false" outlineLevel="0" collapsed="false">
      <c r="K23" s="0" t="s">
        <v>149</v>
      </c>
    </row>
    <row r="24" customFormat="false" ht="12.75" hidden="false" customHeight="false" outlineLevel="0" collapsed="false">
      <c r="K24" s="0" t="s">
        <v>150</v>
      </c>
    </row>
    <row r="25" customFormat="false" ht="12.75" hidden="false" customHeight="false" outlineLevel="0" collapsed="false">
      <c r="K25" s="0" t="s">
        <v>151</v>
      </c>
    </row>
    <row r="27" customFormat="false" ht="12.75" hidden="false" customHeight="false" outlineLevel="0" collapsed="false">
      <c r="K27" s="0" t="s">
        <v>152</v>
      </c>
    </row>
    <row r="28" customFormat="false" ht="12.75" hidden="false" customHeight="false" outlineLevel="0" collapsed="false">
      <c r="K28" s="0" t="s">
        <v>153</v>
      </c>
    </row>
    <row r="30" customFormat="false" ht="12.75" hidden="false" customHeight="false" outlineLevel="0" collapsed="false">
      <c r="K30" s="0" t="s">
        <v>154</v>
      </c>
    </row>
    <row r="31" customFormat="false" ht="12.75" hidden="false" customHeight="false" outlineLevel="0" collapsed="false">
      <c r="K31" s="0" t="s">
        <v>155</v>
      </c>
    </row>
    <row r="32" customFormat="false" ht="12.75" hidden="false" customHeight="false" outlineLevel="0" collapsed="false">
      <c r="K32" s="0" t="s">
        <v>156</v>
      </c>
    </row>
    <row r="33" customFormat="false" ht="12.75" hidden="false" customHeight="false" outlineLevel="0" collapsed="false">
      <c r="K33" s="0" t="s">
        <v>157</v>
      </c>
    </row>
    <row r="34" customFormat="false" ht="12.75" hidden="false" customHeight="false" outlineLevel="0" collapsed="false">
      <c r="K34" s="0" t="s">
        <v>158</v>
      </c>
    </row>
    <row r="35" customFormat="false" ht="12.75" hidden="false" customHeight="false" outlineLevel="0" collapsed="false">
      <c r="K35" s="0" t="s">
        <v>154</v>
      </c>
    </row>
    <row r="37" customFormat="false" ht="12.75" hidden="false" customHeight="false" outlineLevel="0" collapsed="false">
      <c r="K37" s="0" t="s">
        <v>159</v>
      </c>
    </row>
    <row r="39" customFormat="false" ht="12.75" hidden="false" customHeight="false" outlineLevel="0" collapsed="false">
      <c r="K39" s="0" t="s">
        <v>160</v>
      </c>
    </row>
    <row r="40" customFormat="false" ht="12.75" hidden="false" customHeight="false" outlineLevel="0" collapsed="false">
      <c r="K40" s="0" t="s">
        <v>147</v>
      </c>
    </row>
    <row r="42" customFormat="false" ht="12.75" hidden="false" customHeight="false" outlineLevel="0" collapsed="false">
      <c r="K42" s="0" t="s">
        <v>148</v>
      </c>
    </row>
    <row r="43" customFormat="false" ht="12.75" hidden="false" customHeight="false" outlineLevel="0" collapsed="false">
      <c r="K43" s="0" t="s">
        <v>149</v>
      </c>
    </row>
    <row r="44" customFormat="false" ht="12.75" hidden="false" customHeight="false" outlineLevel="0" collapsed="false">
      <c r="K44" s="0" t="s">
        <v>150</v>
      </c>
    </row>
    <row r="45" customFormat="false" ht="12.75" hidden="false" customHeight="false" outlineLevel="0" collapsed="false">
      <c r="K45" s="0" t="s">
        <v>151</v>
      </c>
    </row>
    <row r="47" customFormat="false" ht="12.75" hidden="false" customHeight="false" outlineLevel="0" collapsed="false">
      <c r="K47" s="0" t="s">
        <v>161</v>
      </c>
    </row>
    <row r="48" customFormat="false" ht="12.75" hidden="false" customHeight="false" outlineLevel="0" collapsed="false">
      <c r="K48" s="0" t="s">
        <v>162</v>
      </c>
    </row>
    <row r="50" customFormat="false" ht="12.75" hidden="false" customHeight="false" outlineLevel="0" collapsed="false">
      <c r="K50" s="0" t="s">
        <v>154</v>
      </c>
    </row>
    <row r="51" customFormat="false" ht="12.75" hidden="false" customHeight="false" outlineLevel="0" collapsed="false">
      <c r="K51" s="0" t="s">
        <v>155</v>
      </c>
    </row>
    <row r="52" customFormat="false" ht="12.75" hidden="false" customHeight="false" outlineLevel="0" collapsed="false">
      <c r="K52" s="0" t="s">
        <v>156</v>
      </c>
    </row>
    <row r="53" customFormat="false" ht="12.75" hidden="false" customHeight="false" outlineLevel="0" collapsed="false">
      <c r="K53" s="0" t="s">
        <v>163</v>
      </c>
    </row>
    <row r="54" customFormat="false" ht="12.75" hidden="false" customHeight="false" outlineLevel="0" collapsed="false">
      <c r="K54" s="0" t="s">
        <v>164</v>
      </c>
    </row>
    <row r="55" customFormat="false" ht="12.75" hidden="false" customHeight="false" outlineLevel="0" collapsed="false">
      <c r="K55" s="0" t="s">
        <v>156</v>
      </c>
    </row>
    <row r="56" customFormat="false" ht="12.75" hidden="false" customHeight="false" outlineLevel="0" collapsed="false">
      <c r="K56" s="0" t="s">
        <v>165</v>
      </c>
    </row>
    <row r="57" customFormat="false" ht="12.75" hidden="false" customHeight="false" outlineLevel="0" collapsed="false">
      <c r="K57" s="0" t="s">
        <v>166</v>
      </c>
    </row>
    <row r="58" customFormat="false" ht="12.75" hidden="false" customHeight="false" outlineLevel="0" collapsed="false">
      <c r="K58" s="0" t="s">
        <v>167</v>
      </c>
    </row>
    <row r="59" customFormat="false" ht="12.75" hidden="false" customHeight="false" outlineLevel="0" collapsed="false">
      <c r="K59" s="0" t="s">
        <v>154</v>
      </c>
    </row>
    <row r="60" customFormat="false" ht="12.75" hidden="false" customHeight="false" outlineLevel="0" collapsed="false">
      <c r="K60" s="0" t="s">
        <v>168</v>
      </c>
    </row>
    <row r="62" customFormat="false" ht="12.75" hidden="false" customHeight="false" outlineLevel="0" collapsed="false">
      <c r="K62" s="0" t="s">
        <v>169</v>
      </c>
    </row>
    <row r="63" customFormat="false" ht="12.75" hidden="false" customHeight="false" outlineLevel="0" collapsed="false">
      <c r="K63" s="0" t="s">
        <v>170</v>
      </c>
    </row>
    <row r="64" customFormat="false" ht="12.75" hidden="false" customHeight="false" outlineLevel="0" collapsed="false">
      <c r="K64" s="0" t="s">
        <v>171</v>
      </c>
    </row>
    <row r="65" customFormat="false" ht="12.75" hidden="false" customHeight="false" outlineLevel="0" collapsed="false">
      <c r="K65" s="0" t="s">
        <v>144</v>
      </c>
    </row>
    <row r="67" customFormat="false" ht="12.75" hidden="false" customHeight="false" outlineLevel="0" collapsed="false">
      <c r="K67" s="0" t="s">
        <v>145</v>
      </c>
    </row>
    <row r="69" customFormat="false" ht="12.75" hidden="false" customHeight="false" outlineLevel="0" collapsed="false">
      <c r="K69" s="0" t="s">
        <v>146</v>
      </c>
    </row>
    <row r="70" customFormat="false" ht="12.75" hidden="false" customHeight="false" outlineLevel="0" collapsed="false">
      <c r="K70" s="0" t="s">
        <v>172</v>
      </c>
    </row>
    <row r="72" customFormat="false" ht="12.75" hidden="false" customHeight="false" outlineLevel="0" collapsed="false">
      <c r="K72" s="0" t="s">
        <v>148</v>
      </c>
    </row>
    <row r="73" customFormat="false" ht="12.75" hidden="false" customHeight="false" outlineLevel="0" collapsed="false">
      <c r="K73" s="0" t="s">
        <v>173</v>
      </c>
    </row>
    <row r="74" customFormat="false" ht="12.75" hidden="false" customHeight="false" outlineLevel="0" collapsed="false">
      <c r="K74" s="0" t="s">
        <v>174</v>
      </c>
    </row>
    <row r="75" customFormat="false" ht="12.75" hidden="false" customHeight="false" outlineLevel="0" collapsed="false">
      <c r="K75" s="0" t="s">
        <v>175</v>
      </c>
    </row>
    <row r="77" customFormat="false" ht="12.75" hidden="false" customHeight="false" outlineLevel="0" collapsed="false">
      <c r="K77" s="0" t="s">
        <v>176</v>
      </c>
    </row>
    <row r="78" customFormat="false" ht="12.75" hidden="false" customHeight="false" outlineLevel="0" collapsed="false">
      <c r="K78" s="0" t="s">
        <v>177</v>
      </c>
    </row>
    <row r="80" customFormat="false" ht="12.75" hidden="false" customHeight="false" outlineLevel="0" collapsed="false">
      <c r="K80" s="0" t="s">
        <v>154</v>
      </c>
    </row>
    <row r="81" customFormat="false" ht="12.75" hidden="false" customHeight="false" outlineLevel="0" collapsed="false">
      <c r="K81" s="0" t="s">
        <v>155</v>
      </c>
    </row>
    <row r="82" customFormat="false" ht="12.75" hidden="false" customHeight="false" outlineLevel="0" collapsed="false">
      <c r="K82" s="0" t="s">
        <v>156</v>
      </c>
    </row>
    <row r="83" customFormat="false" ht="12.75" hidden="false" customHeight="false" outlineLevel="0" collapsed="false">
      <c r="K83" s="0" t="s">
        <v>178</v>
      </c>
    </row>
    <row r="84" customFormat="false" ht="12.75" hidden="false" customHeight="false" outlineLevel="0" collapsed="false">
      <c r="K84" s="0" t="s">
        <v>179</v>
      </c>
    </row>
    <row r="85" customFormat="false" ht="12.75" hidden="false" customHeight="false" outlineLevel="0" collapsed="false">
      <c r="K85" s="0" t="s">
        <v>154</v>
      </c>
    </row>
    <row r="87" customFormat="false" ht="12.75" hidden="false" customHeight="false" outlineLevel="0" collapsed="false">
      <c r="K87" s="0" t="s">
        <v>159</v>
      </c>
    </row>
    <row r="89" customFormat="false" ht="12.75" hidden="false" customHeight="false" outlineLevel="0" collapsed="false">
      <c r="K89" s="0" t="s">
        <v>160</v>
      </c>
    </row>
    <row r="90" customFormat="false" ht="12.75" hidden="false" customHeight="false" outlineLevel="0" collapsed="false">
      <c r="K90" s="0" t="s">
        <v>172</v>
      </c>
    </row>
    <row r="92" customFormat="false" ht="12.75" hidden="false" customHeight="false" outlineLevel="0" collapsed="false">
      <c r="K92" s="0" t="s">
        <v>148</v>
      </c>
    </row>
    <row r="93" customFormat="false" ht="12.75" hidden="false" customHeight="false" outlineLevel="0" collapsed="false">
      <c r="K93" s="0" t="s">
        <v>173</v>
      </c>
    </row>
    <row r="94" customFormat="false" ht="12.75" hidden="false" customHeight="false" outlineLevel="0" collapsed="false">
      <c r="K94" s="0" t="s">
        <v>174</v>
      </c>
    </row>
    <row r="95" customFormat="false" ht="12.75" hidden="false" customHeight="false" outlineLevel="0" collapsed="false">
      <c r="K95" s="0" t="s">
        <v>175</v>
      </c>
    </row>
    <row r="97" customFormat="false" ht="12.75" hidden="false" customHeight="false" outlineLevel="0" collapsed="false">
      <c r="K97" s="0" t="s">
        <v>180</v>
      </c>
    </row>
    <row r="98" customFormat="false" ht="12.75" hidden="false" customHeight="false" outlineLevel="0" collapsed="false">
      <c r="K98" s="0" t="s">
        <v>181</v>
      </c>
    </row>
    <row r="100" customFormat="false" ht="12.75" hidden="false" customHeight="false" outlineLevel="0" collapsed="false">
      <c r="K100" s="0" t="s">
        <v>154</v>
      </c>
    </row>
    <row r="101" customFormat="false" ht="12.75" hidden="false" customHeight="false" outlineLevel="0" collapsed="false">
      <c r="K101" s="0" t="s">
        <v>155</v>
      </c>
    </row>
    <row r="102" customFormat="false" ht="12.75" hidden="false" customHeight="false" outlineLevel="0" collapsed="false">
      <c r="K102" s="0" t="s">
        <v>156</v>
      </c>
    </row>
    <row r="103" customFormat="false" ht="12.75" hidden="false" customHeight="false" outlineLevel="0" collapsed="false">
      <c r="K103" s="0" t="s">
        <v>182</v>
      </c>
    </row>
    <row r="104" customFormat="false" ht="12.75" hidden="false" customHeight="false" outlineLevel="0" collapsed="false">
      <c r="K104" s="0" t="s">
        <v>183</v>
      </c>
    </row>
    <row r="105" customFormat="false" ht="12.75" hidden="false" customHeight="false" outlineLevel="0" collapsed="false">
      <c r="K105" s="0" t="s">
        <v>156</v>
      </c>
    </row>
    <row r="106" customFormat="false" ht="12.75" hidden="false" customHeight="false" outlineLevel="0" collapsed="false">
      <c r="K106" s="0" t="s">
        <v>184</v>
      </c>
    </row>
    <row r="107" customFormat="false" ht="12.75" hidden="false" customHeight="false" outlineLevel="0" collapsed="false">
      <c r="K107" s="0" t="s">
        <v>185</v>
      </c>
    </row>
    <row r="108" customFormat="false" ht="12.75" hidden="false" customHeight="false" outlineLevel="0" collapsed="false">
      <c r="K108" s="0" t="s">
        <v>186</v>
      </c>
    </row>
    <row r="109" customFormat="false" ht="12.75" hidden="false" customHeight="false" outlineLevel="0" collapsed="false">
      <c r="K109" s="0" t="s">
        <v>154</v>
      </c>
    </row>
    <row r="110" customFormat="false" ht="12.75" hidden="false" customHeight="false" outlineLevel="0" collapsed="false">
      <c r="K110" s="0" t="s">
        <v>187</v>
      </c>
    </row>
    <row r="112" customFormat="false" ht="12.75" hidden="false" customHeight="false" outlineLevel="0" collapsed="false">
      <c r="K112" s="0" t="s">
        <v>188</v>
      </c>
    </row>
    <row r="113" customFormat="false" ht="12.75" hidden="false" customHeight="false" outlineLevel="0" collapsed="false">
      <c r="K113" s="0" t="s">
        <v>130</v>
      </c>
    </row>
    <row r="114" customFormat="false" ht="12.75" hidden="false" customHeight="false" outlineLevel="0" collapsed="false">
      <c r="K114" s="0" t="s">
        <v>132</v>
      </c>
    </row>
    <row r="115" customFormat="false" ht="12.75" hidden="false" customHeight="false" outlineLevel="0" collapsed="false">
      <c r="K115" s="0" t="s">
        <v>134</v>
      </c>
    </row>
    <row r="116" customFormat="false" ht="12.75" hidden="false" customHeight="false" outlineLevel="0" collapsed="false">
      <c r="K116" s="0" t="s">
        <v>189</v>
      </c>
    </row>
    <row r="117" customFormat="false" ht="12.75" hidden="false" customHeight="false" outlineLevel="0" collapsed="false">
      <c r="K117" s="0" t="s">
        <v>126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2D050"/>
    <pageSetUpPr fitToPage="false"/>
  </sheetPr>
  <dimension ref="A1:C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75" zeroHeight="false" outlineLevelRow="0" outlineLevelCol="0"/>
  <cols>
    <col collapsed="false" customWidth="true" hidden="false" outlineLevel="0" max="1" min="1" style="10" width="43"/>
    <col collapsed="false" customWidth="true" hidden="false" outlineLevel="0" max="1025" min="2" style="10" width="14.43"/>
  </cols>
  <sheetData>
    <row r="1" customFormat="false" ht="15.75" hidden="false" customHeight="true" outlineLevel="0" collapsed="false">
      <c r="B1" s="11" t="s">
        <v>84</v>
      </c>
      <c r="C1" s="11"/>
    </row>
    <row r="2" customFormat="false" ht="15.75" hidden="false" customHeight="true" outlineLevel="0" collapsed="false">
      <c r="A2" s="11" t="s">
        <v>85</v>
      </c>
      <c r="B2" s="10" t="n">
        <v>0.9656</v>
      </c>
    </row>
    <row r="3" customFormat="false" ht="15.75" hidden="false" customHeight="true" outlineLevel="0" collapsed="false">
      <c r="A3" s="11" t="s">
        <v>86</v>
      </c>
      <c r="B3" s="11" t="n">
        <v>0.9022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G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25</v>
      </c>
    </row>
    <row r="3" customFormat="false" ht="15.75" hidden="false" customHeight="true" outlineLevel="0" collapsed="false">
      <c r="A3" s="10" t="str">
        <f aca="false">CONCATENATE("Title: Changes in average volatility due to measured changes in trade barriers, baseline calibration (",_xlfn.UNICHAR(952), " = 4)")</f>
        <v>Title: Changes in average volatility due to measured changes in trade barriers, baseline calibration (θ = 4)</v>
      </c>
    </row>
    <row r="5" customFormat="false" ht="41.25" hidden="false" customHeight="true" outlineLevel="0" collapsed="false">
      <c r="A5" s="12"/>
      <c r="B5" s="13" t="s">
        <v>87</v>
      </c>
      <c r="C5" s="14" t="s">
        <v>88</v>
      </c>
      <c r="D5" s="15" t="s">
        <v>89</v>
      </c>
    </row>
    <row r="6" customFormat="false" ht="15.75" hidden="false" customHeight="true" outlineLevel="0" collapsed="false">
      <c r="A6" s="16" t="s">
        <v>90</v>
      </c>
      <c r="B6" s="17" t="str">
        <f aca="false">CONCATENATE(TEXT(ROUND([1]output_table!F2,1),"0.0"),"%")</f>
        <v>1.7%</v>
      </c>
      <c r="C6" s="18" t="str">
        <f aca="false">CONCATENATE(TEXT(ROUND([1]output_table!G2,1),"0.0"),"%")</f>
        <v>-2.7%</v>
      </c>
      <c r="D6" s="19" t="str">
        <f aca="false">CONCATENATE(TEXT(ROUND([1]output_table!H2,1),"0.0"),"%")</f>
        <v>4.5%</v>
      </c>
    </row>
    <row r="7" customFormat="false" ht="15.75" hidden="false" customHeight="true" outlineLevel="0" collapsed="false">
      <c r="A7" s="20" t="s">
        <v>91</v>
      </c>
      <c r="B7" s="21" t="str">
        <f aca="false">CONCATENATE(TEXT(ROUND([1]output_table!F3,1),"0.0"),"%")</f>
        <v>-39.7%</v>
      </c>
      <c r="C7" s="22" t="str">
        <f aca="false">CONCATENATE(TEXT(ROUND([1]output_table!G3,1),"0.0"),"%")</f>
        <v>-62.7%</v>
      </c>
      <c r="D7" s="23" t="str">
        <f aca="false">CONCATENATE(TEXT(ROUND([1]output_table!H3,1),"0.0"),"%")</f>
        <v>23.0%</v>
      </c>
    </row>
    <row r="8" customFormat="false" ht="15.75" hidden="false" customHeight="true" outlineLevel="0" collapsed="false">
      <c r="A8" s="20" t="s">
        <v>92</v>
      </c>
      <c r="B8" s="21" t="str">
        <f aca="false">CONCATENATE(TEXT(ROUND([1]output_table!F4,1),"0.0"),"%")</f>
        <v>-50.5%</v>
      </c>
      <c r="C8" s="22" t="str">
        <f aca="false">CONCATENATE(TEXT(ROUND([1]output_table!G4,1),"0.0"),"%")</f>
        <v>-114.6%</v>
      </c>
      <c r="D8" s="23" t="str">
        <f aca="false">CONCATENATE(TEXT(ROUND([1]output_table!H4,1),"0.0"),"%")</f>
        <v>64.1%</v>
      </c>
    </row>
    <row r="9" customFormat="false" ht="15.75" hidden="false" customHeight="true" outlineLevel="0" collapsed="false">
      <c r="A9" s="20" t="s">
        <v>93</v>
      </c>
      <c r="B9" s="21" t="str">
        <f aca="false">CONCATENATE(TEXT(ROUND([1]output_table!F5,1),"0.0"),"%")</f>
        <v>-60.1%</v>
      </c>
      <c r="C9" s="22" t="str">
        <f aca="false">CONCATENATE(TEXT(ROUND([1]output_table!G5,1),"0.0"),"%")</f>
        <v>-86.9%</v>
      </c>
      <c r="D9" s="23" t="str">
        <f aca="false">CONCATENATE(TEXT(ROUND([1]output_table!H5,1),"0.0"),"%")</f>
        <v>26.8%</v>
      </c>
    </row>
    <row r="10" customFormat="false" ht="15.75" hidden="false" customHeight="true" outlineLevel="0" collapsed="false">
      <c r="A10" s="20" t="s">
        <v>94</v>
      </c>
      <c r="B10" s="21" t="str">
        <f aca="false">CONCATENATE(TEXT(ROUND([1]output_table!F6,1),"0.0"),"%")</f>
        <v>1.5%</v>
      </c>
      <c r="C10" s="22" t="str">
        <f aca="false">CONCATENATE(TEXT(ROUND([1]output_table!G6,1),"0.0"),"%")</f>
        <v>0.4%</v>
      </c>
      <c r="D10" s="23" t="str">
        <f aca="false">CONCATENATE(TEXT(ROUND([1]output_table!H6,1),"0.0"),"%")</f>
        <v>1.1%</v>
      </c>
    </row>
    <row r="11" customFormat="false" ht="15.75" hidden="false" customHeight="true" outlineLevel="0" collapsed="false">
      <c r="A11" s="20" t="s">
        <v>95</v>
      </c>
      <c r="B11" s="21" t="str">
        <f aca="false">CONCATENATE(TEXT(ROUND([1]output_table!F7,1),"0.0"),"%")</f>
        <v>-21.3%</v>
      </c>
      <c r="C11" s="22" t="str">
        <f aca="false">CONCATENATE(TEXT(ROUND([1]output_table!G7,1),"0.0"),"%")</f>
        <v>-31.9%</v>
      </c>
      <c r="D11" s="23" t="str">
        <f aca="false">CONCATENATE(TEXT(ROUND([1]output_table!H7,1),"0.0"),"%")</f>
        <v>10.6%</v>
      </c>
      <c r="G11" s="10" t="n">
        <f aca="false">[1]output_table!J14</f>
        <v>0</v>
      </c>
    </row>
    <row r="12" customFormat="false" ht="15.75" hidden="false" customHeight="true" outlineLevel="0" collapsed="false">
      <c r="A12" s="20" t="s">
        <v>96</v>
      </c>
      <c r="B12" s="21" t="str">
        <f aca="false">CONCATENATE(TEXT(ROUND([1]output_table!F8,1),"0.0"),"%")</f>
        <v>-64.0%</v>
      </c>
      <c r="C12" s="22" t="str">
        <f aca="false">CONCATENATE(TEXT(ROUND([1]output_table!G8,1),"0.0"),"%")</f>
        <v>-46.9%</v>
      </c>
      <c r="D12" s="23" t="str">
        <f aca="false">CONCATENATE(TEXT(ROUND([1]output_table!H8,1),"0.0"),"%")</f>
        <v>-17.1%</v>
      </c>
    </row>
    <row r="13" customFormat="false" ht="15.75" hidden="false" customHeight="true" outlineLevel="0" collapsed="false">
      <c r="A13" s="20" t="s">
        <v>97</v>
      </c>
      <c r="B13" s="21" t="str">
        <f aca="false">CONCATENATE(TEXT(ROUND([1]output_table!F9,1),"0.0"),"%")</f>
        <v>-24.9%</v>
      </c>
      <c r="C13" s="22" t="str">
        <f aca="false">CONCATENATE(TEXT(ROUND([1]output_table!G9,1),"0.0"),"%")</f>
        <v>-61.0%</v>
      </c>
      <c r="D13" s="23" t="str">
        <f aca="false">CONCATENATE(TEXT(ROUND([1]output_table!H9,1),"0.0"),"%")</f>
        <v>36.1%</v>
      </c>
    </row>
    <row r="14" customFormat="false" ht="15.75" hidden="false" customHeight="true" outlineLevel="0" collapsed="false">
      <c r="A14" s="20" t="s">
        <v>98</v>
      </c>
      <c r="B14" s="21" t="str">
        <f aca="false">CONCATENATE(TEXT(ROUND([1]output_table!F10,1),"0.0"),"%")</f>
        <v>-16.1%</v>
      </c>
      <c r="C14" s="22" t="str">
        <f aca="false">CONCATENATE(TEXT(ROUND([1]output_table!G10,1),"0.0"),"%")</f>
        <v>5.7%</v>
      </c>
      <c r="D14" s="23" t="str">
        <f aca="false">CONCATENATE(TEXT(ROUND([1]output_table!H10,1),"0.0"),"%")</f>
        <v>-21.8%</v>
      </c>
    </row>
    <row r="15" customFormat="false" ht="15.75" hidden="false" customHeight="true" outlineLevel="0" collapsed="false">
      <c r="A15" s="20" t="s">
        <v>99</v>
      </c>
      <c r="B15" s="21" t="str">
        <f aca="false">CONCATENATE(TEXT(ROUND([1]output_table!F11,1),"0.0"),"%")</f>
        <v>-27.8%</v>
      </c>
      <c r="C15" s="22" t="str">
        <f aca="false">CONCATENATE(TEXT(ROUND([1]output_table!G11,1),"0.0"),"%")</f>
        <v>-28.3%</v>
      </c>
      <c r="D15" s="23" t="str">
        <f aca="false">CONCATENATE(TEXT(ROUND([1]output_table!H11,1),"0.0"),"%")</f>
        <v>0.5%</v>
      </c>
    </row>
    <row r="16" customFormat="false" ht="15.75" hidden="false" customHeight="true" outlineLevel="0" collapsed="false">
      <c r="A16" s="20" t="s">
        <v>100</v>
      </c>
      <c r="B16" s="21" t="str">
        <f aca="false">CONCATENATE(TEXT(ROUND([1]output_table!F12,1),"0.0"),"%")</f>
        <v>-6.9%</v>
      </c>
      <c r="C16" s="22" t="str">
        <f aca="false">CONCATENATE(TEXT(ROUND([1]output_table!G12,1),"0.0"),"%")</f>
        <v>-8.2%</v>
      </c>
      <c r="D16" s="23" t="str">
        <f aca="false">CONCATENATE(TEXT(ROUND([1]output_table!H12,1),"0.0"),"%")</f>
        <v>1.3%</v>
      </c>
    </row>
    <row r="17" customFormat="false" ht="15.75" hidden="false" customHeight="true" outlineLevel="0" collapsed="false">
      <c r="A17" s="20" t="s">
        <v>101</v>
      </c>
      <c r="B17" s="21" t="str">
        <f aca="false">CONCATENATE(TEXT(ROUND([1]output_table!F13,1),"0.0"),"%")</f>
        <v>-11.2%</v>
      </c>
      <c r="C17" s="22" t="str">
        <f aca="false">CONCATENATE(TEXT(ROUND([1]output_table!G13,1),"0.0"),"%")</f>
        <v>-10.1%</v>
      </c>
      <c r="D17" s="23" t="str">
        <f aca="false">CONCATENATE(TEXT(ROUND([1]output_table!H13,1),"0.0"),"%")</f>
        <v>-1.0%</v>
      </c>
    </row>
    <row r="18" customFormat="false" ht="15.75" hidden="false" customHeight="true" outlineLevel="0" collapsed="false">
      <c r="A18" s="20" t="s">
        <v>102</v>
      </c>
      <c r="B18" s="21" t="str">
        <f aca="false">CONCATENATE(TEXT(ROUND([1]output_table!F14,1),"0.0"),"%")</f>
        <v>-60.2%</v>
      </c>
      <c r="C18" s="22" t="str">
        <f aca="false">CONCATENATE(TEXT(ROUND([1]output_table!G14,1),"0.0"),"%")</f>
        <v>-65.2%</v>
      </c>
      <c r="D18" s="23" t="str">
        <f aca="false">CONCATENATE(TEXT(ROUND([1]output_table!H14,1),"0.0"),"%")</f>
        <v>5.0%</v>
      </c>
    </row>
    <row r="19" customFormat="false" ht="15.75" hidden="false" customHeight="true" outlineLevel="0" collapsed="false">
      <c r="A19" s="20" t="s">
        <v>103</v>
      </c>
      <c r="B19" s="21" t="str">
        <f aca="false">CONCATENATE(TEXT(ROUND([1]output_table!F15,1),"0.0"),"%")</f>
        <v>-14.8%</v>
      </c>
      <c r="C19" s="22" t="str">
        <f aca="false">CONCATENATE(TEXT(ROUND([1]output_table!G15,1),"0.0"),"%")</f>
        <v>3.9%</v>
      </c>
      <c r="D19" s="23" t="str">
        <f aca="false">CONCATENATE(TEXT(ROUND([1]output_table!H15,1),"0.0"),"%")</f>
        <v>-18.7%</v>
      </c>
    </row>
    <row r="20" customFormat="false" ht="15.75" hidden="false" customHeight="true" outlineLevel="0" collapsed="false">
      <c r="A20" s="20" t="s">
        <v>104</v>
      </c>
      <c r="B20" s="21" t="str">
        <f aca="false">CONCATENATE(TEXT(ROUND([1]output_table!F16,1),"0.0"),"%")</f>
        <v>-0.8%</v>
      </c>
      <c r="C20" s="22" t="str">
        <f aca="false">CONCATENATE(TEXT(ROUND([1]output_table!G16,1),"0.0"),"%")</f>
        <v>2.0%</v>
      </c>
      <c r="D20" s="23" t="str">
        <f aca="false">CONCATENATE(TEXT(ROUND([1]output_table!H16,1),"0.0"),"%")</f>
        <v>-2.8%</v>
      </c>
    </row>
    <row r="21" customFormat="false" ht="15.75" hidden="false" customHeight="true" outlineLevel="0" collapsed="false">
      <c r="A21" s="20" t="s">
        <v>105</v>
      </c>
      <c r="B21" s="21" t="str">
        <f aca="false">CONCATENATE(TEXT(ROUND([1]output_table!F17,1),"0.0"),"%")</f>
        <v>-51.9%</v>
      </c>
      <c r="C21" s="22" t="str">
        <f aca="false">CONCATENATE(TEXT(ROUND([1]output_table!G17,1),"0.0"),"%")</f>
        <v>-95.1%</v>
      </c>
      <c r="D21" s="23" t="str">
        <f aca="false">CONCATENATE(TEXT(ROUND([1]output_table!H17,1),"0.0"),"%")</f>
        <v>43.2%</v>
      </c>
    </row>
    <row r="22" customFormat="false" ht="15.75" hidden="false" customHeight="true" outlineLevel="0" collapsed="false">
      <c r="A22" s="20" t="s">
        <v>106</v>
      </c>
      <c r="B22" s="21" t="str">
        <f aca="false">CONCATENATE(TEXT(ROUND([1]output_table!F18,1),"0.0"),"%")</f>
        <v>-46.3%</v>
      </c>
      <c r="C22" s="22" t="str">
        <f aca="false">CONCATENATE(TEXT(ROUND([1]output_table!G18,1),"0.0"),"%")</f>
        <v>-138.3%</v>
      </c>
      <c r="D22" s="23" t="str">
        <f aca="false">CONCATENATE(TEXT(ROUND([1]output_table!H18,1),"0.0"),"%")</f>
        <v>91.9%</v>
      </c>
    </row>
    <row r="23" customFormat="false" ht="15.75" hidden="false" customHeight="true" outlineLevel="0" collapsed="false">
      <c r="A23" s="20" t="s">
        <v>107</v>
      </c>
      <c r="B23" s="21" t="str">
        <f aca="false">CONCATENATE(TEXT(ROUND([1]output_table!F19,1),"0.0"),"%")</f>
        <v>-30.6%</v>
      </c>
      <c r="C23" s="22" t="str">
        <f aca="false">CONCATENATE(TEXT(ROUND([1]output_table!G19,1),"0.0"),"%")</f>
        <v>-78.0%</v>
      </c>
      <c r="D23" s="23" t="str">
        <f aca="false">CONCATENATE(TEXT(ROUND([1]output_table!H19,1),"0.0"),"%")</f>
        <v>47.4%</v>
      </c>
    </row>
    <row r="24" customFormat="false" ht="15.75" hidden="false" customHeight="true" outlineLevel="0" collapsed="false">
      <c r="A24" s="20" t="s">
        <v>108</v>
      </c>
      <c r="B24" s="21" t="str">
        <f aca="false">CONCATENATE(TEXT(ROUND([1]output_table!F20,1),"0.0"),"%")</f>
        <v>3.6%</v>
      </c>
      <c r="C24" s="22" t="str">
        <f aca="false">CONCATENATE(TEXT(ROUND([1]output_table!G20,1),"0.0"),"%")</f>
        <v>-36.0%</v>
      </c>
      <c r="D24" s="23" t="str">
        <f aca="false">CONCATENATE(TEXT(ROUND([1]output_table!H20,1),"0.0"),"%")</f>
        <v>39.7%</v>
      </c>
    </row>
    <row r="25" customFormat="false" ht="15.75" hidden="false" customHeight="true" outlineLevel="0" collapsed="false">
      <c r="A25" s="20" t="s">
        <v>109</v>
      </c>
      <c r="B25" s="21" t="str">
        <f aca="false">CONCATENATE(TEXT(ROUND([1]output_table!F21,1),"0.0"),"%")</f>
        <v>0.6%</v>
      </c>
      <c r="C25" s="22" t="str">
        <f aca="false">CONCATENATE(TEXT(ROUND([1]output_table!G21,1),"0.0"),"%")</f>
        <v>-2.6%</v>
      </c>
      <c r="D25" s="23" t="str">
        <f aca="false">CONCATENATE(TEXT(ROUND([1]output_table!H21,1),"0.0"),"%")</f>
        <v>3.2%</v>
      </c>
    </row>
    <row r="26" customFormat="false" ht="15.75" hidden="false" customHeight="true" outlineLevel="0" collapsed="false">
      <c r="A26" s="20" t="s">
        <v>110</v>
      </c>
      <c r="B26" s="21" t="str">
        <f aca="false">CONCATENATE(TEXT(ROUND([1]output_table!F22,1),"0.0"),"%")</f>
        <v>-8.4%</v>
      </c>
      <c r="C26" s="22" t="str">
        <f aca="false">CONCATENATE(TEXT(ROUND([1]output_table!G22,1),"0.0"),"%")</f>
        <v>-18.9%</v>
      </c>
      <c r="D26" s="23" t="str">
        <f aca="false">CONCATENATE(TEXT(ROUND([1]output_table!H22,1),"0.0"),"%")</f>
        <v>10.5%</v>
      </c>
    </row>
    <row r="27" customFormat="false" ht="15.75" hidden="false" customHeight="true" outlineLevel="0" collapsed="false">
      <c r="A27" s="20" t="s">
        <v>111</v>
      </c>
      <c r="B27" s="21" t="str">
        <f aca="false">CONCATENATE(TEXT(ROUND([1]output_table!F23,1),"0.0"),"%")</f>
        <v>-54.5%</v>
      </c>
      <c r="C27" s="22" t="str">
        <f aca="false">CONCATENATE(TEXT(ROUND([1]output_table!G23,1),"0.0"),"%")</f>
        <v>-26.1%</v>
      </c>
      <c r="D27" s="23" t="str">
        <f aca="false">CONCATENATE(TEXT(ROUND([1]output_table!H23,1),"0.0"),"%")</f>
        <v>-28.4%</v>
      </c>
    </row>
    <row r="28" customFormat="false" ht="15.75" hidden="false" customHeight="true" outlineLevel="0" collapsed="false">
      <c r="A28" s="20" t="s">
        <v>112</v>
      </c>
      <c r="B28" s="21" t="str">
        <f aca="false">CONCATENATE(TEXT(ROUND([1]output_table!F24,1),"0.0"),"%")</f>
        <v>-34.9%</v>
      </c>
      <c r="C28" s="22" t="str">
        <f aca="false">CONCATENATE(TEXT(ROUND([1]output_table!G24,1),"0.0"),"%")</f>
        <v>-38.1%</v>
      </c>
      <c r="D28" s="23" t="str">
        <f aca="false">CONCATENATE(TEXT(ROUND([1]output_table!H24,1),"0.0"),"%")</f>
        <v>3.2%</v>
      </c>
    </row>
    <row r="29" customFormat="false" ht="15.75" hidden="false" customHeight="true" outlineLevel="0" collapsed="false">
      <c r="A29" s="20" t="s">
        <v>113</v>
      </c>
      <c r="B29" s="21" t="str">
        <f aca="false">CONCATENATE(TEXT(ROUND([1]output_table!F25,1),"0.0"),"%")</f>
        <v>-43.8%</v>
      </c>
      <c r="C29" s="22" t="str">
        <f aca="false">CONCATENATE(TEXT(ROUND([1]output_table!G25,1),"0.0"),"%")</f>
        <v>-27.7%</v>
      </c>
      <c r="D29" s="23" t="str">
        <f aca="false">CONCATENATE(TEXT(ROUND([1]output_table!H25,1),"0.0"),"%")</f>
        <v>-16.0%</v>
      </c>
    </row>
    <row r="30" customFormat="false" ht="15.75" hidden="false" customHeight="true" outlineLevel="0" collapsed="false">
      <c r="A30" s="24" t="s">
        <v>114</v>
      </c>
      <c r="B30" s="25" t="str">
        <f aca="false">CONCATENATE(TEXT(ROUND([1]output_table!F26,1),"0.0"),"%")</f>
        <v>-0.5%</v>
      </c>
      <c r="C30" s="26" t="str">
        <f aca="false">CONCATENATE(TEXT(ROUND([1]output_table!G26,1),"0.0"),"%")</f>
        <v>2.3%</v>
      </c>
      <c r="D30" s="27" t="str">
        <f aca="false">CONCATENATE(TEXT(ROUND([1]output_table!H26,1),"0.0"),"%")</f>
        <v>-2.7%</v>
      </c>
    </row>
    <row r="32" customFormat="false" ht="15.75" hidden="false" customHeight="true" outlineLevel="0" collapsed="false">
      <c r="A32" s="10" t="s">
        <v>115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2D050"/>
    <pageSetUpPr fitToPage="false"/>
  </sheetPr>
  <dimension ref="A1:D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37</v>
      </c>
    </row>
    <row r="3" customFormat="false" ht="15.75" hidden="false" customHeight="true" outlineLevel="0" collapsed="false">
      <c r="A3" s="10" t="str">
        <f aca="false">CONCATENATE("Title: Changes in average volatility due to measured changes in trade barriers, baseline calibration (",_xlfn.UNICHAR(952), " = 4) with trade imbalances")</f>
        <v>Title: Changes in average volatility due to measured changes in trade barriers, baseline calibration (θ = 4) with trade imbalances</v>
      </c>
    </row>
    <row r="5" customFormat="false" ht="41.25" hidden="false" customHeight="true" outlineLevel="0" collapsed="false">
      <c r="A5" s="12"/>
      <c r="B5" s="13" t="s">
        <v>87</v>
      </c>
      <c r="C5" s="14" t="s">
        <v>88</v>
      </c>
      <c r="D5" s="15" t="s">
        <v>89</v>
      </c>
    </row>
    <row r="6" customFormat="false" ht="15.75" hidden="false" customHeight="true" outlineLevel="0" collapsed="false">
      <c r="A6" s="16" t="s">
        <v>90</v>
      </c>
      <c r="B6" s="17" t="str">
        <f aca="false">CONCATENATE(TEXT(ROUND([2]output_table!F2,1),"0.0"),"%")</f>
        <v>0.2%</v>
      </c>
      <c r="C6" s="18" t="str">
        <f aca="false">CONCATENATE(TEXT(ROUND([2]output_table!G2,1),"0.0"),"%")</f>
        <v>-3.9%</v>
      </c>
      <c r="D6" s="19" t="str">
        <f aca="false">CONCATENATE(TEXT(ROUND([2]output_table!H2,1),"0.0"),"%")</f>
        <v>4.1%</v>
      </c>
    </row>
    <row r="7" customFormat="false" ht="15.75" hidden="false" customHeight="true" outlineLevel="0" collapsed="false">
      <c r="A7" s="20" t="s">
        <v>91</v>
      </c>
      <c r="B7" s="21" t="str">
        <f aca="false">CONCATENATE(TEXT(ROUND([2]output_table!F3,1),"0.0"),"%")</f>
        <v>-38.8%</v>
      </c>
      <c r="C7" s="22" t="str">
        <f aca="false">CONCATENATE(TEXT(ROUND([2]output_table!G3,1),"0.0"),"%")</f>
        <v>-64.0%</v>
      </c>
      <c r="D7" s="23" t="str">
        <f aca="false">CONCATENATE(TEXT(ROUND([2]output_table!H3,1),"0.0"),"%")</f>
        <v>25.2%</v>
      </c>
    </row>
    <row r="8" customFormat="false" ht="15.75" hidden="false" customHeight="true" outlineLevel="0" collapsed="false">
      <c r="A8" s="20" t="s">
        <v>92</v>
      </c>
      <c r="B8" s="21" t="str">
        <f aca="false">CONCATENATE(TEXT(ROUND([2]output_table!F4,1),"0.0"),"%")</f>
        <v>-49.3%</v>
      </c>
      <c r="C8" s="22" t="str">
        <f aca="false">CONCATENATE(TEXT(ROUND([2]output_table!G4,1),"0.0"),"%")</f>
        <v>-120.7%</v>
      </c>
      <c r="D8" s="23" t="str">
        <f aca="false">CONCATENATE(TEXT(ROUND([2]output_table!H4,1),"0.0"),"%")</f>
        <v>71.4%</v>
      </c>
    </row>
    <row r="9" customFormat="false" ht="15.75" hidden="false" customHeight="true" outlineLevel="0" collapsed="false">
      <c r="A9" s="20" t="s">
        <v>93</v>
      </c>
      <c r="B9" s="21" t="str">
        <f aca="false">CONCATENATE(TEXT(ROUND([2]output_table!F5,1),"0.0"),"%")</f>
        <v>-61.9%</v>
      </c>
      <c r="C9" s="22" t="str">
        <f aca="false">CONCATENATE(TEXT(ROUND([2]output_table!G5,1),"0.0"),"%")</f>
        <v>-87.3%</v>
      </c>
      <c r="D9" s="23" t="str">
        <f aca="false">CONCATENATE(TEXT(ROUND([2]output_table!H5,1),"0.0"),"%")</f>
        <v>25.4%</v>
      </c>
    </row>
    <row r="10" customFormat="false" ht="15.75" hidden="false" customHeight="true" outlineLevel="0" collapsed="false">
      <c r="A10" s="20" t="s">
        <v>94</v>
      </c>
      <c r="B10" s="21" t="str">
        <f aca="false">CONCATENATE(TEXT(ROUND([2]output_table!F6,1),"0.0"),"%")</f>
        <v>2.3%</v>
      </c>
      <c r="C10" s="22" t="str">
        <f aca="false">CONCATENATE(TEXT(ROUND([2]output_table!G6,1),"0.0"),"%")</f>
        <v>1.4%</v>
      </c>
      <c r="D10" s="23" t="str">
        <f aca="false">CONCATENATE(TEXT(ROUND([2]output_table!H6,1),"0.0"),"%")</f>
        <v>0.9%</v>
      </c>
    </row>
    <row r="11" customFormat="false" ht="15.75" hidden="false" customHeight="true" outlineLevel="0" collapsed="false">
      <c r="A11" s="20" t="s">
        <v>95</v>
      </c>
      <c r="B11" s="21" t="str">
        <f aca="false">CONCATENATE(TEXT(ROUND([2]output_table!F7,1),"0.0"),"%")</f>
        <v>-22.6%</v>
      </c>
      <c r="C11" s="22" t="str">
        <f aca="false">CONCATENATE(TEXT(ROUND([2]output_table!G7,1),"0.0"),"%")</f>
        <v>-35.1%</v>
      </c>
      <c r="D11" s="23" t="str">
        <f aca="false">CONCATENATE(TEXT(ROUND([2]output_table!H7,1),"0.0"),"%")</f>
        <v>12.5%</v>
      </c>
    </row>
    <row r="12" customFormat="false" ht="15.75" hidden="false" customHeight="true" outlineLevel="0" collapsed="false">
      <c r="A12" s="20" t="s">
        <v>96</v>
      </c>
      <c r="B12" s="21" t="str">
        <f aca="false">CONCATENATE(TEXT(ROUND([2]output_table!F8,1),"0.0"),"%")</f>
        <v>-63.2%</v>
      </c>
      <c r="C12" s="22" t="str">
        <f aca="false">CONCATENATE(TEXT(ROUND([2]output_table!G8,1),"0.0"),"%")</f>
        <v>-47.7%</v>
      </c>
      <c r="D12" s="23" t="str">
        <f aca="false">CONCATENATE(TEXT(ROUND([2]output_table!H8,1),"0.0"),"%")</f>
        <v>-15.6%</v>
      </c>
    </row>
    <row r="13" customFormat="false" ht="15.75" hidden="false" customHeight="true" outlineLevel="0" collapsed="false">
      <c r="A13" s="20" t="s">
        <v>97</v>
      </c>
      <c r="B13" s="21" t="str">
        <f aca="false">CONCATENATE(TEXT(ROUND([2]output_table!F9,1),"0.0"),"%")</f>
        <v>-24.3%</v>
      </c>
      <c r="C13" s="22" t="str">
        <f aca="false">CONCATENATE(TEXT(ROUND([2]output_table!G9,1),"0.0"),"%")</f>
        <v>-60.1%</v>
      </c>
      <c r="D13" s="23" t="str">
        <f aca="false">CONCATENATE(TEXT(ROUND([2]output_table!H9,1),"0.0"),"%")</f>
        <v>35.9%</v>
      </c>
    </row>
    <row r="14" customFormat="false" ht="15.75" hidden="false" customHeight="true" outlineLevel="0" collapsed="false">
      <c r="A14" s="20" t="s">
        <v>98</v>
      </c>
      <c r="B14" s="21" t="str">
        <f aca="false">CONCATENATE(TEXT(ROUND([2]output_table!F10,1),"0.0"),"%")</f>
        <v>-16.4%</v>
      </c>
      <c r="C14" s="22" t="str">
        <f aca="false">CONCATENATE(TEXT(ROUND([2]output_table!G10,1),"0.0"),"%")</f>
        <v>5.1%</v>
      </c>
      <c r="D14" s="23" t="str">
        <f aca="false">CONCATENATE(TEXT(ROUND([2]output_table!H10,1),"0.0"),"%")</f>
        <v>-21.5%</v>
      </c>
    </row>
    <row r="15" customFormat="false" ht="15.75" hidden="false" customHeight="true" outlineLevel="0" collapsed="false">
      <c r="A15" s="20" t="s">
        <v>99</v>
      </c>
      <c r="B15" s="21" t="str">
        <f aca="false">CONCATENATE(TEXT(ROUND([2]output_table!F11,1),"0.0"),"%")</f>
        <v>-27.8%</v>
      </c>
      <c r="C15" s="22" t="str">
        <f aca="false">CONCATENATE(TEXT(ROUND([2]output_table!G11,1),"0.0"),"%")</f>
        <v>-28.0%</v>
      </c>
      <c r="D15" s="23" t="str">
        <f aca="false">CONCATENATE(TEXT(ROUND([2]output_table!H11,1),"0.0"),"%")</f>
        <v>0.2%</v>
      </c>
    </row>
    <row r="16" customFormat="false" ht="15.75" hidden="false" customHeight="true" outlineLevel="0" collapsed="false">
      <c r="A16" s="20" t="s">
        <v>100</v>
      </c>
      <c r="B16" s="21" t="str">
        <f aca="false">CONCATENATE(TEXT(ROUND([2]output_table!F12,1),"0.0"),"%")</f>
        <v>-7.5%</v>
      </c>
      <c r="C16" s="22" t="str">
        <f aca="false">CONCATENATE(TEXT(ROUND([2]output_table!G12,1),"0.0"),"%")</f>
        <v>-10.5%</v>
      </c>
      <c r="D16" s="23" t="str">
        <f aca="false">CONCATENATE(TEXT(ROUND([2]output_table!H12,1),"0.0"),"%")</f>
        <v>3.0%</v>
      </c>
    </row>
    <row r="17" customFormat="false" ht="15.75" hidden="false" customHeight="true" outlineLevel="0" collapsed="false">
      <c r="A17" s="20" t="s">
        <v>101</v>
      </c>
      <c r="B17" s="21" t="str">
        <f aca="false">CONCATENATE(TEXT(ROUND([2]output_table!F13,1),"0.0"),"%")</f>
        <v>-10.5%</v>
      </c>
      <c r="C17" s="22" t="str">
        <f aca="false">CONCATENATE(TEXT(ROUND([2]output_table!G13,1),"0.0"),"%")</f>
        <v>-9.6%</v>
      </c>
      <c r="D17" s="23" t="str">
        <f aca="false">CONCATENATE(TEXT(ROUND([2]output_table!H13,1),"0.0"),"%")</f>
        <v>-0.9%</v>
      </c>
    </row>
    <row r="18" customFormat="false" ht="15.75" hidden="false" customHeight="true" outlineLevel="0" collapsed="false">
      <c r="A18" s="20" t="s">
        <v>102</v>
      </c>
      <c r="B18" s="21" t="str">
        <f aca="false">CONCATENATE(TEXT(ROUND([2]output_table!F14,1),"0.0"),"%")</f>
        <v>-57.5%</v>
      </c>
      <c r="C18" s="22" t="str">
        <f aca="false">CONCATENATE(TEXT(ROUND([2]output_table!G14,1),"0.0"),"%")</f>
        <v>-62.3%</v>
      </c>
      <c r="D18" s="23" t="str">
        <f aca="false">CONCATENATE(TEXT(ROUND([2]output_table!H14,1),"0.0"),"%")</f>
        <v>4.9%</v>
      </c>
    </row>
    <row r="19" customFormat="false" ht="15.75" hidden="false" customHeight="true" outlineLevel="0" collapsed="false">
      <c r="A19" s="20" t="s">
        <v>103</v>
      </c>
      <c r="B19" s="21" t="str">
        <f aca="false">CONCATENATE(TEXT(ROUND([2]output_table!F15,1),"0.0"),"%")</f>
        <v>-14.6%</v>
      </c>
      <c r="C19" s="22" t="str">
        <f aca="false">CONCATENATE(TEXT(ROUND([2]output_table!G15,1),"0.0"),"%")</f>
        <v>3.3%</v>
      </c>
      <c r="D19" s="23" t="str">
        <f aca="false">CONCATENATE(TEXT(ROUND([2]output_table!H15,1),"0.0"),"%")</f>
        <v>-17.9%</v>
      </c>
    </row>
    <row r="20" customFormat="false" ht="15.75" hidden="false" customHeight="true" outlineLevel="0" collapsed="false">
      <c r="A20" s="20" t="s">
        <v>104</v>
      </c>
      <c r="B20" s="21" t="str">
        <f aca="false">CONCATENATE(TEXT(ROUND([2]output_table!F16,1),"0.0"),"%")</f>
        <v>0.2%</v>
      </c>
      <c r="C20" s="22" t="str">
        <f aca="false">CONCATENATE(TEXT(ROUND([2]output_table!G16,1),"0.0"),"%")</f>
        <v>2.4%</v>
      </c>
      <c r="D20" s="23" t="str">
        <f aca="false">CONCATENATE(TEXT(ROUND([2]output_table!H16,1),"0.0"),"%")</f>
        <v>-2.2%</v>
      </c>
    </row>
    <row r="21" customFormat="false" ht="15.75" hidden="false" customHeight="true" outlineLevel="0" collapsed="false">
      <c r="A21" s="20" t="s">
        <v>105</v>
      </c>
      <c r="B21" s="21" t="str">
        <f aca="false">CONCATENATE(TEXT(ROUND([2]output_table!F17,1),"0.0"),"%")</f>
        <v>-50.3%</v>
      </c>
      <c r="C21" s="22" t="str">
        <f aca="false">CONCATENATE(TEXT(ROUND([2]output_table!G17,1),"0.0"),"%")</f>
        <v>-95.0%</v>
      </c>
      <c r="D21" s="23" t="str">
        <f aca="false">CONCATENATE(TEXT(ROUND([2]output_table!H17,1),"0.0"),"%")</f>
        <v>44.6%</v>
      </c>
    </row>
    <row r="22" customFormat="false" ht="15.75" hidden="false" customHeight="true" outlineLevel="0" collapsed="false">
      <c r="A22" s="20" t="s">
        <v>106</v>
      </c>
      <c r="B22" s="21" t="str">
        <f aca="false">CONCATENATE(TEXT(ROUND([2]output_table!F18,1),"0.0"),"%")</f>
        <v>-47.2%</v>
      </c>
      <c r="C22" s="22" t="str">
        <f aca="false">CONCATENATE(TEXT(ROUND([2]output_table!G18,1),"0.0"),"%")</f>
        <v>-137.9%</v>
      </c>
      <c r="D22" s="23" t="str">
        <f aca="false">CONCATENATE(TEXT(ROUND([2]output_table!H18,1),"0.0"),"%")</f>
        <v>90.7%</v>
      </c>
    </row>
    <row r="23" customFormat="false" ht="15.75" hidden="false" customHeight="true" outlineLevel="0" collapsed="false">
      <c r="A23" s="20" t="s">
        <v>107</v>
      </c>
      <c r="B23" s="21" t="str">
        <f aca="false">CONCATENATE(TEXT(ROUND([2]output_table!F19,1),"0.0"),"%")</f>
        <v>-31.2%</v>
      </c>
      <c r="C23" s="22" t="str">
        <f aca="false">CONCATENATE(TEXT(ROUND([2]output_table!G19,1),"0.0"),"%")</f>
        <v>-77.6%</v>
      </c>
      <c r="D23" s="23" t="str">
        <f aca="false">CONCATENATE(TEXT(ROUND([2]output_table!H19,1),"0.0"),"%")</f>
        <v>46.4%</v>
      </c>
    </row>
    <row r="24" customFormat="false" ht="15.75" hidden="false" customHeight="true" outlineLevel="0" collapsed="false">
      <c r="A24" s="20" t="s">
        <v>108</v>
      </c>
      <c r="B24" s="21" t="str">
        <f aca="false">CONCATENATE(TEXT(ROUND([2]output_table!F20,1),"0.0"),"%")</f>
        <v>3.9%</v>
      </c>
      <c r="C24" s="22" t="str">
        <f aca="false">CONCATENATE(TEXT(ROUND([2]output_table!G20,1),"0.0"),"%")</f>
        <v>-37.5%</v>
      </c>
      <c r="D24" s="23" t="str">
        <f aca="false">CONCATENATE(TEXT(ROUND([2]output_table!H20,1),"0.0"),"%")</f>
        <v>41.4%</v>
      </c>
    </row>
    <row r="25" customFormat="false" ht="15.75" hidden="false" customHeight="true" outlineLevel="0" collapsed="false">
      <c r="A25" s="20" t="s">
        <v>109</v>
      </c>
      <c r="B25" s="21" t="str">
        <f aca="false">CONCATENATE(TEXT(ROUND([2]output_table!F21,1),"0.0"),"%")</f>
        <v>-0.1%</v>
      </c>
      <c r="C25" s="22" t="str">
        <f aca="false">CONCATENATE(TEXT(ROUND([2]output_table!G21,1),"0.0"),"%")</f>
        <v>-2.1%</v>
      </c>
      <c r="D25" s="23" t="str">
        <f aca="false">CONCATENATE(TEXT(ROUND([2]output_table!H21,1),"0.0"),"%")</f>
        <v>2.1%</v>
      </c>
    </row>
    <row r="26" customFormat="false" ht="15.75" hidden="false" customHeight="true" outlineLevel="0" collapsed="false">
      <c r="A26" s="20" t="s">
        <v>110</v>
      </c>
      <c r="B26" s="21" t="str">
        <f aca="false">CONCATENATE(TEXT(ROUND([2]output_table!F22,1),"0.0"),"%")</f>
        <v>-6.8%</v>
      </c>
      <c r="C26" s="22" t="str">
        <f aca="false">CONCATENATE(TEXT(ROUND([2]output_table!G22,1),"0.0"),"%")</f>
        <v>-17.6%</v>
      </c>
      <c r="D26" s="23" t="str">
        <f aca="false">CONCATENATE(TEXT(ROUND([2]output_table!H22,1),"0.0"),"%")</f>
        <v>10.9%</v>
      </c>
    </row>
    <row r="27" customFormat="false" ht="15.75" hidden="false" customHeight="true" outlineLevel="0" collapsed="false">
      <c r="A27" s="20" t="s">
        <v>111</v>
      </c>
      <c r="B27" s="21" t="str">
        <f aca="false">CONCATENATE(TEXT(ROUND([2]output_table!F23,1),"0.0"),"%")</f>
        <v>-52.6%</v>
      </c>
      <c r="C27" s="22" t="str">
        <f aca="false">CONCATENATE(TEXT(ROUND([2]output_table!G23,1),"0.0"),"%")</f>
        <v>-26.0%</v>
      </c>
      <c r="D27" s="23" t="str">
        <f aca="false">CONCATENATE(TEXT(ROUND([2]output_table!H23,1),"0.0"),"%")</f>
        <v>-26.6%</v>
      </c>
    </row>
    <row r="28" customFormat="false" ht="15.75" hidden="false" customHeight="true" outlineLevel="0" collapsed="false">
      <c r="A28" s="20" t="s">
        <v>112</v>
      </c>
      <c r="B28" s="21" t="str">
        <f aca="false">CONCATENATE(TEXT(ROUND([2]output_table!F24,1),"0.0"),"%")</f>
        <v>-34.7%</v>
      </c>
      <c r="C28" s="22" t="str">
        <f aca="false">CONCATENATE(TEXT(ROUND([2]output_table!G24,1),"0.0"),"%")</f>
        <v>-38.3%</v>
      </c>
      <c r="D28" s="23" t="str">
        <f aca="false">CONCATENATE(TEXT(ROUND([2]output_table!H24,1),"0.0"),"%")</f>
        <v>3.6%</v>
      </c>
    </row>
    <row r="29" customFormat="false" ht="15.75" hidden="false" customHeight="true" outlineLevel="0" collapsed="false">
      <c r="A29" s="20" t="s">
        <v>113</v>
      </c>
      <c r="B29" s="21" t="str">
        <f aca="false">CONCATENATE(TEXT(ROUND([2]output_table!F25,1),"0.0"),"%")</f>
        <v>-42.2%</v>
      </c>
      <c r="C29" s="22" t="str">
        <f aca="false">CONCATENATE(TEXT(ROUND([2]output_table!G25,1),"0.0"),"%")</f>
        <v>-27.6%</v>
      </c>
      <c r="D29" s="23" t="str">
        <f aca="false">CONCATENATE(TEXT(ROUND([2]output_table!H25,1),"0.0"),"%")</f>
        <v>-14.6%</v>
      </c>
    </row>
    <row r="30" customFormat="false" ht="15.75" hidden="false" customHeight="true" outlineLevel="0" collapsed="false">
      <c r="A30" s="24" t="s">
        <v>114</v>
      </c>
      <c r="B30" s="25" t="str">
        <f aca="false">CONCATENATE(TEXT(ROUND([2]output_table!F26,1),"0.0"),"%")</f>
        <v>-0.9%</v>
      </c>
      <c r="C30" s="26" t="str">
        <f aca="false">CONCATENATE(TEXT(ROUND([2]output_table!G26,1),"0.0"),"%")</f>
        <v>1.0%</v>
      </c>
      <c r="D30" s="27" t="str">
        <f aca="false">CONCATENATE(TEXT(ROUND([2]output_table!H26,1),"0.0"),"%")</f>
        <v>-1.9%</v>
      </c>
    </row>
    <row r="32" customFormat="false" ht="15.75" hidden="false" customHeight="true" outlineLevel="0" collapsed="false">
      <c r="A32" s="10" t="s">
        <v>115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G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40</v>
      </c>
    </row>
    <row r="3" customFormat="false" ht="15.75" hidden="false" customHeight="true" outlineLevel="0" collapsed="false">
      <c r="A3" s="10" t="str">
        <f aca="false">CONCATENATE("Title: Changes in average volatility due to measured changes in trade barriers, alternative calibrations (",_xlfn.UNICHAR(952), " = 2 and ",_xlfn.UNICHAR(952), " = 8)")</f>
        <v>Title: Changes in average volatility due to measured changes in trade barriers, alternative calibrations (θ = 2 and θ = 8)</v>
      </c>
    </row>
    <row r="5" customFormat="false" ht="15.75" hidden="false" customHeight="true" outlineLevel="0" collapsed="false">
      <c r="B5" s="28" t="str">
        <f aca="false">CONCATENATE(_xlfn.UNICHAR(952)," = 2")</f>
        <v>θ = 2</v>
      </c>
      <c r="C5" s="28"/>
      <c r="D5" s="28"/>
      <c r="E5" s="28" t="str">
        <f aca="false">CONCATENATE(_xlfn.UNICHAR(952)," = 8")</f>
        <v>θ = 8</v>
      </c>
      <c r="F5" s="28"/>
      <c r="G5" s="28"/>
    </row>
    <row r="6" customFormat="false" ht="41.25" hidden="false" customHeight="true" outlineLevel="0" collapsed="false">
      <c r="A6" s="12"/>
      <c r="B6" s="13" t="s">
        <v>87</v>
      </c>
      <c r="C6" s="14" t="s">
        <v>88</v>
      </c>
      <c r="D6" s="15" t="s">
        <v>89</v>
      </c>
      <c r="E6" s="13" t="s">
        <v>87</v>
      </c>
      <c r="F6" s="14" t="s">
        <v>88</v>
      </c>
      <c r="G6" s="15" t="s">
        <v>89</v>
      </c>
    </row>
    <row r="7" customFormat="false" ht="15.75" hidden="false" customHeight="true" outlineLevel="0" collapsed="false">
      <c r="A7" s="16" t="s">
        <v>90</v>
      </c>
      <c r="B7" s="17" t="str">
        <f aca="false">CONCATENATE(TEXT(ROUND([3]output_table!F2,1),"0.0"),"%")</f>
        <v>-2.0%</v>
      </c>
      <c r="C7" s="18" t="str">
        <f aca="false">CONCATENATE(TEXT(ROUND([3]output_table!G2,1),"0.0"),"%")</f>
        <v>-6.4%</v>
      </c>
      <c r="D7" s="19" t="str">
        <f aca="false">CONCATENATE(TEXT(ROUND([3]output_table!H2,1),"0.0"),"%")</f>
        <v>4.5%</v>
      </c>
      <c r="E7" s="17" t="str">
        <f aca="false">CONCATENATE(TEXT(ROUND([4]output_table!F2,1),"0.0"),"%")</f>
        <v>0.9%</v>
      </c>
      <c r="F7" s="18" t="str">
        <f aca="false">CONCATENATE(TEXT(ROUND([4]output_table!G2,1),"0.0"),"%")</f>
        <v>-0.8%</v>
      </c>
      <c r="G7" s="19" t="str">
        <f aca="false">CONCATENATE(TEXT(ROUND([4]output_table!H2,1),"0.0"),"%")</f>
        <v>1.7%</v>
      </c>
    </row>
    <row r="8" customFormat="false" ht="15.75" hidden="false" customHeight="true" outlineLevel="0" collapsed="false">
      <c r="A8" s="20" t="s">
        <v>91</v>
      </c>
      <c r="B8" s="21" t="str">
        <f aca="false">CONCATENATE(TEXT(ROUND([3]output_table!F3,1),"0.0"),"%")</f>
        <v>-63.3%</v>
      </c>
      <c r="C8" s="22" t="str">
        <f aca="false">CONCATENATE(TEXT(ROUND([3]output_table!G3,1),"0.0"),"%")</f>
        <v>-98.5%</v>
      </c>
      <c r="D8" s="23" t="str">
        <f aca="false">CONCATENATE(TEXT(ROUND([3]output_table!H3,1),"0.0"),"%")</f>
        <v>35.2%</v>
      </c>
      <c r="E8" s="21" t="str">
        <f aca="false">CONCATENATE(TEXT(ROUND([4]output_table!F3,1),"0.0"),"%")</f>
        <v>-23.9%</v>
      </c>
      <c r="F8" s="22" t="str">
        <f aca="false">CONCATENATE(TEXT(ROUND([4]output_table!G3,1),"0.0"),"%")</f>
        <v>-30.2%</v>
      </c>
      <c r="G8" s="23" t="str">
        <f aca="false">CONCATENATE(TEXT(ROUND([4]output_table!H3,1),"0.0"),"%")</f>
        <v>6.3%</v>
      </c>
    </row>
    <row r="9" customFormat="false" ht="15.75" hidden="false" customHeight="true" outlineLevel="0" collapsed="false">
      <c r="A9" s="20" t="s">
        <v>92</v>
      </c>
      <c r="B9" s="21" t="str">
        <f aca="false">CONCATENATE(TEXT(ROUND([3]output_table!F4,1),"0.0"),"%")</f>
        <v>-70.3%</v>
      </c>
      <c r="C9" s="22" t="str">
        <f aca="false">CONCATENATE(TEXT(ROUND([3]output_table!G4,1),"0.0"),"%")</f>
        <v>-147.6%</v>
      </c>
      <c r="D9" s="23" t="str">
        <f aca="false">CONCATENATE(TEXT(ROUND([3]output_table!H4,1),"0.0"),"%")</f>
        <v>77.3%</v>
      </c>
      <c r="E9" s="21" t="str">
        <f aca="false">CONCATENATE(TEXT(ROUND([4]output_table!F4,1),"0.0"),"%")</f>
        <v>-35.0%</v>
      </c>
      <c r="F9" s="22" t="str">
        <f aca="false">CONCATENATE(TEXT(ROUND([4]output_table!G4,1),"0.0"),"%")</f>
        <v>-67.8%</v>
      </c>
      <c r="G9" s="23" t="str">
        <f aca="false">CONCATENATE(TEXT(ROUND([4]output_table!H4,1),"0.0"),"%")</f>
        <v>32.8%</v>
      </c>
    </row>
    <row r="10" customFormat="false" ht="15.75" hidden="false" customHeight="true" outlineLevel="0" collapsed="false">
      <c r="A10" s="20" t="s">
        <v>93</v>
      </c>
      <c r="B10" s="21" t="str">
        <f aca="false">CONCATENATE(TEXT(ROUND([3]output_table!F5,1),"0.0"),"%")</f>
        <v>-73.9%</v>
      </c>
      <c r="C10" s="22" t="str">
        <f aca="false">CONCATENATE(TEXT(ROUND([3]output_table!G5,1),"0.0"),"%")</f>
        <v>-112.4%</v>
      </c>
      <c r="D10" s="23" t="str">
        <f aca="false">CONCATENATE(TEXT(ROUND([3]output_table!H5,1),"0.0"),"%")</f>
        <v>38.5%</v>
      </c>
      <c r="E10" s="21" t="str">
        <f aca="false">CONCATENATE(TEXT(ROUND([4]output_table!F5,1),"0.0"),"%")</f>
        <v>-38.2%</v>
      </c>
      <c r="F10" s="22" t="str">
        <f aca="false">CONCATENATE(TEXT(ROUND([4]output_table!G5,1),"0.0"),"%")</f>
        <v>-50.6%</v>
      </c>
      <c r="G10" s="23" t="str">
        <f aca="false">CONCATENATE(TEXT(ROUND([4]output_table!H5,1),"0.0"),"%")</f>
        <v>12.4%</v>
      </c>
    </row>
    <row r="11" customFormat="false" ht="15.75" hidden="false" customHeight="true" outlineLevel="0" collapsed="false">
      <c r="A11" s="20" t="s">
        <v>94</v>
      </c>
      <c r="B11" s="21" t="str">
        <f aca="false">CONCATENATE(TEXT(ROUND([3]output_table!F6,1),"0.0"),"%")</f>
        <v>1.1%</v>
      </c>
      <c r="C11" s="22" t="str">
        <f aca="false">CONCATENATE(TEXT(ROUND([3]output_table!G6,1),"0.0"),"%")</f>
        <v>0.4%</v>
      </c>
      <c r="D11" s="23" t="str">
        <f aca="false">CONCATENATE(TEXT(ROUND([3]output_table!H6,1),"0.0"),"%")</f>
        <v>0.7%</v>
      </c>
      <c r="E11" s="21" t="str">
        <f aca="false">CONCATENATE(TEXT(ROUND([4]output_table!F6,1),"0.0"),"%")</f>
        <v>0.8%</v>
      </c>
      <c r="F11" s="22" t="str">
        <f aca="false">CONCATENATE(TEXT(ROUND([4]output_table!G6,1),"0.0"),"%")</f>
        <v>-0.3%</v>
      </c>
      <c r="G11" s="23" t="str">
        <f aca="false">CONCATENATE(TEXT(ROUND([4]output_table!H6,1),"0.0"),"%")</f>
        <v>1.2%</v>
      </c>
    </row>
    <row r="12" customFormat="false" ht="15.75" hidden="false" customHeight="true" outlineLevel="0" collapsed="false">
      <c r="A12" s="20" t="s">
        <v>95</v>
      </c>
      <c r="B12" s="21" t="str">
        <f aca="false">CONCATENATE(TEXT(ROUND([3]output_table!F7,1),"0.0"),"%")</f>
        <v>-37.8%</v>
      </c>
      <c r="C12" s="22" t="str">
        <f aca="false">CONCATENATE(TEXT(ROUND([3]output_table!G7,1),"0.0"),"%")</f>
        <v>-70.1%</v>
      </c>
      <c r="D12" s="23" t="str">
        <f aca="false">CONCATENATE(TEXT(ROUND([3]output_table!H7,1),"0.0"),"%")</f>
        <v>32.3%</v>
      </c>
      <c r="E12" s="21" t="str">
        <f aca="false">CONCATENATE(TEXT(ROUND([4]output_table!F7,1),"0.0"),"%")</f>
        <v>-10.8%</v>
      </c>
      <c r="F12" s="22" t="str">
        <f aca="false">CONCATENATE(TEXT(ROUND([4]output_table!G7,1),"0.0"),"%")</f>
        <v>-11.7%</v>
      </c>
      <c r="G12" s="23" t="str">
        <f aca="false">CONCATENATE(TEXT(ROUND([4]output_table!H7,1),"0.0"),"%")</f>
        <v>0.9%</v>
      </c>
    </row>
    <row r="13" customFormat="false" ht="15.75" hidden="false" customHeight="true" outlineLevel="0" collapsed="false">
      <c r="A13" s="20" t="s">
        <v>96</v>
      </c>
      <c r="B13" s="21" t="str">
        <f aca="false">CONCATENATE(TEXT(ROUND([3]output_table!F8,1),"0.0"),"%")</f>
        <v>-80.6%</v>
      </c>
      <c r="C13" s="22" t="str">
        <f aca="false">CONCATENATE(TEXT(ROUND([3]output_table!G8,1),"0.0"),"%")</f>
        <v>-61.5%</v>
      </c>
      <c r="D13" s="23" t="str">
        <f aca="false">CONCATENATE(TEXT(ROUND([3]output_table!H8,1),"0.0"),"%")</f>
        <v>-19.1%</v>
      </c>
      <c r="E13" s="21" t="str">
        <f aca="false">CONCATENATE(TEXT(ROUND([4]output_table!F8,1),"0.0"),"%")</f>
        <v>-37.7%</v>
      </c>
      <c r="F13" s="22" t="str">
        <f aca="false">CONCATENATE(TEXT(ROUND([4]output_table!G8,1),"0.0"),"%")</f>
        <v>-31.4%</v>
      </c>
      <c r="G13" s="23" t="str">
        <f aca="false">CONCATENATE(TEXT(ROUND([4]output_table!H8,1),"0.0"),"%")</f>
        <v>-6.3%</v>
      </c>
    </row>
    <row r="14" customFormat="false" ht="15.75" hidden="false" customHeight="true" outlineLevel="0" collapsed="false">
      <c r="A14" s="20" t="s">
        <v>97</v>
      </c>
      <c r="B14" s="21" t="str">
        <f aca="false">CONCATENATE(TEXT(ROUND([3]output_table!F9,1),"0.0"),"%")</f>
        <v>-49.6%</v>
      </c>
      <c r="C14" s="22" t="str">
        <f aca="false">CONCATENATE(TEXT(ROUND([3]output_table!G9,1),"0.0"),"%")</f>
        <v>-129.3%</v>
      </c>
      <c r="D14" s="23" t="str">
        <f aca="false">CONCATENATE(TEXT(ROUND([3]output_table!H9,1),"0.0"),"%")</f>
        <v>79.7%</v>
      </c>
      <c r="E14" s="21" t="str">
        <f aca="false">CONCATENATE(TEXT(ROUND([4]output_table!F9,1),"0.0"),"%")</f>
        <v>-11.8%</v>
      </c>
      <c r="F14" s="22" t="str">
        <f aca="false">CONCATENATE(TEXT(ROUND([4]output_table!G9,1),"0.0"),"%")</f>
        <v>-23.8%</v>
      </c>
      <c r="G14" s="23" t="str">
        <f aca="false">CONCATENATE(TEXT(ROUND([4]output_table!H9,1),"0.0"),"%")</f>
        <v>12.0%</v>
      </c>
    </row>
    <row r="15" customFormat="false" ht="15.75" hidden="false" customHeight="true" outlineLevel="0" collapsed="false">
      <c r="A15" s="20" t="s">
        <v>98</v>
      </c>
      <c r="B15" s="21" t="str">
        <f aca="false">CONCATENATE(TEXT(ROUND([3]output_table!F10,1),"0.0"),"%")</f>
        <v>-30.1%</v>
      </c>
      <c r="C15" s="22" t="str">
        <f aca="false">CONCATENATE(TEXT(ROUND([3]output_table!G10,1),"0.0"),"%")</f>
        <v>20.5%</v>
      </c>
      <c r="D15" s="23" t="str">
        <f aca="false">CONCATENATE(TEXT(ROUND([3]output_table!H10,1),"0.0"),"%")</f>
        <v>-50.5%</v>
      </c>
      <c r="E15" s="21" t="str">
        <f aca="false">CONCATENATE(TEXT(ROUND([4]output_table!F10,1),"0.0"),"%")</f>
        <v>-9.0%</v>
      </c>
      <c r="F15" s="22" t="str">
        <f aca="false">CONCATENATE(TEXT(ROUND([4]output_table!G10,1),"0.0"),"%")</f>
        <v>0.5%</v>
      </c>
      <c r="G15" s="23" t="str">
        <f aca="false">CONCATENATE(TEXT(ROUND([4]output_table!H10,1),"0.0"),"%")</f>
        <v>-9.5%</v>
      </c>
    </row>
    <row r="16" customFormat="false" ht="15.75" hidden="false" customHeight="true" outlineLevel="0" collapsed="false">
      <c r="A16" s="20" t="s">
        <v>99</v>
      </c>
      <c r="B16" s="21" t="str">
        <f aca="false">CONCATENATE(TEXT(ROUND([3]output_table!F11,1),"0.0"),"%")</f>
        <v>-51.7%</v>
      </c>
      <c r="C16" s="22" t="str">
        <f aca="false">CONCATENATE(TEXT(ROUND([3]output_table!G11,1),"0.0"),"%")</f>
        <v>-58.8%</v>
      </c>
      <c r="D16" s="23" t="str">
        <f aca="false">CONCATENATE(TEXT(ROUND([3]output_table!H11,1),"0.0"),"%")</f>
        <v>7.0%</v>
      </c>
      <c r="E16" s="21" t="str">
        <f aca="false">CONCATENATE(TEXT(ROUND([4]output_table!F11,1),"0.0"),"%")</f>
        <v>-12.8%</v>
      </c>
      <c r="F16" s="22" t="str">
        <f aca="false">CONCATENATE(TEXT(ROUND([4]output_table!G11,1),"0.0"),"%")</f>
        <v>-10.9%</v>
      </c>
      <c r="G16" s="23" t="str">
        <f aca="false">CONCATENATE(TEXT(ROUND([4]output_table!H11,1),"0.0"),"%")</f>
        <v>-1.9%</v>
      </c>
    </row>
    <row r="17" customFormat="false" ht="15.75" hidden="false" customHeight="true" outlineLevel="0" collapsed="false">
      <c r="A17" s="20" t="s">
        <v>100</v>
      </c>
      <c r="B17" s="21" t="str">
        <f aca="false">CONCATENATE(TEXT(ROUND([3]output_table!F12,1),"0.0"),"%")</f>
        <v>-29.8%</v>
      </c>
      <c r="C17" s="22" t="str">
        <f aca="false">CONCATENATE(TEXT(ROUND([3]output_table!G12,1),"0.0"),"%")</f>
        <v>-46.7%</v>
      </c>
      <c r="D17" s="23" t="str">
        <f aca="false">CONCATENATE(TEXT(ROUND([3]output_table!H12,1),"0.0"),"%")</f>
        <v>16.8%</v>
      </c>
      <c r="E17" s="21" t="str">
        <f aca="false">CONCATENATE(TEXT(ROUND([4]output_table!F12,1),"0.0"),"%")</f>
        <v>-2.5%</v>
      </c>
      <c r="F17" s="22" t="str">
        <f aca="false">CONCATENATE(TEXT(ROUND([4]output_table!G12,1),"0.0"),"%")</f>
        <v>5.3%</v>
      </c>
      <c r="G17" s="23" t="str">
        <f aca="false">CONCATENATE(TEXT(ROUND([4]output_table!H12,1),"0.0"),"%")</f>
        <v>-7.8%</v>
      </c>
    </row>
    <row r="18" customFormat="false" ht="15.75" hidden="false" customHeight="true" outlineLevel="0" collapsed="false">
      <c r="A18" s="20" t="s">
        <v>101</v>
      </c>
      <c r="B18" s="21" t="str">
        <f aca="false">CONCATENATE(TEXT(ROUND([3]output_table!F13,1),"0.0"),"%")</f>
        <v>-26.2%</v>
      </c>
      <c r="C18" s="22" t="str">
        <f aca="false">CONCATENATE(TEXT(ROUND([3]output_table!G13,1),"0.0"),"%")</f>
        <v>-21.6%</v>
      </c>
      <c r="D18" s="23" t="str">
        <f aca="false">CONCATENATE(TEXT(ROUND([3]output_table!H13,1),"0.0"),"%")</f>
        <v>-4.6%</v>
      </c>
      <c r="E18" s="21" t="str">
        <f aca="false">CONCATENATE(TEXT(ROUND([4]output_table!F13,1),"0.0"),"%")</f>
        <v>-4.5%</v>
      </c>
      <c r="F18" s="22" t="str">
        <f aca="false">CONCATENATE(TEXT(ROUND([4]output_table!G13,1),"0.0"),"%")</f>
        <v>-4.9%</v>
      </c>
      <c r="G18" s="23" t="str">
        <f aca="false">CONCATENATE(TEXT(ROUND([4]output_table!H13,1),"0.0"),"%")</f>
        <v>0.5%</v>
      </c>
    </row>
    <row r="19" customFormat="false" ht="15.75" hidden="false" customHeight="true" outlineLevel="0" collapsed="false">
      <c r="A19" s="20" t="s">
        <v>102</v>
      </c>
      <c r="B19" s="21" t="str">
        <f aca="false">CONCATENATE(TEXT(ROUND([3]output_table!F14,1),"0.0"),"%")</f>
        <v>-72.9%</v>
      </c>
      <c r="C19" s="22" t="str">
        <f aca="false">CONCATENATE(TEXT(ROUND([3]output_table!G14,1),"0.0"),"%")</f>
        <v>-94.7%</v>
      </c>
      <c r="D19" s="23" t="str">
        <f aca="false">CONCATENATE(TEXT(ROUND([3]output_table!H14,1),"0.0"),"%")</f>
        <v>21.8%</v>
      </c>
      <c r="E19" s="21" t="str">
        <f aca="false">CONCATENATE(TEXT(ROUND([4]output_table!F14,1),"0.0"),"%")</f>
        <v>-45.4%</v>
      </c>
      <c r="F19" s="22" t="str">
        <f aca="false">CONCATENATE(TEXT(ROUND([4]output_table!G14,1),"0.0"),"%")</f>
        <v>-24.9%</v>
      </c>
      <c r="G19" s="23" t="str">
        <f aca="false">CONCATENATE(TEXT(ROUND([4]output_table!H14,1),"0.0"),"%")</f>
        <v>-20.4%</v>
      </c>
    </row>
    <row r="20" customFormat="false" ht="15.75" hidden="false" customHeight="true" outlineLevel="0" collapsed="false">
      <c r="A20" s="20" t="s">
        <v>103</v>
      </c>
      <c r="B20" s="21" t="str">
        <f aca="false">CONCATENATE(TEXT(ROUND([3]output_table!F15,1),"0.0"),"%")</f>
        <v>-29.3%</v>
      </c>
      <c r="C20" s="22" t="str">
        <f aca="false">CONCATENATE(TEXT(ROUND([3]output_table!G15,1),"0.0"),"%")</f>
        <v>13.8%</v>
      </c>
      <c r="D20" s="23" t="str">
        <f aca="false">CONCATENATE(TEXT(ROUND([3]output_table!H15,1),"0.0"),"%")</f>
        <v>-43.0%</v>
      </c>
      <c r="E20" s="21" t="str">
        <f aca="false">CONCATENATE(TEXT(ROUND([4]output_table!F15,1),"0.0"),"%")</f>
        <v>-8.7%</v>
      </c>
      <c r="F20" s="22" t="str">
        <f aca="false">CONCATENATE(TEXT(ROUND([4]output_table!G15,1),"0.0"),"%")</f>
        <v>-0.1%</v>
      </c>
      <c r="G20" s="23" t="str">
        <f aca="false">CONCATENATE(TEXT(ROUND([4]output_table!H15,1),"0.0"),"%")</f>
        <v>-8.6%</v>
      </c>
    </row>
    <row r="21" customFormat="false" ht="15.75" hidden="false" customHeight="true" outlineLevel="0" collapsed="false">
      <c r="A21" s="20" t="s">
        <v>104</v>
      </c>
      <c r="B21" s="21" t="str">
        <f aca="false">CONCATENATE(TEXT(ROUND([3]output_table!F16,1),"0.0"),"%")</f>
        <v>-5.0%</v>
      </c>
      <c r="C21" s="22" t="str">
        <f aca="false">CONCATENATE(TEXT(ROUND([3]output_table!G16,1),"0.0"),"%")</f>
        <v>6.0%</v>
      </c>
      <c r="D21" s="23" t="str">
        <f aca="false">CONCATENATE(TEXT(ROUND([3]output_table!H16,1),"0.0"),"%")</f>
        <v>-11.0%</v>
      </c>
      <c r="E21" s="21" t="str">
        <f aca="false">CONCATENATE(TEXT(ROUND([4]output_table!F16,1),"0.0"),"%")</f>
        <v>2.0%</v>
      </c>
      <c r="F21" s="22" t="str">
        <f aca="false">CONCATENATE(TEXT(ROUND([4]output_table!G16,1),"0.0"),"%")</f>
        <v>0.4%</v>
      </c>
      <c r="G21" s="23" t="str">
        <f aca="false">CONCATENATE(TEXT(ROUND([4]output_table!H16,1),"0.0"),"%")</f>
        <v>1.6%</v>
      </c>
    </row>
    <row r="22" customFormat="false" ht="15.75" hidden="false" customHeight="true" outlineLevel="0" collapsed="false">
      <c r="A22" s="20" t="s">
        <v>105</v>
      </c>
      <c r="B22" s="21" t="str">
        <f aca="false">CONCATENATE(TEXT(ROUND([3]output_table!F17,1),"0.0"),"%")</f>
        <v>-70.6%</v>
      </c>
      <c r="C22" s="22" t="str">
        <f aca="false">CONCATENATE(TEXT(ROUND([3]output_table!G17,1),"0.0"),"%")</f>
        <v>-153.4%</v>
      </c>
      <c r="D22" s="23" t="str">
        <f aca="false">CONCATENATE(TEXT(ROUND([3]output_table!H17,1),"0.0"),"%")</f>
        <v>82.7%</v>
      </c>
      <c r="E22" s="21" t="str">
        <f aca="false">CONCATENATE(TEXT(ROUND([4]output_table!F17,1),"0.0"),"%")</f>
        <v>-29.9%</v>
      </c>
      <c r="F22" s="22" t="str">
        <f aca="false">CONCATENATE(TEXT(ROUND([4]output_table!G17,1),"0.0"),"%")</f>
        <v>-47.3%</v>
      </c>
      <c r="G22" s="23" t="str">
        <f aca="false">CONCATENATE(TEXT(ROUND([4]output_table!H17,1),"0.0"),"%")</f>
        <v>17.4%</v>
      </c>
    </row>
    <row r="23" customFormat="false" ht="15.75" hidden="false" customHeight="true" outlineLevel="0" collapsed="false">
      <c r="A23" s="20" t="s">
        <v>106</v>
      </c>
      <c r="B23" s="21" t="str">
        <f aca="false">CONCATENATE(TEXT(ROUND([3]output_table!F18,1),"0.0"),"%")</f>
        <v>-71.5%</v>
      </c>
      <c r="C23" s="22" t="str">
        <f aca="false">CONCATENATE(TEXT(ROUND([3]output_table!G18,1),"0.0"),"%")</f>
        <v>-189.0%</v>
      </c>
      <c r="D23" s="23" t="str">
        <f aca="false">CONCATENATE(TEXT(ROUND([3]output_table!H18,1),"0.0"),"%")</f>
        <v>117.5%</v>
      </c>
      <c r="E23" s="21" t="str">
        <f aca="false">CONCATENATE(TEXT(ROUND([4]output_table!F18,1),"0.0"),"%")</f>
        <v>-21.9%</v>
      </c>
      <c r="F23" s="22" t="str">
        <f aca="false">CONCATENATE(TEXT(ROUND([4]output_table!G18,1),"0.0"),"%")</f>
        <v>-67.2%</v>
      </c>
      <c r="G23" s="23" t="str">
        <f aca="false">CONCATENATE(TEXT(ROUND([4]output_table!H18,1),"0.0"),"%")</f>
        <v>45.3%</v>
      </c>
    </row>
    <row r="24" customFormat="false" ht="15.75" hidden="false" customHeight="true" outlineLevel="0" collapsed="false">
      <c r="A24" s="20" t="s">
        <v>107</v>
      </c>
      <c r="B24" s="21" t="str">
        <f aca="false">CONCATENATE(TEXT(ROUND([3]output_table!F19,1),"0.0"),"%")</f>
        <v>-57.6%</v>
      </c>
      <c r="C24" s="22" t="str">
        <f aca="false">CONCATENATE(TEXT(ROUND([3]output_table!G19,1),"0.0"),"%")</f>
        <v>-125.9%</v>
      </c>
      <c r="D24" s="23" t="str">
        <f aca="false">CONCATENATE(TEXT(ROUND([3]output_table!H19,1),"0.0"),"%")</f>
        <v>68.3%</v>
      </c>
      <c r="E24" s="21" t="str">
        <f aca="false">CONCATENATE(TEXT(ROUND([4]output_table!F19,1),"0.0"),"%")</f>
        <v>-12.0%</v>
      </c>
      <c r="F24" s="22" t="str">
        <f aca="false">CONCATENATE(TEXT(ROUND([4]output_table!G19,1),"0.0"),"%")</f>
        <v>-30.7%</v>
      </c>
      <c r="G24" s="23" t="str">
        <f aca="false">CONCATENATE(TEXT(ROUND([4]output_table!H19,1),"0.0"),"%")</f>
        <v>18.6%</v>
      </c>
    </row>
    <row r="25" customFormat="false" ht="15.75" hidden="false" customHeight="true" outlineLevel="0" collapsed="false">
      <c r="A25" s="20" t="s">
        <v>108</v>
      </c>
      <c r="B25" s="21" t="str">
        <f aca="false">CONCATENATE(TEXT(ROUND([3]output_table!F20,1),"0.0"),"%")</f>
        <v>-20.4%</v>
      </c>
      <c r="C25" s="22" t="str">
        <f aca="false">CONCATENATE(TEXT(ROUND([3]output_table!G20,1),"0.0"),"%")</f>
        <v>-95.3%</v>
      </c>
      <c r="D25" s="23" t="str">
        <f aca="false">CONCATENATE(TEXT(ROUND([3]output_table!H20,1),"0.0"),"%")</f>
        <v>74.9%</v>
      </c>
      <c r="E25" s="21" t="str">
        <f aca="false">CONCATENATE(TEXT(ROUND([4]output_table!F20,1),"0.0"),"%")</f>
        <v>7.5%</v>
      </c>
      <c r="F25" s="22" t="str">
        <f aca="false">CONCATENATE(TEXT(ROUND([4]output_table!G20,1),"0.0"),"%")</f>
        <v>-7.8%</v>
      </c>
      <c r="G25" s="23" t="str">
        <f aca="false">CONCATENATE(TEXT(ROUND([4]output_table!H20,1),"0.0"),"%")</f>
        <v>15.4%</v>
      </c>
    </row>
    <row r="26" customFormat="false" ht="15.75" hidden="false" customHeight="true" outlineLevel="0" collapsed="false">
      <c r="A26" s="20" t="s">
        <v>109</v>
      </c>
      <c r="B26" s="21" t="str">
        <f aca="false">CONCATENATE(TEXT(ROUND([3]output_table!F21,1),"0.0"),"%")</f>
        <v>1.0%</v>
      </c>
      <c r="C26" s="22" t="str">
        <f aca="false">CONCATENATE(TEXT(ROUND([3]output_table!G21,1),"0.0"),"%")</f>
        <v>-4.4%</v>
      </c>
      <c r="D26" s="23" t="str">
        <f aca="false">CONCATENATE(TEXT(ROUND([3]output_table!H21,1),"0.0"),"%")</f>
        <v>5.3%</v>
      </c>
      <c r="E26" s="21" t="str">
        <f aca="false">CONCATENATE(TEXT(ROUND([4]output_table!F21,1),"0.0"),"%")</f>
        <v>-0.2%</v>
      </c>
      <c r="F26" s="22" t="str">
        <f aca="false">CONCATENATE(TEXT(ROUND([4]output_table!G21,1),"0.0"),"%")</f>
        <v>0.2%</v>
      </c>
      <c r="G26" s="23" t="str">
        <f aca="false">CONCATENATE(TEXT(ROUND([4]output_table!H21,1),"0.0"),"%")</f>
        <v>-0.4%</v>
      </c>
    </row>
    <row r="27" customFormat="false" ht="15.75" hidden="false" customHeight="true" outlineLevel="0" collapsed="false">
      <c r="A27" s="20" t="s">
        <v>110</v>
      </c>
      <c r="B27" s="21" t="str">
        <f aca="false">CONCATENATE(TEXT(ROUND([3]output_table!F22,1),"0.0"),"%")</f>
        <v>-26.1%</v>
      </c>
      <c r="C27" s="22" t="str">
        <f aca="false">CONCATENATE(TEXT(ROUND([3]output_table!G22,1),"0.0"),"%")</f>
        <v>-61.8%</v>
      </c>
      <c r="D27" s="23" t="str">
        <f aca="false">CONCATENATE(TEXT(ROUND([3]output_table!H22,1),"0.0"),"%")</f>
        <v>35.8%</v>
      </c>
      <c r="E27" s="21" t="str">
        <f aca="false">CONCATENATE(TEXT(ROUND([4]output_table!F22,1),"0.0"),"%")</f>
        <v>-1.3%</v>
      </c>
      <c r="F27" s="22" t="str">
        <f aca="false">CONCATENATE(TEXT(ROUND([4]output_table!G22,1),"0.0"),"%")</f>
        <v>-0.9%</v>
      </c>
      <c r="G27" s="23" t="str">
        <f aca="false">CONCATENATE(TEXT(ROUND([4]output_table!H22,1),"0.0"),"%")</f>
        <v>-0.4%</v>
      </c>
    </row>
    <row r="28" customFormat="false" ht="15.75" hidden="false" customHeight="true" outlineLevel="0" collapsed="false">
      <c r="A28" s="20" t="s">
        <v>111</v>
      </c>
      <c r="B28" s="21" t="str">
        <f aca="false">CONCATENATE(TEXT(ROUND([3]output_table!F23,1),"0.0"),"%")</f>
        <v>-74.4%</v>
      </c>
      <c r="C28" s="22" t="str">
        <f aca="false">CONCATENATE(TEXT(ROUND([3]output_table!G23,1),"0.0"),"%")</f>
        <v>-38.4%</v>
      </c>
      <c r="D28" s="23" t="str">
        <f aca="false">CONCATENATE(TEXT(ROUND([3]output_table!H23,1),"0.0"),"%")</f>
        <v>-36.1%</v>
      </c>
      <c r="E28" s="21" t="str">
        <f aca="false">CONCATENATE(TEXT(ROUND([4]output_table!F23,1),"0.0"),"%")</f>
        <v>-34.0%</v>
      </c>
      <c r="F28" s="22" t="str">
        <f aca="false">CONCATENATE(TEXT(ROUND([4]output_table!G23,1),"0.0"),"%")</f>
        <v>-14.8%</v>
      </c>
      <c r="G28" s="23" t="str">
        <f aca="false">CONCATENATE(TEXT(ROUND([4]output_table!H23,1),"0.0"),"%")</f>
        <v>-19.1%</v>
      </c>
    </row>
    <row r="29" customFormat="false" ht="15.75" hidden="false" customHeight="true" outlineLevel="0" collapsed="false">
      <c r="A29" s="20" t="s">
        <v>112</v>
      </c>
      <c r="B29" s="21" t="str">
        <f aca="false">CONCATENATE(TEXT(ROUND([3]output_table!F24,1),"0.0"),"%")</f>
        <v>-53.6%</v>
      </c>
      <c r="C29" s="22" t="str">
        <f aca="false">CONCATENATE(TEXT(ROUND([3]output_table!G24,1),"0.0"),"%")</f>
        <v>-76.2%</v>
      </c>
      <c r="D29" s="23" t="str">
        <f aca="false">CONCATENATE(TEXT(ROUND([3]output_table!H24,1),"0.0"),"%")</f>
        <v>22.6%</v>
      </c>
      <c r="E29" s="21" t="str">
        <f aca="false">CONCATENATE(TEXT(ROUND([4]output_table!F24,1),"0.0"),"%")</f>
        <v>-18.6%</v>
      </c>
      <c r="F29" s="22" t="str">
        <f aca="false">CONCATENATE(TEXT(ROUND([4]output_table!G24,1),"0.0"),"%")</f>
        <v>-14.6%</v>
      </c>
      <c r="G29" s="23" t="str">
        <f aca="false">CONCATENATE(TEXT(ROUND([4]output_table!H24,1),"0.0"),"%")</f>
        <v>-4.0%</v>
      </c>
    </row>
    <row r="30" customFormat="false" ht="15.75" hidden="false" customHeight="true" outlineLevel="0" collapsed="false">
      <c r="A30" s="20" t="s">
        <v>113</v>
      </c>
      <c r="B30" s="21" t="str">
        <f aca="false">CONCATENATE(TEXT(ROUND([3]output_table!F25,1),"0.0"),"%")</f>
        <v>-64.8%</v>
      </c>
      <c r="C30" s="22" t="str">
        <f aca="false">CONCATENATE(TEXT(ROUND([3]output_table!G25,1),"0.0"),"%")</f>
        <v>-38.4%</v>
      </c>
      <c r="D30" s="23" t="str">
        <f aca="false">CONCATENATE(TEXT(ROUND([3]output_table!H25,1),"0.0"),"%")</f>
        <v>-26.3%</v>
      </c>
      <c r="E30" s="21" t="str">
        <f aca="false">CONCATENATE(TEXT(ROUND([4]output_table!F25,1),"0.0"),"%")</f>
        <v>-25.1%</v>
      </c>
      <c r="F30" s="22" t="str">
        <f aca="false">CONCATENATE(TEXT(ROUND([4]output_table!G25,1),"0.0"),"%")</f>
        <v>-16.1%</v>
      </c>
      <c r="G30" s="23" t="str">
        <f aca="false">CONCATENATE(TEXT(ROUND([4]output_table!H25,1),"0.0"),"%")</f>
        <v>-9.1%</v>
      </c>
    </row>
    <row r="31" customFormat="false" ht="15.75" hidden="false" customHeight="true" outlineLevel="0" collapsed="false">
      <c r="A31" s="24" t="s">
        <v>114</v>
      </c>
      <c r="B31" s="25" t="str">
        <f aca="false">CONCATENATE(TEXT(ROUND([3]output_table!F26,1),"0.0"),"%")</f>
        <v>-0.4%</v>
      </c>
      <c r="C31" s="26" t="str">
        <f aca="false">CONCATENATE(TEXT(ROUND([3]output_table!G26,1),"0.0"),"%")</f>
        <v>8.1%</v>
      </c>
      <c r="D31" s="27" t="str">
        <f aca="false">CONCATENATE(TEXT(ROUND([3]output_table!H26,1),"0.0"),"%")</f>
        <v>-8.5%</v>
      </c>
      <c r="E31" s="25" t="str">
        <f aca="false">CONCATENATE(TEXT(ROUND([4]output_table!F26,1),"0.0"),"%")</f>
        <v>0.5%</v>
      </c>
      <c r="F31" s="26" t="str">
        <f aca="false">CONCATENATE(TEXT(ROUND([4]output_table!G26,1),"0.0"),"%")</f>
        <v>0.7%</v>
      </c>
      <c r="G31" s="27" t="str">
        <f aca="false">CONCATENATE(TEXT(ROUND([4]output_table!H26,1),"0.0"),"%")</f>
        <v>-0.2%</v>
      </c>
    </row>
    <row r="33" customFormat="false" ht="15.75" hidden="false" customHeight="true" outlineLevel="0" collapsed="false">
      <c r="A33" s="10" t="s">
        <v>115</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D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51</v>
      </c>
    </row>
    <row r="3" customFormat="false" ht="15.75" hidden="false" customHeight="true" outlineLevel="0" collapsed="false">
      <c r="A3" s="10" t="str">
        <f aca="false">CONCATENATE("Title: Changes in average volatility due to measured changes in trade barriers, baseline calibration (",_xlfn.UNICHAR(952), " = 4) without input-output linkages.")</f>
        <v>Title: Changes in average volatility due to measured changes in trade barriers, baseline calibration (θ = 4) without input-output linkages.</v>
      </c>
    </row>
    <row r="5" customFormat="false" ht="41.25" hidden="false" customHeight="true" outlineLevel="0" collapsed="false">
      <c r="A5" s="12"/>
      <c r="B5" s="13" t="s">
        <v>87</v>
      </c>
      <c r="C5" s="14" t="s">
        <v>88</v>
      </c>
      <c r="D5" s="15" t="s">
        <v>89</v>
      </c>
    </row>
    <row r="6" customFormat="false" ht="15.75" hidden="false" customHeight="true" outlineLevel="0" collapsed="false">
      <c r="A6" s="16" t="s">
        <v>90</v>
      </c>
      <c r="B6" s="17" t="str">
        <f aca="false">CONCATENATE(TEXT(ROUND([5]output_table!F2,1),"0.0"),"%")</f>
        <v>1.6%</v>
      </c>
      <c r="C6" s="18" t="str">
        <f aca="false">CONCATENATE(TEXT(ROUND([5]output_table!G2,1),"0.0"),"%")</f>
        <v>-0.5%</v>
      </c>
      <c r="D6" s="19" t="str">
        <f aca="false">CONCATENATE(TEXT(ROUND([5]output_table!H2,1),"0.0"),"%")</f>
        <v>2.1%</v>
      </c>
    </row>
    <row r="7" customFormat="false" ht="15.75" hidden="false" customHeight="true" outlineLevel="0" collapsed="false">
      <c r="A7" s="20" t="s">
        <v>91</v>
      </c>
      <c r="B7" s="21" t="str">
        <f aca="false">CONCATENATE(TEXT(ROUND([5]output_table!F3,1),"0.0"),"%")</f>
        <v>-8.4%</v>
      </c>
      <c r="C7" s="22" t="str">
        <f aca="false">CONCATENATE(TEXT(ROUND([5]output_table!G3,1),"0.0"),"%")</f>
        <v>-13.9%</v>
      </c>
      <c r="D7" s="23" t="str">
        <f aca="false">CONCATENATE(TEXT(ROUND([5]output_table!H3,1),"0.0"),"%")</f>
        <v>5.5%</v>
      </c>
    </row>
    <row r="8" customFormat="false" ht="15.75" hidden="false" customHeight="true" outlineLevel="0" collapsed="false">
      <c r="A8" s="20" t="s">
        <v>92</v>
      </c>
      <c r="B8" s="21" t="str">
        <f aca="false">CONCATENATE(TEXT(ROUND([5]output_table!F4,1),"0.0"),"%")</f>
        <v>-13.7%</v>
      </c>
      <c r="C8" s="22" t="str">
        <f aca="false">CONCATENATE(TEXT(ROUND([5]output_table!G4,1),"0.0"),"%")</f>
        <v>-43.6%</v>
      </c>
      <c r="D8" s="23" t="str">
        <f aca="false">CONCATENATE(TEXT(ROUND([5]output_table!H4,1),"0.0"),"%")</f>
        <v>29.9%</v>
      </c>
    </row>
    <row r="9" customFormat="false" ht="15.75" hidden="false" customHeight="true" outlineLevel="0" collapsed="false">
      <c r="A9" s="20" t="s">
        <v>93</v>
      </c>
      <c r="B9" s="21" t="str">
        <f aca="false">CONCATENATE(TEXT(ROUND([5]output_table!F5,1),"0.0"),"%")</f>
        <v>-10.4%</v>
      </c>
      <c r="C9" s="22" t="str">
        <f aca="false">CONCATENATE(TEXT(ROUND([5]output_table!G5,1),"0.0"),"%")</f>
        <v>-14.8%</v>
      </c>
      <c r="D9" s="23" t="str">
        <f aca="false">CONCATENATE(TEXT(ROUND([5]output_table!H5,1),"0.0"),"%")</f>
        <v>4.4%</v>
      </c>
    </row>
    <row r="10" customFormat="false" ht="15.75" hidden="false" customHeight="true" outlineLevel="0" collapsed="false">
      <c r="A10" s="20" t="s">
        <v>94</v>
      </c>
      <c r="B10" s="21" t="str">
        <f aca="false">CONCATENATE(TEXT(ROUND([5]output_table!F6,1),"0.0"),"%")</f>
        <v>0.8%</v>
      </c>
      <c r="C10" s="22" t="str">
        <f aca="false">CONCATENATE(TEXT(ROUND([5]output_table!G6,1),"0.0"),"%")</f>
        <v>0.3%</v>
      </c>
      <c r="D10" s="23" t="str">
        <f aca="false">CONCATENATE(TEXT(ROUND([5]output_table!H6,1),"0.0"),"%")</f>
        <v>0.5%</v>
      </c>
    </row>
    <row r="11" customFormat="false" ht="15.75" hidden="false" customHeight="true" outlineLevel="0" collapsed="false">
      <c r="A11" s="20" t="s">
        <v>95</v>
      </c>
      <c r="B11" s="21" t="str">
        <f aca="false">CONCATENATE(TEXT(ROUND([5]output_table!F7,1),"0.0"),"%")</f>
        <v>-5.8%</v>
      </c>
      <c r="C11" s="22" t="str">
        <f aca="false">CONCATENATE(TEXT(ROUND([5]output_table!G7,1),"0.0"),"%")</f>
        <v>-5.4%</v>
      </c>
      <c r="D11" s="23" t="str">
        <f aca="false">CONCATENATE(TEXT(ROUND([5]output_table!H7,1),"0.0"),"%")</f>
        <v>-0.4%</v>
      </c>
    </row>
    <row r="12" customFormat="false" ht="15.75" hidden="false" customHeight="true" outlineLevel="0" collapsed="false">
      <c r="A12" s="20" t="s">
        <v>96</v>
      </c>
      <c r="B12" s="21" t="str">
        <f aca="false">CONCATENATE(TEXT(ROUND([5]output_table!F8,1),"0.0"),"%")</f>
        <v>-15.6%</v>
      </c>
      <c r="C12" s="22" t="str">
        <f aca="false">CONCATENATE(TEXT(ROUND([5]output_table!G8,1),"0.0"),"%")</f>
        <v>-15.6%</v>
      </c>
      <c r="D12" s="23" t="str">
        <f aca="false">CONCATENATE(TEXT(ROUND([5]output_table!H8,1),"0.0"),"%")</f>
        <v>0.0%</v>
      </c>
    </row>
    <row r="13" customFormat="false" ht="15.75" hidden="false" customHeight="true" outlineLevel="0" collapsed="false">
      <c r="A13" s="20" t="s">
        <v>97</v>
      </c>
      <c r="B13" s="21" t="str">
        <f aca="false">CONCATENATE(TEXT(ROUND([5]output_table!F9,1),"0.0"),"%")</f>
        <v>-5.7%</v>
      </c>
      <c r="C13" s="22" t="str">
        <f aca="false">CONCATENATE(TEXT(ROUND([5]output_table!G9,1),"0.0"),"%")</f>
        <v>-15.7%</v>
      </c>
      <c r="D13" s="23" t="str">
        <f aca="false">CONCATENATE(TEXT(ROUND([5]output_table!H9,1),"0.0"),"%")</f>
        <v>10.0%</v>
      </c>
    </row>
    <row r="14" customFormat="false" ht="15.75" hidden="false" customHeight="true" outlineLevel="0" collapsed="false">
      <c r="A14" s="20" t="s">
        <v>98</v>
      </c>
      <c r="B14" s="21" t="str">
        <f aca="false">CONCATENATE(TEXT(ROUND([5]output_table!F10,1),"0.0"),"%")</f>
        <v>0.5%</v>
      </c>
      <c r="C14" s="22" t="str">
        <f aca="false">CONCATENATE(TEXT(ROUND([5]output_table!G10,1),"0.0"),"%")</f>
        <v>0.1%</v>
      </c>
      <c r="D14" s="23" t="str">
        <f aca="false">CONCATENATE(TEXT(ROUND([5]output_table!H10,1),"0.0"),"%")</f>
        <v>0.4%</v>
      </c>
    </row>
    <row r="15" customFormat="false" ht="15.75" hidden="false" customHeight="true" outlineLevel="0" collapsed="false">
      <c r="A15" s="20" t="s">
        <v>99</v>
      </c>
      <c r="B15" s="21" t="str">
        <f aca="false">CONCATENATE(TEXT(ROUND([5]output_table!F11,1),"0.0"),"%")</f>
        <v>-1.0%</v>
      </c>
      <c r="C15" s="22" t="str">
        <f aca="false">CONCATENATE(TEXT(ROUND([5]output_table!G11,1),"0.0"),"%")</f>
        <v>-1.6%</v>
      </c>
      <c r="D15" s="23" t="str">
        <f aca="false">CONCATENATE(TEXT(ROUND([5]output_table!H11,1),"0.0"),"%")</f>
        <v>0.6%</v>
      </c>
    </row>
    <row r="16" customFormat="false" ht="15.75" hidden="false" customHeight="true" outlineLevel="0" collapsed="false">
      <c r="A16" s="20" t="s">
        <v>100</v>
      </c>
      <c r="B16" s="21" t="str">
        <f aca="false">CONCATENATE(TEXT(ROUND([5]output_table!F12,1),"0.0"),"%")</f>
        <v>4.2%</v>
      </c>
      <c r="C16" s="22" t="str">
        <f aca="false">CONCATENATE(TEXT(ROUND([5]output_table!G12,1),"0.0"),"%")</f>
        <v>0.1%</v>
      </c>
      <c r="D16" s="23" t="str">
        <f aca="false">CONCATENATE(TEXT(ROUND([5]output_table!H12,1),"0.0"),"%")</f>
        <v>4.1%</v>
      </c>
    </row>
    <row r="17" customFormat="false" ht="15.75" hidden="false" customHeight="true" outlineLevel="0" collapsed="false">
      <c r="A17" s="20" t="s">
        <v>101</v>
      </c>
      <c r="B17" s="21" t="str">
        <f aca="false">CONCATENATE(TEXT(ROUND([5]output_table!F13,1),"0.0"),"%")</f>
        <v>0.7%</v>
      </c>
      <c r="C17" s="22" t="str">
        <f aca="false">CONCATENATE(TEXT(ROUND([5]output_table!G13,1),"0.0"),"%")</f>
        <v>-0.9%</v>
      </c>
      <c r="D17" s="23" t="str">
        <f aca="false">CONCATENATE(TEXT(ROUND([5]output_table!H13,1),"0.0"),"%")</f>
        <v>1.5%</v>
      </c>
    </row>
    <row r="18" customFormat="false" ht="15.75" hidden="false" customHeight="true" outlineLevel="0" collapsed="false">
      <c r="A18" s="20" t="s">
        <v>102</v>
      </c>
      <c r="B18" s="21" t="str">
        <f aca="false">CONCATENATE(TEXT(ROUND([5]output_table!F14,1),"0.0"),"%")</f>
        <v>-21.7%</v>
      </c>
      <c r="C18" s="22" t="str">
        <f aca="false">CONCATENATE(TEXT(ROUND([5]output_table!G14,1),"0.0"),"%")</f>
        <v>-20.3%</v>
      </c>
      <c r="D18" s="23" t="str">
        <f aca="false">CONCATENATE(TEXT(ROUND([5]output_table!H14,1),"0.0"),"%")</f>
        <v>-1.4%</v>
      </c>
    </row>
    <row r="19" customFormat="false" ht="15.75" hidden="false" customHeight="true" outlineLevel="0" collapsed="false">
      <c r="A19" s="20" t="s">
        <v>103</v>
      </c>
      <c r="B19" s="21" t="str">
        <f aca="false">CONCATENATE(TEXT(ROUND([5]output_table!F15,1),"0.0"),"%")</f>
        <v>0.2%</v>
      </c>
      <c r="C19" s="22" t="str">
        <f aca="false">CONCATENATE(TEXT(ROUND([5]output_table!G15,1),"0.0"),"%")</f>
        <v>-0.6%</v>
      </c>
      <c r="D19" s="23" t="str">
        <f aca="false">CONCATENATE(TEXT(ROUND([5]output_table!H15,1),"0.0"),"%")</f>
        <v>0.7%</v>
      </c>
    </row>
    <row r="20" customFormat="false" ht="15.75" hidden="false" customHeight="true" outlineLevel="0" collapsed="false">
      <c r="A20" s="20" t="s">
        <v>104</v>
      </c>
      <c r="B20" s="21" t="str">
        <f aca="false">CONCATENATE(TEXT(ROUND([5]output_table!F16,1),"0.0"),"%")</f>
        <v>1.9%</v>
      </c>
      <c r="C20" s="22" t="str">
        <f aca="false">CONCATENATE(TEXT(ROUND([5]output_table!G16,1),"0.0"),"%")</f>
        <v>0.0%</v>
      </c>
      <c r="D20" s="23" t="str">
        <f aca="false">CONCATENATE(TEXT(ROUND([5]output_table!H16,1),"0.0"),"%")</f>
        <v>2.0%</v>
      </c>
    </row>
    <row r="21" customFormat="false" ht="15.75" hidden="false" customHeight="true" outlineLevel="0" collapsed="false">
      <c r="A21" s="20" t="s">
        <v>105</v>
      </c>
      <c r="B21" s="21" t="str">
        <f aca="false">CONCATENATE(TEXT(ROUND([5]output_table!F17,1),"0.0"),"%")</f>
        <v>-25.4%</v>
      </c>
      <c r="C21" s="22" t="str">
        <f aca="false">CONCATENATE(TEXT(ROUND([5]output_table!G17,1),"0.0"),"%")</f>
        <v>-43.4%</v>
      </c>
      <c r="D21" s="23" t="str">
        <f aca="false">CONCATENATE(TEXT(ROUND([5]output_table!H17,1),"0.0"),"%")</f>
        <v>18.1%</v>
      </c>
    </row>
    <row r="22" customFormat="false" ht="15.75" hidden="false" customHeight="true" outlineLevel="0" collapsed="false">
      <c r="A22" s="20" t="s">
        <v>106</v>
      </c>
      <c r="B22" s="21" t="str">
        <f aca="false">CONCATENATE(TEXT(ROUND([5]output_table!F18,1),"0.0"),"%")</f>
        <v>-7.8%</v>
      </c>
      <c r="C22" s="22" t="str">
        <f aca="false">CONCATENATE(TEXT(ROUND([5]output_table!G18,1),"0.0"),"%")</f>
        <v>-23.4%</v>
      </c>
      <c r="D22" s="23" t="str">
        <f aca="false">CONCATENATE(TEXT(ROUND([5]output_table!H18,1),"0.0"),"%")</f>
        <v>15.6%</v>
      </c>
    </row>
    <row r="23" customFormat="false" ht="15.75" hidden="false" customHeight="true" outlineLevel="0" collapsed="false">
      <c r="A23" s="20" t="s">
        <v>107</v>
      </c>
      <c r="B23" s="21" t="str">
        <f aca="false">CONCATENATE(TEXT(ROUND([5]output_table!F19,1),"0.0"),"%")</f>
        <v>-7.4%</v>
      </c>
      <c r="C23" s="22" t="str">
        <f aca="false">CONCATENATE(TEXT(ROUND([5]output_table!G19,1),"0.0"),"%")</f>
        <v>-10.2%</v>
      </c>
      <c r="D23" s="23" t="str">
        <f aca="false">CONCATENATE(TEXT(ROUND([5]output_table!H19,1),"0.0"),"%")</f>
        <v>2.8%</v>
      </c>
    </row>
    <row r="24" customFormat="false" ht="15.75" hidden="false" customHeight="true" outlineLevel="0" collapsed="false">
      <c r="A24" s="20" t="s">
        <v>108</v>
      </c>
      <c r="B24" s="21" t="str">
        <f aca="false">CONCATENATE(TEXT(ROUND([5]output_table!F20,1),"0.0"),"%")</f>
        <v>0.8%</v>
      </c>
      <c r="C24" s="22" t="str">
        <f aca="false">CONCATENATE(TEXT(ROUND([5]output_table!G20,1),"0.0"),"%")</f>
        <v>-6.0%</v>
      </c>
      <c r="D24" s="23" t="str">
        <f aca="false">CONCATENATE(TEXT(ROUND([5]output_table!H20,1),"0.0"),"%")</f>
        <v>6.8%</v>
      </c>
    </row>
    <row r="25" customFormat="false" ht="15.75" hidden="false" customHeight="true" outlineLevel="0" collapsed="false">
      <c r="A25" s="20" t="s">
        <v>109</v>
      </c>
      <c r="B25" s="21" t="str">
        <f aca="false">CONCATENATE(TEXT(ROUND([5]output_table!F21,1),"0.0"),"%")</f>
        <v>0.2%</v>
      </c>
      <c r="C25" s="22" t="str">
        <f aca="false">CONCATENATE(TEXT(ROUND([5]output_table!G21,1),"0.0"),"%")</f>
        <v>-0.3%</v>
      </c>
      <c r="D25" s="23" t="str">
        <f aca="false">CONCATENATE(TEXT(ROUND([5]output_table!H21,1),"0.0"),"%")</f>
        <v>0.5%</v>
      </c>
    </row>
    <row r="26" customFormat="false" ht="15.75" hidden="false" customHeight="true" outlineLevel="0" collapsed="false">
      <c r="A26" s="20" t="s">
        <v>110</v>
      </c>
      <c r="B26" s="21" t="str">
        <f aca="false">CONCATENATE(TEXT(ROUND([5]output_table!F22,1),"0.0"),"%")</f>
        <v>-2.2%</v>
      </c>
      <c r="C26" s="22" t="str">
        <f aca="false">CONCATENATE(TEXT(ROUND([5]output_table!G22,1),"0.0"),"%")</f>
        <v>-2.3%</v>
      </c>
      <c r="D26" s="23" t="str">
        <f aca="false">CONCATENATE(TEXT(ROUND([5]output_table!H22,1),"0.0"),"%")</f>
        <v>0.1%</v>
      </c>
    </row>
    <row r="27" customFormat="false" ht="15.75" hidden="false" customHeight="true" outlineLevel="0" collapsed="false">
      <c r="A27" s="20" t="s">
        <v>111</v>
      </c>
      <c r="B27" s="21" t="str">
        <f aca="false">CONCATENATE(TEXT(ROUND([5]output_table!F23,1),"0.0"),"%")</f>
        <v>-7.9%</v>
      </c>
      <c r="C27" s="22" t="str">
        <f aca="false">CONCATENATE(TEXT(ROUND([5]output_table!G23,1),"0.0"),"%")</f>
        <v>-3.5%</v>
      </c>
      <c r="D27" s="23" t="str">
        <f aca="false">CONCATENATE(TEXT(ROUND([5]output_table!H23,1),"0.0"),"%")</f>
        <v>-4.4%</v>
      </c>
    </row>
    <row r="28" customFormat="false" ht="15.75" hidden="false" customHeight="true" outlineLevel="0" collapsed="false">
      <c r="A28" s="20" t="s">
        <v>112</v>
      </c>
      <c r="B28" s="21" t="str">
        <f aca="false">CONCATENATE(TEXT(ROUND([5]output_table!F24,1),"0.0"),"%")</f>
        <v>-1.3%</v>
      </c>
      <c r="C28" s="22" t="str">
        <f aca="false">CONCATENATE(TEXT(ROUND([5]output_table!G24,1),"0.0"),"%")</f>
        <v>-7.0%</v>
      </c>
      <c r="D28" s="23" t="str">
        <f aca="false">CONCATENATE(TEXT(ROUND([5]output_table!H24,1),"0.0"),"%")</f>
        <v>5.8%</v>
      </c>
    </row>
    <row r="29" customFormat="false" ht="15.75" hidden="false" customHeight="true" outlineLevel="0" collapsed="false">
      <c r="A29" s="20" t="s">
        <v>113</v>
      </c>
      <c r="B29" s="21" t="str">
        <f aca="false">CONCATENATE(TEXT(ROUND([5]output_table!F25,1),"0.0"),"%")</f>
        <v>-1.9%</v>
      </c>
      <c r="C29" s="22" t="str">
        <f aca="false">CONCATENATE(TEXT(ROUND([5]output_table!G25,1),"0.0"),"%")</f>
        <v>-3.5%</v>
      </c>
      <c r="D29" s="23" t="str">
        <f aca="false">CONCATENATE(TEXT(ROUND([5]output_table!H25,1),"0.0"),"%")</f>
        <v>1.6%</v>
      </c>
    </row>
    <row r="30" customFormat="false" ht="15.75" hidden="false" customHeight="true" outlineLevel="0" collapsed="false">
      <c r="A30" s="24" t="s">
        <v>114</v>
      </c>
      <c r="B30" s="25" t="str">
        <f aca="false">CONCATENATE(TEXT(ROUND([5]output_table!F26,1),"0.0"),"%")</f>
        <v>0.4%</v>
      </c>
      <c r="C30" s="26" t="str">
        <f aca="false">CONCATENATE(TEXT(ROUND([5]output_table!G26,1),"0.0"),"%")</f>
        <v>0.2%</v>
      </c>
      <c r="D30" s="27" t="str">
        <f aca="false">CONCATENATE(TEXT(ROUND([5]output_table!H26,1),"0.0"),"%")</f>
        <v>0.2%</v>
      </c>
    </row>
    <row r="32" customFormat="false" ht="15.75" hidden="false" customHeight="true" outlineLevel="0" collapsed="false">
      <c r="A32" s="10" t="s">
        <v>115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J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I25" activeCellId="0" sqref="I25"/>
    </sheetView>
  </sheetViews>
  <sheetFormatPr defaultRowHeight="15.75" zeroHeight="false" outlineLevelRow="0" outlineLevelCol="0"/>
  <cols>
    <col collapsed="false" customWidth="true" hidden="false" outlineLevel="0" max="1" min="1" style="10" width="22.86"/>
    <col collapsed="false" customWidth="true" hidden="false" outlineLevel="0" max="10" min="2" style="10" width="20.71"/>
    <col collapsed="false" customWidth="true" hidden="false" outlineLevel="0" max="1025" min="11" style="10" width="14.43"/>
  </cols>
  <sheetData>
    <row r="1" customFormat="false" ht="15.75" hidden="false" customHeight="true" outlineLevel="0" collapsed="false">
      <c r="A1" s="10" t="s">
        <v>55</v>
      </c>
    </row>
    <row r="3" customFormat="false" ht="15.75" hidden="false" customHeight="true" outlineLevel="0" collapsed="false">
      <c r="A3" s="10" t="str">
        <f aca="false">CONCATENATE("Title: Changes in average volatility due to measured changes in trade barriers, baseline calibration (",_xlfn.UNICHAR(952), " = 4) with ex post sectoral reallocation costs")</f>
        <v>Title: Changes in average volatility due to measured changes in trade barriers, baseline calibration (θ = 4) with ex post sectoral reallocation costs</v>
      </c>
    </row>
    <row r="5" customFormat="false" ht="15.75" hidden="false" customHeight="true" outlineLevel="0" collapsed="false">
      <c r="B5" s="28" t="str">
        <f aca="false">CONCATENATE(_xlfn.UNICHAR(961)," = 0.0005")</f>
        <v>ρ = 0.0005</v>
      </c>
      <c r="C5" s="28"/>
      <c r="D5" s="28"/>
      <c r="E5" s="28" t="str">
        <f aca="false">CONCATENATE(_xlfn.UNICHAR(961)," = 0.001")</f>
        <v>ρ = 0.001</v>
      </c>
      <c r="F5" s="28"/>
      <c r="G5" s="28"/>
      <c r="H5" s="28" t="str">
        <f aca="false">CONCATENATE(_xlfn.UNICHAR(961)," = 0.002")</f>
        <v>ρ = 0.002</v>
      </c>
      <c r="I5" s="28"/>
      <c r="J5" s="28"/>
    </row>
    <row r="6" customFormat="false" ht="41.25" hidden="false" customHeight="true" outlineLevel="0" collapsed="false">
      <c r="A6" s="12"/>
      <c r="B6" s="13" t="s">
        <v>87</v>
      </c>
      <c r="C6" s="14" t="s">
        <v>88</v>
      </c>
      <c r="D6" s="15" t="s">
        <v>89</v>
      </c>
      <c r="E6" s="13" t="s">
        <v>87</v>
      </c>
      <c r="F6" s="14" t="s">
        <v>88</v>
      </c>
      <c r="G6" s="15" t="s">
        <v>89</v>
      </c>
      <c r="H6" s="13" t="s">
        <v>87</v>
      </c>
      <c r="I6" s="14" t="s">
        <v>88</v>
      </c>
      <c r="J6" s="15" t="s">
        <v>89</v>
      </c>
    </row>
    <row r="7" customFormat="false" ht="15.75" hidden="false" customHeight="true" outlineLevel="0" collapsed="false">
      <c r="A7" s="16" t="s">
        <v>90</v>
      </c>
      <c r="B7" s="17" t="str">
        <f aca="false">CONCATENATE(TEXT(ROUND([14]output_table!F2,1),"0.0"),"%")</f>
        <v>1.5%</v>
      </c>
      <c r="C7" s="18" t="str">
        <f aca="false">CONCATENATE(TEXT(ROUND([14]output_table!G2,1),"0.0"),"%")</f>
        <v>-2.7%</v>
      </c>
      <c r="D7" s="19" t="str">
        <f aca="false">CONCATENATE(TEXT(ROUND([14]output_table!H2,1),"0.0"),"%")</f>
        <v>4.3%</v>
      </c>
      <c r="E7" s="17" t="str">
        <f aca="false">CONCATENATE(TEXT(ROUND([6]output_table!F2,1),"0.0"),"%")</f>
        <v>1.4%</v>
      </c>
      <c r="F7" s="18" t="str">
        <f aca="false">CONCATENATE(TEXT(ROUND([6]output_table!G2,1),"0.0"),"%")</f>
        <v>-2.7%</v>
      </c>
      <c r="G7" s="19" t="str">
        <f aca="false">CONCATENATE(TEXT(ROUND([6]output_table!H2,1),"0.0"),"%")</f>
        <v>4.1%</v>
      </c>
      <c r="H7" s="17" t="str">
        <f aca="false">CONCATENATE(TEXT(ROUND([15]output_table!F2,1),"0.0"),"%")</f>
        <v>1.2%</v>
      </c>
      <c r="I7" s="18" t="str">
        <f aca="false">CONCATENATE(TEXT(ROUND([15]output_table!G2,1),"0.0"),"%")</f>
        <v>-2.8%</v>
      </c>
      <c r="J7" s="19" t="str">
        <f aca="false">CONCATENATE(TEXT(ROUND([15]output_table!H2,1),"0.0"),"%")</f>
        <v>4.0%</v>
      </c>
    </row>
    <row r="8" customFormat="false" ht="15.75" hidden="false" customHeight="true" outlineLevel="0" collapsed="false">
      <c r="A8" s="20" t="s">
        <v>91</v>
      </c>
      <c r="B8" s="21" t="str">
        <f aca="false">CONCATENATE(TEXT(ROUND([14]output_table!F3,1),"0.0"),"%")</f>
        <v>-38.5%</v>
      </c>
      <c r="C8" s="22" t="str">
        <f aca="false">CONCATENATE(TEXT(ROUND([14]output_table!G3,1),"0.0"),"%")</f>
        <v>-63.1%</v>
      </c>
      <c r="D8" s="23" t="str">
        <f aca="false">CONCATENATE(TEXT(ROUND([14]output_table!H3,1),"0.0"),"%")</f>
        <v>24.6%</v>
      </c>
      <c r="E8" s="21" t="str">
        <f aca="false">CONCATENATE(TEXT(ROUND([6]output_table!F3,1),"0.0"),"%")</f>
        <v>-37.8%</v>
      </c>
      <c r="F8" s="22" t="str">
        <f aca="false">CONCATENATE(TEXT(ROUND([6]output_table!G3,1),"0.0"),"%")</f>
        <v>-63.6%</v>
      </c>
      <c r="G8" s="23" t="str">
        <f aca="false">CONCATENATE(TEXT(ROUND([6]output_table!H3,1),"0.0"),"%")</f>
        <v>25.9%</v>
      </c>
      <c r="H8" s="21" t="str">
        <f aca="false">CONCATENATE(TEXT(ROUND([15]output_table!F3,1),"0.0"),"%")</f>
        <v>-37.4%</v>
      </c>
      <c r="I8" s="22" t="str">
        <f aca="false">CONCATENATE(TEXT(ROUND([15]output_table!G3,1),"0.0"),"%")</f>
        <v>-63.7%</v>
      </c>
      <c r="J8" s="23" t="str">
        <f aca="false">CONCATENATE(TEXT(ROUND([15]output_table!H3,1),"0.0"),"%")</f>
        <v>26.3%</v>
      </c>
    </row>
    <row r="9" customFormat="false" ht="15.75" hidden="false" customHeight="true" outlineLevel="0" collapsed="false">
      <c r="A9" s="20" t="s">
        <v>92</v>
      </c>
      <c r="B9" s="21" t="str">
        <f aca="false">CONCATENATE(TEXT(ROUND([14]output_table!F4,1),"0.0"),"%")</f>
        <v>-50.4%</v>
      </c>
      <c r="C9" s="22" t="str">
        <f aca="false">CONCATENATE(TEXT(ROUND([14]output_table!G4,1),"0.0"),"%")</f>
        <v>-115.0%</v>
      </c>
      <c r="D9" s="23" t="str">
        <f aca="false">CONCATENATE(TEXT(ROUND([14]output_table!H4,1),"0.0"),"%")</f>
        <v>64.5%</v>
      </c>
      <c r="E9" s="21" t="str">
        <f aca="false">CONCATENATE(TEXT(ROUND([6]output_table!F4,1),"0.0"),"%")</f>
        <v>-50.5%</v>
      </c>
      <c r="F9" s="22" t="str">
        <f aca="false">CONCATENATE(TEXT(ROUND([6]output_table!G4,1),"0.0"),"%")</f>
        <v>-115.3%</v>
      </c>
      <c r="G9" s="23" t="str">
        <f aca="false">CONCATENATE(TEXT(ROUND([6]output_table!H4,1),"0.0"),"%")</f>
        <v>64.8%</v>
      </c>
      <c r="H9" s="21" t="str">
        <f aca="false">CONCATENATE(TEXT(ROUND([15]output_table!F4,1),"0.0"),"%")</f>
        <v>-50.5%</v>
      </c>
      <c r="I9" s="22" t="str">
        <f aca="false">CONCATENATE(TEXT(ROUND([15]output_table!G4,1),"0.0"),"%")</f>
        <v>-116.0%</v>
      </c>
      <c r="J9" s="23" t="str">
        <f aca="false">CONCATENATE(TEXT(ROUND([15]output_table!H4,1),"0.0"),"%")</f>
        <v>65.4%</v>
      </c>
    </row>
    <row r="10" customFormat="false" ht="15.75" hidden="false" customHeight="true" outlineLevel="0" collapsed="false">
      <c r="A10" s="20" t="s">
        <v>93</v>
      </c>
      <c r="B10" s="21" t="str">
        <f aca="false">CONCATENATE(TEXT(ROUND([14]output_table!F5,1),"0.0"),"%")</f>
        <v>-60.3%</v>
      </c>
      <c r="C10" s="22" t="str">
        <f aca="false">CONCATENATE(TEXT(ROUND([14]output_table!G5,1),"0.0"),"%")</f>
        <v>-86.8%</v>
      </c>
      <c r="D10" s="23" t="str">
        <f aca="false">CONCATENATE(TEXT(ROUND([14]output_table!H5,1),"0.0"),"%")</f>
        <v>26.5%</v>
      </c>
      <c r="E10" s="21" t="str">
        <f aca="false">CONCATENATE(TEXT(ROUND([6]output_table!F5,1),"0.0"),"%")</f>
        <v>-60.5%</v>
      </c>
      <c r="F10" s="22" t="str">
        <f aca="false">CONCATENATE(TEXT(ROUND([6]output_table!G5,1),"0.0"),"%")</f>
        <v>-86.8%</v>
      </c>
      <c r="G10" s="23" t="str">
        <f aca="false">CONCATENATE(TEXT(ROUND([6]output_table!H5,1),"0.0"),"%")</f>
        <v>26.2%</v>
      </c>
      <c r="H10" s="21" t="str">
        <f aca="false">CONCATENATE(TEXT(ROUND([15]output_table!F5,1),"0.0"),"%")</f>
        <v>-60.9%</v>
      </c>
      <c r="I10" s="22" t="str">
        <f aca="false">CONCATENATE(TEXT(ROUND([15]output_table!G5,1),"0.0"),"%")</f>
        <v>-86.3%</v>
      </c>
      <c r="J10" s="23" t="str">
        <f aca="false">CONCATENATE(TEXT(ROUND([15]output_table!H5,1),"0.0"),"%")</f>
        <v>25.5%</v>
      </c>
    </row>
    <row r="11" customFormat="false" ht="15.75" hidden="false" customHeight="true" outlineLevel="0" collapsed="false">
      <c r="A11" s="20" t="s">
        <v>94</v>
      </c>
      <c r="B11" s="21" t="str">
        <f aca="false">CONCATENATE(TEXT(ROUND([14]output_table!F6,1),"0.0"),"%")</f>
        <v>1.5%</v>
      </c>
      <c r="C11" s="22" t="str">
        <f aca="false">CONCATENATE(TEXT(ROUND([14]output_table!G6,1),"0.0"),"%")</f>
        <v>0.4%</v>
      </c>
      <c r="D11" s="23" t="str">
        <f aca="false">CONCATENATE(TEXT(ROUND([14]output_table!H6,1),"0.0"),"%")</f>
        <v>1.1%</v>
      </c>
      <c r="E11" s="21" t="str">
        <f aca="false">CONCATENATE(TEXT(ROUND([6]output_table!F6,1),"0.0"),"%")</f>
        <v>1.5%</v>
      </c>
      <c r="F11" s="22" t="str">
        <f aca="false">CONCATENATE(TEXT(ROUND([6]output_table!G6,1),"0.0"),"%")</f>
        <v>0.4%</v>
      </c>
      <c r="G11" s="23" t="str">
        <f aca="false">CONCATENATE(TEXT(ROUND([6]output_table!H6,1),"0.0"),"%")</f>
        <v>1.1%</v>
      </c>
      <c r="H11" s="21" t="str">
        <f aca="false">CONCATENATE(TEXT(ROUND([15]output_table!F6,1),"0.0"),"%")</f>
        <v>1.5%</v>
      </c>
      <c r="I11" s="22" t="str">
        <f aca="false">CONCATENATE(TEXT(ROUND([15]output_table!G6,1),"0.0"),"%")</f>
        <v>0.4%</v>
      </c>
      <c r="J11" s="23" t="str">
        <f aca="false">CONCATENATE(TEXT(ROUND([15]output_table!H6,1),"0.0"),"%")</f>
        <v>1.2%</v>
      </c>
    </row>
    <row r="12" customFormat="false" ht="15.75" hidden="false" customHeight="true" outlineLevel="0" collapsed="false">
      <c r="A12" s="20" t="s">
        <v>95</v>
      </c>
      <c r="B12" s="21" t="str">
        <f aca="false">CONCATENATE(TEXT(ROUND([14]output_table!F7,1),"0.0"),"%")</f>
        <v>-21.2%</v>
      </c>
      <c r="C12" s="22" t="str">
        <f aca="false">CONCATENATE(TEXT(ROUND([14]output_table!G7,1),"0.0"),"%")</f>
        <v>-30.0%</v>
      </c>
      <c r="D12" s="23" t="str">
        <f aca="false">CONCATENATE(TEXT(ROUND([14]output_table!H7,1),"0.0"),"%")</f>
        <v>8.8%</v>
      </c>
      <c r="E12" s="21" t="str">
        <f aca="false">CONCATENATE(TEXT(ROUND([6]output_table!F7,1),"0.0"),"%")</f>
        <v>-21.3%</v>
      </c>
      <c r="F12" s="22" t="str">
        <f aca="false">CONCATENATE(TEXT(ROUND([6]output_table!G7,1),"0.0"),"%")</f>
        <v>-29.8%</v>
      </c>
      <c r="G12" s="23" t="str">
        <f aca="false">CONCATENATE(TEXT(ROUND([6]output_table!H7,1),"0.0"),"%")</f>
        <v>8.5%</v>
      </c>
      <c r="H12" s="21" t="str">
        <f aca="false">CONCATENATE(TEXT(ROUND([15]output_table!F7,1),"0.0"),"%")</f>
        <v>-21.3%</v>
      </c>
      <c r="I12" s="22" t="str">
        <f aca="false">CONCATENATE(TEXT(ROUND([15]output_table!G7,1),"0.0"),"%")</f>
        <v>-29.6%</v>
      </c>
      <c r="J12" s="23" t="str">
        <f aca="false">CONCATENATE(TEXT(ROUND([15]output_table!H7,1),"0.0"),"%")</f>
        <v>8.3%</v>
      </c>
    </row>
    <row r="13" customFormat="false" ht="15.75" hidden="false" customHeight="true" outlineLevel="0" collapsed="false">
      <c r="A13" s="20" t="s">
        <v>96</v>
      </c>
      <c r="B13" s="21" t="str">
        <f aca="false">CONCATENATE(TEXT(ROUND([14]output_table!F8,1),"0.0"),"%")</f>
        <v>-64.0%</v>
      </c>
      <c r="C13" s="22" t="str">
        <f aca="false">CONCATENATE(TEXT(ROUND([14]output_table!G8,1),"0.0"),"%")</f>
        <v>-47.7%</v>
      </c>
      <c r="D13" s="23" t="str">
        <f aca="false">CONCATENATE(TEXT(ROUND([14]output_table!H8,1),"0.0"),"%")</f>
        <v>-16.3%</v>
      </c>
      <c r="E13" s="21" t="str">
        <f aca="false">CONCATENATE(TEXT(ROUND([6]output_table!F8,1),"0.0"),"%")</f>
        <v>-64.1%</v>
      </c>
      <c r="F13" s="22" t="str">
        <f aca="false">CONCATENATE(TEXT(ROUND([6]output_table!G8,1),"0.0"),"%")</f>
        <v>-47.9%</v>
      </c>
      <c r="G13" s="23" t="str">
        <f aca="false">CONCATENATE(TEXT(ROUND([6]output_table!H8,1),"0.0"),"%")</f>
        <v>-16.1%</v>
      </c>
      <c r="H13" s="21" t="str">
        <f aca="false">CONCATENATE(TEXT(ROUND([15]output_table!F8,1),"0.0"),"%")</f>
        <v>-64.2%</v>
      </c>
      <c r="I13" s="22" t="str">
        <f aca="false">CONCATENATE(TEXT(ROUND([15]output_table!G8,1),"0.0"),"%")</f>
        <v>-48.2%</v>
      </c>
      <c r="J13" s="23" t="str">
        <f aca="false">CONCATENATE(TEXT(ROUND([15]output_table!H8,1),"0.0"),"%")</f>
        <v>-16.0%</v>
      </c>
    </row>
    <row r="14" customFormat="false" ht="15.75" hidden="false" customHeight="true" outlineLevel="0" collapsed="false">
      <c r="A14" s="20" t="s">
        <v>97</v>
      </c>
      <c r="B14" s="21" t="str">
        <f aca="false">CONCATENATE(TEXT(ROUND([14]output_table!F9,1),"0.0"),"%")</f>
        <v>-24.9%</v>
      </c>
      <c r="C14" s="22" t="str">
        <f aca="false">CONCATENATE(TEXT(ROUND([14]output_table!G9,1),"0.0"),"%")</f>
        <v>-60.6%</v>
      </c>
      <c r="D14" s="23" t="str">
        <f aca="false">CONCATENATE(TEXT(ROUND([14]output_table!H9,1),"0.0"),"%")</f>
        <v>35.7%</v>
      </c>
      <c r="E14" s="21" t="str">
        <f aca="false">CONCATENATE(TEXT(ROUND([6]output_table!F9,1),"0.0"),"%")</f>
        <v>-24.9%</v>
      </c>
      <c r="F14" s="22" t="str">
        <f aca="false">CONCATENATE(TEXT(ROUND([6]output_table!G9,1),"0.0"),"%")</f>
        <v>-60.8%</v>
      </c>
      <c r="G14" s="23" t="str">
        <f aca="false">CONCATENATE(TEXT(ROUND([6]output_table!H9,1),"0.0"),"%")</f>
        <v>35.9%</v>
      </c>
      <c r="H14" s="21" t="str">
        <f aca="false">CONCATENATE(TEXT(ROUND([15]output_table!F9,1),"0.0"),"%")</f>
        <v>-24.9%</v>
      </c>
      <c r="I14" s="22" t="str">
        <f aca="false">CONCATENATE(TEXT(ROUND([15]output_table!G9,1),"0.0"),"%")</f>
        <v>-61.2%</v>
      </c>
      <c r="J14" s="23" t="str">
        <f aca="false">CONCATENATE(TEXT(ROUND([15]output_table!H9,1),"0.0"),"%")</f>
        <v>36.3%</v>
      </c>
    </row>
    <row r="15" customFormat="false" ht="15.75" hidden="false" customHeight="true" outlineLevel="0" collapsed="false">
      <c r="A15" s="20" t="s">
        <v>98</v>
      </c>
      <c r="B15" s="21" t="str">
        <f aca="false">CONCATENATE(TEXT(ROUND([14]output_table!F10,1),"0.0"),"%")</f>
        <v>-15.8%</v>
      </c>
      <c r="C15" s="22" t="str">
        <f aca="false">CONCATENATE(TEXT(ROUND([14]output_table!G10,1),"0.0"),"%")</f>
        <v>6.4%</v>
      </c>
      <c r="D15" s="23" t="str">
        <f aca="false">CONCATENATE(TEXT(ROUND([14]output_table!H10,1),"0.0"),"%")</f>
        <v>-22.2%</v>
      </c>
      <c r="E15" s="21" t="str">
        <f aca="false">CONCATENATE(TEXT(ROUND([6]output_table!F10,1),"0.0"),"%")</f>
        <v>-15.7%</v>
      </c>
      <c r="F15" s="22" t="str">
        <f aca="false">CONCATENATE(TEXT(ROUND([6]output_table!G10,1),"0.0"),"%")</f>
        <v>6.6%</v>
      </c>
      <c r="G15" s="23" t="str">
        <f aca="false">CONCATENATE(TEXT(ROUND([6]output_table!H10,1),"0.0"),"%")</f>
        <v>-22.3%</v>
      </c>
      <c r="H15" s="21" t="str">
        <f aca="false">CONCATENATE(TEXT(ROUND([15]output_table!F10,1),"0.0"),"%")</f>
        <v>-15.6%</v>
      </c>
      <c r="I15" s="22" t="str">
        <f aca="false">CONCATENATE(TEXT(ROUND([15]output_table!G10,1),"0.0"),"%")</f>
        <v>6.8%</v>
      </c>
      <c r="J15" s="23" t="str">
        <f aca="false">CONCATENATE(TEXT(ROUND([15]output_table!H10,1),"0.0"),"%")</f>
        <v>-22.4%</v>
      </c>
    </row>
    <row r="16" customFormat="false" ht="15.75" hidden="false" customHeight="true" outlineLevel="0" collapsed="false">
      <c r="A16" s="20" t="s">
        <v>99</v>
      </c>
      <c r="B16" s="21" t="str">
        <f aca="false">CONCATENATE(TEXT(ROUND([14]output_table!F11,1),"0.0"),"%")</f>
        <v>-27.8%</v>
      </c>
      <c r="C16" s="22" t="str">
        <f aca="false">CONCATENATE(TEXT(ROUND([14]output_table!G11,1),"0.0"),"%")</f>
        <v>-28.2%</v>
      </c>
      <c r="D16" s="23" t="str">
        <f aca="false">CONCATENATE(TEXT(ROUND([14]output_table!H11,1),"0.0"),"%")</f>
        <v>0.4%</v>
      </c>
      <c r="E16" s="21" t="str">
        <f aca="false">CONCATENATE(TEXT(ROUND([6]output_table!F11,1),"0.0"),"%")</f>
        <v>-27.8%</v>
      </c>
      <c r="F16" s="22" t="str">
        <f aca="false">CONCATENATE(TEXT(ROUND([6]output_table!G11,1),"0.0"),"%")</f>
        <v>-28.2%</v>
      </c>
      <c r="G16" s="23" t="str">
        <f aca="false">CONCATENATE(TEXT(ROUND([6]output_table!H11,1),"0.0"),"%")</f>
        <v>0.4%</v>
      </c>
      <c r="H16" s="21" t="str">
        <f aca="false">CONCATENATE(TEXT(ROUND([15]output_table!F11,1),"0.0"),"%")</f>
        <v>-27.9%</v>
      </c>
      <c r="I16" s="22" t="str">
        <f aca="false">CONCATENATE(TEXT(ROUND([15]output_table!G11,1),"0.0"),"%")</f>
        <v>-28.2%</v>
      </c>
      <c r="J16" s="23" t="str">
        <f aca="false">CONCATENATE(TEXT(ROUND([15]output_table!H11,1),"0.0"),"%")</f>
        <v>0.3%</v>
      </c>
    </row>
    <row r="17" customFormat="false" ht="15.75" hidden="false" customHeight="true" outlineLevel="0" collapsed="false">
      <c r="A17" s="20" t="s">
        <v>100</v>
      </c>
      <c r="B17" s="21" t="str">
        <f aca="false">CONCATENATE(TEXT(ROUND([14]output_table!F12,1),"0.0"),"%")</f>
        <v>-6.1%</v>
      </c>
      <c r="C17" s="22" t="str">
        <f aca="false">CONCATENATE(TEXT(ROUND([14]output_table!G12,1),"0.0"),"%")</f>
        <v>-9.8%</v>
      </c>
      <c r="D17" s="23" t="str">
        <f aca="false">CONCATENATE(TEXT(ROUND([14]output_table!H12,1),"0.0"),"%")</f>
        <v>3.8%</v>
      </c>
      <c r="E17" s="21" t="str">
        <f aca="false">CONCATENATE(TEXT(ROUND([6]output_table!F12,1),"0.0"),"%")</f>
        <v>-5.7%</v>
      </c>
      <c r="F17" s="22" t="str">
        <f aca="false">CONCATENATE(TEXT(ROUND([6]output_table!G12,1),"0.0"),"%")</f>
        <v>-10.1%</v>
      </c>
      <c r="G17" s="23" t="str">
        <f aca="false">CONCATENATE(TEXT(ROUND([6]output_table!H12,1),"0.0"),"%")</f>
        <v>4.4%</v>
      </c>
      <c r="H17" s="21" t="str">
        <f aca="false">CONCATENATE(TEXT(ROUND([15]output_table!F12,1),"0.0"),"%")</f>
        <v>-5.5%</v>
      </c>
      <c r="I17" s="22" t="str">
        <f aca="false">CONCATENATE(TEXT(ROUND([15]output_table!G12,1),"0.0"),"%")</f>
        <v>-10.8%</v>
      </c>
      <c r="J17" s="23" t="str">
        <f aca="false">CONCATENATE(TEXT(ROUND([15]output_table!H12,1),"0.0"),"%")</f>
        <v>5.3%</v>
      </c>
    </row>
    <row r="18" customFormat="false" ht="15.75" hidden="false" customHeight="true" outlineLevel="0" collapsed="false">
      <c r="A18" s="20" t="s">
        <v>101</v>
      </c>
      <c r="B18" s="21" t="str">
        <f aca="false">CONCATENATE(TEXT(ROUND([14]output_table!F13,1),"0.0"),"%")</f>
        <v>-11.2%</v>
      </c>
      <c r="C18" s="22" t="str">
        <f aca="false">CONCATENATE(TEXT(ROUND([14]output_table!G13,1),"0.0"),"%")</f>
        <v>-9.9%</v>
      </c>
      <c r="D18" s="23" t="str">
        <f aca="false">CONCATENATE(TEXT(ROUND([14]output_table!H13,1),"0.0"),"%")</f>
        <v>-1.3%</v>
      </c>
      <c r="E18" s="21" t="str">
        <f aca="false">CONCATENATE(TEXT(ROUND([6]output_table!F13,1),"0.0"),"%")</f>
        <v>-11.2%</v>
      </c>
      <c r="F18" s="22" t="str">
        <f aca="false">CONCATENATE(TEXT(ROUND([6]output_table!G13,1),"0.0"),"%")</f>
        <v>-9.9%</v>
      </c>
      <c r="G18" s="23" t="str">
        <f aca="false">CONCATENATE(TEXT(ROUND([6]output_table!H13,1),"0.0"),"%")</f>
        <v>-1.3%</v>
      </c>
      <c r="H18" s="21" t="str">
        <f aca="false">CONCATENATE(TEXT(ROUND([15]output_table!F13,1),"0.0"),"%")</f>
        <v>-11.2%</v>
      </c>
      <c r="I18" s="22" t="str">
        <f aca="false">CONCATENATE(TEXT(ROUND([15]output_table!G13,1),"0.0"),"%")</f>
        <v>-9.9%</v>
      </c>
      <c r="J18" s="23" t="str">
        <f aca="false">CONCATENATE(TEXT(ROUND([15]output_table!H13,1),"0.0"),"%")</f>
        <v>-1.3%</v>
      </c>
    </row>
    <row r="19" customFormat="false" ht="15.75" hidden="false" customHeight="true" outlineLevel="0" collapsed="false">
      <c r="A19" s="20" t="s">
        <v>102</v>
      </c>
      <c r="B19" s="21" t="str">
        <f aca="false">CONCATENATE(TEXT(ROUND([14]output_table!F14,1),"0.0"),"%")</f>
        <v>-60.2%</v>
      </c>
      <c r="C19" s="22" t="str">
        <f aca="false">CONCATENATE(TEXT(ROUND([14]output_table!G14,1),"0.0"),"%")</f>
        <v>-65.6%</v>
      </c>
      <c r="D19" s="23" t="str">
        <f aca="false">CONCATENATE(TEXT(ROUND([14]output_table!H14,1),"0.0"),"%")</f>
        <v>5.4%</v>
      </c>
      <c r="E19" s="21" t="str">
        <f aca="false">CONCATENATE(TEXT(ROUND([6]output_table!F14,1),"0.0"),"%")</f>
        <v>-60.1%</v>
      </c>
      <c r="F19" s="22" t="str">
        <f aca="false">CONCATENATE(TEXT(ROUND([6]output_table!G14,1),"0.0"),"%")</f>
        <v>-66.1%</v>
      </c>
      <c r="G19" s="23" t="str">
        <f aca="false">CONCATENATE(TEXT(ROUND([6]output_table!H14,1),"0.0"),"%")</f>
        <v>6.0%</v>
      </c>
      <c r="H19" s="21" t="str">
        <f aca="false">CONCATENATE(TEXT(ROUND([15]output_table!F14,1),"0.0"),"%")</f>
        <v>-59.8%</v>
      </c>
      <c r="I19" s="22" t="str">
        <f aca="false">CONCATENATE(TEXT(ROUND([15]output_table!G14,1),"0.0"),"%")</f>
        <v>-67.2%</v>
      </c>
      <c r="J19" s="23" t="str">
        <f aca="false">CONCATENATE(TEXT(ROUND([15]output_table!H14,1),"0.0"),"%")</f>
        <v>7.4%</v>
      </c>
    </row>
    <row r="20" customFormat="false" ht="15.75" hidden="false" customHeight="true" outlineLevel="0" collapsed="false">
      <c r="A20" s="20" t="s">
        <v>103</v>
      </c>
      <c r="B20" s="21" t="str">
        <f aca="false">CONCATENATE(TEXT(ROUND([14]output_table!F15,1),"0.0"),"%")</f>
        <v>-14.4%</v>
      </c>
      <c r="C20" s="22" t="str">
        <f aca="false">CONCATENATE(TEXT(ROUND([14]output_table!G15,1),"0.0"),"%")</f>
        <v>4.7%</v>
      </c>
      <c r="D20" s="23" t="str">
        <f aca="false">CONCATENATE(TEXT(ROUND([14]output_table!H15,1),"0.0"),"%")</f>
        <v>-19.1%</v>
      </c>
      <c r="E20" s="21" t="str">
        <f aca="false">CONCATENATE(TEXT(ROUND([6]output_table!F15,1),"0.0"),"%")</f>
        <v>-14.3%</v>
      </c>
      <c r="F20" s="22" t="str">
        <f aca="false">CONCATENATE(TEXT(ROUND([6]output_table!G15,1),"0.0"),"%")</f>
        <v>5.0%</v>
      </c>
      <c r="G20" s="23" t="str">
        <f aca="false">CONCATENATE(TEXT(ROUND([6]output_table!H15,1),"0.0"),"%")</f>
        <v>-19.3%</v>
      </c>
      <c r="H20" s="21" t="str">
        <f aca="false">CONCATENATE(TEXT(ROUND([15]output_table!F15,1),"0.0"),"%")</f>
        <v>-14.2%</v>
      </c>
      <c r="I20" s="22" t="str">
        <f aca="false">CONCATENATE(TEXT(ROUND([15]output_table!G15,1),"0.0"),"%")</f>
        <v>5.2%</v>
      </c>
      <c r="J20" s="23" t="str">
        <f aca="false">CONCATENATE(TEXT(ROUND([15]output_table!H15,1),"0.0"),"%")</f>
        <v>-19.4%</v>
      </c>
    </row>
    <row r="21" customFormat="false" ht="15.75" hidden="false" customHeight="true" outlineLevel="0" collapsed="false">
      <c r="A21" s="20" t="s">
        <v>104</v>
      </c>
      <c r="B21" s="21" t="str">
        <f aca="false">CONCATENATE(TEXT(ROUND([14]output_table!F16,1),"0.0"),"%")</f>
        <v>-0.8%</v>
      </c>
      <c r="C21" s="22" t="str">
        <f aca="false">CONCATENATE(TEXT(ROUND([14]output_table!G16,1),"0.0"),"%")</f>
        <v>1.8%</v>
      </c>
      <c r="D21" s="23" t="str">
        <f aca="false">CONCATENATE(TEXT(ROUND([14]output_table!H16,1),"0.0"),"%")</f>
        <v>-2.7%</v>
      </c>
      <c r="E21" s="21" t="str">
        <f aca="false">CONCATENATE(TEXT(ROUND([6]output_table!F16,1),"0.0"),"%")</f>
        <v>-0.9%</v>
      </c>
      <c r="F21" s="22" t="str">
        <f aca="false">CONCATENATE(TEXT(ROUND([6]output_table!G16,1),"0.0"),"%")</f>
        <v>1.9%</v>
      </c>
      <c r="G21" s="23" t="str">
        <f aca="false">CONCATENATE(TEXT(ROUND([6]output_table!H16,1),"0.0"),"%")</f>
        <v>-2.7%</v>
      </c>
      <c r="H21" s="21" t="str">
        <f aca="false">CONCATENATE(TEXT(ROUND([15]output_table!F16,1),"0.0"),"%")</f>
        <v>-0.9%</v>
      </c>
      <c r="I21" s="22" t="str">
        <f aca="false">CONCATENATE(TEXT(ROUND([15]output_table!G16,1),"0.0"),"%")</f>
        <v>1.9%</v>
      </c>
      <c r="J21" s="23" t="str">
        <f aca="false">CONCATENATE(TEXT(ROUND([15]output_table!H16,1),"0.0"),"%")</f>
        <v>-2.9%</v>
      </c>
    </row>
    <row r="22" customFormat="false" ht="15.75" hidden="false" customHeight="true" outlineLevel="0" collapsed="false">
      <c r="A22" s="20" t="s">
        <v>105</v>
      </c>
      <c r="B22" s="21" t="str">
        <f aca="false">CONCATENATE(TEXT(ROUND([14]output_table!F17,1),"0.0"),"%")</f>
        <v>-52.0%</v>
      </c>
      <c r="C22" s="22" t="str">
        <f aca="false">CONCATENATE(TEXT(ROUND([14]output_table!G17,1),"0.0"),"%")</f>
        <v>-95.1%</v>
      </c>
      <c r="D22" s="23" t="str">
        <f aca="false">CONCATENATE(TEXT(ROUND([14]output_table!H17,1),"0.0"),"%")</f>
        <v>43.1%</v>
      </c>
      <c r="E22" s="21" t="str">
        <f aca="false">CONCATENATE(TEXT(ROUND([6]output_table!F17,1),"0.0"),"%")</f>
        <v>-52.1%</v>
      </c>
      <c r="F22" s="22" t="str">
        <f aca="false">CONCATENATE(TEXT(ROUND([6]output_table!G17,1),"0.0"),"%")</f>
        <v>-94.6%</v>
      </c>
      <c r="G22" s="23" t="str">
        <f aca="false">CONCATENATE(TEXT(ROUND([6]output_table!H17,1),"0.0"),"%")</f>
        <v>42.5%</v>
      </c>
      <c r="H22" s="21" t="str">
        <f aca="false">CONCATENATE(TEXT(ROUND([15]output_table!F17,1),"0.0"),"%")</f>
        <v>-52.1%</v>
      </c>
      <c r="I22" s="22" t="str">
        <f aca="false">CONCATENATE(TEXT(ROUND([15]output_table!G17,1),"0.0"),"%")</f>
        <v>-93.8%</v>
      </c>
      <c r="J22" s="23" t="str">
        <f aca="false">CONCATENATE(TEXT(ROUND([15]output_table!H17,1),"0.0"),"%")</f>
        <v>41.7%</v>
      </c>
    </row>
    <row r="23" customFormat="false" ht="15.75" hidden="false" customHeight="true" outlineLevel="0" collapsed="false">
      <c r="A23" s="20" t="s">
        <v>106</v>
      </c>
      <c r="B23" s="21" t="str">
        <f aca="false">CONCATENATE(TEXT(ROUND([14]output_table!F18,1),"0.0"),"%")</f>
        <v>-46.6%</v>
      </c>
      <c r="C23" s="22" t="str">
        <f aca="false">CONCATENATE(TEXT(ROUND([14]output_table!G18,1),"0.0"),"%")</f>
        <v>-139.5%</v>
      </c>
      <c r="D23" s="23" t="str">
        <f aca="false">CONCATENATE(TEXT(ROUND([14]output_table!H18,1),"0.0"),"%")</f>
        <v>92.8%</v>
      </c>
      <c r="E23" s="21" t="str">
        <f aca="false">CONCATENATE(TEXT(ROUND([6]output_table!F18,1),"0.0"),"%")</f>
        <v>-46.8%</v>
      </c>
      <c r="F23" s="22" t="str">
        <f aca="false">CONCATENATE(TEXT(ROUND([6]output_table!G18,1),"0.0"),"%")</f>
        <v>-140.3%</v>
      </c>
      <c r="G23" s="23" t="str">
        <f aca="false">CONCATENATE(TEXT(ROUND([6]output_table!H18,1),"0.0"),"%")</f>
        <v>93.5%</v>
      </c>
      <c r="H23" s="21" t="str">
        <f aca="false">CONCATENATE(TEXT(ROUND([15]output_table!F18,1),"0.0"),"%")</f>
        <v>-47.2%</v>
      </c>
      <c r="I23" s="22" t="str">
        <f aca="false">CONCATENATE(TEXT(ROUND([15]output_table!G18,1),"0.0"),"%")</f>
        <v>-141.8%</v>
      </c>
      <c r="J23" s="23" t="str">
        <f aca="false">CONCATENATE(TEXT(ROUND([15]output_table!H18,1),"0.0"),"%")</f>
        <v>94.6%</v>
      </c>
    </row>
    <row r="24" customFormat="false" ht="15.75" hidden="false" customHeight="true" outlineLevel="0" collapsed="false">
      <c r="A24" s="20" t="s">
        <v>107</v>
      </c>
      <c r="B24" s="21" t="str">
        <f aca="false">CONCATENATE(TEXT(ROUND([14]output_table!F19,1),"0.0"),"%")</f>
        <v>-30.7%</v>
      </c>
      <c r="C24" s="22" t="str">
        <f aca="false">CONCATENATE(TEXT(ROUND([14]output_table!G19,1),"0.0"),"%")</f>
        <v>-77.2%</v>
      </c>
      <c r="D24" s="23" t="str">
        <f aca="false">CONCATENATE(TEXT(ROUND([14]output_table!H19,1),"0.0"),"%")</f>
        <v>46.6%</v>
      </c>
      <c r="E24" s="21" t="str">
        <f aca="false">CONCATENATE(TEXT(ROUND([6]output_table!F19,1),"0.0"),"%")</f>
        <v>-30.5%</v>
      </c>
      <c r="F24" s="22" t="str">
        <f aca="false">CONCATENATE(TEXT(ROUND([6]output_table!G19,1),"0.0"),"%")</f>
        <v>-77.2%</v>
      </c>
      <c r="G24" s="23" t="str">
        <f aca="false">CONCATENATE(TEXT(ROUND([6]output_table!H19,1),"0.0"),"%")</f>
        <v>46.7%</v>
      </c>
      <c r="H24" s="21" t="str">
        <f aca="false">CONCATENATE(TEXT(ROUND([15]output_table!F19,1),"0.0"),"%")</f>
        <v>-30.2%</v>
      </c>
      <c r="I24" s="22" t="str">
        <f aca="false">CONCATENATE(TEXT(ROUND([15]output_table!G19,1),"0.0"),"%")</f>
        <v>-77.2%</v>
      </c>
      <c r="J24" s="23" t="str">
        <f aca="false">CONCATENATE(TEXT(ROUND([15]output_table!H19,1),"0.0"),"%")</f>
        <v>47.0%</v>
      </c>
    </row>
    <row r="25" customFormat="false" ht="15.75" hidden="false" customHeight="true" outlineLevel="0" collapsed="false">
      <c r="A25" s="20" t="s">
        <v>108</v>
      </c>
      <c r="B25" s="21" t="str">
        <f aca="false">CONCATENATE(TEXT(ROUND([14]output_table!F20,1),"0.0"),"%")</f>
        <v>2.7%</v>
      </c>
      <c r="C25" s="22" t="str">
        <f aca="false">CONCATENATE(TEXT(ROUND([14]output_table!G20,1),"0.0"),"%")</f>
        <v>-35.3%</v>
      </c>
      <c r="D25" s="23" t="str">
        <f aca="false">CONCATENATE(TEXT(ROUND([14]output_table!H20,1),"0.0"),"%")</f>
        <v>38.0%</v>
      </c>
      <c r="E25" s="21" t="str">
        <f aca="false">CONCATENATE(TEXT(ROUND([6]output_table!F20,1),"0.0"),"%")</f>
        <v>2.2%</v>
      </c>
      <c r="F25" s="22" t="str">
        <f aca="false">CONCATENATE(TEXT(ROUND([6]output_table!G20,1),"0.0"),"%")</f>
        <v>-35.5%</v>
      </c>
      <c r="G25" s="23" t="str">
        <f aca="false">CONCATENATE(TEXT(ROUND([6]output_table!H20,1),"0.0"),"%")</f>
        <v>37.7%</v>
      </c>
      <c r="H25" s="21" t="str">
        <f aca="false">CONCATENATE(TEXT(ROUND([15]output_table!F20,1),"0.0"),"%")</f>
        <v>1.7%</v>
      </c>
      <c r="I25" s="22" t="str">
        <f aca="false">CONCATENATE(TEXT(ROUND([15]output_table!G20,1),"0.0"),"%")</f>
        <v>-35.6%</v>
      </c>
      <c r="J25" s="23" t="str">
        <f aca="false">CONCATENATE(TEXT(ROUND([15]output_table!H20,1),"0.0"),"%")</f>
        <v>37.3%</v>
      </c>
    </row>
    <row r="26" customFormat="false" ht="15.75" hidden="false" customHeight="true" outlineLevel="0" collapsed="false">
      <c r="A26" s="20" t="s">
        <v>109</v>
      </c>
      <c r="B26" s="21" t="str">
        <f aca="false">CONCATENATE(TEXT(ROUND([14]output_table!F21,1),"0.0"),"%")</f>
        <v>0.6%</v>
      </c>
      <c r="C26" s="22" t="str">
        <f aca="false">CONCATENATE(TEXT(ROUND([14]output_table!G21,1),"0.0"),"%")</f>
        <v>-2.5%</v>
      </c>
      <c r="D26" s="23" t="str">
        <f aca="false">CONCATENATE(TEXT(ROUND([14]output_table!H21,1),"0.0"),"%")</f>
        <v>3.2%</v>
      </c>
      <c r="E26" s="21" t="str">
        <f aca="false">CONCATENATE(TEXT(ROUND([6]output_table!F21,1),"0.0"),"%")</f>
        <v>0.7%</v>
      </c>
      <c r="F26" s="22" t="str">
        <f aca="false">CONCATENATE(TEXT(ROUND([6]output_table!G21,1),"0.0"),"%")</f>
        <v>-2.5%</v>
      </c>
      <c r="G26" s="23" t="str">
        <f aca="false">CONCATENATE(TEXT(ROUND([6]output_table!H21,1),"0.0"),"%")</f>
        <v>3.2%</v>
      </c>
      <c r="H26" s="21" t="str">
        <f aca="false">CONCATENATE(TEXT(ROUND([15]output_table!F21,1),"0.0"),"%")</f>
        <v>0.7%</v>
      </c>
      <c r="I26" s="22" t="str">
        <f aca="false">CONCATENATE(TEXT(ROUND([15]output_table!G21,1),"0.0"),"%")</f>
        <v>-2.5%</v>
      </c>
      <c r="J26" s="23" t="str">
        <f aca="false">CONCATENATE(TEXT(ROUND([15]output_table!H21,1),"0.0"),"%")</f>
        <v>3.2%</v>
      </c>
    </row>
    <row r="27" customFormat="false" ht="15.75" hidden="false" customHeight="true" outlineLevel="0" collapsed="false">
      <c r="A27" s="20" t="s">
        <v>110</v>
      </c>
      <c r="B27" s="21" t="str">
        <f aca="false">CONCATENATE(TEXT(ROUND([14]output_table!F22,1),"0.0"),"%")</f>
        <v>-8.5%</v>
      </c>
      <c r="C27" s="22" t="str">
        <f aca="false">CONCATENATE(TEXT(ROUND([14]output_table!G22,1),"0.0"),"%")</f>
        <v>-19.1%</v>
      </c>
      <c r="D27" s="23" t="str">
        <f aca="false">CONCATENATE(TEXT(ROUND([14]output_table!H22,1),"0.0"),"%")</f>
        <v>10.6%</v>
      </c>
      <c r="E27" s="21" t="str">
        <f aca="false">CONCATENATE(TEXT(ROUND([6]output_table!F22,1),"0.0"),"%")</f>
        <v>-8.7%</v>
      </c>
      <c r="F27" s="22" t="str">
        <f aca="false">CONCATENATE(TEXT(ROUND([6]output_table!G22,1),"0.0"),"%")</f>
        <v>-19.4%</v>
      </c>
      <c r="G27" s="23" t="str">
        <f aca="false">CONCATENATE(TEXT(ROUND([6]output_table!H22,1),"0.0"),"%")</f>
        <v>10.8%</v>
      </c>
      <c r="H27" s="21" t="str">
        <f aca="false">CONCATENATE(TEXT(ROUND([15]output_table!F22,1),"0.0"),"%")</f>
        <v>-8.9%</v>
      </c>
      <c r="I27" s="22" t="str">
        <f aca="false">CONCATENATE(TEXT(ROUND([15]output_table!G22,1),"0.0"),"%")</f>
        <v>-19.9%</v>
      </c>
      <c r="J27" s="23" t="str">
        <f aca="false">CONCATENATE(TEXT(ROUND([15]output_table!H22,1),"0.0"),"%")</f>
        <v>11.0%</v>
      </c>
    </row>
    <row r="28" customFormat="false" ht="15.75" hidden="false" customHeight="true" outlineLevel="0" collapsed="false">
      <c r="A28" s="20" t="s">
        <v>111</v>
      </c>
      <c r="B28" s="21" t="str">
        <f aca="false">CONCATENATE(TEXT(ROUND([14]output_table!F23,1),"0.0"),"%")</f>
        <v>-54.4%</v>
      </c>
      <c r="C28" s="22" t="str">
        <f aca="false">CONCATENATE(TEXT(ROUND([14]output_table!G23,1),"0.0"),"%")</f>
        <v>-26.3%</v>
      </c>
      <c r="D28" s="23" t="str">
        <f aca="false">CONCATENATE(TEXT(ROUND([14]output_table!H23,1),"0.0"),"%")</f>
        <v>-28.1%</v>
      </c>
      <c r="E28" s="21" t="str">
        <f aca="false">CONCATENATE(TEXT(ROUND([6]output_table!F23,1),"0.0"),"%")</f>
        <v>-54.3%</v>
      </c>
      <c r="F28" s="22" t="str">
        <f aca="false">CONCATENATE(TEXT(ROUND([6]output_table!G23,1),"0.0"),"%")</f>
        <v>-26.4%</v>
      </c>
      <c r="G28" s="23" t="str">
        <f aca="false">CONCATENATE(TEXT(ROUND([6]output_table!H23,1),"0.0"),"%")</f>
        <v>-28.0%</v>
      </c>
      <c r="H28" s="21" t="str">
        <f aca="false">CONCATENATE(TEXT(ROUND([15]output_table!F23,1),"0.0"),"%")</f>
        <v>-54.3%</v>
      </c>
      <c r="I28" s="22" t="str">
        <f aca="false">CONCATENATE(TEXT(ROUND([15]output_table!G23,1),"0.0"),"%")</f>
        <v>-26.5%</v>
      </c>
      <c r="J28" s="23" t="str">
        <f aca="false">CONCATENATE(TEXT(ROUND([15]output_table!H23,1),"0.0"),"%")</f>
        <v>-27.8%</v>
      </c>
    </row>
    <row r="29" customFormat="false" ht="15.75" hidden="false" customHeight="true" outlineLevel="0" collapsed="false">
      <c r="A29" s="20" t="s">
        <v>112</v>
      </c>
      <c r="B29" s="21" t="str">
        <f aca="false">CONCATENATE(TEXT(ROUND([14]output_table!F24,1),"0.0"),"%")</f>
        <v>-35.1%</v>
      </c>
      <c r="C29" s="22" t="str">
        <f aca="false">CONCATENATE(TEXT(ROUND([14]output_table!G24,1),"0.0"),"%")</f>
        <v>-38.0%</v>
      </c>
      <c r="D29" s="23" t="str">
        <f aca="false">CONCATENATE(TEXT(ROUND([14]output_table!H24,1),"0.0"),"%")</f>
        <v>2.9%</v>
      </c>
      <c r="E29" s="21" t="str">
        <f aca="false">CONCATENATE(TEXT(ROUND([6]output_table!F24,1),"0.0"),"%")</f>
        <v>-35.3%</v>
      </c>
      <c r="F29" s="22" t="str">
        <f aca="false">CONCATENATE(TEXT(ROUND([6]output_table!G24,1),"0.0"),"%")</f>
        <v>-38.0%</v>
      </c>
      <c r="G29" s="23" t="str">
        <f aca="false">CONCATENATE(TEXT(ROUND([6]output_table!H24,1),"0.0"),"%")</f>
        <v>2.7%</v>
      </c>
      <c r="H29" s="21" t="str">
        <f aca="false">CONCATENATE(TEXT(ROUND([15]output_table!F24,1),"0.0"),"%")</f>
        <v>-35.6%</v>
      </c>
      <c r="I29" s="22" t="str">
        <f aca="false">CONCATENATE(TEXT(ROUND([15]output_table!G24,1),"0.0"),"%")</f>
        <v>-38.2%</v>
      </c>
      <c r="J29" s="23" t="str">
        <f aca="false">CONCATENATE(TEXT(ROUND([15]output_table!H24,1),"0.0"),"%")</f>
        <v>2.6%</v>
      </c>
    </row>
    <row r="30" customFormat="false" ht="15.75" hidden="false" customHeight="true" outlineLevel="0" collapsed="false">
      <c r="A30" s="20" t="s">
        <v>113</v>
      </c>
      <c r="B30" s="21" t="str">
        <f aca="false">CONCATENATE(TEXT(ROUND([14]output_table!F25,1),"0.0"),"%")</f>
        <v>-43.9%</v>
      </c>
      <c r="C30" s="22" t="str">
        <f aca="false">CONCATENATE(TEXT(ROUND([14]output_table!G25,1),"0.0"),"%")</f>
        <v>-27.4%</v>
      </c>
      <c r="D30" s="23" t="str">
        <f aca="false">CONCATENATE(TEXT(ROUND([14]output_table!H25,1),"0.0"),"%")</f>
        <v>-16.5%</v>
      </c>
      <c r="E30" s="21" t="str">
        <f aca="false">CONCATENATE(TEXT(ROUND([6]output_table!F25,1),"0.0"),"%")</f>
        <v>-44.0%</v>
      </c>
      <c r="F30" s="22" t="str">
        <f aca="false">CONCATENATE(TEXT(ROUND([6]output_table!G25,1),"0.0"),"%")</f>
        <v>-27.2%</v>
      </c>
      <c r="G30" s="23" t="str">
        <f aca="false">CONCATENATE(TEXT(ROUND([6]output_table!H25,1),"0.0"),"%")</f>
        <v>-16.8%</v>
      </c>
      <c r="H30" s="21" t="str">
        <f aca="false">CONCATENATE(TEXT(ROUND([15]output_table!F25,1),"0.0"),"%")</f>
        <v>-44.2%</v>
      </c>
      <c r="I30" s="22" t="str">
        <f aca="false">CONCATENATE(TEXT(ROUND([15]output_table!G25,1),"0.0"),"%")</f>
        <v>-26.9%</v>
      </c>
      <c r="J30" s="23" t="str">
        <f aca="false">CONCATENATE(TEXT(ROUND([15]output_table!H25,1),"0.0"),"%")</f>
        <v>-17.2%</v>
      </c>
    </row>
    <row r="31" customFormat="false" ht="15.75" hidden="false" customHeight="true" outlineLevel="0" collapsed="false">
      <c r="A31" s="24" t="s">
        <v>114</v>
      </c>
      <c r="B31" s="25" t="str">
        <f aca="false">CONCATENATE(TEXT(ROUND([14]output_table!F26,1),"0.0"),"%")</f>
        <v>-0.4%</v>
      </c>
      <c r="C31" s="26" t="str">
        <f aca="false">CONCATENATE(TEXT(ROUND([14]output_table!G26,1),"0.0"),"%")</f>
        <v>2.5%</v>
      </c>
      <c r="D31" s="27" t="str">
        <f aca="false">CONCATENATE(TEXT(ROUND([14]output_table!H26,1),"0.0"),"%")</f>
        <v>-3.0%</v>
      </c>
      <c r="E31" s="25" t="str">
        <f aca="false">CONCATENATE(TEXT(ROUND([6]output_table!F26,1),"0.0"),"%")</f>
        <v>-0.4%</v>
      </c>
      <c r="F31" s="26" t="str">
        <f aca="false">CONCATENATE(TEXT(ROUND([6]output_table!G26,1),"0.0"),"%")</f>
        <v>2.6%</v>
      </c>
      <c r="G31" s="27" t="str">
        <f aca="false">CONCATENATE(TEXT(ROUND([6]output_table!H26,1),"0.0"),"%")</f>
        <v>-3.0%</v>
      </c>
      <c r="H31" s="25" t="str">
        <f aca="false">CONCATENATE(TEXT(ROUND([15]output_table!F26,1),"0.0"),"%")</f>
        <v>-0.4%</v>
      </c>
      <c r="I31" s="26" t="str">
        <f aca="false">CONCATENATE(TEXT(ROUND([15]output_table!G26,1),"0.0"),"%")</f>
        <v>2.7%</v>
      </c>
      <c r="J31" s="27" t="str">
        <f aca="false">CONCATENATE(TEXT(ROUND([15]output_table!H26,1),"0.0"),"%")</f>
        <v>-3.2%</v>
      </c>
    </row>
    <row r="33" customFormat="false" ht="15.75" hidden="false" customHeight="true" outlineLevel="0" collapsed="false">
      <c r="A33" s="10" t="s">
        <v>115</v>
      </c>
    </row>
  </sheetData>
  <mergeCells count="3">
    <mergeCell ref="B5:D5"/>
    <mergeCell ref="E5:G5"/>
    <mergeCell ref="H5:J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G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60</v>
      </c>
    </row>
    <row r="3" customFormat="false" ht="15.75" hidden="false" customHeight="true" outlineLevel="0" collapsed="false">
      <c r="A3" s="10" t="str">
        <f aca="false">CONCATENATE("Title: The role of China, changes in average volatility due to measured changes in trade barriers, baseline calibration (",_xlfn.UNICHAR(952), " = 4) with different trade cost scenarios for China")</f>
        <v>Title: The role of China, changes in average volatility due to measured changes in trade barriers, baseline calibration (θ = 4) with different trade cost scenarios for China</v>
      </c>
    </row>
    <row r="5" customFormat="false" ht="15.75" hidden="false" customHeight="true" outlineLevel="0" collapsed="false">
      <c r="B5" s="28" t="str">
        <f aca="false">CONCATENATE(_xlfn.UNICHAR(954), "_China,t"," = 0.0001", " for all t")</f>
        <v>κ_China,t = 0.0001 for all t</v>
      </c>
      <c r="C5" s="28"/>
      <c r="D5" s="28"/>
      <c r="E5" s="28" t="str">
        <f aca="false">CONCATENATE(_xlfn.UNICHAR(954), "_China,t"," = ", _xlfn.UNICHAR(954), "_China,1972 for t &gt; 1972")</f>
        <v>κ_China,t = κ_China,1972 for t &gt; 1972</v>
      </c>
      <c r="F5" s="28"/>
      <c r="G5" s="28"/>
    </row>
    <row r="6" customFormat="false" ht="41.25" hidden="false" customHeight="true" outlineLevel="0" collapsed="false">
      <c r="A6" s="12"/>
      <c r="B6" s="13" t="s">
        <v>87</v>
      </c>
      <c r="C6" s="14" t="s">
        <v>88</v>
      </c>
      <c r="D6" s="15" t="s">
        <v>89</v>
      </c>
      <c r="E6" s="13" t="s">
        <v>87</v>
      </c>
      <c r="F6" s="14" t="s">
        <v>88</v>
      </c>
      <c r="G6" s="15" t="s">
        <v>89</v>
      </c>
    </row>
    <row r="7" customFormat="false" ht="15.75" hidden="false" customHeight="true" outlineLevel="0" collapsed="false">
      <c r="A7" s="16" t="s">
        <v>90</v>
      </c>
      <c r="B7" s="17" t="str">
        <f aca="false">CONCATENATE(TEXT(ROUND([7]output_table!F2,1),"0.0"),"%")</f>
        <v>1.6%</v>
      </c>
      <c r="C7" s="18" t="str">
        <f aca="false">CONCATENATE(TEXT(ROUND([7]output_table!G2,1),"0.0"),"%")</f>
        <v>-2.6%</v>
      </c>
      <c r="D7" s="19" t="str">
        <f aca="false">CONCATENATE(TEXT(ROUND([7]output_table!H2,1),"0.0"),"%")</f>
        <v>4.2%</v>
      </c>
      <c r="E7" s="17" t="str">
        <f aca="false">CONCATENATE(TEXT(ROUND([8]output_table!F2,1),"0.0"),"%")</f>
        <v>1.9%</v>
      </c>
      <c r="F7" s="18" t="str">
        <f aca="false">CONCATENATE(TEXT(ROUND([8]output_table!G2,1),"0.0"),"%")</f>
        <v>-2.6%</v>
      </c>
      <c r="G7" s="19" t="str">
        <f aca="false">CONCATENATE(TEXT(ROUND([8]output_table!H2,1),"0.0"),"%")</f>
        <v>4.5%</v>
      </c>
    </row>
    <row r="8" customFormat="false" ht="15.75" hidden="false" customHeight="true" outlineLevel="0" collapsed="false">
      <c r="A8" s="20" t="s">
        <v>91</v>
      </c>
      <c r="B8" s="21" t="str">
        <f aca="false">CONCATENATE(TEXT(ROUND([7]output_table!F3,1),"0.0"),"%")</f>
        <v>-39.0%</v>
      </c>
      <c r="C8" s="22" t="str">
        <f aca="false">CONCATENATE(TEXT(ROUND([7]output_table!G3,1),"0.0"),"%")</f>
        <v>-62.3%</v>
      </c>
      <c r="D8" s="23" t="str">
        <f aca="false">CONCATENATE(TEXT(ROUND([7]output_table!H3,1),"0.0"),"%")</f>
        <v>23.2%</v>
      </c>
      <c r="E8" s="21" t="str">
        <f aca="false">CONCATENATE(TEXT(ROUND([8]output_table!F3,1),"0.0"),"%")</f>
        <v>-40.8%</v>
      </c>
      <c r="F8" s="22" t="str">
        <f aca="false">CONCATENATE(TEXT(ROUND([8]output_table!G3,1),"0.0"),"%")</f>
        <v>-57.9%</v>
      </c>
      <c r="G8" s="23" t="str">
        <f aca="false">CONCATENATE(TEXT(ROUND([8]output_table!H3,1),"0.0"),"%")</f>
        <v>17.1%</v>
      </c>
    </row>
    <row r="9" customFormat="false" ht="15.75" hidden="false" customHeight="true" outlineLevel="0" collapsed="false">
      <c r="A9" s="20" t="s">
        <v>92</v>
      </c>
      <c r="B9" s="21" t="str">
        <f aca="false">CONCATENATE(TEXT(ROUND([7]output_table!F4,1),"0.0"),"%")</f>
        <v>-50.1%</v>
      </c>
      <c r="C9" s="22" t="str">
        <f aca="false">CONCATENATE(TEXT(ROUND([7]output_table!G4,1),"0.0"),"%")</f>
        <v>-112.0%</v>
      </c>
      <c r="D9" s="23" t="str">
        <f aca="false">CONCATENATE(TEXT(ROUND([7]output_table!H4,1),"0.0"),"%")</f>
        <v>61.8%</v>
      </c>
      <c r="E9" s="21" t="str">
        <f aca="false">CONCATENATE(TEXT(ROUND([8]output_table!F4,1),"0.0"),"%")</f>
        <v>-50.2%</v>
      </c>
      <c r="F9" s="22" t="str">
        <f aca="false">CONCATENATE(TEXT(ROUND([8]output_table!G4,1),"0.0"),"%")</f>
        <v>-112.8%</v>
      </c>
      <c r="G9" s="23" t="str">
        <f aca="false">CONCATENATE(TEXT(ROUND([8]output_table!H4,1),"0.0"),"%")</f>
        <v>62.6%</v>
      </c>
    </row>
    <row r="10" customFormat="false" ht="15.75" hidden="false" customHeight="true" outlineLevel="0" collapsed="false">
      <c r="A10" s="20" t="s">
        <v>93</v>
      </c>
      <c r="B10" s="21" t="str">
        <f aca="false">CONCATENATE(TEXT(ROUND([7]output_table!F5,1),"0.0"),"%")</f>
        <v>-59.3%</v>
      </c>
      <c r="C10" s="22" t="str">
        <f aca="false">CONCATENATE(TEXT(ROUND([7]output_table!G5,1),"0.0"),"%")</f>
        <v>-85.2%</v>
      </c>
      <c r="D10" s="23" t="str">
        <f aca="false">CONCATENATE(TEXT(ROUND([7]output_table!H5,1),"0.0"),"%")</f>
        <v>25.9%</v>
      </c>
      <c r="E10" s="21" t="str">
        <f aca="false">CONCATENATE(TEXT(ROUND([8]output_table!F5,1),"0.0"),"%")</f>
        <v>-59.3%</v>
      </c>
      <c r="F10" s="22" t="str">
        <f aca="false">CONCATENATE(TEXT(ROUND([8]output_table!G5,1),"0.0"),"%")</f>
        <v>-85.1%</v>
      </c>
      <c r="G10" s="23" t="str">
        <f aca="false">CONCATENATE(TEXT(ROUND([8]output_table!H5,1),"0.0"),"%")</f>
        <v>25.8%</v>
      </c>
    </row>
    <row r="11" customFormat="false" ht="15.75" hidden="false" customHeight="true" outlineLevel="0" collapsed="false">
      <c r="A11" s="20" t="s">
        <v>94</v>
      </c>
      <c r="B11" s="21" t="str">
        <f aca="false">CONCATENATE(TEXT(ROUND([7]output_table!F6,1),"0.0"),"%")</f>
        <v>0.0%</v>
      </c>
      <c r="C11" s="22" t="str">
        <f aca="false">CONCATENATE(TEXT(ROUND([7]output_table!G6,1),"0.0"),"%")</f>
        <v>0.0%</v>
      </c>
      <c r="D11" s="23" t="str">
        <f aca="false">CONCATENATE(TEXT(ROUND([7]output_table!H6,1),"0.0"),"%")</f>
        <v>0.0%</v>
      </c>
      <c r="E11" s="21" t="str">
        <f aca="false">CONCATENATE(TEXT(ROUND([8]output_table!F6,1),"0.0"),"%")</f>
        <v>0.1%</v>
      </c>
      <c r="F11" s="22" t="str">
        <f aca="false">CONCATENATE(TEXT(ROUND([8]output_table!G6,1),"0.0"),"%")</f>
        <v>-0.4%</v>
      </c>
      <c r="G11" s="23" t="str">
        <f aca="false">CONCATENATE(TEXT(ROUND([8]output_table!H6,1),"0.0"),"%")</f>
        <v>0.6%</v>
      </c>
    </row>
    <row r="12" customFormat="false" ht="15.75" hidden="false" customHeight="true" outlineLevel="0" collapsed="false">
      <c r="A12" s="20" t="s">
        <v>95</v>
      </c>
      <c r="B12" s="21" t="str">
        <f aca="false">CONCATENATE(TEXT(ROUND([7]output_table!F7,1),"0.0"),"%")</f>
        <v>-22.0%</v>
      </c>
      <c r="C12" s="22" t="str">
        <f aca="false">CONCATENATE(TEXT(ROUND([7]output_table!G7,1),"0.0"),"%")</f>
        <v>-31.2%</v>
      </c>
      <c r="D12" s="23" t="str">
        <f aca="false">CONCATENATE(TEXT(ROUND([7]output_table!H7,1),"0.0"),"%")</f>
        <v>9.2%</v>
      </c>
      <c r="E12" s="21" t="str">
        <f aca="false">CONCATENATE(TEXT(ROUND([8]output_table!F7,1),"0.0"),"%")</f>
        <v>-21.3%</v>
      </c>
      <c r="F12" s="22" t="str">
        <f aca="false">CONCATENATE(TEXT(ROUND([8]output_table!G7,1),"0.0"),"%")</f>
        <v>-31.0%</v>
      </c>
      <c r="G12" s="23" t="str">
        <f aca="false">CONCATENATE(TEXT(ROUND([8]output_table!H7,1),"0.0"),"%")</f>
        <v>9.6%</v>
      </c>
    </row>
    <row r="13" customFormat="false" ht="15.75" hidden="false" customHeight="true" outlineLevel="0" collapsed="false">
      <c r="A13" s="20" t="s">
        <v>96</v>
      </c>
      <c r="B13" s="21" t="str">
        <f aca="false">CONCATENATE(TEXT(ROUND([7]output_table!F8,1),"0.0"),"%")</f>
        <v>-63.1%</v>
      </c>
      <c r="C13" s="22" t="str">
        <f aca="false">CONCATENATE(TEXT(ROUND([7]output_table!G8,1),"0.0"),"%")</f>
        <v>-48.9%</v>
      </c>
      <c r="D13" s="23" t="str">
        <f aca="false">CONCATENATE(TEXT(ROUND([7]output_table!H8,1),"0.0"),"%")</f>
        <v>-14.2%</v>
      </c>
      <c r="E13" s="21" t="str">
        <f aca="false">CONCATENATE(TEXT(ROUND([8]output_table!F8,1),"0.0"),"%")</f>
        <v>-64.9%</v>
      </c>
      <c r="F13" s="22" t="str">
        <f aca="false">CONCATENATE(TEXT(ROUND([8]output_table!G8,1),"0.0"),"%")</f>
        <v>-47.0%</v>
      </c>
      <c r="G13" s="23" t="str">
        <f aca="false">CONCATENATE(TEXT(ROUND([8]output_table!H8,1),"0.0"),"%")</f>
        <v>-18.0%</v>
      </c>
    </row>
    <row r="14" customFormat="false" ht="15.75" hidden="false" customHeight="true" outlineLevel="0" collapsed="false">
      <c r="A14" s="20" t="s">
        <v>97</v>
      </c>
      <c r="B14" s="21" t="str">
        <f aca="false">CONCATENATE(TEXT(ROUND([7]output_table!F9,1),"0.0"),"%")</f>
        <v>-25.9%</v>
      </c>
      <c r="C14" s="22" t="str">
        <f aca="false">CONCATENATE(TEXT(ROUND([7]output_table!G9,1),"0.0"),"%")</f>
        <v>-60.9%</v>
      </c>
      <c r="D14" s="23" t="str">
        <f aca="false">CONCATENATE(TEXT(ROUND([7]output_table!H9,1),"0.0"),"%")</f>
        <v>34.9%</v>
      </c>
      <c r="E14" s="21" t="str">
        <f aca="false">CONCATENATE(TEXT(ROUND([8]output_table!F9,1),"0.0"),"%")</f>
        <v>-26.1%</v>
      </c>
      <c r="F14" s="22" t="str">
        <f aca="false">CONCATENATE(TEXT(ROUND([8]output_table!G9,1),"0.0"),"%")</f>
        <v>-60.8%</v>
      </c>
      <c r="G14" s="23" t="str">
        <f aca="false">CONCATENATE(TEXT(ROUND([8]output_table!H9,1),"0.0"),"%")</f>
        <v>34.7%</v>
      </c>
    </row>
    <row r="15" customFormat="false" ht="15.75" hidden="false" customHeight="true" outlineLevel="0" collapsed="false">
      <c r="A15" s="20" t="s">
        <v>98</v>
      </c>
      <c r="B15" s="21" t="str">
        <f aca="false">CONCATENATE(TEXT(ROUND([7]output_table!F10,1),"0.0"),"%")</f>
        <v>-15.7%</v>
      </c>
      <c r="C15" s="22" t="str">
        <f aca="false">CONCATENATE(TEXT(ROUND([7]output_table!G10,1),"0.0"),"%")</f>
        <v>5.3%</v>
      </c>
      <c r="D15" s="23" t="str">
        <f aca="false">CONCATENATE(TEXT(ROUND([7]output_table!H10,1),"0.0"),"%")</f>
        <v>-21.0%</v>
      </c>
      <c r="E15" s="21" t="str">
        <f aca="false">CONCATENATE(TEXT(ROUND([8]output_table!F10,1),"0.0"),"%")</f>
        <v>-15.9%</v>
      </c>
      <c r="F15" s="22" t="str">
        <f aca="false">CONCATENATE(TEXT(ROUND([8]output_table!G10,1),"0.0"),"%")</f>
        <v>5.1%</v>
      </c>
      <c r="G15" s="23" t="str">
        <f aca="false">CONCATENATE(TEXT(ROUND([8]output_table!H10,1),"0.0"),"%")</f>
        <v>-21.1%</v>
      </c>
    </row>
    <row r="16" customFormat="false" ht="15.75" hidden="false" customHeight="true" outlineLevel="0" collapsed="false">
      <c r="A16" s="20" t="s">
        <v>99</v>
      </c>
      <c r="B16" s="21" t="str">
        <f aca="false">CONCATENATE(TEXT(ROUND([7]output_table!F11,1),"0.0"),"%")</f>
        <v>-26.8%</v>
      </c>
      <c r="C16" s="22" t="str">
        <f aca="false">CONCATENATE(TEXT(ROUND([7]output_table!G11,1),"0.0"),"%")</f>
        <v>-27.2%</v>
      </c>
      <c r="D16" s="23" t="str">
        <f aca="false">CONCATENATE(TEXT(ROUND([7]output_table!H11,1),"0.0"),"%")</f>
        <v>0.4%</v>
      </c>
      <c r="E16" s="21" t="str">
        <f aca="false">CONCATENATE(TEXT(ROUND([8]output_table!F11,1),"0.0"),"%")</f>
        <v>-27.2%</v>
      </c>
      <c r="F16" s="22" t="str">
        <f aca="false">CONCATENATE(TEXT(ROUND([8]output_table!G11,1),"0.0"),"%")</f>
        <v>-27.5%</v>
      </c>
      <c r="G16" s="23" t="str">
        <f aca="false">CONCATENATE(TEXT(ROUND([8]output_table!H11,1),"0.0"),"%")</f>
        <v>0.3%</v>
      </c>
    </row>
    <row r="17" customFormat="false" ht="15.75" hidden="false" customHeight="true" outlineLevel="0" collapsed="false">
      <c r="A17" s="20" t="s">
        <v>100</v>
      </c>
      <c r="B17" s="21" t="str">
        <f aca="false">CONCATENATE(TEXT(ROUND([7]output_table!F12,1),"0.0"),"%")</f>
        <v>-9.4%</v>
      </c>
      <c r="C17" s="22" t="str">
        <f aca="false">CONCATENATE(TEXT(ROUND([7]output_table!G12,1),"0.0"),"%")</f>
        <v>-8.3%</v>
      </c>
      <c r="D17" s="23" t="str">
        <f aca="false">CONCATENATE(TEXT(ROUND([7]output_table!H12,1),"0.0"),"%")</f>
        <v>-1.1%</v>
      </c>
      <c r="E17" s="21" t="str">
        <f aca="false">CONCATENATE(TEXT(ROUND([8]output_table!F12,1),"0.0"),"%")</f>
        <v>-7.8%</v>
      </c>
      <c r="F17" s="22" t="str">
        <f aca="false">CONCATENATE(TEXT(ROUND([8]output_table!G12,1),"0.0"),"%")</f>
        <v>-8.2%</v>
      </c>
      <c r="G17" s="23" t="str">
        <f aca="false">CONCATENATE(TEXT(ROUND([8]output_table!H12,1),"0.0"),"%")</f>
        <v>0.4%</v>
      </c>
    </row>
    <row r="18" customFormat="false" ht="15.75" hidden="false" customHeight="true" outlineLevel="0" collapsed="false">
      <c r="A18" s="20" t="s">
        <v>101</v>
      </c>
      <c r="B18" s="21" t="str">
        <f aca="false">CONCATENATE(TEXT(ROUND([7]output_table!F13,1),"0.0"),"%")</f>
        <v>-11.5%</v>
      </c>
      <c r="C18" s="22" t="str">
        <f aca="false">CONCATENATE(TEXT(ROUND([7]output_table!G13,1),"0.0"),"%")</f>
        <v>-10.4%</v>
      </c>
      <c r="D18" s="23" t="str">
        <f aca="false">CONCATENATE(TEXT(ROUND([7]output_table!H13,1),"0.0"),"%")</f>
        <v>-1.1%</v>
      </c>
      <c r="E18" s="21" t="str">
        <f aca="false">CONCATENATE(TEXT(ROUND([8]output_table!F13,1),"0.0"),"%")</f>
        <v>-10.7%</v>
      </c>
      <c r="F18" s="22" t="str">
        <f aca="false">CONCATENATE(TEXT(ROUND([8]output_table!G13,1),"0.0"),"%")</f>
        <v>-10.3%</v>
      </c>
      <c r="G18" s="23" t="str">
        <f aca="false">CONCATENATE(TEXT(ROUND([8]output_table!H13,1),"0.0"),"%")</f>
        <v>-0.4%</v>
      </c>
    </row>
    <row r="19" customFormat="false" ht="15.75" hidden="false" customHeight="true" outlineLevel="0" collapsed="false">
      <c r="A19" s="20" t="s">
        <v>102</v>
      </c>
      <c r="B19" s="21" t="str">
        <f aca="false">CONCATENATE(TEXT(ROUND([7]output_table!F14,1),"0.0"),"%")</f>
        <v>-59.0%</v>
      </c>
      <c r="C19" s="22" t="str">
        <f aca="false">CONCATENATE(TEXT(ROUND([7]output_table!G14,1),"0.0"),"%")</f>
        <v>-66.9%</v>
      </c>
      <c r="D19" s="23" t="str">
        <f aca="false">CONCATENATE(TEXT(ROUND([7]output_table!H14,1),"0.0"),"%")</f>
        <v>7.9%</v>
      </c>
      <c r="E19" s="21" t="str">
        <f aca="false">CONCATENATE(TEXT(ROUND([8]output_table!F14,1),"0.0"),"%")</f>
        <v>-61.3%</v>
      </c>
      <c r="F19" s="22" t="str">
        <f aca="false">CONCATENATE(TEXT(ROUND([8]output_table!G14,1),"0.0"),"%")</f>
        <v>-61.2%</v>
      </c>
      <c r="G19" s="23" t="str">
        <f aca="false">CONCATENATE(TEXT(ROUND([8]output_table!H14,1),"0.0"),"%")</f>
        <v>-0.1%</v>
      </c>
    </row>
    <row r="20" customFormat="false" ht="15.75" hidden="false" customHeight="true" outlineLevel="0" collapsed="false">
      <c r="A20" s="20" t="s">
        <v>103</v>
      </c>
      <c r="B20" s="21" t="str">
        <f aca="false">CONCATENATE(TEXT(ROUND([7]output_table!F15,1),"0.0"),"%")</f>
        <v>-15.2%</v>
      </c>
      <c r="C20" s="22" t="str">
        <f aca="false">CONCATENATE(TEXT(ROUND([7]output_table!G15,1),"0.0"),"%")</f>
        <v>3.6%</v>
      </c>
      <c r="D20" s="23" t="str">
        <f aca="false">CONCATENATE(TEXT(ROUND([7]output_table!H15,1),"0.0"),"%")</f>
        <v>-18.8%</v>
      </c>
      <c r="E20" s="21" t="str">
        <f aca="false">CONCATENATE(TEXT(ROUND([8]output_table!F15,1),"0.0"),"%")</f>
        <v>-15.4%</v>
      </c>
      <c r="F20" s="22" t="str">
        <f aca="false">CONCATENATE(TEXT(ROUND([8]output_table!G15,1),"0.0"),"%")</f>
        <v>3.7%</v>
      </c>
      <c r="G20" s="23" t="str">
        <f aca="false">CONCATENATE(TEXT(ROUND([8]output_table!H15,1),"0.0"),"%")</f>
        <v>-19.1%</v>
      </c>
    </row>
    <row r="21" customFormat="false" ht="15.75" hidden="false" customHeight="true" outlineLevel="0" collapsed="false">
      <c r="A21" s="20" t="s">
        <v>104</v>
      </c>
      <c r="B21" s="21" t="str">
        <f aca="false">CONCATENATE(TEXT(ROUND([7]output_table!F16,1),"0.0"),"%")</f>
        <v>-0.4%</v>
      </c>
      <c r="C21" s="22" t="str">
        <f aca="false">CONCATENATE(TEXT(ROUND([7]output_table!G16,1),"0.0"),"%")</f>
        <v>2.1%</v>
      </c>
      <c r="D21" s="23" t="str">
        <f aca="false">CONCATENATE(TEXT(ROUND([7]output_table!H16,1),"0.0"),"%")</f>
        <v>-2.6%</v>
      </c>
      <c r="E21" s="21" t="str">
        <f aca="false">CONCATENATE(TEXT(ROUND([8]output_table!F16,1),"0.0"),"%")</f>
        <v>-0.3%</v>
      </c>
      <c r="F21" s="22" t="str">
        <f aca="false">CONCATENATE(TEXT(ROUND([8]output_table!G16,1),"0.0"),"%")</f>
        <v>2.4%</v>
      </c>
      <c r="G21" s="23" t="str">
        <f aca="false">CONCATENATE(TEXT(ROUND([8]output_table!H16,1),"0.0"),"%")</f>
        <v>-2.7%</v>
      </c>
    </row>
    <row r="22" customFormat="false" ht="15.75" hidden="false" customHeight="true" outlineLevel="0" collapsed="false">
      <c r="A22" s="20" t="s">
        <v>105</v>
      </c>
      <c r="B22" s="21" t="str">
        <f aca="false">CONCATENATE(TEXT(ROUND([7]output_table!F17,1),"0.0"),"%")</f>
        <v>-51.9%</v>
      </c>
      <c r="C22" s="22" t="str">
        <f aca="false">CONCATENATE(TEXT(ROUND([7]output_table!G17,1),"0.0"),"%")</f>
        <v>-95.0%</v>
      </c>
      <c r="D22" s="23" t="str">
        <f aca="false">CONCATENATE(TEXT(ROUND([7]output_table!H17,1),"0.0"),"%")</f>
        <v>43.0%</v>
      </c>
      <c r="E22" s="21" t="str">
        <f aca="false">CONCATENATE(TEXT(ROUND([8]output_table!F17,1),"0.0"),"%")</f>
        <v>-51.5%</v>
      </c>
      <c r="F22" s="22" t="str">
        <f aca="false">CONCATENATE(TEXT(ROUND([8]output_table!G17,1),"0.0"),"%")</f>
        <v>-94.3%</v>
      </c>
      <c r="G22" s="23" t="str">
        <f aca="false">CONCATENATE(TEXT(ROUND([8]output_table!H17,1),"0.0"),"%")</f>
        <v>42.7%</v>
      </c>
    </row>
    <row r="23" customFormat="false" ht="15.75" hidden="false" customHeight="true" outlineLevel="0" collapsed="false">
      <c r="A23" s="20" t="s">
        <v>106</v>
      </c>
      <c r="B23" s="21" t="str">
        <f aca="false">CONCATENATE(TEXT(ROUND([7]output_table!F18,1),"0.0"),"%")</f>
        <v>-46.0%</v>
      </c>
      <c r="C23" s="22" t="str">
        <f aca="false">CONCATENATE(TEXT(ROUND([7]output_table!G18,1),"0.0"),"%")</f>
        <v>-134.4%</v>
      </c>
      <c r="D23" s="23" t="str">
        <f aca="false">CONCATENATE(TEXT(ROUND([7]output_table!H18,1),"0.0"),"%")</f>
        <v>88.4%</v>
      </c>
      <c r="E23" s="21" t="str">
        <f aca="false">CONCATENATE(TEXT(ROUND([8]output_table!F18,1),"0.0"),"%")</f>
        <v>-45.9%</v>
      </c>
      <c r="F23" s="22" t="str">
        <f aca="false">CONCATENATE(TEXT(ROUND([8]output_table!G18,1),"0.0"),"%")</f>
        <v>-134.7%</v>
      </c>
      <c r="G23" s="23" t="str">
        <f aca="false">CONCATENATE(TEXT(ROUND([8]output_table!H18,1),"0.0"),"%")</f>
        <v>88.8%</v>
      </c>
    </row>
    <row r="24" customFormat="false" ht="15.75" hidden="false" customHeight="true" outlineLevel="0" collapsed="false">
      <c r="A24" s="20" t="s">
        <v>107</v>
      </c>
      <c r="B24" s="21" t="str">
        <f aca="false">CONCATENATE(TEXT(ROUND([7]output_table!F19,1),"0.0"),"%")</f>
        <v>-31.7%</v>
      </c>
      <c r="C24" s="22" t="str">
        <f aca="false">CONCATENATE(TEXT(ROUND([7]output_table!G19,1),"0.0"),"%")</f>
        <v>-75.0%</v>
      </c>
      <c r="D24" s="23" t="str">
        <f aca="false">CONCATENATE(TEXT(ROUND([7]output_table!H19,1),"0.0"),"%")</f>
        <v>43.3%</v>
      </c>
      <c r="E24" s="21" t="str">
        <f aca="false">CONCATENATE(TEXT(ROUND([8]output_table!F19,1),"0.0"),"%")</f>
        <v>-32.2%</v>
      </c>
      <c r="F24" s="22" t="str">
        <f aca="false">CONCATENATE(TEXT(ROUND([8]output_table!G19,1),"0.0"),"%")</f>
        <v>-74.8%</v>
      </c>
      <c r="G24" s="23" t="str">
        <f aca="false">CONCATENATE(TEXT(ROUND([8]output_table!H19,1),"0.0"),"%")</f>
        <v>42.7%</v>
      </c>
    </row>
    <row r="25" customFormat="false" ht="15.75" hidden="false" customHeight="true" outlineLevel="0" collapsed="false">
      <c r="A25" s="20" t="s">
        <v>108</v>
      </c>
      <c r="B25" s="21" t="str">
        <f aca="false">CONCATENATE(TEXT(ROUND([7]output_table!F20,1),"0.0"),"%")</f>
        <v>1.8%</v>
      </c>
      <c r="C25" s="22" t="str">
        <f aca="false">CONCATENATE(TEXT(ROUND([7]output_table!G20,1),"0.0"),"%")</f>
        <v>-33.8%</v>
      </c>
      <c r="D25" s="23" t="str">
        <f aca="false">CONCATENATE(TEXT(ROUND([7]output_table!H20,1),"0.0"),"%")</f>
        <v>35.7%</v>
      </c>
      <c r="E25" s="21" t="str">
        <f aca="false">CONCATENATE(TEXT(ROUND([8]output_table!F20,1),"0.0"),"%")</f>
        <v>-1.7%</v>
      </c>
      <c r="F25" s="22" t="str">
        <f aca="false">CONCATENATE(TEXT(ROUND([8]output_table!G20,1),"0.0"),"%")</f>
        <v>-32.1%</v>
      </c>
      <c r="G25" s="23" t="str">
        <f aca="false">CONCATENATE(TEXT(ROUND([8]output_table!H20,1),"0.0"),"%")</f>
        <v>30.4%</v>
      </c>
    </row>
    <row r="26" customFormat="false" ht="15.75" hidden="false" customHeight="true" outlineLevel="0" collapsed="false">
      <c r="A26" s="20" t="s">
        <v>109</v>
      </c>
      <c r="B26" s="21" t="str">
        <f aca="false">CONCATENATE(TEXT(ROUND([7]output_table!F21,1),"0.0"),"%")</f>
        <v>0.5%</v>
      </c>
      <c r="C26" s="22" t="str">
        <f aca="false">CONCATENATE(TEXT(ROUND([7]output_table!G21,1),"0.0"),"%")</f>
        <v>-2.4%</v>
      </c>
      <c r="D26" s="23" t="str">
        <f aca="false">CONCATENATE(TEXT(ROUND([7]output_table!H21,1),"0.0"),"%")</f>
        <v>3.0%</v>
      </c>
      <c r="E26" s="21" t="str">
        <f aca="false">CONCATENATE(TEXT(ROUND([8]output_table!F21,1),"0.0"),"%")</f>
        <v>0.9%</v>
      </c>
      <c r="F26" s="22" t="str">
        <f aca="false">CONCATENATE(TEXT(ROUND([8]output_table!G21,1),"0.0"),"%")</f>
        <v>-2.3%</v>
      </c>
      <c r="G26" s="23" t="str">
        <f aca="false">CONCATENATE(TEXT(ROUND([8]output_table!H21,1),"0.0"),"%")</f>
        <v>3.2%</v>
      </c>
    </row>
    <row r="27" customFormat="false" ht="15.75" hidden="false" customHeight="true" outlineLevel="0" collapsed="false">
      <c r="A27" s="20" t="s">
        <v>110</v>
      </c>
      <c r="B27" s="21" t="str">
        <f aca="false">CONCATENATE(TEXT(ROUND([7]output_table!F22,1),"0.0"),"%")</f>
        <v>-8.1%</v>
      </c>
      <c r="C27" s="22" t="str">
        <f aca="false">CONCATENATE(TEXT(ROUND([7]output_table!G22,1),"0.0"),"%")</f>
        <v>-17.9%</v>
      </c>
      <c r="D27" s="23" t="str">
        <f aca="false">CONCATENATE(TEXT(ROUND([7]output_table!H22,1),"0.0"),"%")</f>
        <v>9.8%</v>
      </c>
      <c r="E27" s="21" t="str">
        <f aca="false">CONCATENATE(TEXT(ROUND([8]output_table!F22,1),"0.0"),"%")</f>
        <v>-8.0%</v>
      </c>
      <c r="F27" s="22" t="str">
        <f aca="false">CONCATENATE(TEXT(ROUND([8]output_table!G22,1),"0.0"),"%")</f>
        <v>-17.0%</v>
      </c>
      <c r="G27" s="23" t="str">
        <f aca="false">CONCATENATE(TEXT(ROUND([8]output_table!H22,1),"0.0"),"%")</f>
        <v>9.1%</v>
      </c>
    </row>
    <row r="28" customFormat="false" ht="15.75" hidden="false" customHeight="true" outlineLevel="0" collapsed="false">
      <c r="A28" s="20" t="s">
        <v>111</v>
      </c>
      <c r="B28" s="21" t="str">
        <f aca="false">CONCATENATE(TEXT(ROUND([7]output_table!F23,1),"0.0"),"%")</f>
        <v>-53.3%</v>
      </c>
      <c r="C28" s="22" t="str">
        <f aca="false">CONCATENATE(TEXT(ROUND([7]output_table!G23,1),"0.0"),"%")</f>
        <v>-25.6%</v>
      </c>
      <c r="D28" s="23" t="str">
        <f aca="false">CONCATENATE(TEXT(ROUND([7]output_table!H23,1),"0.0"),"%")</f>
        <v>-27.7%</v>
      </c>
      <c r="E28" s="21" t="str">
        <f aca="false">CONCATENATE(TEXT(ROUND([8]output_table!F23,1),"0.0"),"%")</f>
        <v>-53.2%</v>
      </c>
      <c r="F28" s="22" t="str">
        <f aca="false">CONCATENATE(TEXT(ROUND([8]output_table!G23,1),"0.0"),"%")</f>
        <v>-25.2%</v>
      </c>
      <c r="G28" s="23" t="str">
        <f aca="false">CONCATENATE(TEXT(ROUND([8]output_table!H23,1),"0.0"),"%")</f>
        <v>-27.9%</v>
      </c>
    </row>
    <row r="29" customFormat="false" ht="15.75" hidden="false" customHeight="true" outlineLevel="0" collapsed="false">
      <c r="A29" s="20" t="s">
        <v>112</v>
      </c>
      <c r="B29" s="21" t="str">
        <f aca="false">CONCATENATE(TEXT(ROUND([7]output_table!F24,1),"0.0"),"%")</f>
        <v>-33.3%</v>
      </c>
      <c r="C29" s="22" t="str">
        <f aca="false">CONCATENATE(TEXT(ROUND([7]output_table!G24,1),"0.0"),"%")</f>
        <v>-36.4%</v>
      </c>
      <c r="D29" s="23" t="str">
        <f aca="false">CONCATENATE(TEXT(ROUND([7]output_table!H24,1),"0.0"),"%")</f>
        <v>3.1%</v>
      </c>
      <c r="E29" s="21" t="str">
        <f aca="false">CONCATENATE(TEXT(ROUND([8]output_table!F24,1),"0.0"),"%")</f>
        <v>-34.6%</v>
      </c>
      <c r="F29" s="22" t="str">
        <f aca="false">CONCATENATE(TEXT(ROUND([8]output_table!G24,1),"0.0"),"%")</f>
        <v>-36.7%</v>
      </c>
      <c r="G29" s="23" t="str">
        <f aca="false">CONCATENATE(TEXT(ROUND([8]output_table!H24,1),"0.0"),"%")</f>
        <v>2.2%</v>
      </c>
    </row>
    <row r="30" customFormat="false" ht="15.75" hidden="false" customHeight="true" outlineLevel="0" collapsed="false">
      <c r="A30" s="20" t="s">
        <v>113</v>
      </c>
      <c r="B30" s="21" t="str">
        <f aca="false">CONCATENATE(TEXT(ROUND([7]output_table!F25,1),"0.0"),"%")</f>
        <v>-42.1%</v>
      </c>
      <c r="C30" s="22" t="str">
        <f aca="false">CONCATENATE(TEXT(ROUND([7]output_table!G25,1),"0.0"),"%")</f>
        <v>-27.0%</v>
      </c>
      <c r="D30" s="23" t="str">
        <f aca="false">CONCATENATE(TEXT(ROUND([7]output_table!H25,1),"0.0"),"%")</f>
        <v>-15.1%</v>
      </c>
      <c r="E30" s="21" t="str">
        <f aca="false">CONCATENATE(TEXT(ROUND([8]output_table!F25,1),"0.0"),"%")</f>
        <v>-42.4%</v>
      </c>
      <c r="F30" s="22" t="str">
        <f aca="false">CONCATENATE(TEXT(ROUND([8]output_table!G25,1),"0.0"),"%")</f>
        <v>-26.9%</v>
      </c>
      <c r="G30" s="23" t="str">
        <f aca="false">CONCATENATE(TEXT(ROUND([8]output_table!H25,1),"0.0"),"%")</f>
        <v>-15.5%</v>
      </c>
    </row>
    <row r="31" customFormat="false" ht="15.75" hidden="false" customHeight="true" outlineLevel="0" collapsed="false">
      <c r="A31" s="24" t="s">
        <v>114</v>
      </c>
      <c r="B31" s="25" t="str">
        <f aca="false">CONCATENATE(TEXT(ROUND([7]output_table!F26,1),"0.0"),"%")</f>
        <v>-0.3%</v>
      </c>
      <c r="C31" s="26" t="str">
        <f aca="false">CONCATENATE(TEXT(ROUND([7]output_table!G26,1),"0.0"),"%")</f>
        <v>2.0%</v>
      </c>
      <c r="D31" s="27" t="str">
        <f aca="false">CONCATENATE(TEXT(ROUND([7]output_table!H26,1),"0.0"),"%")</f>
        <v>-2.4%</v>
      </c>
      <c r="E31" s="25" t="str">
        <f aca="false">CONCATENATE(TEXT(ROUND([8]output_table!F26,1),"0.0"),"%")</f>
        <v>-0.9%</v>
      </c>
      <c r="F31" s="26" t="str">
        <f aca="false">CONCATENATE(TEXT(ROUND([8]output_table!G26,1),"0.0"),"%")</f>
        <v>1.5%</v>
      </c>
      <c r="G31" s="27" t="str">
        <f aca="false">CONCATENATE(TEXT(ROUND([8]output_table!H26,1),"0.0"),"%")</f>
        <v>-2.4%</v>
      </c>
    </row>
    <row r="33" customFormat="false" ht="15.75" hidden="false" customHeight="true" outlineLevel="0" collapsed="false">
      <c r="A33" s="10" t="s">
        <v>115</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D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41"/>
    <col collapsed="false" customWidth="true" hidden="false" outlineLevel="0" max="1025" min="5" style="10" width="14.43"/>
  </cols>
  <sheetData>
    <row r="1" customFormat="false" ht="15.75" hidden="false" customHeight="true" outlineLevel="0" collapsed="false">
      <c r="A1" s="10" t="s">
        <v>69</v>
      </c>
    </row>
    <row r="3" customFormat="false" ht="15.75" hidden="false" customHeight="true" outlineLevel="0" collapsed="false">
      <c r="A3" s="10" t="str">
        <f aca="false">CONCATENATE("Title: Changes in average volatility due to measured changes in trade barriers over decades, baseline calibration (",_xlfn.UNICHAR(952), " = 4)")</f>
        <v>Title: Changes in average volatility due to measured changes in trade barriers over decades, baseline calibration (θ = 4)</v>
      </c>
    </row>
    <row r="5" customFormat="false" ht="41.25" hidden="false" customHeight="true" outlineLevel="0" collapsed="false">
      <c r="A5" s="11"/>
      <c r="B5" s="13" t="s">
        <v>87</v>
      </c>
      <c r="C5" s="14" t="s">
        <v>88</v>
      </c>
      <c r="D5" s="15" t="s">
        <v>89</v>
      </c>
    </row>
    <row r="6" customFormat="false" ht="15.75" hidden="false" customHeight="true" outlineLevel="0" collapsed="false">
      <c r="A6" s="29" t="s">
        <v>116</v>
      </c>
      <c r="B6" s="30" t="str">
        <f aca="false">CONCATENATE(TEXT(ROUND([9]volatility_by_decade!B2,1),"0.0"),"%")</f>
        <v>-4.2%</v>
      </c>
      <c r="C6" s="31" t="str">
        <f aca="false">CONCATENATE(TEXT(ROUND([9]volatility_by_decade!C2,1),"0.0"),"%")</f>
        <v>-13.5%</v>
      </c>
      <c r="D6" s="32" t="str">
        <f aca="false">CONCATENATE(TEXT(ROUND([9]volatility_by_decade!D2,1),"0.0"),"%")</f>
        <v>9.2%</v>
      </c>
    </row>
    <row r="7" customFormat="false" ht="15.75" hidden="false" customHeight="true" outlineLevel="0" collapsed="false">
      <c r="A7" s="33" t="s">
        <v>117</v>
      </c>
      <c r="B7" s="34" t="str">
        <f aca="false">CONCATENATE(TEXT(ROUND([9]volatility_by_decade!B3,1),"0.0"),"%")</f>
        <v>-12.4%</v>
      </c>
      <c r="C7" s="35" t="str">
        <f aca="false">CONCATENATE(TEXT(ROUND([9]volatility_by_decade!C3,1),"0.0"),"%")</f>
        <v>-33.0%</v>
      </c>
      <c r="D7" s="36" t="str">
        <f aca="false">CONCATENATE(TEXT(ROUND([9]volatility_by_decade!D3,1),"0.0"),"%")</f>
        <v>20.6%</v>
      </c>
    </row>
    <row r="8" customFormat="false" ht="15.75" hidden="false" customHeight="true" outlineLevel="0" collapsed="false">
      <c r="A8" s="33" t="s">
        <v>118</v>
      </c>
      <c r="B8" s="34" t="str">
        <f aca="false">CONCATENATE(TEXT(ROUND([9]volatility_by_decade!B4,1),"0.0"),"%")</f>
        <v>-34.1%</v>
      </c>
      <c r="C8" s="35" t="str">
        <f aca="false">CONCATENATE(TEXT(ROUND([9]volatility_by_decade!C4,1),"0.0"),"%")</f>
        <v>-59.5%</v>
      </c>
      <c r="D8" s="36" t="str">
        <f aca="false">CONCATENATE(TEXT(ROUND([9]volatility_by_decade!D4,1),"0.0"),"%")</f>
        <v>25.4%</v>
      </c>
    </row>
    <row r="9" customFormat="false" ht="15.75" hidden="false" customHeight="true" outlineLevel="0" collapsed="false">
      <c r="A9" s="37" t="s">
        <v>119</v>
      </c>
      <c r="B9" s="38" t="str">
        <f aca="false">CONCATENATE(TEXT(ROUND([9]volatility_by_decade!B5,1),"0.0"),"%")</f>
        <v>-44.7%</v>
      </c>
      <c r="C9" s="39" t="str">
        <f aca="false">CONCATENATE(TEXT(ROUND([9]volatility_by_decade!C5,1),"0.0"),"%")</f>
        <v>-51.4%</v>
      </c>
      <c r="D9" s="40" t="str">
        <f aca="false">CONCATENATE(TEXT(ROUND([9]volatility_by_decade!D5,1),"0.0"),"%")</f>
        <v>6.8%</v>
      </c>
    </row>
    <row r="10" customFormat="false" ht="15.75" hidden="false" customHeight="true" outlineLevel="0" collapsed="false">
      <c r="B10" s="41"/>
      <c r="C10" s="41"/>
      <c r="D10" s="41"/>
    </row>
    <row r="11" customFormat="false" ht="15.75" hidden="false" customHeight="true" outlineLevel="0" collapsed="false">
      <c r="A11" s="11" t="s">
        <v>115</v>
      </c>
      <c r="B11" s="41"/>
      <c r="C11" s="41"/>
      <c r="D11" s="41"/>
    </row>
    <row r="12" customFormat="false" ht="15.75" hidden="false" customHeight="true" outlineLevel="0" collapsed="false">
      <c r="B12" s="41"/>
      <c r="C12" s="41"/>
      <c r="D12" s="41"/>
    </row>
    <row r="13" customFormat="false" ht="15.75" hidden="false" customHeight="true" outlineLevel="0" collapsed="false">
      <c r="B13" s="41"/>
      <c r="C13" s="41"/>
      <c r="D13" s="41"/>
    </row>
    <row r="14" customFormat="false" ht="15.75" hidden="false" customHeight="true" outlineLevel="0" collapsed="false">
      <c r="B14" s="41"/>
      <c r="C14" s="41"/>
      <c r="D14" s="41"/>
    </row>
    <row r="15" customFormat="false" ht="15.75" hidden="false" customHeight="true" outlineLevel="0" collapsed="false">
      <c r="B15" s="41"/>
      <c r="C15" s="41"/>
      <c r="D15" s="41"/>
    </row>
    <row r="16" customFormat="false" ht="15.75" hidden="false" customHeight="true" outlineLevel="0" collapsed="false">
      <c r="B16" s="41"/>
      <c r="C16" s="41"/>
      <c r="D16" s="41"/>
    </row>
    <row r="17" customFormat="false" ht="15.75" hidden="false" customHeight="true" outlineLevel="0" collapsed="false">
      <c r="B17" s="41"/>
      <c r="C17" s="41"/>
      <c r="D17" s="41"/>
    </row>
    <row r="18" customFormat="false" ht="15.75" hidden="false" customHeight="true" outlineLevel="0" collapsed="false">
      <c r="B18" s="41"/>
      <c r="C18" s="41"/>
      <c r="D18" s="41"/>
    </row>
    <row r="19" customFormat="false" ht="15.75" hidden="false" customHeight="true" outlineLevel="0" collapsed="false">
      <c r="B19" s="41"/>
      <c r="C19" s="41"/>
      <c r="D19" s="41"/>
    </row>
    <row r="20" customFormat="false" ht="15.75" hidden="false" customHeight="true" outlineLevel="0" collapsed="false">
      <c r="B20" s="41"/>
      <c r="C20" s="41"/>
      <c r="D20" s="41"/>
    </row>
    <row r="21" customFormat="false" ht="15.75" hidden="false" customHeight="true" outlineLevel="0" collapsed="false">
      <c r="B21" s="41"/>
      <c r="C21" s="41"/>
      <c r="D21" s="41"/>
    </row>
    <row r="22" customFormat="false" ht="15.75" hidden="false" customHeight="true" outlineLevel="0" collapsed="false">
      <c r="B22" s="41"/>
      <c r="C22" s="41"/>
      <c r="D22" s="41"/>
    </row>
    <row r="23" customFormat="false" ht="15.75" hidden="false" customHeight="true" outlineLevel="0" collapsed="false">
      <c r="B23" s="41"/>
      <c r="C23" s="41"/>
      <c r="D23" s="41"/>
    </row>
    <row r="24" customFormat="false" ht="15.75" hidden="false" customHeight="true" outlineLevel="0" collapsed="false">
      <c r="B24" s="41"/>
      <c r="C24" s="41"/>
      <c r="D24" s="41"/>
    </row>
    <row r="25" customFormat="false" ht="15.75" hidden="false" customHeight="true" outlineLevel="0" collapsed="false">
      <c r="B25" s="41"/>
      <c r="C25" s="41"/>
      <c r="D25" s="41"/>
    </row>
    <row r="26" customFormat="false" ht="15.75" hidden="false" customHeight="true" outlineLevel="0" collapsed="false">
      <c r="B26" s="41"/>
      <c r="C26" s="41"/>
      <c r="D26" s="41"/>
    </row>
    <row r="27" customFormat="false" ht="15.75" hidden="false" customHeight="true" outlineLevel="0" collapsed="false">
      <c r="B27" s="41"/>
      <c r="C27" s="41"/>
      <c r="D27" s="41"/>
    </row>
    <row r="28" customFormat="false" ht="15.75" hidden="false" customHeight="true" outlineLevel="0" collapsed="false">
      <c r="B28" s="41"/>
      <c r="C28" s="41"/>
      <c r="D28" s="41"/>
    </row>
    <row r="29" customFormat="false" ht="15.75" hidden="false" customHeight="true" outlineLevel="0" collapsed="false">
      <c r="B29" s="41"/>
      <c r="C29" s="41"/>
      <c r="D29" s="41"/>
    </row>
    <row r="30" customFormat="false" ht="15.75" hidden="false" customHeight="true" outlineLevel="0" collapsed="false">
      <c r="B30" s="41"/>
      <c r="C30" s="41"/>
      <c r="D30" s="4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TotalTime>
  <Application>LibreOffice/6.1.2.1$MacOSX_X86_64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2018-11-12T15:59:59Z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