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4M" sheetId="1" state="visible" r:id="rId2"/>
    <sheet name="1K" sheetId="2" state="visible" r:id="rId3"/>
    <sheet name="corren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<sst xmlns="http://schemas.openxmlformats.org/spreadsheetml/2006/main" count="41" uniqueCount="24">
  <si>
    <t xml:space="preserve">VIN</t>
  </si>
  <si>
    <t xml:space="preserve">\sigma VIN</t>
  </si>
  <si>
    <t xml:space="preserve">VOUT</t>
  </si>
  <si>
    <t xml:space="preserve">\sigma VOUT</t>
  </si>
  <si>
    <t xml:space="preserve">VOUT/VIN</t>
  </si>
  <si>
    <t xml:space="preserve">\sigma VOUT/VIN</t>
  </si>
  <si>
    <t xml:space="preserve">r1/RT</t>
  </si>
  <si>
    <t xml:space="preserve">R1</t>
  </si>
  <si>
    <t xml:space="preserve">R2</t>
  </si>
  <si>
    <t xml:space="preserve">RT</t>
  </si>
  <si>
    <t xml:space="preserve">R2'</t>
  </si>
  <si>
    <t xml:space="preserve">Alpha</t>
  </si>
  <si>
    <t xml:space="preserve">Err</t>
  </si>
  <si>
    <t xml:space="preserve">1/alpha</t>
  </si>
  <si>
    <t xml:space="preserve">dAlpha</t>
  </si>
  <si>
    <t xml:space="preserve">R3</t>
  </si>
  <si>
    <t xml:space="preserve">V</t>
  </si>
  <si>
    <t xml:space="preserve">ITOT</t>
  </si>
  <si>
    <t xml:space="preserve">mA</t>
  </si>
  <si>
    <t xml:space="preserve">I1</t>
  </si>
  <si>
    <t xml:space="preserve">I2</t>
  </si>
  <si>
    <t xml:space="preserve">Rtester</t>
  </si>
  <si>
    <t xml:space="preserve">scala 0.05</t>
  </si>
  <si>
    <t xml:space="preserve">scala 0.5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</si>
</sst>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17236916606"/>
          <c:y val="0.0418560902962847"/>
          <c:w val="0.902855294022486"/>
          <c:h val="0.86596645242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4M!$C$1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4M!$A$2:$A$8</c:f>
              <c:numCache>
                <c:formatCode>General</c:formatCode>
                <c:ptCount val="7"/>
                <c:pt idx="0">
                  <c:v>1.99</c:v>
                </c:pt>
                <c:pt idx="1">
                  <c:v>3.3</c:v>
                </c:pt>
                <c:pt idx="2">
                  <c:v>4.82</c:v>
                </c:pt>
                <c:pt idx="3">
                  <c:v>5.83</c:v>
                </c:pt>
                <c:pt idx="4">
                  <c:v>6.71</c:v>
                </c:pt>
                <c:pt idx="5">
                  <c:v>8.1</c:v>
                </c:pt>
                <c:pt idx="6">
                  <c:v>9.79</c:v>
                </c:pt>
              </c:numCache>
            </c:numRef>
          </c:xVal>
          <c:yVal>
            <c:numRef>
              <c:f>4M!$C$2:$C$8</c:f>
              <c:numCache>
                <c:formatCode>General</c:formatCode>
                <c:ptCount val="7"/>
                <c:pt idx="0">
                  <c:v>0.68</c:v>
                </c:pt>
                <c:pt idx="1">
                  <c:v>1.13</c:v>
                </c:pt>
                <c:pt idx="2">
                  <c:v>1.66</c:v>
                </c:pt>
                <c:pt idx="3">
                  <c:v>2</c:v>
                </c:pt>
                <c:pt idx="4">
                  <c:v>2.3</c:v>
                </c:pt>
                <c:pt idx="5">
                  <c:v>2.81</c:v>
                </c:pt>
                <c:pt idx="6">
                  <c:v>3.37</c:v>
                </c:pt>
              </c:numCache>
            </c:numRef>
          </c:yVal>
          <c:smooth val="0"/>
        </c:ser>
        <c:axId val="43953116"/>
        <c:axId val="77545321"/>
      </c:scatterChart>
      <c:scatterChart>
        <c:scatterStyle val="lineMarker"/>
        <c:varyColors val="0"/>
        <c:ser>
          <c:idx val="1"/>
          <c:order val="1"/>
          <c:tx>
            <c:strRef>
              <c:f>4M!$E$1</c:f>
              <c:strCache>
                <c:ptCount val="1"/>
                <c:pt idx="0">
                  <c:v>VOUT/VIN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4M!$F$2:$F$8</c:f>
                <c:numCache>
                  <c:formatCode>General</c:formatCode>
                  <c:ptCount val="7"/>
                  <c:pt idx="0">
                    <c:v>0.00478391959798995</c:v>
                  </c:pt>
                  <c:pt idx="1">
                    <c:v>0.00479393939393939</c:v>
                  </c:pt>
                  <c:pt idx="2">
                    <c:v>0.00482157676348548</c:v>
                  </c:pt>
                  <c:pt idx="3">
                    <c:v>0.00480274442538594</c:v>
                  </c:pt>
                  <c:pt idx="4">
                    <c:v>0.00479880774962742</c:v>
                  </c:pt>
                  <c:pt idx="5">
                    <c:v>0.00485679012345679</c:v>
                  </c:pt>
                  <c:pt idx="6">
                    <c:v>0.00481920326864147</c:v>
                  </c:pt>
                </c:numCache>
              </c:numRef>
            </c:plus>
            <c:minus>
              <c:numRef>
                <c:f>4M!$F$2:$F$8</c:f>
                <c:numCache>
                  <c:formatCode>General</c:formatCode>
                  <c:ptCount val="7"/>
                  <c:pt idx="0">
                    <c:v>0.00478391959798995</c:v>
                  </c:pt>
                  <c:pt idx="1">
                    <c:v>0.00479393939393939</c:v>
                  </c:pt>
                  <c:pt idx="2">
                    <c:v>0.00482157676348548</c:v>
                  </c:pt>
                  <c:pt idx="3">
                    <c:v>0.00480274442538594</c:v>
                  </c:pt>
                  <c:pt idx="4">
                    <c:v>0.00479880774962742</c:v>
                  </c:pt>
                  <c:pt idx="5">
                    <c:v>0.00485679012345679</c:v>
                  </c:pt>
                  <c:pt idx="6">
                    <c:v>0.00481920326864147</c:v>
                  </c:pt>
                </c:numCache>
              </c:numRef>
            </c:minus>
          </c:errBars>
          <c:xVal>
            <c:numRef>
              <c:f>4M!$A$2:$A$8</c:f>
              <c:numCache>
                <c:formatCode>General</c:formatCode>
                <c:ptCount val="7"/>
                <c:pt idx="0">
                  <c:v>1.99</c:v>
                </c:pt>
                <c:pt idx="1">
                  <c:v>3.3</c:v>
                </c:pt>
                <c:pt idx="2">
                  <c:v>4.82</c:v>
                </c:pt>
                <c:pt idx="3">
                  <c:v>5.83</c:v>
                </c:pt>
                <c:pt idx="4">
                  <c:v>6.71</c:v>
                </c:pt>
                <c:pt idx="5">
                  <c:v>8.1</c:v>
                </c:pt>
                <c:pt idx="6">
                  <c:v>9.79</c:v>
                </c:pt>
              </c:numCache>
            </c:numRef>
          </c:xVal>
          <c:yVal>
            <c:numRef>
              <c:f>4M!$E$2:$E$8</c:f>
              <c:numCache>
                <c:formatCode>General</c:formatCode>
                <c:ptCount val="7"/>
                <c:pt idx="0">
                  <c:v>0.341708542713568</c:v>
                </c:pt>
                <c:pt idx="1">
                  <c:v>0.342424242424242</c:v>
                </c:pt>
                <c:pt idx="2">
                  <c:v>0.344398340248963</c:v>
                </c:pt>
                <c:pt idx="3">
                  <c:v>0.343053173241852</c:v>
                </c:pt>
                <c:pt idx="4">
                  <c:v>0.342771982116244</c:v>
                </c:pt>
                <c:pt idx="5">
                  <c:v>0.346913580246914</c:v>
                </c:pt>
                <c:pt idx="6">
                  <c:v>0.344228804902962</c:v>
                </c:pt>
              </c:numCache>
            </c:numRef>
          </c:yVal>
          <c:smooth val="0"/>
        </c:ser>
        <c:axId val="5955758"/>
        <c:axId val="3419566"/>
      </c:scatterChart>
      <c:valAx>
        <c:axId val="43953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VIN(V)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45321"/>
        <c:crosses val="autoZero"/>
        <c:crossBetween val="midCat"/>
      </c:valAx>
      <c:valAx>
        <c:axId val="77545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VOUT(V)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53116"/>
        <c:crossesAt val="0"/>
        <c:crossBetween val="midCat"/>
      </c:valAx>
      <c:valAx>
        <c:axId val="59557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9566"/>
        <c:crosses val="max"/>
        <c:crossBetween val="midCat"/>
      </c:valAx>
      <c:valAx>
        <c:axId val="3419566"/>
        <c:scaling>
          <c:orientation val="minMax"/>
          <c:max val="0.5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VOUT/VIN</a:t>
                </a:r>
              </a:p>
            </c:rich>
          </c:tx>
          <c:layout>
            <c:manualLayout>
              <c:xMode val="edge"/>
              <c:yMode val="edge"/>
              <c:x val="0.919736842105263"/>
              <c:y val="0.5561554308446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557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30550837175443"/>
          <c:y val="0.0913152531744788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9530014284221"/>
          <c:y val="0.0376075378943056"/>
          <c:w val="0.795004006549838"/>
          <c:h val="0.822531749283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1K!$C$1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99336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33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1K!$D$2:$D$8</c:f>
                <c:numCache>
                  <c:formatCode>General</c:formatCode>
                  <c:ptCount val="7"/>
                  <c:pt idx="0">
                    <c:v>0.0095</c:v>
                  </c:pt>
                  <c:pt idx="1">
                    <c:v>0.0163</c:v>
                  </c:pt>
                  <c:pt idx="2">
                    <c:v>0.0205</c:v>
                  </c:pt>
                  <c:pt idx="3">
                    <c:v>0.0303</c:v>
                  </c:pt>
                  <c:pt idx="4">
                    <c:v>0.0355</c:v>
                  </c:pt>
                  <c:pt idx="5">
                    <c:v>0.0431</c:v>
                  </c:pt>
                  <c:pt idx="6">
                    <c:v>0.0495</c:v>
                  </c:pt>
                </c:numCache>
              </c:numRef>
            </c:plus>
            <c:minus>
              <c:numRef>
                <c:f>1K!$D$2:$D$8</c:f>
                <c:numCache>
                  <c:formatCode>General</c:formatCode>
                  <c:ptCount val="7"/>
                  <c:pt idx="0">
                    <c:v>0.0095</c:v>
                  </c:pt>
                  <c:pt idx="1">
                    <c:v>0.0163</c:v>
                  </c:pt>
                  <c:pt idx="2">
                    <c:v>0.0205</c:v>
                  </c:pt>
                  <c:pt idx="3">
                    <c:v>0.0303</c:v>
                  </c:pt>
                  <c:pt idx="4">
                    <c:v>0.0355</c:v>
                  </c:pt>
                  <c:pt idx="5">
                    <c:v>0.0431</c:v>
                  </c:pt>
                  <c:pt idx="6">
                    <c:v>0.0495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1K!$B$2:$B$8</c:f>
                <c:numCache>
                  <c:formatCode>General</c:formatCode>
                  <c:ptCount val="7"/>
                  <c:pt idx="0">
                    <c:v>0.0184</c:v>
                  </c:pt>
                  <c:pt idx="1">
                    <c:v>0.0324</c:v>
                  </c:pt>
                  <c:pt idx="2">
                    <c:v>0.041</c:v>
                  </c:pt>
                  <c:pt idx="3">
                    <c:v>0.0604</c:v>
                  </c:pt>
                  <c:pt idx="4">
                    <c:v>0.0708</c:v>
                  </c:pt>
                  <c:pt idx="5">
                    <c:v>0.0861</c:v>
                  </c:pt>
                  <c:pt idx="6">
                    <c:v>0.0988</c:v>
                  </c:pt>
                </c:numCache>
              </c:numRef>
            </c:plus>
            <c:minus>
              <c:numRef>
                <c:f>1K!$B$2:$B$8</c:f>
                <c:numCache>
                  <c:formatCode>General</c:formatCode>
                  <c:ptCount val="7"/>
                  <c:pt idx="0">
                    <c:v>0.0184</c:v>
                  </c:pt>
                  <c:pt idx="1">
                    <c:v>0.0324</c:v>
                  </c:pt>
                  <c:pt idx="2">
                    <c:v>0.041</c:v>
                  </c:pt>
                  <c:pt idx="3">
                    <c:v>0.0604</c:v>
                  </c:pt>
                  <c:pt idx="4">
                    <c:v>0.0708</c:v>
                  </c:pt>
                  <c:pt idx="5">
                    <c:v>0.0861</c:v>
                  </c:pt>
                  <c:pt idx="6">
                    <c:v>0.0988</c:v>
                  </c:pt>
                </c:numCache>
              </c:numRef>
            </c:minus>
          </c:errBars>
          <c:xVal>
            <c:numRef>
              <c:f>1K!$A$2:$A$8</c:f>
              <c:numCache>
                <c:formatCode>General</c:formatCode>
                <c:ptCount val="7"/>
                <c:pt idx="0">
                  <c:v>1.84</c:v>
                </c:pt>
                <c:pt idx="1">
                  <c:v>3.24</c:v>
                </c:pt>
                <c:pt idx="2">
                  <c:v>4.1</c:v>
                </c:pt>
                <c:pt idx="3">
                  <c:v>6.04</c:v>
                </c:pt>
                <c:pt idx="4">
                  <c:v>7.08</c:v>
                </c:pt>
                <c:pt idx="5">
                  <c:v>8.61</c:v>
                </c:pt>
                <c:pt idx="6">
                  <c:v>9.88</c:v>
                </c:pt>
              </c:numCache>
            </c:numRef>
          </c:xVal>
          <c:yVal>
            <c:numRef>
              <c:f>1K!$C$2:$C$8</c:f>
              <c:numCache>
                <c:formatCode>General</c:formatCode>
                <c:ptCount val="7"/>
                <c:pt idx="0">
                  <c:v>0.95</c:v>
                </c:pt>
                <c:pt idx="1">
                  <c:v>1.63</c:v>
                </c:pt>
                <c:pt idx="2">
                  <c:v>2.05</c:v>
                </c:pt>
                <c:pt idx="3">
                  <c:v>3.03</c:v>
                </c:pt>
                <c:pt idx="4">
                  <c:v>3.55</c:v>
                </c:pt>
                <c:pt idx="5">
                  <c:v>4.31</c:v>
                </c:pt>
                <c:pt idx="6">
                  <c:v>4.95</c:v>
                </c:pt>
              </c:numCache>
            </c:numRef>
          </c:yVal>
          <c:smooth val="0"/>
        </c:ser>
        <c:axId val="55003948"/>
        <c:axId val="84844186"/>
      </c:scatterChart>
      <c:scatterChart>
        <c:scatterStyle val="lineMarker"/>
        <c:varyColors val="0"/>
        <c:ser>
          <c:idx val="1"/>
          <c:order val="1"/>
          <c:tx>
            <c:strRef>
              <c:f>1K!$E$1</c:f>
              <c:strCache>
                <c:ptCount val="1"/>
                <c:pt idx="0">
                  <c:v>VOUT/VIN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1K!$F$2:$F$8</c:f>
                <c:numCache>
                  <c:formatCode>General</c:formatCode>
                  <c:ptCount val="7"/>
                  <c:pt idx="0">
                    <c:v>0.00722826086956522</c:v>
                  </c:pt>
                  <c:pt idx="1">
                    <c:v>0.00704320987654321</c:v>
                  </c:pt>
                  <c:pt idx="2">
                    <c:v>0.007</c:v>
                  </c:pt>
                  <c:pt idx="3">
                    <c:v>0.00702317880794702</c:v>
                  </c:pt>
                  <c:pt idx="4">
                    <c:v>0.00701977401129943</c:v>
                  </c:pt>
                  <c:pt idx="5">
                    <c:v>0.00700813008130081</c:v>
                  </c:pt>
                  <c:pt idx="6">
                    <c:v>0.00701417004048583</c:v>
                  </c:pt>
                </c:numCache>
              </c:numRef>
            </c:plus>
            <c:minus>
              <c:numRef>
                <c:f>1K!$F$2:$F$8</c:f>
                <c:numCache>
                  <c:formatCode>General</c:formatCode>
                  <c:ptCount val="7"/>
                  <c:pt idx="0">
                    <c:v>0.00722826086956522</c:v>
                  </c:pt>
                  <c:pt idx="1">
                    <c:v>0.00704320987654321</c:v>
                  </c:pt>
                  <c:pt idx="2">
                    <c:v>0.007</c:v>
                  </c:pt>
                  <c:pt idx="3">
                    <c:v>0.00702317880794702</c:v>
                  </c:pt>
                  <c:pt idx="4">
                    <c:v>0.00701977401129943</c:v>
                  </c:pt>
                  <c:pt idx="5">
                    <c:v>0.00700813008130081</c:v>
                  </c:pt>
                  <c:pt idx="6">
                    <c:v>0.00701417004048583</c:v>
                  </c:pt>
                </c:numCache>
              </c:numRef>
            </c:minus>
          </c:errBars>
          <c:xVal>
            <c:numRef>
              <c:f>1K!$A$2:$A$8</c:f>
              <c:numCache>
                <c:formatCode>General</c:formatCode>
                <c:ptCount val="7"/>
                <c:pt idx="0">
                  <c:v>1.84</c:v>
                </c:pt>
                <c:pt idx="1">
                  <c:v>3.24</c:v>
                </c:pt>
                <c:pt idx="2">
                  <c:v>4.1</c:v>
                </c:pt>
                <c:pt idx="3">
                  <c:v>6.04</c:v>
                </c:pt>
                <c:pt idx="4">
                  <c:v>7.08</c:v>
                </c:pt>
                <c:pt idx="5">
                  <c:v>8.61</c:v>
                </c:pt>
                <c:pt idx="6">
                  <c:v>9.88</c:v>
                </c:pt>
              </c:numCache>
            </c:numRef>
          </c:xVal>
          <c:yVal>
            <c:numRef>
              <c:f>1K!$E$2:$E$8</c:f>
              <c:numCache>
                <c:formatCode>General</c:formatCode>
                <c:ptCount val="7"/>
                <c:pt idx="0">
                  <c:v>0.516304347826087</c:v>
                </c:pt>
                <c:pt idx="1">
                  <c:v>0.503086419753086</c:v>
                </c:pt>
                <c:pt idx="2">
                  <c:v>0.5</c:v>
                </c:pt>
                <c:pt idx="3">
                  <c:v>0.501655629139073</c:v>
                </c:pt>
                <c:pt idx="4">
                  <c:v>0.501412429378531</c:v>
                </c:pt>
                <c:pt idx="5">
                  <c:v>0.500580720092915</c:v>
                </c:pt>
                <c:pt idx="6">
                  <c:v>0.501012145748988</c:v>
                </c:pt>
              </c:numCache>
            </c:numRef>
          </c:yVal>
          <c:smooth val="0"/>
        </c:ser>
        <c:axId val="35285598"/>
        <c:axId val="40432927"/>
      </c:scatterChart>
      <c:valAx>
        <c:axId val="55003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44186"/>
        <c:crosses val="autoZero"/>
        <c:crossBetween val="midCat"/>
      </c:valAx>
      <c:valAx>
        <c:axId val="848441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VOUT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03948"/>
        <c:crosses val="autoZero"/>
        <c:crossBetween val="midCat"/>
      </c:valAx>
      <c:valAx>
        <c:axId val="3528559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432927"/>
        <c:crosses val="autoZero"/>
        <c:crossBetween val="midCat"/>
      </c:valAx>
      <c:valAx>
        <c:axId val="40432927"/>
        <c:scaling>
          <c:orientation val="minMax"/>
          <c:max val="0.6"/>
          <c:min val="0.4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VOUT/VIN 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28559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05169535224026"/>
          <c:y val="0.1269279959947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1997280</xdr:colOff>
      <xdr:row>11</xdr:row>
      <xdr:rowOff>0</xdr:rowOff>
    </xdr:from>
    <xdr:to>
      <xdr:col>15</xdr:col>
      <xdr:colOff>135720</xdr:colOff>
      <xdr:row>37</xdr:row>
      <xdr:rowOff>114120</xdr:rowOff>
    </xdr:to>
    <xdr:graphicFrame>
      <xdr:nvGraphicFramePr>
        <xdr:cNvPr id="0" name=""/>
        <xdr:cNvGraphicFramePr/>
      </xdr:nvGraphicFramePr>
      <xdr:xfrm>
        <a:off x="8197920" y="2095200"/>
        <a:ext cx="10122840" cy="506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1187640</xdr:colOff>
      <xdr:row>13</xdr:row>
      <xdr:rowOff>89280</xdr:rowOff>
    </xdr:from>
    <xdr:to>
      <xdr:col>11</xdr:col>
      <xdr:colOff>691200</xdr:colOff>
      <xdr:row>42</xdr:row>
      <xdr:rowOff>57240</xdr:rowOff>
    </xdr:to>
    <xdr:graphicFrame>
      <xdr:nvGraphicFramePr>
        <xdr:cNvPr id="1" name="Chart 2"/>
        <xdr:cNvGraphicFramePr/>
      </xdr:nvGraphicFramePr>
      <xdr:xfrm>
        <a:off x="4626000" y="2565720"/>
        <a:ext cx="10509840" cy="549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5"/>
  <cols>
    <col collapsed="false" hidden="false" max="1" min="1" style="0" width="10.9740740740741"/>
    <col collapsed="false" hidden="false" max="2" min="2" style="0" width="13.4259259259259"/>
    <col collapsed="false" hidden="false" max="3" min="3" style="0" width="10.9740740740741"/>
    <col collapsed="false" hidden="false" max="4" min="4" style="0" width="17.0518518518519"/>
    <col collapsed="false" hidden="false" max="5" min="5" style="0" width="11.3666666666667"/>
    <col collapsed="false" hidden="false" max="6" min="6" style="0" width="21.3814814814815"/>
    <col collapsed="false" hidden="false" max="7" min="7" style="0" width="14.1111111111111"/>
    <col collapsed="false" hidden="false" max="1025" min="8" style="0" width="10.97407407407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1.99</v>
      </c>
      <c r="B2" s="1" t="n">
        <f aca="false">A2*0.01</f>
        <v>0.0199</v>
      </c>
      <c r="C2" s="0" t="n">
        <v>0.68</v>
      </c>
      <c r="D2" s="2" t="n">
        <f aca="false">C2*0.01</f>
        <v>0.0068</v>
      </c>
      <c r="E2" s="2" t="n">
        <f aca="false">C2/A2</f>
        <v>0.341708542713568</v>
      </c>
      <c r="F2" s="2" t="n">
        <f aca="false">0.014*E2</f>
        <v>0.00478391959798995</v>
      </c>
      <c r="G2" s="0" t="n">
        <f aca="false">1/E2-$B$23</f>
        <v>0.513549239920683</v>
      </c>
      <c r="H2" s="0" t="n">
        <f aca="false">(F2/E2+B24/B23)*G2</f>
        <v>0.0107845340383343</v>
      </c>
    </row>
    <row r="3" customFormat="false" ht="15" hidden="false" customHeight="false" outlineLevel="0" collapsed="false">
      <c r="A3" s="0" t="n">
        <v>3.3</v>
      </c>
      <c r="B3" s="1" t="n">
        <f aca="false">A3*0.01</f>
        <v>0.033</v>
      </c>
      <c r="C3" s="0" t="n">
        <v>1.13</v>
      </c>
      <c r="D3" s="1" t="n">
        <f aca="false">C3*0.01</f>
        <v>0.0113</v>
      </c>
      <c r="E3" s="2" t="n">
        <f aca="false">C3/A3</f>
        <v>0.342424242424242</v>
      </c>
      <c r="F3" s="2" t="n">
        <f aca="false">0.014*E3</f>
        <v>0.00479393939393939</v>
      </c>
      <c r="G3" s="0" t="n">
        <f aca="false">1/E3-$B$23</f>
        <v>0.507432633986279</v>
      </c>
      <c r="H3" s="0" t="n">
        <f aca="false">(F3/E3+B24/B23)*G3</f>
        <v>0.0106560853137118</v>
      </c>
    </row>
    <row r="4" customFormat="false" ht="15" hidden="false" customHeight="false" outlineLevel="0" collapsed="false">
      <c r="A4" s="0" t="n">
        <v>4.82</v>
      </c>
      <c r="B4" s="1" t="n">
        <f aca="false">A4*0.01</f>
        <v>0.0482</v>
      </c>
      <c r="C4" s="0" t="n">
        <v>1.66</v>
      </c>
      <c r="D4" s="1" t="n">
        <f aca="false">C4*0.01</f>
        <v>0.0166</v>
      </c>
      <c r="E4" s="2" t="n">
        <f aca="false">C4/A4</f>
        <v>0.344398340248963</v>
      </c>
      <c r="F4" s="2" t="n">
        <f aca="false">0.014*E4</f>
        <v>0.00482157676348548</v>
      </c>
      <c r="G4" s="0" t="n">
        <f aca="false">1/E4-$B$23</f>
        <v>0.490693109516712</v>
      </c>
      <c r="H4" s="0" t="n">
        <f aca="false">(F4/E4+B24/B23)*G4</f>
        <v>0.0103045552998509</v>
      </c>
    </row>
    <row r="5" customFormat="false" ht="15" hidden="false" customHeight="false" outlineLevel="0" collapsed="false">
      <c r="A5" s="0" t="n">
        <v>5.83</v>
      </c>
      <c r="B5" s="1" t="n">
        <f aca="false">A5*0.01</f>
        <v>0.0583</v>
      </c>
      <c r="C5" s="0" t="n">
        <v>2</v>
      </c>
      <c r="D5" s="1" t="n">
        <f aca="false">C5*0.01</f>
        <v>0.02</v>
      </c>
      <c r="E5" s="2" t="n">
        <f aca="false">C5/A5</f>
        <v>0.343053173241852</v>
      </c>
      <c r="F5" s="2" t="n">
        <f aca="false">0.014*E5</f>
        <v>0.00480274442538594</v>
      </c>
      <c r="G5" s="0" t="n">
        <f aca="false">1/E5-$B$23</f>
        <v>0.502078651685394</v>
      </c>
      <c r="H5" s="0" t="n">
        <f aca="false">(F5/E5+B24/B23)*G5</f>
        <v>0.0105436516853933</v>
      </c>
    </row>
    <row r="6" customFormat="false" ht="15" hidden="false" customHeight="false" outlineLevel="0" collapsed="false">
      <c r="A6" s="0" t="n">
        <v>6.71</v>
      </c>
      <c r="B6" s="1" t="n">
        <f aca="false">A6*0.01</f>
        <v>0.0671</v>
      </c>
      <c r="C6" s="0" t="n">
        <v>2.3</v>
      </c>
      <c r="D6" s="1" t="n">
        <f aca="false">C6*0.01</f>
        <v>0.023</v>
      </c>
      <c r="E6" s="2" t="n">
        <f aca="false">C6/A6</f>
        <v>0.342771982116244</v>
      </c>
      <c r="F6" s="2" t="n">
        <f aca="false">0.014*E6</f>
        <v>0.00479880774962742</v>
      </c>
      <c r="G6" s="0" t="n">
        <f aca="false">1/E6-$B$23</f>
        <v>0.504469956033219</v>
      </c>
      <c r="H6" s="0" t="n">
        <f aca="false">(F6/E6+B24/B23)*G6</f>
        <v>0.0105938690766976</v>
      </c>
    </row>
    <row r="7" customFormat="false" ht="15" hidden="false" customHeight="false" outlineLevel="0" collapsed="false">
      <c r="A7" s="0" t="n">
        <v>8.1</v>
      </c>
      <c r="B7" s="1" t="n">
        <f aca="false">A7*0.01</f>
        <v>0.081</v>
      </c>
      <c r="C7" s="0" t="n">
        <v>2.81</v>
      </c>
      <c r="D7" s="1" t="n">
        <f aca="false">C7*0.01</f>
        <v>0.0281</v>
      </c>
      <c r="E7" s="2" t="n">
        <f aca="false">C7/A7</f>
        <v>0.346913580246914</v>
      </c>
      <c r="F7" s="2" t="n">
        <f aca="false">0.014*E7</f>
        <v>0.00485679012345679</v>
      </c>
      <c r="G7" s="0" t="n">
        <f aca="false">1/E7-$B$23</f>
        <v>0.469640929265458</v>
      </c>
      <c r="H7" s="0" t="n">
        <f aca="false">(F7/E7+B24/B23)*G7</f>
        <v>0.00986245951457459</v>
      </c>
    </row>
    <row r="8" customFormat="false" ht="15" hidden="false" customHeight="false" outlineLevel="0" collapsed="false">
      <c r="A8" s="0" t="n">
        <v>9.79</v>
      </c>
      <c r="B8" s="1" t="n">
        <f aca="false">A8*0.01</f>
        <v>0.0979</v>
      </c>
      <c r="C8" s="0" t="n">
        <v>3.37</v>
      </c>
      <c r="D8" s="1" t="n">
        <f aca="false">C8*0.01</f>
        <v>0.0337</v>
      </c>
      <c r="E8" s="2" t="n">
        <f aca="false">C8/A8</f>
        <v>0.344228804902962</v>
      </c>
      <c r="F8" s="2" t="n">
        <f aca="false">0.014*E8</f>
        <v>0.00481920326864147</v>
      </c>
      <c r="G8" s="0" t="n">
        <f aca="false">1/E8-$B$23</f>
        <v>0.492123162071148</v>
      </c>
      <c r="H8" s="0" t="n">
        <f aca="false">(F8/E8+B24/B23)*G8</f>
        <v>0.0103345864034941</v>
      </c>
    </row>
    <row r="9" customFormat="false" ht="15" hidden="false" customHeight="false" outlineLevel="0" collapsed="false">
      <c r="E9" s="0" t="n">
        <f aca="false">AVERAGE(E2:E8)</f>
        <v>0.343642666556392</v>
      </c>
      <c r="G9" s="0" t="n">
        <f aca="false">1/E9-$B$23</f>
        <v>0.49707818701928</v>
      </c>
      <c r="H9" s="0" t="n">
        <f aca="false">0.5*(MAX(G2:G8)-MIN(G2:G8))</f>
        <v>0.0219541553276126</v>
      </c>
    </row>
    <row r="16" customFormat="false" ht="15" hidden="false" customHeight="false" outlineLevel="0" collapsed="false">
      <c r="A16" s="0" t="s">
        <v>7</v>
      </c>
      <c r="B16" s="0" t="n">
        <v>5.03</v>
      </c>
      <c r="C16" s="0" t="n">
        <v>6.03</v>
      </c>
      <c r="D16" s="0" t="n">
        <f aca="false">0.008*B16+0.01</f>
        <v>0.05024</v>
      </c>
      <c r="F16" s="0" t="n">
        <f aca="false">B16/G9</f>
        <v>10.1191324249457</v>
      </c>
    </row>
    <row r="17" customFormat="false" ht="15" hidden="false" customHeight="false" outlineLevel="0" collapsed="false">
      <c r="A17" s="0" t="s">
        <v>8</v>
      </c>
      <c r="B17" s="0" t="n">
        <v>3.56</v>
      </c>
      <c r="C17" s="0" t="n">
        <v>4.56</v>
      </c>
      <c r="D17" s="0" t="n">
        <f aca="false">0.008*B17+0.01</f>
        <v>0.03848</v>
      </c>
      <c r="F17" s="0" t="n">
        <f aca="false">((0.01)^2+(H9/G9)^2)^0.5</f>
        <v>0.0452843363418495</v>
      </c>
    </row>
    <row r="18" customFormat="false" ht="15" hidden="false" customHeight="false" outlineLevel="0" collapsed="false">
      <c r="A18" s="0" t="s">
        <v>9</v>
      </c>
      <c r="B18" s="0" t="n">
        <v>10</v>
      </c>
      <c r="C18" s="0" t="n">
        <v>1000000</v>
      </c>
      <c r="F18" s="0" t="n">
        <f aca="false">F17*F16</f>
        <v>0.458238196218955</v>
      </c>
    </row>
    <row r="19" customFormat="false" ht="15" hidden="false" customHeight="false" outlineLevel="0" collapsed="false">
      <c r="A19" s="0" t="s">
        <v>10</v>
      </c>
      <c r="B19" s="0" t="n">
        <f aca="false">1/(1/B18+1/B17)</f>
        <v>2.62536873156342</v>
      </c>
      <c r="C19" s="0" t="n">
        <f aca="false">1/(1/C18+1/C17)</f>
        <v>4.55997920649482</v>
      </c>
    </row>
    <row r="20" customFormat="false" ht="15" hidden="false" customHeight="false" outlineLevel="0" collapsed="false">
      <c r="A20" s="0" t="s">
        <v>11</v>
      </c>
      <c r="B20" s="0" t="n">
        <f aca="false">1/(1+B16/B17)</f>
        <v>0.414435389988359</v>
      </c>
      <c r="C20" s="0" t="n">
        <f aca="false">1/(1+C16/C19)</f>
        <v>0.43059378281859</v>
      </c>
    </row>
    <row r="21" customFormat="false" ht="15" hidden="false" customHeight="false" outlineLevel="0" collapsed="false">
      <c r="A21" s="0" t="s">
        <v>12</v>
      </c>
      <c r="B21" s="0" t="n">
        <v>0.007</v>
      </c>
      <c r="C21" s="0" t="n">
        <v>0.007</v>
      </c>
    </row>
    <row r="22" customFormat="false" ht="15" hidden="false" customHeight="false" outlineLevel="0" collapsed="false">
      <c r="B22" s="0" t="n">
        <f aca="false">B21*B20</f>
        <v>0.00290104772991851</v>
      </c>
      <c r="C22" s="0" t="n">
        <f aca="false">C21*C20</f>
        <v>0.00301415647973013</v>
      </c>
    </row>
    <row r="23" customFormat="false" ht="15" hidden="false" customHeight="false" outlineLevel="0" collapsed="false">
      <c r="A23" s="0" t="s">
        <v>13</v>
      </c>
      <c r="B23" s="0" t="n">
        <f aca="false">1/B20</f>
        <v>2.41292134831461</v>
      </c>
      <c r="C23" s="0" t="n">
        <f aca="false">1/C20</f>
        <v>2.32237445105263</v>
      </c>
    </row>
    <row r="24" customFormat="false" ht="15" hidden="false" customHeight="false" outlineLevel="0" collapsed="false">
      <c r="B24" s="0" t="n">
        <f aca="false">(B22)/B20^2</f>
        <v>0.0168904494382022</v>
      </c>
      <c r="C24" s="0" t="n">
        <f aca="false">(C22)/C20^2</f>
        <v>0.0162566211573684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5"/>
  <cols>
    <col collapsed="false" hidden="false" max="1" min="1" style="0" width="10.9740740740741"/>
    <col collapsed="false" hidden="false" max="2" min="2" style="0" width="13.4259259259259"/>
    <col collapsed="false" hidden="false" max="3" min="3" style="0" width="10.9740740740741"/>
    <col collapsed="false" hidden="false" max="4" min="4" style="0" width="17.0518518518519"/>
    <col collapsed="false" hidden="false" max="5" min="5" style="0" width="11.3666666666667"/>
    <col collapsed="false" hidden="false" max="6" min="6" style="0" width="19.062962962963"/>
    <col collapsed="false" hidden="false" max="7" min="7" style="0" width="21.8518518518519"/>
    <col collapsed="false" hidden="false" max="1025" min="8" style="0" width="10.97407407407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1.84</v>
      </c>
      <c r="B2" s="1" t="n">
        <f aca="false">A2*0.01</f>
        <v>0.0184</v>
      </c>
      <c r="C2" s="0" t="n">
        <v>0.95</v>
      </c>
      <c r="D2" s="2" t="n">
        <f aca="false">C2*0.01</f>
        <v>0.0095</v>
      </c>
      <c r="E2" s="2" t="n">
        <f aca="false">C2/A2</f>
        <v>0.516304347826087</v>
      </c>
      <c r="F2" s="2" t="n">
        <f aca="false">0.014*E2</f>
        <v>0.00722826086956522</v>
      </c>
      <c r="G2" s="0" t="n">
        <f aca="false">1/E2-$B$23</f>
        <v>-0.0601214574898781</v>
      </c>
      <c r="H2" s="0" t="n">
        <f aca="false">(F2/E2+B24/B23)*G2</f>
        <v>-0.00126255060728744</v>
      </c>
    </row>
    <row r="3" customFormat="false" ht="15" hidden="false" customHeight="false" outlineLevel="0" collapsed="false">
      <c r="A3" s="0" t="n">
        <v>3.24</v>
      </c>
      <c r="B3" s="1" t="n">
        <f aca="false">A3*0.01</f>
        <v>0.0324</v>
      </c>
      <c r="C3" s="0" t="n">
        <v>1.63</v>
      </c>
      <c r="D3" s="1" t="n">
        <f aca="false">C3*0.01</f>
        <v>0.0163</v>
      </c>
      <c r="E3" s="2" t="n">
        <f aca="false">C3/A3</f>
        <v>0.503086419753086</v>
      </c>
      <c r="F3" s="2" t="n">
        <f aca="false">0.014*E3</f>
        <v>0.00704320987654321</v>
      </c>
      <c r="G3" s="0" t="n">
        <f aca="false">1/E3-$B$23</f>
        <v>-0.00923350140334311</v>
      </c>
      <c r="H3" s="0" t="n">
        <f aca="false">(F3/E3+B24/B23)*G3</f>
        <v>-0.000193903529470205</v>
      </c>
    </row>
    <row r="4" customFormat="false" ht="15" hidden="false" customHeight="false" outlineLevel="0" collapsed="false">
      <c r="A4" s="0" t="n">
        <v>4.1</v>
      </c>
      <c r="B4" s="1" t="n">
        <f aca="false">A4*0.01</f>
        <v>0.041</v>
      </c>
      <c r="C4" s="0" t="n">
        <v>2.05</v>
      </c>
      <c r="D4" s="1" t="n">
        <f aca="false">C4*0.01</f>
        <v>0.0205</v>
      </c>
      <c r="E4" s="2" t="n">
        <f aca="false">C4/A4</f>
        <v>0.5</v>
      </c>
      <c r="F4" s="2" t="n">
        <f aca="false">0.014*E4</f>
        <v>0.007</v>
      </c>
      <c r="G4" s="0" t="n">
        <f aca="false">1/E4-$B$23</f>
        <v>0.00303643724696379</v>
      </c>
      <c r="H4" s="0" t="n">
        <f aca="false">(F4/E4+B24/B23)*G4</f>
        <v>6.37651821862396E-005</v>
      </c>
    </row>
    <row r="5" customFormat="false" ht="15" hidden="false" customHeight="false" outlineLevel="0" collapsed="false">
      <c r="A5" s="0" t="n">
        <v>6.04</v>
      </c>
      <c r="B5" s="1" t="n">
        <f aca="false">A5*0.01</f>
        <v>0.0604</v>
      </c>
      <c r="C5" s="0" t="n">
        <v>3.03</v>
      </c>
      <c r="D5" s="1" t="n">
        <f aca="false">C5*0.01</f>
        <v>0.0303</v>
      </c>
      <c r="E5" s="2" t="n">
        <f aca="false">C5/A5</f>
        <v>0.501655629139073</v>
      </c>
      <c r="F5" s="2" t="n">
        <f aca="false">0.014*E5</f>
        <v>0.00702317880794702</v>
      </c>
      <c r="G5" s="0" t="n">
        <f aca="false">1/E5-$B$23</f>
        <v>-0.00356422281904267</v>
      </c>
      <c r="H5" s="0" t="n">
        <f aca="false">(F5/E5+B24/B23)*G5</f>
        <v>-7.4848679199896E-005</v>
      </c>
    </row>
    <row r="6" customFormat="false" ht="15" hidden="false" customHeight="false" outlineLevel="0" collapsed="false">
      <c r="A6" s="0" t="n">
        <v>7.08</v>
      </c>
      <c r="B6" s="1" t="n">
        <f aca="false">A6*0.01</f>
        <v>0.0708</v>
      </c>
      <c r="C6" s="0" t="n">
        <v>3.55</v>
      </c>
      <c r="D6" s="1" t="n">
        <f aca="false">C6*0.01</f>
        <v>0.0355</v>
      </c>
      <c r="E6" s="2" t="n">
        <f aca="false">C6/A6</f>
        <v>0.501412429378531</v>
      </c>
      <c r="F6" s="2" t="n">
        <f aca="false">0.014*E6</f>
        <v>0.00701977401129943</v>
      </c>
      <c r="G6" s="0" t="n">
        <f aca="false">1/E6-$B$23</f>
        <v>-0.00259736556993739</v>
      </c>
      <c r="H6" s="0" t="n">
        <f aca="false">(F6/E6+B24/B23)*G6</f>
        <v>-5.45446769686852E-005</v>
      </c>
    </row>
    <row r="7" customFormat="false" ht="15" hidden="false" customHeight="false" outlineLevel="0" collapsed="false">
      <c r="A7" s="0" t="n">
        <v>8.61</v>
      </c>
      <c r="B7" s="1" t="n">
        <f aca="false">A7*0.01</f>
        <v>0.0861</v>
      </c>
      <c r="C7" s="0" t="n">
        <v>4.31</v>
      </c>
      <c r="D7" s="1" t="n">
        <f aca="false">C7*0.01</f>
        <v>0.0431</v>
      </c>
      <c r="E7" s="2" t="n">
        <f aca="false">C7/A7</f>
        <v>0.500580720092915</v>
      </c>
      <c r="F7" s="2" t="n">
        <f aca="false">0.014*E7</f>
        <v>0.00700813008130081</v>
      </c>
      <c r="G7" s="0" t="n">
        <f aca="false">1/E7-$B$23</f>
        <v>0.00071625163211464</v>
      </c>
      <c r="H7" s="0" t="n">
        <f aca="false">(F7/E7+B24/B23)*G7</f>
        <v>1.50412842744074E-005</v>
      </c>
    </row>
    <row r="8" customFormat="false" ht="15" hidden="false" customHeight="false" outlineLevel="0" collapsed="false">
      <c r="A8" s="0" t="n">
        <v>9.88</v>
      </c>
      <c r="B8" s="1" t="n">
        <f aca="false">A8*0.01</f>
        <v>0.0988</v>
      </c>
      <c r="C8" s="0" t="n">
        <v>4.95</v>
      </c>
      <c r="D8" s="1" t="n">
        <f aca="false">C8*0.01</f>
        <v>0.0495</v>
      </c>
      <c r="E8" s="2" t="n">
        <f aca="false">C8/A8</f>
        <v>0.501012145748988</v>
      </c>
      <c r="F8" s="2" t="n">
        <f aca="false">0.014*E8</f>
        <v>0.00701417004048583</v>
      </c>
      <c r="G8" s="0" t="n">
        <f aca="false">1/E8-$B$23</f>
        <v>-0.00100396679344006</v>
      </c>
      <c r="H8" s="0" t="n">
        <f aca="false">(F8/E8+B24/B23)*G8</f>
        <v>-2.10833026622412E-005</v>
      </c>
    </row>
    <row r="9" customFormat="false" ht="15" hidden="false" customHeight="false" outlineLevel="0" collapsed="false">
      <c r="G9" s="0" t="n">
        <f aca="false">AVERAGE(G2:G8)</f>
        <v>-0.010395403599509</v>
      </c>
      <c r="H9" s="0" t="n">
        <f aca="false">0.5*(MAX(G2:G8)-MIN(G2:G8))</f>
        <v>0.0315789473684209</v>
      </c>
    </row>
    <row r="10" customFormat="false" ht="15" hidden="false" customHeight="false" outlineLevel="0" collapsed="false">
      <c r="E10" s="0" t="n">
        <f aca="false">AVERAGE(E1:E8)</f>
        <v>0.50343595599124</v>
      </c>
      <c r="G10" s="0" t="n">
        <f aca="false">AVERAGE(G2:G8)</f>
        <v>-0.010395403599509</v>
      </c>
      <c r="H10" s="0" t="n">
        <f aca="false">0.5*(MAX(G3:G9)-MIN(G3:G9))</f>
        <v>0.00671592042323639</v>
      </c>
    </row>
    <row r="16" customFormat="false" ht="15" hidden="false" customHeight="false" outlineLevel="0" collapsed="false">
      <c r="A16" s="0" t="s">
        <v>7</v>
      </c>
      <c r="B16" s="0" t="n">
        <v>0.985</v>
      </c>
      <c r="C16" s="0" t="n">
        <v>3.8</v>
      </c>
    </row>
    <row r="17" customFormat="false" ht="15" hidden="false" customHeight="false" outlineLevel="0" collapsed="false">
      <c r="A17" s="0" t="s">
        <v>8</v>
      </c>
      <c r="B17" s="0" t="n">
        <v>0.988</v>
      </c>
      <c r="C17" s="0" t="n">
        <v>3.95</v>
      </c>
    </row>
    <row r="18" customFormat="false" ht="15" hidden="false" customHeight="false" outlineLevel="0" collapsed="false">
      <c r="A18" s="0" t="s">
        <v>9</v>
      </c>
      <c r="B18" s="0" t="n">
        <v>10000</v>
      </c>
      <c r="C18" s="0" t="n">
        <v>1000000</v>
      </c>
    </row>
    <row r="19" customFormat="false" ht="15" hidden="false" customHeight="false" outlineLevel="0" collapsed="false">
      <c r="A19" s="0" t="s">
        <v>10</v>
      </c>
      <c r="B19" s="0" t="n">
        <f aca="false">1/(1/B18+1/B17)</f>
        <v>0.98790239524335</v>
      </c>
      <c r="C19" s="0" t="n">
        <f aca="false">1/(1/C18+1/C17)</f>
        <v>3.94998439756163</v>
      </c>
    </row>
    <row r="20" customFormat="false" ht="15" hidden="false" customHeight="false" outlineLevel="0" collapsed="false">
      <c r="A20" s="0" t="s">
        <v>11</v>
      </c>
      <c r="B20" s="0" t="n">
        <f aca="false">1/(1+B16/B17)</f>
        <v>0.500760263558033</v>
      </c>
      <c r="C20" s="0" t="n">
        <f aca="false">1/(1+C16/C17)</f>
        <v>0.509677419354839</v>
      </c>
    </row>
    <row r="21" customFormat="false" ht="15" hidden="false" customHeight="false" outlineLevel="0" collapsed="false">
      <c r="A21" s="0" t="s">
        <v>12</v>
      </c>
      <c r="B21" s="0" t="n">
        <v>0.007</v>
      </c>
      <c r="C21" s="0" t="n">
        <v>0.007</v>
      </c>
    </row>
    <row r="22" customFormat="false" ht="15" hidden="false" customHeight="false" outlineLevel="0" collapsed="false">
      <c r="A22" s="0" t="s">
        <v>14</v>
      </c>
      <c r="B22" s="0" t="n">
        <f aca="false">B21*B20</f>
        <v>0.00350532184490623</v>
      </c>
      <c r="C22" s="0" t="n">
        <f aca="false">C21*C20</f>
        <v>0.00356774193548387</v>
      </c>
    </row>
    <row r="23" customFormat="false" ht="15" hidden="false" customHeight="false" outlineLevel="0" collapsed="false">
      <c r="A23" s="0" t="s">
        <v>13</v>
      </c>
      <c r="B23" s="0" t="n">
        <f aca="false">1/B20</f>
        <v>1.99696356275304</v>
      </c>
      <c r="C23" s="0" t="n">
        <f aca="false">1/C20</f>
        <v>1.9620253164557</v>
      </c>
    </row>
    <row r="24" customFormat="false" ht="15" hidden="false" customHeight="false" outlineLevel="0" collapsed="false">
      <c r="B24" s="0" t="n">
        <f aca="false">(B22)/B20^2</f>
        <v>0.0139787449392713</v>
      </c>
      <c r="C24" s="0" t="n">
        <f aca="false">(C22)/C20^2</f>
        <v>0.0137341772151899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2" min="1" style="0" width="10.9740740740741"/>
    <col collapsed="false" hidden="false" max="4" min="3" style="0" width="13.4259259259259"/>
    <col collapsed="false" hidden="false" max="1025" min="5" style="0" width="10.9740740740741"/>
  </cols>
  <sheetData>
    <row r="1" customFormat="false" ht="15" hidden="false" customHeight="false" outlineLevel="0" collapsed="false">
      <c r="A1" s="0" t="s">
        <v>7</v>
      </c>
      <c r="B1" s="0" t="n">
        <v>0.548</v>
      </c>
      <c r="C1" s="0" t="n">
        <f aca="false">B1*0.008+0.001</f>
        <v>0.005384</v>
      </c>
    </row>
    <row r="2" customFormat="false" ht="15" hidden="false" customHeight="false" outlineLevel="0" collapsed="false">
      <c r="A2" s="0" t="s">
        <v>8</v>
      </c>
      <c r="B2" s="0" t="n">
        <v>0.217</v>
      </c>
      <c r="C2" s="0" t="n">
        <f aca="false">B2*0.008+0.001</f>
        <v>0.002736</v>
      </c>
    </row>
    <row r="3" customFormat="false" ht="15" hidden="false" customHeight="false" outlineLevel="0" collapsed="false">
      <c r="A3" s="0" t="s">
        <v>15</v>
      </c>
      <c r="B3" s="0" t="n">
        <v>100.5</v>
      </c>
      <c r="C3" s="0" t="n">
        <v>2</v>
      </c>
    </row>
    <row r="4" customFormat="false" ht="15" hidden="false" customHeight="false" outlineLevel="0" collapsed="false">
      <c r="A4" s="0" t="s">
        <v>16</v>
      </c>
      <c r="B4" s="0" t="n">
        <v>10</v>
      </c>
    </row>
    <row r="5" customFormat="false" ht="15" hidden="false" customHeight="false" outlineLevel="0" collapsed="false">
      <c r="A5" s="0" t="s">
        <v>17</v>
      </c>
      <c r="B5" s="0" t="n">
        <f aca="false">B4/B3</f>
        <v>0.0995024875621891</v>
      </c>
      <c r="C5" s="0" t="s">
        <v>18</v>
      </c>
    </row>
    <row r="6" customFormat="false" ht="15" hidden="false" customHeight="false" outlineLevel="0" collapsed="false">
      <c r="C6" s="0" t="s">
        <v>19</v>
      </c>
      <c r="D6" s="0" t="s">
        <v>20</v>
      </c>
    </row>
    <row r="7" customFormat="false" ht="15" hidden="false" customHeight="false" outlineLevel="0" collapsed="false">
      <c r="A7" s="0" t="s">
        <v>21</v>
      </c>
      <c r="B7" s="0" t="n">
        <v>2</v>
      </c>
      <c r="C7" s="2" t="n">
        <f aca="false">$B$5/(1 +($B7+$B$1)/$B$2)</f>
        <v>0.00780905598589332</v>
      </c>
      <c r="D7" s="2" t="n">
        <f aca="false">$B$5/(1 +($B7+$B$2)/$B$1)</f>
        <v>0.0197205653468642</v>
      </c>
      <c r="E7" s="0" t="s">
        <v>22</v>
      </c>
    </row>
    <row r="8" customFormat="false" ht="15" hidden="false" customHeight="false" outlineLevel="0" collapsed="false">
      <c r="A8" s="0" t="s">
        <v>21</v>
      </c>
      <c r="B8" s="0" t="n">
        <v>0.6</v>
      </c>
      <c r="C8" s="2" t="n">
        <f aca="false">$B$5/(1 +($B8+$B$1)/$B$2)</f>
        <v>0.0158183441765531</v>
      </c>
      <c r="D8" s="2" t="n">
        <f aca="false">$B$5/(1 +($B8+$B$2)/$B$1)</f>
        <v>0.0399467862154429</v>
      </c>
      <c r="E8" s="0" t="s">
        <v>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LibreOffice/5.1.4.2$Linux_x86 LibreOffice_project/10m0$Build-2</Application>
  <Company>INFN and University, Pisa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2014-10-10T13:30:05Z</dcterms:created>
  <dc:creator>Francesco Forti</dc:creator>
  <dc:description/>
  <dc:language>it-IT</dc:language>
  <cp:lastModifiedBy/>
  <dcterms:modified xsi:type="dcterms:W3CDTF">2016-10-04T16:54:38Z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INFN and University, Pisa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