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460" tabRatio="500" activeTab="2"/>
  </bookViews>
  <sheets>
    <sheet name="4M" sheetId="2" r:id="rId1"/>
    <sheet name="1K" sheetId="1" r:id="rId2"/>
    <sheet name="corrent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3" l="1"/>
  <c r="D8" i="3"/>
  <c r="D7" i="3"/>
  <c r="C7" i="3"/>
  <c r="B5" i="3"/>
  <c r="G3" i="2"/>
  <c r="G4" i="2"/>
  <c r="G5" i="2"/>
  <c r="G6" i="2"/>
  <c r="G7" i="2"/>
  <c r="G8" i="2"/>
  <c r="G2" i="2"/>
  <c r="C23" i="2"/>
  <c r="B23" i="2"/>
  <c r="G3" i="1"/>
  <c r="G4" i="1"/>
  <c r="G5" i="1"/>
  <c r="G6" i="1"/>
  <c r="G7" i="1"/>
  <c r="G8" i="1"/>
  <c r="G2" i="1"/>
  <c r="C23" i="1"/>
  <c r="B23" i="1"/>
  <c r="C19" i="1"/>
  <c r="C20" i="1"/>
  <c r="C22" i="1"/>
  <c r="B19" i="1"/>
  <c r="B20" i="1"/>
  <c r="B22" i="1"/>
  <c r="C19" i="2"/>
  <c r="C20" i="2"/>
  <c r="C22" i="2"/>
  <c r="B22" i="2"/>
  <c r="C5" i="2"/>
  <c r="C6" i="2"/>
  <c r="C7" i="2"/>
  <c r="C8" i="2"/>
  <c r="B20" i="2"/>
  <c r="B19" i="2"/>
  <c r="E8" i="2"/>
  <c r="F8" i="2"/>
  <c r="D8" i="2"/>
  <c r="B8" i="2"/>
  <c r="E7" i="2"/>
  <c r="F7" i="2"/>
  <c r="D7" i="2"/>
  <c r="B7" i="2"/>
  <c r="E6" i="2"/>
  <c r="F6" i="2"/>
  <c r="D6" i="2"/>
  <c r="B6" i="2"/>
  <c r="E5" i="2"/>
  <c r="F5" i="2"/>
  <c r="D5" i="2"/>
  <c r="B5" i="2"/>
  <c r="E4" i="2"/>
  <c r="F4" i="2"/>
  <c r="D4" i="2"/>
  <c r="B4" i="2"/>
  <c r="E3" i="2"/>
  <c r="F3" i="2"/>
  <c r="D3" i="2"/>
  <c r="B3" i="2"/>
  <c r="E2" i="2"/>
  <c r="F2" i="2"/>
  <c r="D2" i="2"/>
  <c r="B2" i="2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<sst xmlns="http://schemas.openxmlformats.org/spreadsheetml/2006/main" count="40" uniqueCount="23">
  <si>
    <t>VOUT</t>
  </si>
  <si>
    <t>VIN</t>
  </si>
  <si>
    <t>\sigma VIN</t>
  </si>
  <si>
    <t>\sigma VOUT</t>
  </si>
  <si>
    <t>VOUT/VIN</t>
  </si>
  <si>
    <t>\sigma VOUT/VIN</t>
  </si>
  <si>
    <t>R1</t>
  </si>
  <si>
    <t>R2</t>
  </si>
  <si>
    <t>RT</t>
  </si>
  <si>
    <t>Alpha</t>
  </si>
  <si>
    <t>R2'</t>
  </si>
  <si>
    <t>Err</t>
  </si>
  <si>
    <t>1/alpha</t>
  </si>
  <si>
    <t>r1/RT</t>
  </si>
  <si>
    <t>R3</t>
  </si>
  <si>
    <t>V</t>
  </si>
  <si>
    <t>ITOT</t>
  </si>
  <si>
    <t>mA</t>
  </si>
  <si>
    <t>Rtester</t>
  </si>
  <si>
    <t>I1</t>
  </si>
  <si>
    <t>I2</t>
  </si>
  <si>
    <t>scala 0.05</t>
  </si>
  <si>
    <t>scala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</si>
</sst>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29663404694221"/>
          <c:y val="0.0375722543352601"/>
          <c:w val="0.795060753188599"/>
          <c:h val="0.822697646898184"/>
        </c:manualLayout>
      </c:layout>
      <c:scatterChart>
        <c:scatterStyle val="lineMarker"/>
        <c:varyColors val="0"/>
        <c:ser>
          <c:idx val="1"/>
          <c:order val="0"/>
          <c:tx>
            <c:strRef>
              <c:f>'4M'!$C$1</c:f>
              <c:strCache>
                <c:ptCount val="1"/>
                <c:pt idx="0">
                  <c:v>VOUT</c:v>
                </c:pt>
              </c:strCache>
            </c:strRef>
          </c:tx>
          <c:spPr>
            <a:ln w="47625">
              <a:noFill/>
            </a:ln>
          </c:spPr>
          <c:errBars>
            <c:errDir val="x"/>
            <c:errBarType val="both"/>
            <c:errValType val="cust"/>
            <c:noEndCap val="1"/>
            <c:plus>
              <c:numRef>
                <c:f>'4M'!$B$2:$B$8</c:f>
                <c:numCache>
                  <c:formatCode>General</c:formatCode>
                  <c:ptCount val="7"/>
                  <c:pt idx="0">
                    <c:v>0.0101</c:v>
                  </c:pt>
                  <c:pt idx="1">
                    <c:v>0.0202</c:v>
                  </c:pt>
                  <c:pt idx="2">
                    <c:v>0.0299</c:v>
                  </c:pt>
                  <c:pt idx="3">
                    <c:v>0.0395</c:v>
                  </c:pt>
                  <c:pt idx="4">
                    <c:v>0.0501</c:v>
                  </c:pt>
                  <c:pt idx="5">
                    <c:v>0.075</c:v>
                  </c:pt>
                  <c:pt idx="6">
                    <c:v>0.1002</c:v>
                  </c:pt>
                </c:numCache>
              </c:numRef>
            </c:plus>
            <c:minus>
              <c:numRef>
                <c:f>'4M'!$B$2:$B$8</c:f>
                <c:numCache>
                  <c:formatCode>General</c:formatCode>
                  <c:ptCount val="7"/>
                  <c:pt idx="0">
                    <c:v>0.0101</c:v>
                  </c:pt>
                  <c:pt idx="1">
                    <c:v>0.0202</c:v>
                  </c:pt>
                  <c:pt idx="2">
                    <c:v>0.0299</c:v>
                  </c:pt>
                  <c:pt idx="3">
                    <c:v>0.0395</c:v>
                  </c:pt>
                  <c:pt idx="4">
                    <c:v>0.0501</c:v>
                  </c:pt>
                  <c:pt idx="5">
                    <c:v>0.075</c:v>
                  </c:pt>
                  <c:pt idx="6">
                    <c:v>0.1002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1"/>
            <c:plus>
              <c:numRef>
                <c:f>'4M'!$D$2:$D$8</c:f>
                <c:numCache>
                  <c:formatCode>General</c:formatCode>
                  <c:ptCount val="7"/>
                  <c:pt idx="0">
                    <c:v>0.0043</c:v>
                  </c:pt>
                  <c:pt idx="1">
                    <c:v>0.0087</c:v>
                  </c:pt>
                  <c:pt idx="2">
                    <c:v>0.0126</c:v>
                  </c:pt>
                  <c:pt idx="3">
                    <c:v>0.0168665</c:v>
                  </c:pt>
                  <c:pt idx="4">
                    <c:v>0.0213927</c:v>
                  </c:pt>
                  <c:pt idx="5">
                    <c:v>0.032025</c:v>
                  </c:pt>
                  <c:pt idx="6">
                    <c:v>0.0427854</c:v>
                  </c:pt>
                </c:numCache>
              </c:numRef>
            </c:plus>
            <c:minus>
              <c:numRef>
                <c:f>'4M'!$D$2:$D$8</c:f>
                <c:numCache>
                  <c:formatCode>General</c:formatCode>
                  <c:ptCount val="7"/>
                  <c:pt idx="0">
                    <c:v>0.0043</c:v>
                  </c:pt>
                  <c:pt idx="1">
                    <c:v>0.0087</c:v>
                  </c:pt>
                  <c:pt idx="2">
                    <c:v>0.0126</c:v>
                  </c:pt>
                  <c:pt idx="3">
                    <c:v>0.0168665</c:v>
                  </c:pt>
                  <c:pt idx="4">
                    <c:v>0.0213927</c:v>
                  </c:pt>
                  <c:pt idx="5">
                    <c:v>0.032025</c:v>
                  </c:pt>
                  <c:pt idx="6">
                    <c:v>0.0427854</c:v>
                  </c:pt>
                </c:numCache>
              </c:numRef>
            </c:minus>
          </c:errBars>
          <c:xVal>
            <c:numRef>
              <c:f>'4M'!$A$2:$A$8</c:f>
              <c:numCache>
                <c:formatCode>General</c:formatCode>
                <c:ptCount val="7"/>
                <c:pt idx="0">
                  <c:v>1.01</c:v>
                </c:pt>
                <c:pt idx="1">
                  <c:v>2.02</c:v>
                </c:pt>
                <c:pt idx="2">
                  <c:v>2.99</c:v>
                </c:pt>
                <c:pt idx="3">
                  <c:v>3.95</c:v>
                </c:pt>
                <c:pt idx="4">
                  <c:v>5.01</c:v>
                </c:pt>
                <c:pt idx="5">
                  <c:v>7.5</c:v>
                </c:pt>
                <c:pt idx="6">
                  <c:v>10.02</c:v>
                </c:pt>
              </c:numCache>
            </c:numRef>
          </c:xVal>
          <c:yVal>
            <c:numRef>
              <c:f>'4M'!$C$2:$C$8</c:f>
              <c:numCache>
                <c:formatCode>General</c:formatCode>
                <c:ptCount val="7"/>
                <c:pt idx="0">
                  <c:v>0.43</c:v>
                </c:pt>
                <c:pt idx="1">
                  <c:v>0.87</c:v>
                </c:pt>
                <c:pt idx="2">
                  <c:v>1.26</c:v>
                </c:pt>
                <c:pt idx="3">
                  <c:v>1.68665</c:v>
                </c:pt>
                <c:pt idx="4">
                  <c:v>2.13927</c:v>
                </c:pt>
                <c:pt idx="5">
                  <c:v>3.2025</c:v>
                </c:pt>
                <c:pt idx="6">
                  <c:v>4.27854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084344"/>
        <c:axId val="-2063655240"/>
      </c:scatterChart>
      <c:scatterChart>
        <c:scatterStyle val="lineMarker"/>
        <c:varyColors val="0"/>
        <c:ser>
          <c:idx val="3"/>
          <c:order val="1"/>
          <c:tx>
            <c:strRef>
              <c:f>'4M'!$E$1</c:f>
              <c:strCache>
                <c:ptCount val="1"/>
                <c:pt idx="0">
                  <c:v>VOUT/VIN</c:v>
                </c:pt>
              </c:strCache>
            </c:strRef>
          </c:tx>
          <c:spPr>
            <a:ln w="47625">
              <a:noFill/>
            </a:ln>
          </c:spPr>
          <c:errBars>
            <c:errDir val="y"/>
            <c:errBarType val="both"/>
            <c:errValType val="cust"/>
            <c:noEndCap val="1"/>
            <c:plus>
              <c:numRef>
                <c:f>'4M'!$F$2:$F$8</c:f>
                <c:numCache>
                  <c:formatCode>General</c:formatCode>
                  <c:ptCount val="7"/>
                  <c:pt idx="0">
                    <c:v>0.00596039603960396</c:v>
                  </c:pt>
                  <c:pt idx="1">
                    <c:v>0.00602970297029703</c:v>
                  </c:pt>
                  <c:pt idx="2">
                    <c:v>0.00589966555183946</c:v>
                  </c:pt>
                  <c:pt idx="3">
                    <c:v>0.005978</c:v>
                  </c:pt>
                  <c:pt idx="4">
                    <c:v>0.005978</c:v>
                  </c:pt>
                  <c:pt idx="5">
                    <c:v>0.005978</c:v>
                  </c:pt>
                  <c:pt idx="6">
                    <c:v>0.005978</c:v>
                  </c:pt>
                </c:numCache>
              </c:numRef>
            </c:plus>
            <c:minus>
              <c:numRef>
                <c:f>'4M'!$F$2:$F$8</c:f>
                <c:numCache>
                  <c:formatCode>General</c:formatCode>
                  <c:ptCount val="7"/>
                  <c:pt idx="0">
                    <c:v>0.00596039603960396</c:v>
                  </c:pt>
                  <c:pt idx="1">
                    <c:v>0.00602970297029703</c:v>
                  </c:pt>
                  <c:pt idx="2">
                    <c:v>0.00589966555183946</c:v>
                  </c:pt>
                  <c:pt idx="3">
                    <c:v>0.005978</c:v>
                  </c:pt>
                  <c:pt idx="4">
                    <c:v>0.005978</c:v>
                  </c:pt>
                  <c:pt idx="5">
                    <c:v>0.005978</c:v>
                  </c:pt>
                  <c:pt idx="6">
                    <c:v>0.005978</c:v>
                  </c:pt>
                </c:numCache>
              </c:numRef>
            </c:minus>
          </c:errBars>
          <c:xVal>
            <c:numRef>
              <c:f>'4M'!$A$2:$A$8</c:f>
              <c:numCache>
                <c:formatCode>General</c:formatCode>
                <c:ptCount val="7"/>
                <c:pt idx="0">
                  <c:v>1.01</c:v>
                </c:pt>
                <c:pt idx="1">
                  <c:v>2.02</c:v>
                </c:pt>
                <c:pt idx="2">
                  <c:v>2.99</c:v>
                </c:pt>
                <c:pt idx="3">
                  <c:v>3.95</c:v>
                </c:pt>
                <c:pt idx="4">
                  <c:v>5.01</c:v>
                </c:pt>
                <c:pt idx="5">
                  <c:v>7.5</c:v>
                </c:pt>
                <c:pt idx="6">
                  <c:v>10.02</c:v>
                </c:pt>
              </c:numCache>
            </c:numRef>
          </c:xVal>
          <c:yVal>
            <c:numRef>
              <c:f>'4M'!$E$2:$E$8</c:f>
              <c:numCache>
                <c:formatCode>0.000</c:formatCode>
                <c:ptCount val="7"/>
                <c:pt idx="0">
                  <c:v>0.425742574257426</c:v>
                </c:pt>
                <c:pt idx="1">
                  <c:v>0.430693069306931</c:v>
                </c:pt>
                <c:pt idx="2">
                  <c:v>0.421404682274247</c:v>
                </c:pt>
                <c:pt idx="3">
                  <c:v>0.427</c:v>
                </c:pt>
                <c:pt idx="4">
                  <c:v>0.427</c:v>
                </c:pt>
                <c:pt idx="5">
                  <c:v>0.427</c:v>
                </c:pt>
                <c:pt idx="6">
                  <c:v>0.427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19128"/>
        <c:axId val="-2064485176"/>
      </c:scatterChart>
      <c:valAx>
        <c:axId val="-2064084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VIN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3655240"/>
        <c:crosses val="autoZero"/>
        <c:crossBetween val="midCat"/>
      </c:valAx>
      <c:valAx>
        <c:axId val="-2063655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VOUT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4084344"/>
        <c:crosses val="autoZero"/>
        <c:crossBetween val="midCat"/>
      </c:valAx>
      <c:valAx>
        <c:axId val="-2064485176"/>
        <c:scaling>
          <c:orientation val="minMax"/>
          <c:max val="0.6"/>
          <c:min val="0.4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VOUT/VIN 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090819128"/>
        <c:crosses val="max"/>
        <c:crossBetween val="midCat"/>
      </c:valAx>
      <c:valAx>
        <c:axId val="2090819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644851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5169535224026"/>
          <c:y val="0.12692799599472"/>
          <c:w val="0.0975706271540338"/>
          <c:h val="0.116086204542351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29663404694221"/>
          <c:y val="0.0375722543352601"/>
          <c:w val="0.795060753188599"/>
          <c:h val="0.822697646898184"/>
        </c:manualLayout>
      </c:layout>
      <c:scatterChart>
        <c:scatterStyle val="lineMarker"/>
        <c:varyColors val="0"/>
        <c:ser>
          <c:idx val="1"/>
          <c:order val="0"/>
          <c:tx>
            <c:strRef>
              <c:f>'1K'!$C$1</c:f>
              <c:strCache>
                <c:ptCount val="1"/>
                <c:pt idx="0">
                  <c:v>VOUT</c:v>
                </c:pt>
              </c:strCache>
            </c:strRef>
          </c:tx>
          <c:spPr>
            <a:ln w="47625">
              <a:noFill/>
            </a:ln>
          </c:spPr>
          <c:errBars>
            <c:errDir val="x"/>
            <c:errBarType val="both"/>
            <c:errValType val="cust"/>
            <c:noEndCap val="1"/>
            <c:plus>
              <c:numRef>
                <c:f>'1K'!$B$2:$B$8</c:f>
                <c:numCache>
                  <c:formatCode>General</c:formatCode>
                  <c:ptCount val="7"/>
                  <c:pt idx="0">
                    <c:v>0.0101</c:v>
                  </c:pt>
                  <c:pt idx="1">
                    <c:v>0.0202</c:v>
                  </c:pt>
                  <c:pt idx="2">
                    <c:v>0.0299</c:v>
                  </c:pt>
                  <c:pt idx="3">
                    <c:v>0.0395</c:v>
                  </c:pt>
                  <c:pt idx="4">
                    <c:v>0.0501</c:v>
                  </c:pt>
                  <c:pt idx="5">
                    <c:v>0.075</c:v>
                  </c:pt>
                  <c:pt idx="6">
                    <c:v>0.1002</c:v>
                  </c:pt>
                </c:numCache>
              </c:numRef>
            </c:plus>
            <c:minus>
              <c:numRef>
                <c:f>'1K'!$B$2:$B$8</c:f>
                <c:numCache>
                  <c:formatCode>General</c:formatCode>
                  <c:ptCount val="7"/>
                  <c:pt idx="0">
                    <c:v>0.0101</c:v>
                  </c:pt>
                  <c:pt idx="1">
                    <c:v>0.0202</c:v>
                  </c:pt>
                  <c:pt idx="2">
                    <c:v>0.0299</c:v>
                  </c:pt>
                  <c:pt idx="3">
                    <c:v>0.0395</c:v>
                  </c:pt>
                  <c:pt idx="4">
                    <c:v>0.0501</c:v>
                  </c:pt>
                  <c:pt idx="5">
                    <c:v>0.075</c:v>
                  </c:pt>
                  <c:pt idx="6">
                    <c:v>0.1002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1"/>
            <c:plus>
              <c:numRef>
                <c:f>'1K'!$D$2:$D$8</c:f>
                <c:numCache>
                  <c:formatCode>General</c:formatCode>
                  <c:ptCount val="7"/>
                  <c:pt idx="0">
                    <c:v>0.00465</c:v>
                  </c:pt>
                  <c:pt idx="1">
                    <c:v>0.0093</c:v>
                  </c:pt>
                  <c:pt idx="2">
                    <c:v>0.0135</c:v>
                  </c:pt>
                  <c:pt idx="3">
                    <c:v>0.0183</c:v>
                  </c:pt>
                  <c:pt idx="4">
                    <c:v>0.0227</c:v>
                  </c:pt>
                  <c:pt idx="5">
                    <c:v>0.034</c:v>
                  </c:pt>
                  <c:pt idx="6">
                    <c:v>0.0455</c:v>
                  </c:pt>
                </c:numCache>
              </c:numRef>
            </c:plus>
            <c:minus>
              <c:numRef>
                <c:f>'1K'!$D$2:$D$8</c:f>
                <c:numCache>
                  <c:formatCode>General</c:formatCode>
                  <c:ptCount val="7"/>
                  <c:pt idx="0">
                    <c:v>0.00465</c:v>
                  </c:pt>
                  <c:pt idx="1">
                    <c:v>0.0093</c:v>
                  </c:pt>
                  <c:pt idx="2">
                    <c:v>0.0135</c:v>
                  </c:pt>
                  <c:pt idx="3">
                    <c:v>0.0183</c:v>
                  </c:pt>
                  <c:pt idx="4">
                    <c:v>0.0227</c:v>
                  </c:pt>
                  <c:pt idx="5">
                    <c:v>0.034</c:v>
                  </c:pt>
                  <c:pt idx="6">
                    <c:v>0.0455</c:v>
                  </c:pt>
                </c:numCache>
              </c:numRef>
            </c:minus>
          </c:errBars>
          <c:xVal>
            <c:numRef>
              <c:f>'1K'!$A$2:$A$8</c:f>
              <c:numCache>
                <c:formatCode>General</c:formatCode>
                <c:ptCount val="7"/>
                <c:pt idx="0">
                  <c:v>1.01</c:v>
                </c:pt>
                <c:pt idx="1">
                  <c:v>2.02</c:v>
                </c:pt>
                <c:pt idx="2">
                  <c:v>2.99</c:v>
                </c:pt>
                <c:pt idx="3">
                  <c:v>3.95</c:v>
                </c:pt>
                <c:pt idx="4">
                  <c:v>5.01</c:v>
                </c:pt>
                <c:pt idx="5">
                  <c:v>7.5</c:v>
                </c:pt>
                <c:pt idx="6">
                  <c:v>10.02</c:v>
                </c:pt>
              </c:numCache>
            </c:numRef>
          </c:xVal>
          <c:yVal>
            <c:numRef>
              <c:f>'1K'!$C$2:$C$8</c:f>
              <c:numCache>
                <c:formatCode>General</c:formatCode>
                <c:ptCount val="7"/>
                <c:pt idx="0">
                  <c:v>0.465</c:v>
                </c:pt>
                <c:pt idx="1">
                  <c:v>0.93</c:v>
                </c:pt>
                <c:pt idx="2">
                  <c:v>1.35</c:v>
                </c:pt>
                <c:pt idx="3">
                  <c:v>1.83</c:v>
                </c:pt>
                <c:pt idx="4">
                  <c:v>2.27</c:v>
                </c:pt>
                <c:pt idx="5">
                  <c:v>3.4</c:v>
                </c:pt>
                <c:pt idx="6">
                  <c:v>4.55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917320"/>
        <c:axId val="-2064275672"/>
      </c:scatterChart>
      <c:scatterChart>
        <c:scatterStyle val="lineMarker"/>
        <c:varyColors val="0"/>
        <c:ser>
          <c:idx val="3"/>
          <c:order val="1"/>
          <c:tx>
            <c:strRef>
              <c:f>'1K'!$E$1</c:f>
              <c:strCache>
                <c:ptCount val="1"/>
                <c:pt idx="0">
                  <c:v>VOUT/VIN</c:v>
                </c:pt>
              </c:strCache>
            </c:strRef>
          </c:tx>
          <c:spPr>
            <a:ln w="47625">
              <a:noFill/>
            </a:ln>
          </c:spPr>
          <c:errBars>
            <c:errDir val="y"/>
            <c:errBarType val="both"/>
            <c:errValType val="cust"/>
            <c:noEndCap val="1"/>
            <c:plus>
              <c:numRef>
                <c:f>'1K'!$F$2:$F$8</c:f>
                <c:numCache>
                  <c:formatCode>General</c:formatCode>
                  <c:ptCount val="7"/>
                  <c:pt idx="0">
                    <c:v>0.00644554455445544</c:v>
                  </c:pt>
                  <c:pt idx="1">
                    <c:v>0.00644554455445544</c:v>
                  </c:pt>
                  <c:pt idx="2">
                    <c:v>0.00632107023411371</c:v>
                  </c:pt>
                  <c:pt idx="3">
                    <c:v>0.00648607594936709</c:v>
                  </c:pt>
                  <c:pt idx="4">
                    <c:v>0.00634331337325349</c:v>
                  </c:pt>
                  <c:pt idx="5">
                    <c:v>0.00634666666666666</c:v>
                  </c:pt>
                  <c:pt idx="6">
                    <c:v>0.00635728542914171</c:v>
                  </c:pt>
                </c:numCache>
              </c:numRef>
            </c:plus>
            <c:minus>
              <c:numRef>
                <c:f>'1K'!$F$2:$F$8</c:f>
                <c:numCache>
                  <c:formatCode>General</c:formatCode>
                  <c:ptCount val="7"/>
                  <c:pt idx="0">
                    <c:v>0.00644554455445544</c:v>
                  </c:pt>
                  <c:pt idx="1">
                    <c:v>0.00644554455445544</c:v>
                  </c:pt>
                  <c:pt idx="2">
                    <c:v>0.00632107023411371</c:v>
                  </c:pt>
                  <c:pt idx="3">
                    <c:v>0.00648607594936709</c:v>
                  </c:pt>
                  <c:pt idx="4">
                    <c:v>0.00634331337325349</c:v>
                  </c:pt>
                  <c:pt idx="5">
                    <c:v>0.00634666666666666</c:v>
                  </c:pt>
                  <c:pt idx="6">
                    <c:v>0.00635728542914171</c:v>
                  </c:pt>
                </c:numCache>
              </c:numRef>
            </c:minus>
          </c:errBars>
          <c:xVal>
            <c:numRef>
              <c:f>'1K'!$A$2:$A$8</c:f>
              <c:numCache>
                <c:formatCode>General</c:formatCode>
                <c:ptCount val="7"/>
                <c:pt idx="0">
                  <c:v>1.01</c:v>
                </c:pt>
                <c:pt idx="1">
                  <c:v>2.02</c:v>
                </c:pt>
                <c:pt idx="2">
                  <c:v>2.99</c:v>
                </c:pt>
                <c:pt idx="3">
                  <c:v>3.95</c:v>
                </c:pt>
                <c:pt idx="4">
                  <c:v>5.01</c:v>
                </c:pt>
                <c:pt idx="5">
                  <c:v>7.5</c:v>
                </c:pt>
                <c:pt idx="6">
                  <c:v>10.02</c:v>
                </c:pt>
              </c:numCache>
            </c:numRef>
          </c:xVal>
          <c:yVal>
            <c:numRef>
              <c:f>'1K'!$E$2:$E$8</c:f>
              <c:numCache>
                <c:formatCode>0.000</c:formatCode>
                <c:ptCount val="7"/>
                <c:pt idx="0">
                  <c:v>0.46039603960396</c:v>
                </c:pt>
                <c:pt idx="1">
                  <c:v>0.46039603960396</c:v>
                </c:pt>
                <c:pt idx="2">
                  <c:v>0.451505016722408</c:v>
                </c:pt>
                <c:pt idx="3">
                  <c:v>0.463291139240506</c:v>
                </c:pt>
                <c:pt idx="4">
                  <c:v>0.45309381237525</c:v>
                </c:pt>
                <c:pt idx="5">
                  <c:v>0.453333333333333</c:v>
                </c:pt>
                <c:pt idx="6">
                  <c:v>0.454091816367265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276744"/>
        <c:axId val="2090732472"/>
      </c:scatterChart>
      <c:valAx>
        <c:axId val="2089917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VIN (V)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64275672"/>
        <c:crosses val="autoZero"/>
        <c:crossBetween val="midCat"/>
      </c:valAx>
      <c:valAx>
        <c:axId val="-2064275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VOUT (V)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9917320"/>
        <c:crosses val="autoZero"/>
        <c:crossBetween val="midCat"/>
      </c:valAx>
      <c:valAx>
        <c:axId val="2090732472"/>
        <c:scaling>
          <c:orientation val="minMax"/>
          <c:max val="0.6"/>
          <c:min val="0.4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VOUT/VIN 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90276744"/>
        <c:crosses val="max"/>
        <c:crossBetween val="midCat"/>
      </c:valAx>
      <c:valAx>
        <c:axId val="2090276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0732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5169535224026"/>
          <c:y val="0.12692799599472"/>
          <c:w val="0.0975706271540338"/>
          <c:h val="0.116086204542351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0</xdr:row>
      <xdr:rowOff>101600</xdr:rowOff>
    </xdr:from>
    <xdr:to>
      <xdr:col>17</xdr:col>
      <xdr:colOff>381000</xdr:colOff>
      <xdr:row>23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0</xdr:row>
      <xdr:rowOff>88900</xdr:rowOff>
    </xdr:from>
    <xdr:to>
      <xdr:col>17</xdr:col>
      <xdr:colOff>368300</xdr:colOff>
      <xdr:row>23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O31" sqref="O31"/>
    </sheetView>
  </sheetViews>
  <sheetFormatPr baseColWidth="10" defaultRowHeight="15" x14ac:dyDescent="0"/>
  <cols>
    <col min="2" max="2" width="12.83203125" customWidth="1"/>
    <col min="4" max="4" width="16.33203125" customWidth="1"/>
    <col min="5" max="5" width="10.83203125" bestFit="1" customWidth="1"/>
    <col min="6" max="6" width="12" customWidth="1"/>
  </cols>
  <sheetData>
    <row r="1" spans="1:7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13</v>
      </c>
    </row>
    <row r="2" spans="1:7">
      <c r="A2">
        <v>1.01</v>
      </c>
      <c r="B2" s="2">
        <f>A2*0.01</f>
        <v>1.01E-2</v>
      </c>
      <c r="C2">
        <v>0.43</v>
      </c>
      <c r="D2" s="1">
        <f>C2*0.01</f>
        <v>4.3E-3</v>
      </c>
      <c r="E2" s="1">
        <f>C2/A2</f>
        <v>0.42574257425742573</v>
      </c>
      <c r="F2" s="1">
        <f>0.014*E2</f>
        <v>5.9603960396039605E-3</v>
      </c>
      <c r="G2">
        <f>1/E2-$C$23</f>
        <v>0.38680809284662998</v>
      </c>
    </row>
    <row r="3" spans="1:7">
      <c r="A3">
        <v>2.02</v>
      </c>
      <c r="B3" s="2">
        <f t="shared" ref="B3:B8" si="0">A3*0.01</f>
        <v>2.0199999999999999E-2</v>
      </c>
      <c r="C3">
        <v>0.87</v>
      </c>
      <c r="D3" s="2">
        <f t="shared" ref="D3:D8" si="1">C3*0.01</f>
        <v>8.6999999999999994E-3</v>
      </c>
      <c r="E3" s="1">
        <f t="shared" ref="E3:E8" si="2">C3/A3</f>
        <v>0.43069306930693069</v>
      </c>
      <c r="F3" s="1">
        <f t="shared" ref="F3:F8" si="3">0.014*E3</f>
        <v>6.0297029702970299E-3</v>
      </c>
      <c r="G3">
        <f t="shared" ref="G3:G8" si="4">1/E3-$C$23</f>
        <v>0.35980996400407439</v>
      </c>
    </row>
    <row r="4" spans="1:7">
      <c r="A4">
        <v>2.99</v>
      </c>
      <c r="B4" s="2">
        <f t="shared" si="0"/>
        <v>2.9900000000000003E-2</v>
      </c>
      <c r="C4">
        <v>1.26</v>
      </c>
      <c r="D4" s="2">
        <f t="shared" si="1"/>
        <v>1.26E-2</v>
      </c>
      <c r="E4" s="1">
        <f t="shared" si="2"/>
        <v>0.42140468227424749</v>
      </c>
      <c r="F4" s="1">
        <f t="shared" si="3"/>
        <v>5.8996655518394649E-3</v>
      </c>
      <c r="G4">
        <f t="shared" si="4"/>
        <v>0.41098675656017725</v>
      </c>
    </row>
    <row r="5" spans="1:7">
      <c r="A5">
        <v>3.95</v>
      </c>
      <c r="B5" s="2">
        <f t="shared" si="0"/>
        <v>3.95E-2</v>
      </c>
      <c r="C5">
        <f t="shared" ref="C5:C8" si="5">A5*0.427</f>
        <v>1.68665</v>
      </c>
      <c r="D5" s="2">
        <f t="shared" si="1"/>
        <v>1.68665E-2</v>
      </c>
      <c r="E5" s="1">
        <f t="shared" si="2"/>
        <v>0.42699999999999999</v>
      </c>
      <c r="F5" s="1">
        <f t="shared" si="3"/>
        <v>5.9779999999999998E-3</v>
      </c>
      <c r="G5">
        <f t="shared" si="4"/>
        <v>0.37989125825156411</v>
      </c>
    </row>
    <row r="6" spans="1:7">
      <c r="A6">
        <v>5.01</v>
      </c>
      <c r="B6" s="2">
        <f t="shared" si="0"/>
        <v>5.0099999999999999E-2</v>
      </c>
      <c r="C6">
        <f t="shared" si="5"/>
        <v>2.1392699999999998</v>
      </c>
      <c r="D6" s="2">
        <f t="shared" si="1"/>
        <v>2.1392699999999997E-2</v>
      </c>
      <c r="E6" s="1">
        <f t="shared" si="2"/>
        <v>0.42699999999999999</v>
      </c>
      <c r="F6" s="1">
        <f t="shared" si="3"/>
        <v>5.9779999999999998E-3</v>
      </c>
      <c r="G6">
        <f t="shared" si="4"/>
        <v>0.37989125825156411</v>
      </c>
    </row>
    <row r="7" spans="1:7">
      <c r="A7">
        <v>7.5</v>
      </c>
      <c r="B7" s="2">
        <f t="shared" si="0"/>
        <v>7.4999999999999997E-2</v>
      </c>
      <c r="C7">
        <f t="shared" si="5"/>
        <v>3.2025000000000001</v>
      </c>
      <c r="D7" s="2">
        <f t="shared" si="1"/>
        <v>3.2025000000000005E-2</v>
      </c>
      <c r="E7" s="1">
        <f t="shared" si="2"/>
        <v>0.42699999999999999</v>
      </c>
      <c r="F7" s="1">
        <f t="shared" si="3"/>
        <v>5.9779999999999998E-3</v>
      </c>
      <c r="G7">
        <f t="shared" si="4"/>
        <v>0.37989125825156411</v>
      </c>
    </row>
    <row r="8" spans="1:7">
      <c r="A8">
        <v>10.02</v>
      </c>
      <c r="B8" s="2">
        <f t="shared" si="0"/>
        <v>0.1002</v>
      </c>
      <c r="C8">
        <f t="shared" si="5"/>
        <v>4.2785399999999996</v>
      </c>
      <c r="D8" s="2">
        <f t="shared" si="1"/>
        <v>4.2785399999999994E-2</v>
      </c>
      <c r="E8" s="1">
        <f t="shared" si="2"/>
        <v>0.42699999999999999</v>
      </c>
      <c r="F8" s="1">
        <f t="shared" si="3"/>
        <v>5.9779999999999998E-3</v>
      </c>
      <c r="G8">
        <f t="shared" si="4"/>
        <v>0.37989125825156411</v>
      </c>
    </row>
    <row r="16" spans="1:7">
      <c r="A16" t="s">
        <v>6</v>
      </c>
      <c r="B16" s="3">
        <v>3.8</v>
      </c>
      <c r="C16" s="3">
        <v>3.8</v>
      </c>
    </row>
    <row r="17" spans="1:3">
      <c r="A17" t="s">
        <v>7</v>
      </c>
      <c r="B17" s="3">
        <v>3.95</v>
      </c>
      <c r="C17" s="3">
        <v>3.95</v>
      </c>
    </row>
    <row r="18" spans="1:3">
      <c r="A18" t="s">
        <v>8</v>
      </c>
      <c r="B18" s="3">
        <v>10</v>
      </c>
      <c r="C18" s="3">
        <v>1000000</v>
      </c>
    </row>
    <row r="19" spans="1:3">
      <c r="A19" t="s">
        <v>10</v>
      </c>
      <c r="B19" s="3">
        <f>1/(1/B18+1/B17)</f>
        <v>2.8315412186379927</v>
      </c>
      <c r="C19" s="3">
        <f>1/(1/C18+1/C17)</f>
        <v>3.9499843975616304</v>
      </c>
    </row>
    <row r="20" spans="1:3">
      <c r="A20" t="s">
        <v>9</v>
      </c>
      <c r="B20" s="3">
        <f>1/(1+B16/B19)</f>
        <v>0.42698086693330456</v>
      </c>
      <c r="C20" s="3">
        <f>1/(1+C16/C19)</f>
        <v>0.5096764322266778</v>
      </c>
    </row>
    <row r="21" spans="1:3">
      <c r="A21" t="s">
        <v>11</v>
      </c>
      <c r="B21" s="3">
        <v>7.0000000000000001E-3</v>
      </c>
      <c r="C21" s="3">
        <v>7.0000000000000001E-3</v>
      </c>
    </row>
    <row r="22" spans="1:3">
      <c r="B22">
        <f>B21*B20</f>
        <v>2.988866068533132E-3</v>
      </c>
      <c r="C22">
        <f>C21*C20</f>
        <v>3.5677350255867448E-3</v>
      </c>
    </row>
    <row r="23" spans="1:3">
      <c r="A23" t="s">
        <v>12</v>
      </c>
      <c r="B23">
        <f>1/B20</f>
        <v>2.3420253164556959</v>
      </c>
      <c r="C23">
        <f>1/C20</f>
        <v>1.9620291164556958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" sqref="G1:G8"/>
    </sheetView>
  </sheetViews>
  <sheetFormatPr baseColWidth="10" defaultRowHeight="15" x14ac:dyDescent="0"/>
  <cols>
    <col min="2" max="2" width="12.83203125" customWidth="1"/>
    <col min="4" max="4" width="16.33203125" customWidth="1"/>
    <col min="5" max="5" width="10.83203125" bestFit="1" customWidth="1"/>
    <col min="6" max="6" width="12" customWidth="1"/>
  </cols>
  <sheetData>
    <row r="1" spans="1:7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13</v>
      </c>
    </row>
    <row r="2" spans="1:7">
      <c r="A2">
        <v>1.01</v>
      </c>
      <c r="B2" s="2">
        <f>A2*0.01</f>
        <v>1.01E-2</v>
      </c>
      <c r="C2">
        <v>0.46500000000000002</v>
      </c>
      <c r="D2" s="1">
        <f>C2*0.01</f>
        <v>4.6500000000000005E-3</v>
      </c>
      <c r="E2" s="1">
        <f>C2/A2</f>
        <v>0.46039603960396042</v>
      </c>
      <c r="F2" s="1">
        <f>0.014*E2</f>
        <v>6.4455445544554461E-3</v>
      </c>
      <c r="G2">
        <f>1/E2-$B$23</f>
        <v>-7.0163576683643925E-3</v>
      </c>
    </row>
    <row r="3" spans="1:7">
      <c r="A3">
        <v>2.02</v>
      </c>
      <c r="B3" s="2">
        <f t="shared" ref="B3:B8" si="0">A3*0.01</f>
        <v>2.0199999999999999E-2</v>
      </c>
      <c r="C3">
        <v>0.93</v>
      </c>
      <c r="D3" s="2">
        <f t="shared" ref="D3:D8" si="1">C3*0.01</f>
        <v>9.300000000000001E-3</v>
      </c>
      <c r="E3" s="1">
        <f t="shared" ref="E3:E8" si="2">C3/A3</f>
        <v>0.46039603960396042</v>
      </c>
      <c r="F3" s="1">
        <f t="shared" ref="F3:F8" si="3">0.014*E3</f>
        <v>6.4455445544554461E-3</v>
      </c>
      <c r="G3">
        <f t="shared" ref="G3:G8" si="4">1/E3-$B$23</f>
        <v>-7.0163576683643925E-3</v>
      </c>
    </row>
    <row r="4" spans="1:7">
      <c r="A4">
        <v>2.99</v>
      </c>
      <c r="B4" s="2">
        <f t="shared" si="0"/>
        <v>2.9900000000000003E-2</v>
      </c>
      <c r="C4">
        <v>1.35</v>
      </c>
      <c r="D4" s="2">
        <f t="shared" si="1"/>
        <v>1.3500000000000002E-2</v>
      </c>
      <c r="E4" s="1">
        <f t="shared" si="2"/>
        <v>0.451505016722408</v>
      </c>
      <c r="F4" s="1">
        <f t="shared" si="3"/>
        <v>6.3210702341137126E-3</v>
      </c>
      <c r="G4">
        <f t="shared" si="4"/>
        <v>3.575544639376238E-2</v>
      </c>
    </row>
    <row r="5" spans="1:7">
      <c r="A5">
        <v>3.95</v>
      </c>
      <c r="B5" s="2">
        <f t="shared" si="0"/>
        <v>3.95E-2</v>
      </c>
      <c r="C5">
        <v>1.83</v>
      </c>
      <c r="D5" s="2">
        <f t="shared" si="1"/>
        <v>1.83E-2</v>
      </c>
      <c r="E5" s="1">
        <f t="shared" si="2"/>
        <v>0.4632911392405063</v>
      </c>
      <c r="F5" s="1">
        <f t="shared" si="3"/>
        <v>6.4860759493670884E-3</v>
      </c>
      <c r="G5">
        <f t="shared" si="4"/>
        <v>-2.0589423065861201E-2</v>
      </c>
    </row>
    <row r="6" spans="1:7">
      <c r="A6">
        <v>5.01</v>
      </c>
      <c r="B6" s="2">
        <f t="shared" si="0"/>
        <v>5.0099999999999999E-2</v>
      </c>
      <c r="C6">
        <v>2.27</v>
      </c>
      <c r="D6" s="2">
        <f t="shared" si="1"/>
        <v>2.2700000000000001E-2</v>
      </c>
      <c r="E6" s="1">
        <f t="shared" si="2"/>
        <v>0.45309381237524954</v>
      </c>
      <c r="F6" s="1">
        <f t="shared" si="3"/>
        <v>6.3433133732534938E-3</v>
      </c>
      <c r="G6">
        <f t="shared" si="4"/>
        <v>2.7989089728726935E-2</v>
      </c>
    </row>
    <row r="7" spans="1:7">
      <c r="A7">
        <v>7.5</v>
      </c>
      <c r="B7" s="2">
        <f t="shared" si="0"/>
        <v>7.4999999999999997E-2</v>
      </c>
      <c r="C7">
        <v>3.4</v>
      </c>
      <c r="D7" s="2">
        <f t="shared" si="1"/>
        <v>3.4000000000000002E-2</v>
      </c>
      <c r="E7" s="1">
        <f t="shared" si="2"/>
        <v>0.45333333333333331</v>
      </c>
      <c r="F7" s="1">
        <f t="shared" si="3"/>
        <v>6.3466666666666663E-3</v>
      </c>
      <c r="G7">
        <f t="shared" si="4"/>
        <v>2.6822984520124216E-2</v>
      </c>
    </row>
    <row r="8" spans="1:7">
      <c r="A8">
        <v>10.02</v>
      </c>
      <c r="B8" s="2">
        <f t="shared" si="0"/>
        <v>0.1002</v>
      </c>
      <c r="C8">
        <v>4.55</v>
      </c>
      <c r="D8" s="2">
        <f t="shared" si="1"/>
        <v>4.5499999999999999E-2</v>
      </c>
      <c r="E8" s="1">
        <f t="shared" si="2"/>
        <v>0.45409181636726548</v>
      </c>
      <c r="F8" s="1">
        <f t="shared" si="3"/>
        <v>6.3572854291417168E-3</v>
      </c>
      <c r="G8">
        <f t="shared" si="4"/>
        <v>2.3138433776749956E-2</v>
      </c>
    </row>
    <row r="16" spans="1:7">
      <c r="A16" t="s">
        <v>6</v>
      </c>
      <c r="B16" s="3">
        <v>1.1200000000000001</v>
      </c>
      <c r="C16" s="3">
        <v>3.8</v>
      </c>
    </row>
    <row r="17" spans="1:3">
      <c r="A17" t="s">
        <v>7</v>
      </c>
      <c r="B17" s="3">
        <v>0.95</v>
      </c>
      <c r="C17" s="3">
        <v>3.95</v>
      </c>
    </row>
    <row r="18" spans="1:3">
      <c r="A18" t="s">
        <v>8</v>
      </c>
      <c r="B18" s="3">
        <v>10000</v>
      </c>
      <c r="C18" s="3">
        <v>1000000</v>
      </c>
    </row>
    <row r="19" spans="1:3">
      <c r="A19" t="s">
        <v>10</v>
      </c>
      <c r="B19" s="3">
        <f>1/(1/B18+1/B17)</f>
        <v>0.94990975857293558</v>
      </c>
      <c r="C19" s="3">
        <f>1/(1/C18+1/C17)</f>
        <v>3.9499843975616304</v>
      </c>
    </row>
    <row r="20" spans="1:3">
      <c r="A20" t="s">
        <v>9</v>
      </c>
      <c r="B20" s="3">
        <f>1/(1+B16/B19)</f>
        <v>0.4589136094647116</v>
      </c>
      <c r="C20" s="3">
        <f>1/(1+C16/C19)</f>
        <v>0.5096764322266778</v>
      </c>
    </row>
    <row r="21" spans="1:3">
      <c r="A21" t="s">
        <v>11</v>
      </c>
      <c r="B21" s="3">
        <v>7.0000000000000001E-3</v>
      </c>
      <c r="C21" s="3">
        <v>7.0000000000000001E-3</v>
      </c>
    </row>
    <row r="22" spans="1:3">
      <c r="B22">
        <f>B21*B20</f>
        <v>3.2123952662529813E-3</v>
      </c>
      <c r="C22">
        <f>C21*C20</f>
        <v>3.5677350255867448E-3</v>
      </c>
    </row>
    <row r="23" spans="1:3">
      <c r="A23" t="s">
        <v>12</v>
      </c>
      <c r="B23">
        <f>1/B20</f>
        <v>2.1790593684210524</v>
      </c>
      <c r="C23">
        <f>1/C20</f>
        <v>1.9620291164556958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11" sqref="J11"/>
    </sheetView>
  </sheetViews>
  <sheetFormatPr baseColWidth="10" defaultRowHeight="15" x14ac:dyDescent="0"/>
  <cols>
    <col min="3" max="4" width="12.83203125" bestFit="1" customWidth="1"/>
  </cols>
  <sheetData>
    <row r="1" spans="1:5">
      <c r="A1" t="s">
        <v>6</v>
      </c>
      <c r="B1">
        <v>0.56000000000000005</v>
      </c>
    </row>
    <row r="2" spans="1:5">
      <c r="A2" t="s">
        <v>7</v>
      </c>
      <c r="B2">
        <v>0.22</v>
      </c>
    </row>
    <row r="3" spans="1:5">
      <c r="A3" t="s">
        <v>14</v>
      </c>
      <c r="B3">
        <v>100</v>
      </c>
    </row>
    <row r="4" spans="1:5">
      <c r="A4" t="s">
        <v>15</v>
      </c>
      <c r="B4">
        <v>10</v>
      </c>
    </row>
    <row r="5" spans="1:5">
      <c r="A5" t="s">
        <v>16</v>
      </c>
      <c r="B5">
        <f>B4/B3</f>
        <v>0.1</v>
      </c>
      <c r="C5" t="s">
        <v>17</v>
      </c>
    </row>
    <row r="6" spans="1:5">
      <c r="C6" t="s">
        <v>19</v>
      </c>
      <c r="D6" t="s">
        <v>20</v>
      </c>
    </row>
    <row r="7" spans="1:5">
      <c r="A7" t="s">
        <v>18</v>
      </c>
      <c r="B7">
        <v>2</v>
      </c>
      <c r="C7" s="1">
        <f>$B$5/(1 +($B7+$B$1)/$B$2)</f>
        <v>7.9136690647482015E-3</v>
      </c>
      <c r="D7" s="1">
        <f>$B$5/(1 +($B7+$B$2)/$B$1)</f>
        <v>2.0143884892086333E-2</v>
      </c>
      <c r="E7" t="s">
        <v>21</v>
      </c>
    </row>
    <row r="8" spans="1:5">
      <c r="A8" t="s">
        <v>18</v>
      </c>
      <c r="B8">
        <v>0.6</v>
      </c>
      <c r="C8" s="1">
        <f>$B$5/(1 +($B8+$B$1)/$B$2)</f>
        <v>1.5942028985507246E-2</v>
      </c>
      <c r="D8" s="1">
        <f>$B$5/(1 +($B8+$B$2)/$B$1)</f>
        <v>4.0579710144927547E-2</v>
      </c>
      <c r="E8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4M</vt:lpstr>
      <vt:lpstr>1K</vt:lpstr>
      <vt:lpstr>corrente</vt:lpstr>
    </vt:vector>
  </TitlesOfParts>
  <Company>INFN and University, Pisa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Forti</dc:creator>
  <cp:lastModifiedBy>Francesco Forti</cp:lastModifiedBy>
  <dcterms:created xsi:type="dcterms:W3CDTF">2014-10-10T13:30:05Z</dcterms:created>
  <dcterms:modified xsi:type="dcterms:W3CDTF">2014-10-10T17:40:30Z</dcterms:modified>
</cp:coreProperties>
</file>