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1" l="1"/>
  <c r="B28" i="1"/>
  <c r="B13" i="1"/>
  <c r="B40" i="1"/>
  <c r="B46" i="1"/>
  <c r="B97" i="1"/>
  <c r="B112" i="1"/>
  <c r="B130" i="1"/>
  <c r="B141" i="1"/>
  <c r="B139" i="1"/>
  <c r="B99" i="1"/>
  <c r="B23" i="1"/>
  <c r="B127" i="1"/>
  <c r="B135" i="1"/>
  <c r="B149" i="1"/>
  <c r="B144" i="1"/>
  <c r="A144" i="1"/>
  <c r="A147" i="1"/>
  <c r="B100" i="1"/>
  <c r="B68" i="1"/>
  <c r="B22" i="1"/>
  <c r="B162" i="1"/>
  <c r="A162" i="1"/>
  <c r="A161" i="1"/>
  <c r="B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A149" i="1"/>
  <c r="B148" i="1"/>
  <c r="A148" i="1"/>
  <c r="B147" i="1"/>
  <c r="B146" i="1"/>
  <c r="A146" i="1"/>
  <c r="B145" i="1"/>
  <c r="A145" i="1"/>
  <c r="B143" i="1"/>
  <c r="A143" i="1"/>
  <c r="B142" i="1"/>
  <c r="A142" i="1"/>
  <c r="A141" i="1"/>
  <c r="B140" i="1"/>
  <c r="A140" i="1"/>
  <c r="A139" i="1"/>
  <c r="B138" i="1"/>
  <c r="A138" i="1"/>
  <c r="B136" i="1"/>
  <c r="A136" i="1"/>
  <c r="B137" i="1"/>
  <c r="A137" i="1"/>
  <c r="A135" i="1"/>
  <c r="B134" i="1"/>
  <c r="A134" i="1"/>
  <c r="B133" i="1"/>
  <c r="A133" i="1"/>
  <c r="B132" i="1"/>
  <c r="A132" i="1"/>
  <c r="B131" i="1"/>
  <c r="A131" i="1"/>
  <c r="A130" i="1"/>
  <c r="B129" i="1"/>
  <c r="A129" i="1"/>
  <c r="B128" i="1"/>
  <c r="A128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A100" i="1"/>
  <c r="A99" i="1"/>
  <c r="B98" i="1"/>
  <c r="A98" i="1"/>
  <c r="A97" i="1"/>
  <c r="B96" i="1" l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A87" i="1"/>
  <c r="B86" i="1"/>
  <c r="A86" i="1"/>
  <c r="B85" i="1" l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A47" i="1"/>
  <c r="B47" i="1"/>
  <c r="A46" i="1"/>
  <c r="B45" i="1"/>
  <c r="A45" i="1"/>
  <c r="B44" i="1"/>
  <c r="A44" i="1"/>
  <c r="B43" i="1"/>
  <c r="A43" i="1"/>
  <c r="B42" i="1"/>
  <c r="A42" i="1"/>
  <c r="B41" i="1"/>
  <c r="A41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A29" i="1"/>
  <c r="B30" i="1"/>
  <c r="A30" i="1"/>
  <c r="B29" i="1"/>
  <c r="A28" i="1"/>
  <c r="B27" i="1"/>
  <c r="A27" i="1"/>
  <c r="B26" i="1"/>
  <c r="A26" i="1"/>
  <c r="B25" i="1"/>
  <c r="A25" i="1"/>
  <c r="B24" i="1" l="1"/>
  <c r="A24" i="1"/>
  <c r="A23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A13" i="1"/>
  <c r="B12" i="1"/>
  <c r="A12" i="1"/>
  <c r="B11" i="1"/>
  <c r="A11" i="1"/>
  <c r="B10" i="1"/>
  <c r="A10" i="1"/>
  <c r="B9" i="1"/>
  <c r="A9" i="1"/>
  <c r="B8" i="1"/>
  <c r="B7" i="1"/>
  <c r="A8" i="1"/>
  <c r="A7" i="1"/>
  <c r="B6" i="1"/>
  <c r="A6" i="1"/>
  <c r="B5" i="1"/>
  <c r="A5" i="1"/>
  <c r="B4" i="1"/>
  <c r="A4" i="1"/>
  <c r="B3" i="1"/>
  <c r="B2" i="1"/>
  <c r="A3" i="1"/>
  <c r="B1" i="1"/>
  <c r="A2" i="1"/>
  <c r="A1" i="1"/>
</calcChain>
</file>

<file path=xl/sharedStrings.xml><?xml version="1.0" encoding="utf-8"?>
<sst xmlns="http://schemas.openxmlformats.org/spreadsheetml/2006/main" count="26" uniqueCount="5">
  <si>
    <t>les 2 en mm temps</t>
  </si>
  <si>
    <t>cheiloplastie</t>
  </si>
  <si>
    <t>absence interne</t>
  </si>
  <si>
    <t xml:space="preserve">absence interne </t>
  </si>
  <si>
    <t>abensce interne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</si>
</sst>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abSelected="1" topLeftCell="A154" workbookViewId="0">
      <selection activeCell="A89" sqref="A89:XFD89"/>
    </sheetView>
  </sheetViews>
  <sheetFormatPr baseColWidth="10" defaultColWidth="9.140625" defaultRowHeight="15" x14ac:dyDescent="0.25"/>
  <cols>
    <col min="1" max="2" width="10.7109375" bestFit="1" customWidth="1"/>
    <col min="3" max="3" width="17.5703125" customWidth="1"/>
    <col min="4" max="4" width="12.85546875" customWidth="1"/>
    <col min="5" max="5" width="30" bestFit="1" customWidth="1"/>
    <col min="6" max="6" width="15.7109375" customWidth="1"/>
    <col min="7" max="7" width="19.85546875" customWidth="1"/>
    <col min="8" max="8" width="15.140625" customWidth="1"/>
  </cols>
  <sheetData>
    <row r="1" spans="1:8" x14ac:dyDescent="0.25">
      <c r="A1" s="1">
        <f>DATE(2016,4,26)</f>
        <v>42486</v>
      </c>
      <c r="B1" s="2">
        <f>TIME(1,53,0)</f>
        <v>7.8472222222222221E-2</v>
      </c>
    </row>
    <row r="2" spans="1:8" x14ac:dyDescent="0.25">
      <c r="A2" s="1">
        <f>DATE(2017,2,28)</f>
        <v>42794</v>
      </c>
      <c r="B2" s="2">
        <f>TIME(1,40,0)</f>
        <v>6.9444444444444434E-2</v>
      </c>
    </row>
    <row r="3" spans="1:8" x14ac:dyDescent="0.25">
      <c r="A3" s="1">
        <f>DATE(2022,5,24)</f>
        <v>44705</v>
      </c>
      <c r="B3" s="2">
        <f>TIME(1,0,0)</f>
        <v>4.1666666666666664E-2</v>
      </c>
    </row>
    <row r="4" spans="1:8" x14ac:dyDescent="0.25">
      <c r="A4" s="1">
        <f>DATE(2016,11,15)</f>
        <v>42689</v>
      </c>
      <c r="B4" s="2">
        <f>TIME(1,50,0)</f>
        <v>7.6388888888888895E-2</v>
      </c>
    </row>
    <row r="5" spans="1:8" x14ac:dyDescent="0.25">
      <c r="A5" s="1">
        <f>DATE(2013,10,29)</f>
        <v>41576</v>
      </c>
      <c r="B5" s="2">
        <f>TIME(2,5,0)</f>
        <v>8.6805555555555566E-2</v>
      </c>
    </row>
    <row r="6" spans="1:8" x14ac:dyDescent="0.25">
      <c r="A6" s="1">
        <f>DATE(2014,9,30)</f>
        <v>41912</v>
      </c>
      <c r="B6" s="2">
        <f>TIME(1,50,0)</f>
        <v>7.6388888888888895E-2</v>
      </c>
    </row>
    <row r="7" spans="1:8" x14ac:dyDescent="0.25">
      <c r="A7" s="1">
        <f>DATE(2018,9,18)</f>
        <v>43361</v>
      </c>
      <c r="B7" s="2">
        <f>TIME(1,35,0)</f>
        <v>6.5972222222222224E-2</v>
      </c>
    </row>
    <row r="8" spans="1:8" x14ac:dyDescent="0.25">
      <c r="A8" s="1">
        <f>DATE(2019,11,12)</f>
        <v>43781</v>
      </c>
      <c r="B8" s="2">
        <f>TIME(1,32,0)</f>
        <v>6.3888888888888884E-2</v>
      </c>
    </row>
    <row r="9" spans="1:8" x14ac:dyDescent="0.25">
      <c r="A9" s="1">
        <f>DATE(2016,3,15)</f>
        <v>42444</v>
      </c>
      <c r="B9" s="2">
        <f>TIME(1,45,0)</f>
        <v>7.2916666666666671E-2</v>
      </c>
    </row>
    <row r="10" spans="1:8" x14ac:dyDescent="0.25">
      <c r="A10" s="1">
        <f>DATE(2013,3,5)</f>
        <v>41338</v>
      </c>
      <c r="B10" s="2">
        <f>TIME(2,7,0)</f>
        <v>8.819444444444445E-2</v>
      </c>
    </row>
    <row r="11" spans="1:8" x14ac:dyDescent="0.25">
      <c r="A11" s="1">
        <f>DATE(2013,3,5)</f>
        <v>41338</v>
      </c>
      <c r="B11" s="2">
        <f>TIME(2,6,0)</f>
        <v>8.7500000000000008E-2</v>
      </c>
    </row>
    <row r="12" spans="1:8" x14ac:dyDescent="0.25">
      <c r="A12" s="1">
        <f>DATE(2013,7,23)</f>
        <v>41478</v>
      </c>
      <c r="B12" s="2">
        <f>TIME(2,29,0)</f>
        <v>0.10347222222222223</v>
      </c>
    </row>
    <row r="13" spans="1:8" x14ac:dyDescent="0.25">
      <c r="A13" s="1">
        <f>DATE(2017,5,2)</f>
        <v>42857</v>
      </c>
      <c r="B13" s="2">
        <f>TIME(2,15,0)</f>
        <v>9.375E-2</v>
      </c>
      <c r="H13" t="s">
        <v>2</v>
      </c>
    </row>
    <row r="14" spans="1:8" x14ac:dyDescent="0.25">
      <c r="A14" s="1">
        <f>DATE(2020,4,21)</f>
        <v>43942</v>
      </c>
      <c r="B14" s="2">
        <f>TIME(1,10,0)</f>
        <v>4.8611111111111112E-2</v>
      </c>
    </row>
    <row r="15" spans="1:8" x14ac:dyDescent="0.25">
      <c r="A15" s="1">
        <f>DATE(2015,3,31)</f>
        <v>42094</v>
      </c>
      <c r="B15" s="2">
        <f>TIME(1,52,0)</f>
        <v>7.7777777777777779E-2</v>
      </c>
    </row>
    <row r="16" spans="1:8" x14ac:dyDescent="0.25">
      <c r="A16" s="1">
        <f>DATE(2015,9,29)</f>
        <v>42276</v>
      </c>
      <c r="B16" s="2">
        <f>TIME(1,44,0)</f>
        <v>7.2222222222222229E-2</v>
      </c>
    </row>
    <row r="17" spans="1:8" x14ac:dyDescent="0.25">
      <c r="A17" s="1">
        <f>DATE(2012,6,10)</f>
        <v>41070</v>
      </c>
      <c r="B17" s="2">
        <f>TIME(2,35,0)</f>
        <v>0.1076388888888889</v>
      </c>
    </row>
    <row r="18" spans="1:8" x14ac:dyDescent="0.25">
      <c r="A18" s="1">
        <f>DATE(2020,12,15)</f>
        <v>44180</v>
      </c>
      <c r="B18" s="2">
        <f>TIME(1,20,0)</f>
        <v>5.5555555555555552E-2</v>
      </c>
    </row>
    <row r="19" spans="1:8" x14ac:dyDescent="0.25">
      <c r="A19" s="1">
        <f>DATE(2015,11,24)</f>
        <v>42332</v>
      </c>
      <c r="B19" s="2">
        <f>TIME(1,55,0)</f>
        <v>7.9861111111111105E-2</v>
      </c>
    </row>
    <row r="20" spans="1:8" x14ac:dyDescent="0.25">
      <c r="A20" s="1">
        <f>DATE(2018,1,9)</f>
        <v>43109</v>
      </c>
      <c r="B20" s="2">
        <f>TIME(1,29,0)</f>
        <v>6.1805555555555558E-2</v>
      </c>
    </row>
    <row r="21" spans="1:8" x14ac:dyDescent="0.25">
      <c r="A21" s="1">
        <f>DATE(2014,10,14)</f>
        <v>41926</v>
      </c>
      <c r="B21" s="2">
        <f>TIME(1,48,0)</f>
        <v>7.4999999999999997E-2</v>
      </c>
    </row>
    <row r="22" spans="1:8" x14ac:dyDescent="0.25">
      <c r="A22" s="1">
        <f>DATE(2014,10,14)</f>
        <v>41926</v>
      </c>
      <c r="B22" s="2">
        <f>TIME(2,56,0)</f>
        <v>0.12222222222222223</v>
      </c>
      <c r="D22" t="s">
        <v>4</v>
      </c>
    </row>
    <row r="23" spans="1:8" x14ac:dyDescent="0.25">
      <c r="A23" s="1">
        <f>DATE(2018,10,16)</f>
        <v>43389</v>
      </c>
      <c r="B23" s="2">
        <f>TIME(1,50,0)</f>
        <v>7.6388888888888895E-2</v>
      </c>
      <c r="E23" t="s">
        <v>2</v>
      </c>
    </row>
    <row r="24" spans="1:8" x14ac:dyDescent="0.25">
      <c r="A24" s="1">
        <f>DATE(2012,4,17)</f>
        <v>41016</v>
      </c>
      <c r="B24" s="2">
        <f>TIME(2,45,0)</f>
        <v>0.11458333333333333</v>
      </c>
    </row>
    <row r="25" spans="1:8" x14ac:dyDescent="0.25">
      <c r="A25" s="1">
        <f>DATE(2018,8,22)</f>
        <v>43334</v>
      </c>
      <c r="B25" s="2">
        <f>TIME(1,32,0)</f>
        <v>6.3888888888888884E-2</v>
      </c>
    </row>
    <row r="26" spans="1:8" x14ac:dyDescent="0.25">
      <c r="A26" s="1">
        <f>DATE(2021,6,29)</f>
        <v>44376</v>
      </c>
      <c r="B26" s="2">
        <f>TIME(1,5,0)</f>
        <v>4.5138888888888888E-2</v>
      </c>
    </row>
    <row r="27" spans="1:8" x14ac:dyDescent="0.25">
      <c r="A27" s="1">
        <f>DATE(2014,7,1)</f>
        <v>41821</v>
      </c>
      <c r="B27" s="2">
        <f>TIME(2,40,0)</f>
        <v>0.1111111111111111</v>
      </c>
      <c r="C27" t="s">
        <v>0</v>
      </c>
    </row>
    <row r="28" spans="1:8" x14ac:dyDescent="0.25">
      <c r="A28" s="1">
        <f>DATE(2021,6,29)</f>
        <v>44376</v>
      </c>
      <c r="B28" s="2">
        <f>TIME(1,54,0)</f>
        <v>7.9166666666666663E-2</v>
      </c>
      <c r="H28" t="s">
        <v>2</v>
      </c>
    </row>
    <row r="29" spans="1:8" x14ac:dyDescent="0.25">
      <c r="A29" s="1">
        <f>DATE(2018,9,18)</f>
        <v>43361</v>
      </c>
      <c r="B29" s="2">
        <f>TIME(1,23,0)</f>
        <v>5.7638888888888885E-2</v>
      </c>
    </row>
    <row r="30" spans="1:8" x14ac:dyDescent="0.25">
      <c r="A30" s="1">
        <f>DATE(2021,6,15)</f>
        <v>44362</v>
      </c>
      <c r="B30" s="2">
        <f>TIME(1,32,0)</f>
        <v>6.3888888888888884E-2</v>
      </c>
    </row>
    <row r="31" spans="1:8" x14ac:dyDescent="0.25">
      <c r="A31" s="1">
        <f>DATE(2018,6,26)</f>
        <v>43277</v>
      </c>
      <c r="B31" s="2">
        <f>TIME(1,35,0)</f>
        <v>6.5972222222222224E-2</v>
      </c>
    </row>
    <row r="32" spans="1:8" x14ac:dyDescent="0.25">
      <c r="A32" s="1">
        <f>DATE(2017,5,9)</f>
        <v>42864</v>
      </c>
      <c r="B32" s="2">
        <f>TIME(1,39,0)</f>
        <v>6.8749999999999992E-2</v>
      </c>
    </row>
    <row r="33" spans="1:8" x14ac:dyDescent="0.25">
      <c r="A33" s="1">
        <f>DATE(2015,4,14)</f>
        <v>42108</v>
      </c>
      <c r="B33" s="2">
        <f>TIME(1,55,0)</f>
        <v>7.9861111111111105E-2</v>
      </c>
    </row>
    <row r="34" spans="1:8" x14ac:dyDescent="0.25">
      <c r="A34" s="1">
        <f>DATE(2014,2,4)</f>
        <v>41674</v>
      </c>
      <c r="B34" s="2">
        <f>TIME(2,1,0)</f>
        <v>8.4027777777777771E-2</v>
      </c>
    </row>
    <row r="35" spans="1:8" x14ac:dyDescent="0.25">
      <c r="A35" s="1">
        <f>DATE(2012,7,3)</f>
        <v>41093</v>
      </c>
      <c r="B35" s="2">
        <f>TIME(2,26,0)</f>
        <v>0.1013888888888889</v>
      </c>
    </row>
    <row r="36" spans="1:8" x14ac:dyDescent="0.25">
      <c r="A36" s="1">
        <f>DATE(2021,6,15)</f>
        <v>44362</v>
      </c>
      <c r="B36" s="2">
        <f>TIME(1,14,0)</f>
        <v>5.1388888888888894E-2</v>
      </c>
    </row>
    <row r="37" spans="1:8" x14ac:dyDescent="0.25">
      <c r="A37" s="1">
        <f>DATE(2017,5,9)</f>
        <v>42864</v>
      </c>
      <c r="B37" s="2">
        <f>TIME(1,42,0)</f>
        <v>7.0833333333333331E-2</v>
      </c>
    </row>
    <row r="38" spans="1:8" x14ac:dyDescent="0.25">
      <c r="A38" s="1">
        <f>DATE(2018,4,24)</f>
        <v>43214</v>
      </c>
      <c r="B38" s="2">
        <f>TIME(1,31,0)</f>
        <v>6.3194444444444442E-2</v>
      </c>
    </row>
    <row r="39" spans="1:8" x14ac:dyDescent="0.25">
      <c r="A39" s="1">
        <f>DATE(2013,10,22)</f>
        <v>41569</v>
      </c>
      <c r="B39" s="2">
        <f>TIME(2,7,0)</f>
        <v>8.819444444444445E-2</v>
      </c>
    </row>
    <row r="40" spans="1:8" x14ac:dyDescent="0.25">
      <c r="A40" s="1">
        <f>DATE(2021,3,23)</f>
        <v>44278</v>
      </c>
      <c r="B40" s="2">
        <f>TIME(1,53,0)</f>
        <v>7.8472222222222221E-2</v>
      </c>
      <c r="H40" t="s">
        <v>2</v>
      </c>
    </row>
    <row r="41" spans="1:8" x14ac:dyDescent="0.25">
      <c r="A41" s="1">
        <f>DATE(2020,2,11)</f>
        <v>43872</v>
      </c>
      <c r="B41" s="2">
        <f>TIME(1,17,0)</f>
        <v>5.347222222222222E-2</v>
      </c>
    </row>
    <row r="42" spans="1:8" x14ac:dyDescent="0.25">
      <c r="A42" s="1">
        <f>DATE(2022,12,13)</f>
        <v>44908</v>
      </c>
      <c r="B42" s="2">
        <f>TIME(1,14,0)</f>
        <v>5.1388888888888894E-2</v>
      </c>
    </row>
    <row r="43" spans="1:8" x14ac:dyDescent="0.25">
      <c r="A43" s="1">
        <f>DATE(2013,4,2)</f>
        <v>41366</v>
      </c>
      <c r="B43" s="2">
        <f>TIME(2,27,0)</f>
        <v>0.10208333333333335</v>
      </c>
    </row>
    <row r="44" spans="1:8" x14ac:dyDescent="0.25">
      <c r="A44" s="1">
        <f>DATE(2015,6,9)</f>
        <v>42164</v>
      </c>
      <c r="B44" s="2">
        <f>TIME(1,54,0)</f>
        <v>7.9166666666666663E-2</v>
      </c>
    </row>
    <row r="45" spans="1:8" x14ac:dyDescent="0.25">
      <c r="A45" s="1">
        <f>DATE(2018,12,18)</f>
        <v>43452</v>
      </c>
      <c r="B45" s="2">
        <f>TIME(1,36,0)</f>
        <v>6.6666666666666666E-2</v>
      </c>
    </row>
    <row r="46" spans="1:8" x14ac:dyDescent="0.25">
      <c r="A46" s="1">
        <f>DATE(2017,5,2)</f>
        <v>42857</v>
      </c>
      <c r="B46" s="2">
        <f>TIME(2,19,0)</f>
        <v>9.6527777777777768E-2</v>
      </c>
      <c r="H46" t="s">
        <v>2</v>
      </c>
    </row>
    <row r="47" spans="1:8" x14ac:dyDescent="0.25">
      <c r="A47" s="1">
        <f>DATE(2011,7,19)</f>
        <v>40743</v>
      </c>
      <c r="B47" s="2">
        <f>TIME(2,45,0)</f>
        <v>0.11458333333333333</v>
      </c>
    </row>
    <row r="48" spans="1:8" x14ac:dyDescent="0.25">
      <c r="A48" s="1">
        <f>DATE(2011,3,15)</f>
        <v>40617</v>
      </c>
      <c r="B48" s="2">
        <f>TIME(2,40,0)</f>
        <v>0.1111111111111111</v>
      </c>
    </row>
    <row r="49" spans="1:3" x14ac:dyDescent="0.25">
      <c r="A49" s="1">
        <f>DATE(2011,12,19)</f>
        <v>40896</v>
      </c>
      <c r="B49" s="2">
        <f>TIME(2,51,0)</f>
        <v>0.11875000000000001</v>
      </c>
      <c r="C49" t="s">
        <v>0</v>
      </c>
    </row>
    <row r="50" spans="1:3" x14ac:dyDescent="0.25">
      <c r="A50" s="1">
        <f>DATE(2015,9,1)</f>
        <v>42248</v>
      </c>
      <c r="B50" s="2">
        <f>TIME(1,49,0)</f>
        <v>7.5694444444444439E-2</v>
      </c>
    </row>
    <row r="51" spans="1:3" x14ac:dyDescent="0.25">
      <c r="A51" s="1">
        <f>DATE(2017,6,20)</f>
        <v>42906</v>
      </c>
      <c r="B51" s="2">
        <f>TIME(1,42,0)</f>
        <v>7.0833333333333331E-2</v>
      </c>
    </row>
    <row r="52" spans="1:3" x14ac:dyDescent="0.25">
      <c r="A52" s="1">
        <f>DATE(2016,2,2)</f>
        <v>42402</v>
      </c>
      <c r="B52" s="2">
        <f>TIME(1,45,0)</f>
        <v>7.2916666666666671E-2</v>
      </c>
    </row>
    <row r="53" spans="1:3" x14ac:dyDescent="0.25">
      <c r="A53" s="1">
        <f>DATE(2015,6,30)</f>
        <v>42185</v>
      </c>
      <c r="B53" s="2">
        <f>TIME(1,46,0)</f>
        <v>7.3611111111111113E-2</v>
      </c>
    </row>
    <row r="54" spans="1:3" x14ac:dyDescent="0.25">
      <c r="A54" s="1">
        <f>DATE(2019,8,27)</f>
        <v>43704</v>
      </c>
      <c r="B54" s="2">
        <f>TIME(1,34,0)</f>
        <v>6.5277777777777782E-2</v>
      </c>
    </row>
    <row r="55" spans="1:3" x14ac:dyDescent="0.25">
      <c r="A55" s="1">
        <f>DATE(2022,2,22)</f>
        <v>44614</v>
      </c>
      <c r="B55" s="2">
        <f>TIME(1,22,0)</f>
        <v>5.6944444444444443E-2</v>
      </c>
    </row>
    <row r="56" spans="1:3" x14ac:dyDescent="0.25">
      <c r="A56" s="1">
        <f>DATE(2010,11,30)</f>
        <v>40512</v>
      </c>
      <c r="B56" s="2">
        <f>TIME(3,5,0)</f>
        <v>0.12847222222222224</v>
      </c>
    </row>
    <row r="57" spans="1:3" x14ac:dyDescent="0.25">
      <c r="A57" s="1">
        <f>DATE(2012,11,13)</f>
        <v>41226</v>
      </c>
      <c r="B57" s="2">
        <f>TIME(2,42,0)</f>
        <v>0.1125</v>
      </c>
    </row>
    <row r="58" spans="1:3" x14ac:dyDescent="0.25">
      <c r="A58" s="1">
        <f>DATE(2013,2,12)</f>
        <v>41317</v>
      </c>
      <c r="B58" s="2">
        <f>TIME(2,15,0)</f>
        <v>9.375E-2</v>
      </c>
    </row>
    <row r="59" spans="1:3" x14ac:dyDescent="0.25">
      <c r="A59" s="1">
        <f>DATE(2011,4,7)</f>
        <v>40640</v>
      </c>
      <c r="B59" s="2">
        <f>TIME(2,50,0)</f>
        <v>0.11805555555555557</v>
      </c>
    </row>
    <row r="60" spans="1:3" x14ac:dyDescent="0.25">
      <c r="A60" s="1">
        <f>DATE(2022,10,4)</f>
        <v>44838</v>
      </c>
      <c r="B60" s="2">
        <f>TIME(1,24,0)</f>
        <v>5.8333333333333327E-2</v>
      </c>
    </row>
    <row r="61" spans="1:3" x14ac:dyDescent="0.25">
      <c r="A61" s="1">
        <f>DATE(2019,5,2)</f>
        <v>43587</v>
      </c>
      <c r="B61" s="2">
        <f>TIME(1,31,0)</f>
        <v>6.3194444444444442E-2</v>
      </c>
    </row>
    <row r="62" spans="1:3" x14ac:dyDescent="0.25">
      <c r="A62" s="1">
        <f>DATE(2014,6,24)</f>
        <v>41814</v>
      </c>
      <c r="B62" s="2">
        <f>TIME(1,52,0)</f>
        <v>7.7777777777777779E-2</v>
      </c>
    </row>
    <row r="63" spans="1:3" x14ac:dyDescent="0.25">
      <c r="A63" s="1">
        <f>DATE(2013,12,17)</f>
        <v>41625</v>
      </c>
      <c r="B63" s="2">
        <f>TIME(1,58,0)</f>
        <v>8.1944444444444445E-2</v>
      </c>
    </row>
    <row r="64" spans="1:3" x14ac:dyDescent="0.25">
      <c r="A64" s="1">
        <f>DATE(2015,2,17)</f>
        <v>42052</v>
      </c>
      <c r="B64" s="2">
        <f>TIME(1,43,0)</f>
        <v>7.1527777777777787E-2</v>
      </c>
    </row>
    <row r="65" spans="1:4" x14ac:dyDescent="0.25">
      <c r="A65" s="1">
        <f>DATE(2019,4,2)</f>
        <v>43557</v>
      </c>
      <c r="B65" s="2">
        <f>TIME(1,33,0)</f>
        <v>6.458333333333334E-2</v>
      </c>
    </row>
    <row r="66" spans="1:4" x14ac:dyDescent="0.25">
      <c r="A66" s="1">
        <f>DATE(2019,8,20)</f>
        <v>43697</v>
      </c>
      <c r="B66" s="2">
        <f>TIME(1,37,0)</f>
        <v>6.7361111111111108E-2</v>
      </c>
    </row>
    <row r="67" spans="1:4" x14ac:dyDescent="0.25">
      <c r="A67" s="1">
        <f>DATE(2018,4,3)</f>
        <v>43193</v>
      </c>
      <c r="B67" s="2">
        <f>TIME(1,44,0)</f>
        <v>7.2222222222222229E-2</v>
      </c>
    </row>
    <row r="68" spans="1:4" x14ac:dyDescent="0.25">
      <c r="A68" s="1">
        <f>DATE(2013,1,22)</f>
        <v>41296</v>
      </c>
      <c r="B68" s="2">
        <f>TIME(3,36,0)</f>
        <v>0.15</v>
      </c>
      <c r="D68" t="s">
        <v>2</v>
      </c>
    </row>
    <row r="69" spans="1:4" x14ac:dyDescent="0.25">
      <c r="A69" s="1">
        <f>DATE(2015,11,24)</f>
        <v>42332</v>
      </c>
      <c r="B69" s="2">
        <f>TIME(1,37,0)</f>
        <v>6.7361111111111108E-2</v>
      </c>
    </row>
    <row r="70" spans="1:4" x14ac:dyDescent="0.25">
      <c r="A70" s="1">
        <f>DATE(2015,2,10)</f>
        <v>42045</v>
      </c>
      <c r="B70" s="2">
        <f>TIME(1,48,0)</f>
        <v>7.4999999999999997E-2</v>
      </c>
    </row>
    <row r="71" spans="1:4" x14ac:dyDescent="0.25">
      <c r="A71" s="1">
        <f>DATE(2022,11,8)</f>
        <v>44873</v>
      </c>
      <c r="B71" s="2">
        <f>TIME(1,26,0)</f>
        <v>5.9722222222222225E-2</v>
      </c>
    </row>
    <row r="72" spans="1:4" x14ac:dyDescent="0.25">
      <c r="A72" s="1">
        <f>DATE(2012,8,28)</f>
        <v>41149</v>
      </c>
      <c r="B72" s="2">
        <f>TIME(1,58,0)</f>
        <v>8.1944444444444445E-2</v>
      </c>
    </row>
    <row r="73" spans="1:4" x14ac:dyDescent="0.25">
      <c r="A73" s="1">
        <f>DATE(2016,3,29)</f>
        <v>42458</v>
      </c>
      <c r="B73" s="2">
        <f>TIME(1,47,0)</f>
        <v>7.4305555555555555E-2</v>
      </c>
    </row>
    <row r="74" spans="1:4" x14ac:dyDescent="0.25">
      <c r="A74" s="1">
        <f>DATE(2019,2,26)</f>
        <v>43522</v>
      </c>
      <c r="B74" s="2">
        <f>TIME(1,37,0)</f>
        <v>6.7361111111111108E-2</v>
      </c>
    </row>
    <row r="75" spans="1:4" x14ac:dyDescent="0.25">
      <c r="A75" s="1">
        <f>DATE(2012,6,1)</f>
        <v>41061</v>
      </c>
      <c r="B75" s="2">
        <f>TIME(1,54,0)</f>
        <v>7.9166666666666663E-2</v>
      </c>
    </row>
    <row r="76" spans="1:4" x14ac:dyDescent="0.25">
      <c r="A76" s="1">
        <f>DATE(2013,9,24)</f>
        <v>41541</v>
      </c>
      <c r="B76" s="2">
        <f>TIME(1,52,0)</f>
        <v>7.7777777777777779E-2</v>
      </c>
    </row>
    <row r="77" spans="1:4" x14ac:dyDescent="0.25">
      <c r="A77" s="1">
        <f>DATE(2017,3,28)</f>
        <v>42822</v>
      </c>
      <c r="B77" s="2">
        <f>TIME(1,42,0)</f>
        <v>7.0833333333333331E-2</v>
      </c>
    </row>
    <row r="78" spans="1:4" x14ac:dyDescent="0.25">
      <c r="A78" s="1">
        <f>DATE(2019,12,3)</f>
        <v>43802</v>
      </c>
      <c r="B78" s="2">
        <f>TIME(1,46,0)</f>
        <v>7.3611111111111113E-2</v>
      </c>
    </row>
    <row r="79" spans="1:4" x14ac:dyDescent="0.25">
      <c r="A79" s="1">
        <f>DATE(2014,7,1)</f>
        <v>41821</v>
      </c>
      <c r="B79" s="2">
        <f>TIME(1,57,0)</f>
        <v>8.1250000000000003E-2</v>
      </c>
    </row>
    <row r="80" spans="1:4" x14ac:dyDescent="0.25">
      <c r="A80" s="1">
        <f>DATE(2019,7,8)</f>
        <v>43654</v>
      </c>
      <c r="B80" s="2">
        <f>TIME(1,37,0)</f>
        <v>6.7361111111111108E-2</v>
      </c>
    </row>
    <row r="81" spans="1:8" x14ac:dyDescent="0.25">
      <c r="A81" s="1">
        <f>DATE(2020,7,21)</f>
        <v>44033</v>
      </c>
      <c r="B81" s="2">
        <f>TIME(1,35,0)</f>
        <v>6.5972222222222224E-2</v>
      </c>
    </row>
    <row r="82" spans="1:8" x14ac:dyDescent="0.25">
      <c r="A82" s="1">
        <f>DATE(2015,2,23)</f>
        <v>42058</v>
      </c>
      <c r="B82" s="2">
        <f>TIME(1,44,0)</f>
        <v>7.2222222222222229E-2</v>
      </c>
    </row>
    <row r="83" spans="1:8" x14ac:dyDescent="0.25">
      <c r="A83" s="1">
        <f>DATE(2018,2,26)</f>
        <v>43157</v>
      </c>
      <c r="B83" s="2">
        <f>TIME(1,39,0)</f>
        <v>6.8749999999999992E-2</v>
      </c>
    </row>
    <row r="84" spans="1:8" x14ac:dyDescent="0.25">
      <c r="A84" s="1">
        <f>DATE(2017,7,11)</f>
        <v>42927</v>
      </c>
      <c r="B84" s="2">
        <f>TIME(1,50,0)</f>
        <v>7.6388888888888895E-2</v>
      </c>
    </row>
    <row r="85" spans="1:8" x14ac:dyDescent="0.25">
      <c r="A85" s="1">
        <f>DATE(2014,6,9)</f>
        <v>41799</v>
      </c>
      <c r="B85" s="2">
        <f>TIME(1,51,0)</f>
        <v>7.7083333333333337E-2</v>
      </c>
    </row>
    <row r="86" spans="1:8" x14ac:dyDescent="0.25">
      <c r="A86" s="1">
        <f>DATE(2016,10,18)</f>
        <v>42661</v>
      </c>
      <c r="B86" s="2">
        <f>TIME(1,36,0)</f>
        <v>6.6666666666666666E-2</v>
      </c>
    </row>
    <row r="87" spans="1:8" x14ac:dyDescent="0.25">
      <c r="A87" s="1">
        <f>DATE(2019,12,3)</f>
        <v>43802</v>
      </c>
      <c r="B87" s="2">
        <f>TIME(2,12,0)</f>
        <v>9.1666666666666674E-2</v>
      </c>
      <c r="H87" t="s">
        <v>3</v>
      </c>
    </row>
    <row r="88" spans="1:8" x14ac:dyDescent="0.25">
      <c r="A88" s="1">
        <f>DATE(2018,6,5)</f>
        <v>43256</v>
      </c>
      <c r="B88" s="2">
        <f>TIME(1,37,0)</f>
        <v>6.7361111111111108E-2</v>
      </c>
    </row>
    <row r="89" spans="1:8" x14ac:dyDescent="0.25">
      <c r="A89" s="1">
        <f>DATE(2011,12,6)</f>
        <v>40883</v>
      </c>
      <c r="B89" s="2">
        <f>TIME(2,5,0)</f>
        <v>8.6805555555555566E-2</v>
      </c>
    </row>
    <row r="90" spans="1:8" x14ac:dyDescent="0.25">
      <c r="A90" s="1">
        <f>DATE(2021,4,20)</f>
        <v>44306</v>
      </c>
      <c r="B90" s="2">
        <f>TIME(1,23,0)</f>
        <v>5.7638888888888885E-2</v>
      </c>
    </row>
    <row r="91" spans="1:8" x14ac:dyDescent="0.25">
      <c r="A91" s="1">
        <f>DATE(2017,1,3)</f>
        <v>42738</v>
      </c>
      <c r="B91" s="2">
        <f>TIME(1,36,0)</f>
        <v>6.6666666666666666E-2</v>
      </c>
    </row>
    <row r="92" spans="1:8" x14ac:dyDescent="0.25">
      <c r="A92" s="1">
        <f>DATE(2017,10,17)</f>
        <v>43025</v>
      </c>
      <c r="B92" s="2">
        <f>TIME(1,42,0)</f>
        <v>7.0833333333333331E-2</v>
      </c>
    </row>
    <row r="93" spans="1:8" x14ac:dyDescent="0.25">
      <c r="A93" s="1">
        <f>DATE(2013,1,29)</f>
        <v>41303</v>
      </c>
      <c r="B93" s="2">
        <f>TIME(1,51,0)</f>
        <v>7.7083333333333337E-2</v>
      </c>
    </row>
    <row r="94" spans="1:8" x14ac:dyDescent="0.25">
      <c r="A94" s="1">
        <f>DATE(2017,8,22)</f>
        <v>42969</v>
      </c>
      <c r="B94" s="2">
        <f>TIME(1,34,0)</f>
        <v>6.5277777777777782E-2</v>
      </c>
    </row>
    <row r="95" spans="1:8" x14ac:dyDescent="0.25">
      <c r="A95" s="1">
        <f>DATE(2017,3,7)</f>
        <v>42801</v>
      </c>
      <c r="B95" s="2">
        <f>TIME(1,49,0)</f>
        <v>7.5694444444444439E-2</v>
      </c>
    </row>
    <row r="96" spans="1:8" x14ac:dyDescent="0.25">
      <c r="A96" s="1">
        <f>DATE(2014,3,11)</f>
        <v>41709</v>
      </c>
      <c r="B96" s="2">
        <f>TIME(1,46,0)</f>
        <v>7.3611111111111113E-2</v>
      </c>
    </row>
    <row r="97" spans="1:8" x14ac:dyDescent="0.25">
      <c r="A97" s="1">
        <f>DATE(2022,3,8)</f>
        <v>44628</v>
      </c>
      <c r="B97" s="2">
        <f>TIME(1,52,0)</f>
        <v>7.7777777777777779E-2</v>
      </c>
      <c r="H97" t="s">
        <v>2</v>
      </c>
    </row>
    <row r="98" spans="1:8" x14ac:dyDescent="0.25">
      <c r="A98" s="1">
        <f>DATE(2016,7,5)</f>
        <v>42556</v>
      </c>
      <c r="B98" s="2">
        <f>TIME(2,15,0)</f>
        <v>9.375E-2</v>
      </c>
      <c r="C98" t="s">
        <v>0</v>
      </c>
    </row>
    <row r="99" spans="1:8" x14ac:dyDescent="0.25">
      <c r="A99" s="1">
        <f>DATE(2014,7,22)</f>
        <v>41842</v>
      </c>
      <c r="B99" s="2">
        <f>TIME(2,35,0)</f>
        <v>0.1076388888888889</v>
      </c>
      <c r="F99" t="s">
        <v>2</v>
      </c>
    </row>
    <row r="100" spans="1:8" x14ac:dyDescent="0.25">
      <c r="A100" s="1">
        <f>DATE(2011,5,24)</f>
        <v>40687</v>
      </c>
      <c r="B100" s="2">
        <f>TIME(2,58,0)</f>
        <v>0.12361111111111112</v>
      </c>
      <c r="D100" t="s">
        <v>2</v>
      </c>
    </row>
    <row r="101" spans="1:8" x14ac:dyDescent="0.25">
      <c r="A101" s="1">
        <f>DATE(2021,4,6)</f>
        <v>44292</v>
      </c>
      <c r="B101" s="2">
        <f>TIME(1,31,0)</f>
        <v>6.3194444444444442E-2</v>
      </c>
    </row>
    <row r="102" spans="1:8" x14ac:dyDescent="0.25">
      <c r="A102" s="1">
        <f>DATE(2017,12,19)</f>
        <v>43088</v>
      </c>
      <c r="B102" s="2">
        <f>TIME(1,43,0)</f>
        <v>7.1527777777777787E-2</v>
      </c>
    </row>
    <row r="103" spans="1:8" x14ac:dyDescent="0.25">
      <c r="A103" s="1">
        <f>DATE(2018,3,27)</f>
        <v>43186</v>
      </c>
      <c r="B103" s="2">
        <f>TIME(1,33,0)</f>
        <v>6.458333333333334E-2</v>
      </c>
    </row>
    <row r="104" spans="1:8" x14ac:dyDescent="0.25">
      <c r="A104" s="1">
        <f>DATE(2015,7,21)</f>
        <v>42206</v>
      </c>
      <c r="B104" s="2">
        <f>TIME(1,47,0)</f>
        <v>7.4305555555555555E-2</v>
      </c>
    </row>
    <row r="105" spans="1:8" x14ac:dyDescent="0.25">
      <c r="A105" s="1">
        <f>DATE(2013,5,14)</f>
        <v>41408</v>
      </c>
      <c r="B105" s="2">
        <f>TIME(2,9,0)</f>
        <v>8.9583333333333334E-2</v>
      </c>
    </row>
    <row r="106" spans="1:8" x14ac:dyDescent="0.25">
      <c r="A106" s="1">
        <f>DATE(2014,2,3)</f>
        <v>41673</v>
      </c>
      <c r="B106" s="2">
        <f>TIME(1,44,0)</f>
        <v>7.2222222222222229E-2</v>
      </c>
    </row>
    <row r="107" spans="1:8" x14ac:dyDescent="0.25">
      <c r="A107" s="1">
        <f>DATE(2019,9,24)</f>
        <v>43732</v>
      </c>
      <c r="B107" s="2">
        <f>TIME(1,26,0)</f>
        <v>5.9722222222222225E-2</v>
      </c>
    </row>
    <row r="108" spans="1:8" x14ac:dyDescent="0.25">
      <c r="A108" s="1">
        <f>DATE(2013,4,23)</f>
        <v>41387</v>
      </c>
      <c r="B108" s="2">
        <f>TIME(1,50,0)</f>
        <v>7.6388888888888895E-2</v>
      </c>
    </row>
    <row r="109" spans="1:8" x14ac:dyDescent="0.25">
      <c r="A109" s="1">
        <f>DATE(2020,12,8)</f>
        <v>44173</v>
      </c>
      <c r="B109" s="2">
        <f>TIME(1,24,0)</f>
        <v>5.8333333333333327E-2</v>
      </c>
    </row>
    <row r="110" spans="1:8" x14ac:dyDescent="0.25">
      <c r="A110" s="1">
        <f>DATE(2011,8,22)</f>
        <v>40777</v>
      </c>
      <c r="B110" s="2">
        <f>TIME(2,22,0)</f>
        <v>9.8611111111111108E-2</v>
      </c>
    </row>
    <row r="111" spans="1:8" x14ac:dyDescent="0.25">
      <c r="A111" s="1">
        <f>DATE(2015,12,15)</f>
        <v>42353</v>
      </c>
      <c r="B111" s="2">
        <f>TIME(1,45,0)</f>
        <v>7.2916666666666671E-2</v>
      </c>
    </row>
    <row r="112" spans="1:8" x14ac:dyDescent="0.25">
      <c r="A112" s="1">
        <f>DATE(2021,6,22)</f>
        <v>44369</v>
      </c>
      <c r="B112" s="2">
        <f>TIME(1,58,0)</f>
        <v>8.1944444444444445E-2</v>
      </c>
      <c r="H112" t="s">
        <v>2</v>
      </c>
    </row>
    <row r="113" spans="1:8" x14ac:dyDescent="0.25">
      <c r="A113" s="1">
        <f>DATE(2016,6,21)</f>
        <v>42542</v>
      </c>
      <c r="B113" s="2">
        <f>TIME(1,38,0)</f>
        <v>6.805555555555555E-2</v>
      </c>
    </row>
    <row r="114" spans="1:8" x14ac:dyDescent="0.25">
      <c r="A114" s="1">
        <f>DATE(2016,4,26)</f>
        <v>42486</v>
      </c>
      <c r="B114" s="2">
        <f>TIME(1,42,0)</f>
        <v>7.0833333333333331E-2</v>
      </c>
    </row>
    <row r="115" spans="1:8" x14ac:dyDescent="0.25">
      <c r="A115" s="1">
        <f>DATE(2013,7,2)</f>
        <v>41457</v>
      </c>
      <c r="B115" s="2">
        <f>TIME(2,18,0)</f>
        <v>9.5833333333333326E-2</v>
      </c>
      <c r="C115" t="s">
        <v>0</v>
      </c>
    </row>
    <row r="116" spans="1:8" x14ac:dyDescent="0.25">
      <c r="A116" s="1">
        <f>DATE(2019,4,12)</f>
        <v>43567</v>
      </c>
      <c r="B116" s="2">
        <f>TIME(1,34,0)</f>
        <v>6.5277777777777782E-2</v>
      </c>
    </row>
    <row r="117" spans="1:8" x14ac:dyDescent="0.25">
      <c r="A117" s="1">
        <f>DATE(2016,6,21)</f>
        <v>42542</v>
      </c>
      <c r="B117" s="2">
        <f>TIME(1,49,0)</f>
        <v>7.5694444444444439E-2</v>
      </c>
    </row>
    <row r="118" spans="1:8" x14ac:dyDescent="0.25">
      <c r="A118" s="1">
        <f>DATE(2017,11,1)</f>
        <v>43040</v>
      </c>
      <c r="B118" s="2">
        <f>TIME(1,36,0)</f>
        <v>6.6666666666666666E-2</v>
      </c>
    </row>
    <row r="119" spans="1:8" x14ac:dyDescent="0.25">
      <c r="A119" s="1">
        <f>DATE(2019,2,12)</f>
        <v>43508</v>
      </c>
      <c r="B119" s="2">
        <f>TIME(1,34,0)</f>
        <v>6.5277777777777782E-2</v>
      </c>
    </row>
    <row r="120" spans="1:8" x14ac:dyDescent="0.25">
      <c r="A120" s="1">
        <f>DATE(2013,8,28)</f>
        <v>41514</v>
      </c>
      <c r="B120" s="2">
        <f>TIME(2,3,0)</f>
        <v>8.5416666666666655E-2</v>
      </c>
    </row>
    <row r="121" spans="1:8" x14ac:dyDescent="0.25">
      <c r="A121" s="1">
        <f>DATE(2019,1,8)</f>
        <v>43473</v>
      </c>
      <c r="B121" s="2">
        <f>TIME(1,35,0)</f>
        <v>6.5972222222222224E-2</v>
      </c>
    </row>
    <row r="122" spans="1:8" x14ac:dyDescent="0.25">
      <c r="A122" s="1">
        <f>DATE(2020,5,5)</f>
        <v>43956</v>
      </c>
      <c r="B122" s="2">
        <f>TIME(1,22,0)</f>
        <v>5.6944444444444443E-2</v>
      </c>
    </row>
    <row r="123" spans="1:8" x14ac:dyDescent="0.25">
      <c r="A123" s="1">
        <f>DATE(2014,6,20)</f>
        <v>41810</v>
      </c>
      <c r="B123" s="2">
        <f>TIME(1,46,0)</f>
        <v>7.3611111111111113E-2</v>
      </c>
    </row>
    <row r="124" spans="1:8" x14ac:dyDescent="0.25">
      <c r="A124" s="1">
        <f>DATE(2018,3,13)</f>
        <v>43172</v>
      </c>
      <c r="B124" s="2">
        <f>TIME(1,30,0)</f>
        <v>6.25E-2</v>
      </c>
    </row>
    <row r="125" spans="1:8" x14ac:dyDescent="0.25">
      <c r="A125" s="1">
        <f>DATE(2019,5,21)</f>
        <v>43606</v>
      </c>
      <c r="B125" s="2">
        <f>TIME(1,26,0)</f>
        <v>5.9722222222222225E-2</v>
      </c>
    </row>
    <row r="126" spans="1:8" x14ac:dyDescent="0.25">
      <c r="A126" s="1">
        <f>DATE(2014,12,16)</f>
        <v>41989</v>
      </c>
      <c r="B126" s="2">
        <f>TIME(1,46,0)</f>
        <v>7.3611111111111113E-2</v>
      </c>
    </row>
    <row r="127" spans="1:8" x14ac:dyDescent="0.25">
      <c r="A127" s="1">
        <f>DATE(2015,10,13)</f>
        <v>42290</v>
      </c>
      <c r="B127" s="2">
        <f>TIME(2,5,0)</f>
        <v>8.6805555555555566E-2</v>
      </c>
      <c r="C127" t="s">
        <v>0</v>
      </c>
      <c r="E127" t="s">
        <v>2</v>
      </c>
    </row>
    <row r="128" spans="1:8" x14ac:dyDescent="0.25">
      <c r="A128" s="1">
        <f>DATE(2020,1,14)</f>
        <v>43844</v>
      </c>
      <c r="B128" s="2">
        <f>TIME(1,45,0)</f>
        <v>7.2916666666666671E-2</v>
      </c>
      <c r="H128" t="s">
        <v>2</v>
      </c>
    </row>
    <row r="129" spans="1:8" x14ac:dyDescent="0.25">
      <c r="A129" s="1">
        <f>DATE(2016,5,10)</f>
        <v>42500</v>
      </c>
      <c r="B129" s="2">
        <f>TIME(1,42,0)</f>
        <v>7.0833333333333331E-2</v>
      </c>
      <c r="C129" s="1"/>
    </row>
    <row r="130" spans="1:8" x14ac:dyDescent="0.25">
      <c r="A130" s="1">
        <f>DATE(2016,4,24)</f>
        <v>42484</v>
      </c>
      <c r="B130" s="2">
        <f>TIME(2,3,0)</f>
        <v>8.5416666666666655E-2</v>
      </c>
      <c r="H130" t="s">
        <v>2</v>
      </c>
    </row>
    <row r="131" spans="1:8" x14ac:dyDescent="0.25">
      <c r="A131" s="1">
        <f>DATE(2015,7,7)</f>
        <v>42192</v>
      </c>
      <c r="B131" s="2">
        <f>TIME(1,42,0)</f>
        <v>7.0833333333333331E-2</v>
      </c>
    </row>
    <row r="132" spans="1:8" x14ac:dyDescent="0.25">
      <c r="A132" s="1">
        <f>DATE(2012,7,24)</f>
        <v>41114</v>
      </c>
      <c r="B132" s="2">
        <f>TIME(1,50,0)</f>
        <v>7.6388888888888895E-2</v>
      </c>
    </row>
    <row r="133" spans="1:8" x14ac:dyDescent="0.25">
      <c r="A133" s="1">
        <f>DATE(2013,4,2)</f>
        <v>41366</v>
      </c>
      <c r="B133" s="2">
        <f>TIME(1,49,0)</f>
        <v>7.5694444444444439E-2</v>
      </c>
    </row>
    <row r="134" spans="1:8" x14ac:dyDescent="0.25">
      <c r="A134" s="1">
        <f>DATE(2014,4,1)</f>
        <v>41730</v>
      </c>
      <c r="B134" s="2">
        <f>TIME(1,35,0)</f>
        <v>6.5972222222222224E-2</v>
      </c>
    </row>
    <row r="135" spans="1:8" x14ac:dyDescent="0.25">
      <c r="A135" s="1">
        <f>DATE(2017,10,17)</f>
        <v>43025</v>
      </c>
      <c r="B135" s="2">
        <f>TIME(2,5,0)</f>
        <v>8.6805555555555566E-2</v>
      </c>
      <c r="E135" t="s">
        <v>2</v>
      </c>
    </row>
    <row r="136" spans="1:8" x14ac:dyDescent="0.25">
      <c r="A136" s="1">
        <f>DATE(2014,8,26)</f>
        <v>41877</v>
      </c>
      <c r="B136" s="2">
        <f>TIME(1,43,0)</f>
        <v>7.1527777777777787E-2</v>
      </c>
    </row>
    <row r="137" spans="1:8" x14ac:dyDescent="0.25">
      <c r="A137" s="1">
        <f>DATE(2012,5,15)</f>
        <v>41044</v>
      </c>
      <c r="B137" s="2">
        <f>TIME(2,20,0)</f>
        <v>9.7222222222222224E-2</v>
      </c>
    </row>
    <row r="138" spans="1:8" x14ac:dyDescent="0.25">
      <c r="A138" s="1">
        <f>DATE(2016,9,27)</f>
        <v>42640</v>
      </c>
      <c r="B138" s="2">
        <f>TIME(1,30,0)</f>
        <v>6.25E-2</v>
      </c>
    </row>
    <row r="139" spans="1:8" x14ac:dyDescent="0.25">
      <c r="A139" s="1">
        <f>DATE(2014,1,20)</f>
        <v>41659</v>
      </c>
      <c r="B139" s="2">
        <f>TIME(2,5,0)</f>
        <v>8.6805555555555566E-2</v>
      </c>
      <c r="G139" t="s">
        <v>2</v>
      </c>
    </row>
    <row r="140" spans="1:8" x14ac:dyDescent="0.25">
      <c r="A140" s="1">
        <f>DATE(2013,6,11)</f>
        <v>41436</v>
      </c>
      <c r="B140" s="2">
        <f>TIME(1,39,0)</f>
        <v>6.8749999999999992E-2</v>
      </c>
    </row>
    <row r="141" spans="1:8" x14ac:dyDescent="0.25">
      <c r="A141" s="1">
        <f>DATE(2021,9,9)</f>
        <v>44448</v>
      </c>
      <c r="B141" s="2">
        <f>TIME(1,55,0)</f>
        <v>7.9861111111111105E-2</v>
      </c>
      <c r="H141" t="s">
        <v>2</v>
      </c>
    </row>
    <row r="142" spans="1:8" x14ac:dyDescent="0.25">
      <c r="A142" s="1">
        <f>DATE(2017,1,31)</f>
        <v>42766</v>
      </c>
      <c r="B142" s="2">
        <f>TIME(1,35,0)</f>
        <v>6.5972222222222224E-2</v>
      </c>
    </row>
    <row r="143" spans="1:8" x14ac:dyDescent="0.25">
      <c r="A143" s="1">
        <f>DATE(2017,10,10)</f>
        <v>43018</v>
      </c>
      <c r="B143" s="2">
        <f>TIME(1,43,0)</f>
        <v>7.1527777777777787E-2</v>
      </c>
    </row>
    <row r="144" spans="1:8" x14ac:dyDescent="0.25">
      <c r="A144" s="1">
        <f>DATE(2012,11,6)</f>
        <v>41219</v>
      </c>
      <c r="B144" s="2">
        <f>TIME(3,45,0)</f>
        <v>0.15625</v>
      </c>
      <c r="D144" t="s">
        <v>1</v>
      </c>
    </row>
    <row r="145" spans="1:5" x14ac:dyDescent="0.25">
      <c r="A145" s="1">
        <f>DATE(2018,1,16)</f>
        <v>43116</v>
      </c>
      <c r="B145" s="2">
        <f>TIME(1,40,0)</f>
        <v>6.9444444444444434E-2</v>
      </c>
    </row>
    <row r="146" spans="1:5" x14ac:dyDescent="0.25">
      <c r="A146" s="1">
        <f>DATE(2018,8,21)</f>
        <v>43333</v>
      </c>
      <c r="B146" s="2">
        <f>TIME(1,34,0)</f>
        <v>6.5277777777777782E-2</v>
      </c>
    </row>
    <row r="147" spans="1:5" x14ac:dyDescent="0.25">
      <c r="A147" s="1">
        <f>DATE(2017,5,30)</f>
        <v>42885</v>
      </c>
      <c r="B147" s="2">
        <f>TIME(1,44,0)</f>
        <v>7.2222222222222229E-2</v>
      </c>
    </row>
    <row r="148" spans="1:5" x14ac:dyDescent="0.25">
      <c r="A148" s="1">
        <f>DATE(2018,1,9)</f>
        <v>43109</v>
      </c>
      <c r="B148" s="2">
        <f>TIME(1,43,0)</f>
        <v>7.1527777777777787E-2</v>
      </c>
    </row>
    <row r="149" spans="1:5" x14ac:dyDescent="0.25">
      <c r="A149" s="1">
        <f>DATE(2018,1,30)</f>
        <v>43130</v>
      </c>
      <c r="B149" s="2">
        <f>TIME(1,50,0)</f>
        <v>7.6388888888888895E-2</v>
      </c>
      <c r="E149" t="s">
        <v>3</v>
      </c>
    </row>
    <row r="150" spans="1:5" x14ac:dyDescent="0.25">
      <c r="A150" s="1">
        <f>DATE(2012,5,22)</f>
        <v>41051</v>
      </c>
      <c r="B150" s="2">
        <f>TIME(2,43,0)</f>
        <v>0.11319444444444444</v>
      </c>
      <c r="C150" t="s">
        <v>0</v>
      </c>
    </row>
    <row r="151" spans="1:5" x14ac:dyDescent="0.25">
      <c r="A151" s="1">
        <f>DATE(2012,4,17)</f>
        <v>41016</v>
      </c>
      <c r="B151" s="2">
        <f>TIME(1,58,0)</f>
        <v>8.1944444444444445E-2</v>
      </c>
    </row>
    <row r="152" spans="1:5" x14ac:dyDescent="0.25">
      <c r="A152" s="1">
        <f>DATE(2018,6,26)</f>
        <v>43277</v>
      </c>
      <c r="B152" s="2">
        <f>TIME(1,26,0)</f>
        <v>5.9722222222222225E-2</v>
      </c>
    </row>
    <row r="153" spans="1:5" x14ac:dyDescent="0.25">
      <c r="A153" s="1">
        <f>DATE(2014,10,21)</f>
        <v>41933</v>
      </c>
      <c r="B153" s="2">
        <f>TIME(1,46,0)</f>
        <v>7.3611111111111113E-2</v>
      </c>
    </row>
    <row r="154" spans="1:5" x14ac:dyDescent="0.25">
      <c r="A154" s="1">
        <f>DATE(2016,11,22)</f>
        <v>42696</v>
      </c>
      <c r="B154" s="2">
        <f>TIME(1,49,0)</f>
        <v>7.5694444444444439E-2</v>
      </c>
    </row>
    <row r="155" spans="1:5" x14ac:dyDescent="0.25">
      <c r="A155" s="1">
        <f>DATE(2017,3,28)</f>
        <v>42822</v>
      </c>
      <c r="B155" s="2">
        <f>TIME(1,25,0)</f>
        <v>5.9027777777777783E-2</v>
      </c>
    </row>
    <row r="156" spans="1:5" x14ac:dyDescent="0.25">
      <c r="A156" s="1">
        <f>DATE(2012,10,23)</f>
        <v>41205</v>
      </c>
      <c r="B156" s="2">
        <f>TIME(2,10,0)</f>
        <v>9.0277777777777776E-2</v>
      </c>
    </row>
    <row r="157" spans="1:5" x14ac:dyDescent="0.25">
      <c r="A157" s="1">
        <f>DATE(2012,10,31)</f>
        <v>41213</v>
      </c>
      <c r="B157" s="2">
        <f>TIME(2,0,0)</f>
        <v>8.3333333333333329E-2</v>
      </c>
    </row>
    <row r="158" spans="1:5" x14ac:dyDescent="0.25">
      <c r="A158" s="1">
        <f>DATE(2013,11,12)</f>
        <v>41590</v>
      </c>
      <c r="B158" s="2">
        <f>TIME(1,56,0)</f>
        <v>8.0555555555555561E-2</v>
      </c>
    </row>
    <row r="159" spans="1:5" x14ac:dyDescent="0.25">
      <c r="A159" s="1">
        <f>DATE(2017,3,28)</f>
        <v>42822</v>
      </c>
      <c r="B159" s="2">
        <f>TIME(1,40,0)</f>
        <v>6.9444444444444434E-2</v>
      </c>
    </row>
    <row r="160" spans="1:5" x14ac:dyDescent="0.25">
      <c r="A160" s="1">
        <f>DATE(2016,5,10)</f>
        <v>42500</v>
      </c>
      <c r="B160" s="2">
        <f>TIME(1,32,0)</f>
        <v>6.3888888888888884E-2</v>
      </c>
    </row>
    <row r="161" spans="1:2" x14ac:dyDescent="0.25">
      <c r="A161" s="1">
        <f>DATE(2021,6,22)</f>
        <v>44369</v>
      </c>
      <c r="B161" s="2">
        <f>TIME(1,26,0)</f>
        <v>5.9722222222222225E-2</v>
      </c>
    </row>
    <row r="162" spans="1:2" x14ac:dyDescent="0.25">
      <c r="A162" s="1">
        <f>DATE(2014,4,22)</f>
        <v>41751</v>
      </c>
      <c r="B162" s="2">
        <f>TIME(1,51,0)</f>
        <v>7.7083333333333337E-2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2023-07-24T18:04:15Z</dcterms:modified>
</cp:coreProperties>
</file>