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ocuments\GitHub\Four_channel_syringe_pump\Bill of materials\"/>
    </mc:Choice>
  </mc:AlternateContent>
  <bookViews>
    <workbookView xWindow="0" yWindow="0" windowWidth="11544" windowHeight="58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E22" i="1"/>
  <c r="F38" i="1" l="1"/>
  <c r="F23" i="1"/>
  <c r="E23" i="1"/>
  <c r="F10" i="1"/>
  <c r="E25" i="1"/>
  <c r="F25" i="1" s="1"/>
  <c r="E9" i="1"/>
  <c r="F9" i="1" s="1"/>
  <c r="C8" i="1"/>
  <c r="F8" i="1" s="1"/>
  <c r="E11" i="1"/>
  <c r="F11" i="1" s="1"/>
  <c r="F21" i="1"/>
  <c r="F20" i="1"/>
  <c r="E19" i="1"/>
  <c r="F19" i="1" s="1"/>
  <c r="E7" i="1"/>
  <c r="F7" i="1" s="1"/>
  <c r="F18" i="1"/>
  <c r="E17" i="1"/>
  <c r="F17" i="1" s="1"/>
  <c r="F16" i="1"/>
  <c r="F15" i="1"/>
  <c r="F14" i="1"/>
  <c r="F12" i="1"/>
  <c r="F13" i="1"/>
  <c r="F6" i="1"/>
  <c r="F5" i="1"/>
</calcChain>
</file>

<file path=xl/sharedStrings.xml><?xml version="1.0" encoding="utf-8"?>
<sst xmlns="http://schemas.openxmlformats.org/spreadsheetml/2006/main" count="74" uniqueCount="46">
  <si>
    <t>Component</t>
  </si>
  <si>
    <t>Units</t>
  </si>
  <si>
    <t>Rail</t>
  </si>
  <si>
    <t>RS Components</t>
  </si>
  <si>
    <t>AC/DC Converter</t>
  </si>
  <si>
    <t>Micro Switch</t>
  </si>
  <si>
    <t>Amazon</t>
  </si>
  <si>
    <t>OLED Display</t>
  </si>
  <si>
    <t>Coupler</t>
  </si>
  <si>
    <t>Nema 17 stepper motor</t>
  </si>
  <si>
    <t>Bracket</t>
  </si>
  <si>
    <t>M3 thumb screw</t>
  </si>
  <si>
    <t>M3 threaded insert</t>
  </si>
  <si>
    <t>3D printed</t>
  </si>
  <si>
    <t>Bearing</t>
  </si>
  <si>
    <t>Base</t>
  </si>
  <si>
    <t>Electronics spacer</t>
  </si>
  <si>
    <t>Electronics base</t>
  </si>
  <si>
    <t>Electronics cover</t>
  </si>
  <si>
    <t>Assembled PCB</t>
  </si>
  <si>
    <t>2.54 mm Female pin header</t>
  </si>
  <si>
    <t>Gerber file (JCB PCB)</t>
  </si>
  <si>
    <t>Carriage</t>
  </si>
  <si>
    <t>Potentiometer 10k</t>
  </si>
  <si>
    <t>Cost £</t>
  </si>
  <si>
    <t>Unit cost £</t>
  </si>
  <si>
    <t>Manufacturer Hyperlink embedded)</t>
  </si>
  <si>
    <t xml:space="preserve">Teensy 3.2 </t>
  </si>
  <si>
    <t>Spacer</t>
  </si>
  <si>
    <t>Knob</t>
  </si>
  <si>
    <t>Back wall</t>
  </si>
  <si>
    <t>Laser cut/3D printed</t>
  </si>
  <si>
    <t>Front wall</t>
  </si>
  <si>
    <t>Syringe holder</t>
  </si>
  <si>
    <t>Plunge holder</t>
  </si>
  <si>
    <t>Motor spacer</t>
  </si>
  <si>
    <t>Cart wall</t>
  </si>
  <si>
    <t>Lead screw + nut (8mm) (Option A)</t>
  </si>
  <si>
    <t>Lead screw + nut (1mm) (Option B)</t>
  </si>
  <si>
    <t xml:space="preserve">M2/M3 screws </t>
  </si>
  <si>
    <t>M3 40 mm screws</t>
  </si>
  <si>
    <t>Corresponds to a 500 x 300 mm x 5 mm Acrylic sheet needed to manufacture the parts</t>
  </si>
  <si>
    <t>Corresponds to 70g of filament required on our slicer simulation to print the four parts</t>
  </si>
  <si>
    <t>Nut holder</t>
  </si>
  <si>
    <t>Total cost</t>
  </si>
  <si>
    <t>Screw connectors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</si>
</sst>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F111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1"/>
    <xf numFmtId="0" fontId="1" fillId="0" borderId="0" xfId="0" applyFont="1"/>
    <xf numFmtId="0" fontId="0" fillId="0" borderId="0" xfId="0" applyFill="1"/>
    <xf numFmtId="0" fontId="3" fillId="0" borderId="0" xfId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.uk/gp/product/B0783QQMKP/ref=ppx_yo_dt_b_asin_title_o03_s00?ie=UTF8&amp;psc=1" TargetMode="External"/><Relationship Id="rId13" Type="http://schemas.openxmlformats.org/officeDocument/2006/relationships/hyperlink" Target="https://www.amazon.co.uk/Loscrew-Stainless-Hexagonal-Countersunk-Assortment/dp/B08MQ8VM89/ref=sr_1_3_sspa?keywords=m3%2Bcountersunk%2Bscrew%2Bset&amp;qid=1644852296&amp;sprefix=M3%2Bscrew%2Bset%2Bcou%2Caps%2C57&amp;sr=8-3-spons&amp;spLa=ZW5jcnlwdGVkUXVhbGlmaWVyPUEyUlFJN0" TargetMode="External"/><Relationship Id="rId18" Type="http://schemas.openxmlformats.org/officeDocument/2006/relationships/hyperlink" Target="https://uk.rs-online.com/web/p/trimmer-potentiometers/4867526?cm_mmc=UK-PLA-DS3A-_-google-_-CSS_UK_EN_Passive_Components_Whoop-_-Trimmer+Potentiometers_Whoop-_-4867526&amp;matchtype=&amp;pla-531626548992&amp;gclid=Cj0KCQiAmKiQBhClARIsAKtSj-kH7oJGFjTl1yI5GnkLogzsbDU5A" TargetMode="External"/><Relationship Id="rId3" Type="http://schemas.openxmlformats.org/officeDocument/2006/relationships/hyperlink" Target="https://www.amazon.co.uk/gp/product/B07YDFH7H3/ref=ppx_yo_dt_b_asin_title_o07_s02?ie=UTF8&amp;psc=1" TargetMode="External"/><Relationship Id="rId21" Type="http://schemas.openxmlformats.org/officeDocument/2006/relationships/hyperlink" Target="https://www.amazon.co.uk/UCTOP-STORE-2-54mm-Terminal-Connector/dp/B01FS4KDN6/ref=sr_1_6?crid=2MHQ3USC57IKZ&amp;keywords=screw+terminal+2.54&amp;qid=1644862673&amp;sprefix=screw+terminal+2.54%2Caps%2C88&amp;sr=8-6" TargetMode="External"/><Relationship Id="rId7" Type="http://schemas.openxmlformats.org/officeDocument/2006/relationships/hyperlink" Target="https://www.amazon.co.uk/gp/product/B07P6HQMHT/ref=ppx_yo_dt_b_asin_title_o03_s00?ie=UTF8&amp;th=1" TargetMode="External"/><Relationship Id="rId12" Type="http://schemas.openxmlformats.org/officeDocument/2006/relationships/hyperlink" Target="https://www.amazon.co.uk/Teensy-3-2-Without-Pins/dp/B018EFDXT2/ref=sr_1_1_sspa?crid=3K3CLXBOGKZV6&amp;keywords=TEENSY+3.2&amp;qid=1644832540&amp;sprefix=teensy+3.2%2Caps%2C53&amp;sr=8-1-spons&amp;psc=1&amp;spLa=ZW5jcnlwdGVkUXVhbGlmaWVyPUEyQTdEV1BGRjZPVzdDJmVuY3J5cHRlZElkPUEwMDM2" TargetMode="External"/><Relationship Id="rId17" Type="http://schemas.openxmlformats.org/officeDocument/2006/relationships/hyperlink" Target="https://uk.rs-online.com/web/p/thumb-screws/6644892" TargetMode="External"/><Relationship Id="rId2" Type="http://schemas.openxmlformats.org/officeDocument/2006/relationships/hyperlink" Target="https://uk.rs-online.com/web/p/linear-guides-rails/4885079/" TargetMode="External"/><Relationship Id="rId16" Type="http://schemas.openxmlformats.org/officeDocument/2006/relationships/hyperlink" Target="https://uk.rs-online.com/web/p/threaded-inserts/0278534" TargetMode="External"/><Relationship Id="rId20" Type="http://schemas.openxmlformats.org/officeDocument/2006/relationships/hyperlink" Target="https://www.amazon.co.uk/HALJIA-Header-Connector-2-54mm-StripWires/dp/B06WD34L1H/ref=sr_1_3?crid=2X2G59760I3X0&amp;keywords=2.54+female+header&amp;qid=1644856550&amp;sprefix=2.54+female+header%2Caps%2C55&amp;sr=8-3" TargetMode="External"/><Relationship Id="rId1" Type="http://schemas.openxmlformats.org/officeDocument/2006/relationships/hyperlink" Target="https://uk.rs-online.com/web/p/linear-guide-blocks/4884997/?relevancy-data=7365617263685F636173636164655F6F726465723D31267365617263685F696E746572666163655F6E616D653D4931384E53656172636847656E65726963267365617263685F6C616E67756167655F757365643D656E26736561" TargetMode="External"/><Relationship Id="rId6" Type="http://schemas.openxmlformats.org/officeDocument/2006/relationships/hyperlink" Target="https://www.amazon.co.uk/gp/product/B08M36BWMP/ref=ppx_yo_dt_b_asin_title_o02_s00?ie=UTF8&amp;th=1" TargetMode="External"/><Relationship Id="rId11" Type="http://schemas.openxmlformats.org/officeDocument/2006/relationships/hyperlink" Target="https://www.amazon.co.uk/CODIRATO-Skateboard-Bearings-Longboard-Skateboards/dp/B07TB6Y9ZK/ref=pd_sbs_2?pd_rd_w=xo3fv&amp;pf_rd_p=4fd38ebe-c6e0-49c6-9586-ee7ede565afb&amp;pf_rd_r=FVFF2WM0VRQX87VR4W84&amp;pd_rd_r=577a2930-7860-48eb-aef2-eb84409240ab&amp;pd_rd_wg=g4SGI&amp;pd_r" TargetMode="External"/><Relationship Id="rId5" Type="http://schemas.openxmlformats.org/officeDocument/2006/relationships/hyperlink" Target="https://www.amazon.co.uk/Adapter-Converter-Driver-100-240V-Transformer/dp/B09DYDRFKZ/ref=sr_1_9?crid=NIP7FILDMDKP&amp;keywords=ACDC+converter+2A+12V&amp;qid=1644849018&amp;sprefix=acdc+converter+2a+12v%2Caps%2C71&amp;sr=8-9" TargetMode="External"/><Relationship Id="rId15" Type="http://schemas.openxmlformats.org/officeDocument/2006/relationships/hyperlink" Target="https://cart.jlcpcb.com/quote?orderType=1&amp;stencilLayer=2&amp;stencilWidth=100&amp;stencilLength=100" TargetMode="External"/><Relationship Id="rId10" Type="http://schemas.openxmlformats.org/officeDocument/2006/relationships/hyperlink" Target="https://uk.rs-online.com/web/p/enclosure-mounting-brackets/7491686" TargetMode="External"/><Relationship Id="rId19" Type="http://schemas.openxmlformats.org/officeDocument/2006/relationships/hyperlink" Target="https://www.sheetplastics.co.uk/5mm-clear-acrylic-sheet-cut-to-size" TargetMode="External"/><Relationship Id="rId4" Type="http://schemas.openxmlformats.org/officeDocument/2006/relationships/hyperlink" Target="https://www.amazon.co.uk/gp/product/B01L9GC470/ref=ppx_yo_dt_b_asin_title_o01_s00?ie=UTF8&amp;psc=1" TargetMode="External"/><Relationship Id="rId9" Type="http://schemas.openxmlformats.org/officeDocument/2006/relationships/hyperlink" Target="https://www.amazon.co.uk/JoyNano-Stepper-Bipolar-Holding-2-Phase/dp/B07DPFP4ZK/ref=sr_1_8?crid=3AR1NKZK442PR&amp;keywords=Nema%2B17%2BStepper%2BMotor%2B59Ncm&amp;qid=1644851164&amp;s=industrial&amp;sprefix=nema%2B17%2Bstepper%2Bmotor%2B59ncm%2Cindustrial%2C283&amp;sr=1-8&amp;th=" TargetMode="External"/><Relationship Id="rId14" Type="http://schemas.openxmlformats.org/officeDocument/2006/relationships/hyperlink" Target="https://www.amazon.co.uk/40mm-Slot-Countersunk-Machine-Screw/dp/B07MY6HNMK/ref=sr_1_2_sspa?crid=MGZ66Z57AQV9&amp;keywords=m3%2B40mm&amp;qid=1644854280&amp;sprefix=m3%2B40mm%2B%2Caps%2C123&amp;sr=8-2-spons&amp;spLa=ZW5jcnlwdGVkUXVhbGlmaWVyPUFCMkRZMUZFTDdWUlgmZW5jcnlwdGVkSWQ9Q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8"/>
  <sheetViews>
    <sheetView tabSelected="1" workbookViewId="0">
      <selection activeCell="F21" sqref="F21:F22"/>
    </sheetView>
  </sheetViews>
  <sheetFormatPr defaultRowHeight="14.4" x14ac:dyDescent="0.3"/>
  <cols>
    <col min="2" max="2" width="29.5546875" bestFit="1" customWidth="1"/>
    <col min="3" max="3" width="5.109375" bestFit="1" customWidth="1"/>
    <col min="4" max="4" width="31.88671875" bestFit="1" customWidth="1"/>
    <col min="5" max="5" width="9.88671875" bestFit="1" customWidth="1"/>
    <col min="6" max="6" width="9" bestFit="1" customWidth="1"/>
    <col min="7" max="7" width="21.21875" customWidth="1"/>
  </cols>
  <sheetData>
    <row r="4" spans="2:7" x14ac:dyDescent="0.3">
      <c r="B4" s="3" t="s">
        <v>0</v>
      </c>
      <c r="C4" s="3" t="s">
        <v>1</v>
      </c>
      <c r="D4" s="3" t="s">
        <v>26</v>
      </c>
      <c r="E4" s="3" t="s">
        <v>25</v>
      </c>
      <c r="F4" s="3" t="s">
        <v>24</v>
      </c>
      <c r="G4" s="3"/>
    </row>
    <row r="5" spans="2:7" x14ac:dyDescent="0.3">
      <c r="B5" t="s">
        <v>2</v>
      </c>
      <c r="C5">
        <v>1</v>
      </c>
      <c r="D5" s="2" t="s">
        <v>3</v>
      </c>
      <c r="E5">
        <v>21.22</v>
      </c>
      <c r="F5">
        <f t="shared" ref="F5:F11" si="0">C5*E5</f>
        <v>21.22</v>
      </c>
      <c r="G5" s="2"/>
    </row>
    <row r="6" spans="2:7" x14ac:dyDescent="0.3">
      <c r="B6" t="s">
        <v>22</v>
      </c>
      <c r="C6">
        <v>1</v>
      </c>
      <c r="D6" s="2" t="s">
        <v>3</v>
      </c>
      <c r="E6">
        <v>24.3</v>
      </c>
      <c r="F6">
        <f t="shared" si="0"/>
        <v>24.3</v>
      </c>
    </row>
    <row r="7" spans="2:7" x14ac:dyDescent="0.3">
      <c r="B7" t="s">
        <v>10</v>
      </c>
      <c r="C7">
        <v>4</v>
      </c>
      <c r="D7" s="2" t="s">
        <v>3</v>
      </c>
      <c r="E7">
        <f>29.32/10</f>
        <v>2.9319999999999999</v>
      </c>
      <c r="F7">
        <f t="shared" si="0"/>
        <v>11.728</v>
      </c>
      <c r="G7" s="2"/>
    </row>
    <row r="8" spans="2:7" x14ac:dyDescent="0.3">
      <c r="B8" t="s">
        <v>12</v>
      </c>
      <c r="C8">
        <f>9+8</f>
        <v>17</v>
      </c>
      <c r="D8" s="5" t="s">
        <v>3</v>
      </c>
      <c r="E8">
        <v>0.13</v>
      </c>
      <c r="F8">
        <f t="shared" si="0"/>
        <v>2.21</v>
      </c>
      <c r="G8" s="2"/>
    </row>
    <row r="9" spans="2:7" x14ac:dyDescent="0.3">
      <c r="B9" t="s">
        <v>11</v>
      </c>
      <c r="C9">
        <v>6</v>
      </c>
      <c r="D9" s="5" t="s">
        <v>3</v>
      </c>
      <c r="E9">
        <f>6.94/50</f>
        <v>0.13880000000000001</v>
      </c>
      <c r="F9">
        <f t="shared" si="0"/>
        <v>0.83279999999999998</v>
      </c>
      <c r="G9" s="2"/>
    </row>
    <row r="10" spans="2:7" x14ac:dyDescent="0.3">
      <c r="B10" s="4" t="s">
        <v>23</v>
      </c>
      <c r="C10">
        <v>1</v>
      </c>
      <c r="D10" s="2" t="s">
        <v>3</v>
      </c>
      <c r="E10">
        <v>1.4450000000000001</v>
      </c>
      <c r="F10">
        <f t="shared" si="0"/>
        <v>1.4450000000000001</v>
      </c>
      <c r="G10" s="2"/>
    </row>
    <row r="11" spans="2:7" x14ac:dyDescent="0.3">
      <c r="B11" t="s">
        <v>40</v>
      </c>
      <c r="C11">
        <v>8</v>
      </c>
      <c r="D11" s="2" t="s">
        <v>6</v>
      </c>
      <c r="E11">
        <f>5.99/20</f>
        <v>0.29949999999999999</v>
      </c>
      <c r="F11">
        <f t="shared" si="0"/>
        <v>2.3959999999999999</v>
      </c>
      <c r="G11" s="2"/>
    </row>
    <row r="12" spans="2:7" x14ac:dyDescent="0.3">
      <c r="B12" t="s">
        <v>4</v>
      </c>
      <c r="C12">
        <v>1</v>
      </c>
      <c r="D12" s="2" t="s">
        <v>6</v>
      </c>
      <c r="E12">
        <v>6.59</v>
      </c>
      <c r="F12">
        <f t="shared" ref="F12:F23" si="1">C12*E12</f>
        <v>6.59</v>
      </c>
    </row>
    <row r="13" spans="2:7" x14ac:dyDescent="0.3">
      <c r="B13" s="1" t="s">
        <v>5</v>
      </c>
      <c r="C13">
        <v>2</v>
      </c>
      <c r="D13" s="2" t="s">
        <v>6</v>
      </c>
      <c r="E13">
        <v>0.3</v>
      </c>
      <c r="F13">
        <f t="shared" si="1"/>
        <v>0.6</v>
      </c>
      <c r="G13" s="2"/>
    </row>
    <row r="14" spans="2:7" x14ac:dyDescent="0.3">
      <c r="B14" t="s">
        <v>7</v>
      </c>
      <c r="C14">
        <v>1</v>
      </c>
      <c r="D14" s="2" t="s">
        <v>6</v>
      </c>
      <c r="E14">
        <v>4.99</v>
      </c>
      <c r="F14">
        <f t="shared" si="1"/>
        <v>4.99</v>
      </c>
      <c r="G14" s="2"/>
    </row>
    <row r="15" spans="2:7" x14ac:dyDescent="0.3">
      <c r="B15" t="s">
        <v>38</v>
      </c>
      <c r="C15">
        <v>1</v>
      </c>
      <c r="D15" s="2" t="s">
        <v>6</v>
      </c>
      <c r="E15">
        <v>14.8</v>
      </c>
      <c r="F15">
        <f t="shared" si="1"/>
        <v>14.8</v>
      </c>
      <c r="G15" s="2"/>
    </row>
    <row r="16" spans="2:7" x14ac:dyDescent="0.3">
      <c r="B16" t="s">
        <v>37</v>
      </c>
      <c r="C16">
        <v>1</v>
      </c>
      <c r="D16" s="2" t="s">
        <v>6</v>
      </c>
      <c r="E16">
        <v>14.99</v>
      </c>
      <c r="F16">
        <f t="shared" si="1"/>
        <v>14.99</v>
      </c>
      <c r="G16" s="2"/>
    </row>
    <row r="17" spans="2:7" x14ac:dyDescent="0.3">
      <c r="B17" t="s">
        <v>8</v>
      </c>
      <c r="C17">
        <v>1</v>
      </c>
      <c r="D17" s="2" t="s">
        <v>6</v>
      </c>
      <c r="E17">
        <f>11.47/2</f>
        <v>5.7350000000000003</v>
      </c>
      <c r="F17">
        <f t="shared" si="1"/>
        <v>5.7350000000000003</v>
      </c>
      <c r="G17" s="2"/>
    </row>
    <row r="18" spans="2:7" x14ac:dyDescent="0.3">
      <c r="B18" t="s">
        <v>9</v>
      </c>
      <c r="C18">
        <v>1</v>
      </c>
      <c r="D18" s="2" t="s">
        <v>6</v>
      </c>
      <c r="E18">
        <v>14.99</v>
      </c>
      <c r="F18">
        <f t="shared" si="1"/>
        <v>14.99</v>
      </c>
      <c r="G18" s="2"/>
    </row>
    <row r="19" spans="2:7" x14ac:dyDescent="0.3">
      <c r="B19" t="s">
        <v>14</v>
      </c>
      <c r="C19">
        <v>1</v>
      </c>
      <c r="D19" s="2" t="s">
        <v>6</v>
      </c>
      <c r="E19">
        <f>8.99/20</f>
        <v>0.44950000000000001</v>
      </c>
      <c r="F19">
        <f t="shared" si="1"/>
        <v>0.44950000000000001</v>
      </c>
      <c r="G19" s="2"/>
    </row>
    <row r="20" spans="2:7" x14ac:dyDescent="0.3">
      <c r="B20" t="s">
        <v>27</v>
      </c>
      <c r="C20">
        <v>1</v>
      </c>
      <c r="D20" s="2" t="s">
        <v>6</v>
      </c>
      <c r="E20">
        <v>22.99</v>
      </c>
      <c r="F20">
        <f t="shared" si="1"/>
        <v>22.99</v>
      </c>
      <c r="G20" s="2"/>
    </row>
    <row r="21" spans="2:7" x14ac:dyDescent="0.3">
      <c r="B21" t="s">
        <v>39</v>
      </c>
      <c r="C21">
        <v>1</v>
      </c>
      <c r="D21" s="2" t="s">
        <v>6</v>
      </c>
      <c r="E21">
        <v>21.99</v>
      </c>
      <c r="F21">
        <f t="shared" si="1"/>
        <v>21.99</v>
      </c>
      <c r="G21" s="2"/>
    </row>
    <row r="22" spans="2:7" x14ac:dyDescent="0.3">
      <c r="B22" t="s">
        <v>45</v>
      </c>
      <c r="C22">
        <v>4</v>
      </c>
      <c r="D22" s="2" t="s">
        <v>6</v>
      </c>
      <c r="E22">
        <f>9.99/30</f>
        <v>0.33300000000000002</v>
      </c>
      <c r="F22">
        <f t="shared" si="1"/>
        <v>1.3320000000000001</v>
      </c>
      <c r="G22" s="2"/>
    </row>
    <row r="23" spans="2:7" x14ac:dyDescent="0.3">
      <c r="B23" t="s">
        <v>20</v>
      </c>
      <c r="C23">
        <v>2</v>
      </c>
      <c r="D23" s="5" t="s">
        <v>6</v>
      </c>
      <c r="E23">
        <f>4.99/10</f>
        <v>0.499</v>
      </c>
      <c r="F23">
        <f t="shared" si="1"/>
        <v>0.998</v>
      </c>
      <c r="G23" s="2"/>
    </row>
    <row r="24" spans="2:7" x14ac:dyDescent="0.3">
      <c r="B24" t="s">
        <v>19</v>
      </c>
      <c r="C24">
        <v>1</v>
      </c>
      <c r="D24" s="2" t="s">
        <v>21</v>
      </c>
      <c r="E24">
        <v>10</v>
      </c>
      <c r="F24">
        <v>10</v>
      </c>
      <c r="G24" s="2"/>
    </row>
    <row r="25" spans="2:7" x14ac:dyDescent="0.3">
      <c r="B25" t="s">
        <v>28</v>
      </c>
      <c r="C25">
        <v>1</v>
      </c>
      <c r="D25" t="s">
        <v>13</v>
      </c>
      <c r="E25" s="6">
        <f>(30/1000)*70</f>
        <v>2.1</v>
      </c>
      <c r="F25" s="6">
        <f>E25</f>
        <v>2.1</v>
      </c>
      <c r="G25" s="7" t="s">
        <v>42</v>
      </c>
    </row>
    <row r="26" spans="2:7" x14ac:dyDescent="0.3">
      <c r="B26" t="s">
        <v>16</v>
      </c>
      <c r="C26">
        <v>4</v>
      </c>
      <c r="D26" t="s">
        <v>13</v>
      </c>
      <c r="E26" s="6"/>
      <c r="F26" s="6"/>
      <c r="G26" s="7"/>
    </row>
    <row r="27" spans="2:7" x14ac:dyDescent="0.3">
      <c r="B27" t="s">
        <v>43</v>
      </c>
      <c r="C27">
        <v>1</v>
      </c>
      <c r="D27" t="s">
        <v>13</v>
      </c>
      <c r="E27" s="6"/>
      <c r="F27" s="6"/>
      <c r="G27" s="7"/>
    </row>
    <row r="28" spans="2:7" x14ac:dyDescent="0.3">
      <c r="B28" t="s">
        <v>29</v>
      </c>
      <c r="C28">
        <v>1</v>
      </c>
      <c r="D28" t="s">
        <v>13</v>
      </c>
      <c r="E28" s="6"/>
      <c r="F28" s="6"/>
      <c r="G28" s="7"/>
    </row>
    <row r="29" spans="2:7" x14ac:dyDescent="0.3">
      <c r="B29" t="s">
        <v>30</v>
      </c>
      <c r="C29">
        <v>2</v>
      </c>
      <c r="D29" s="2" t="s">
        <v>31</v>
      </c>
      <c r="E29" s="6">
        <v>9.36</v>
      </c>
      <c r="F29" s="6">
        <v>9.36</v>
      </c>
      <c r="G29" s="7" t="s">
        <v>41</v>
      </c>
    </row>
    <row r="30" spans="2:7" x14ac:dyDescent="0.3">
      <c r="B30" t="s">
        <v>15</v>
      </c>
      <c r="C30">
        <v>2</v>
      </c>
      <c r="D30" s="2" t="s">
        <v>31</v>
      </c>
      <c r="E30" s="6"/>
      <c r="F30" s="6"/>
      <c r="G30" s="7"/>
    </row>
    <row r="31" spans="2:7" x14ac:dyDescent="0.3">
      <c r="B31" t="s">
        <v>33</v>
      </c>
      <c r="C31">
        <v>1</v>
      </c>
      <c r="D31" s="2" t="s">
        <v>31</v>
      </c>
      <c r="E31" s="6"/>
      <c r="F31" s="6"/>
      <c r="G31" s="7"/>
    </row>
    <row r="32" spans="2:7" x14ac:dyDescent="0.3">
      <c r="B32" t="s">
        <v>34</v>
      </c>
      <c r="C32">
        <v>1</v>
      </c>
      <c r="D32" s="2" t="s">
        <v>31</v>
      </c>
      <c r="E32" s="6"/>
      <c r="F32" s="6"/>
      <c r="G32" s="7"/>
    </row>
    <row r="33" spans="2:7" x14ac:dyDescent="0.3">
      <c r="B33" t="s">
        <v>35</v>
      </c>
      <c r="C33">
        <v>2</v>
      </c>
      <c r="D33" s="2" t="s">
        <v>31</v>
      </c>
      <c r="E33" s="6"/>
      <c r="F33" s="6"/>
      <c r="G33" s="7"/>
    </row>
    <row r="34" spans="2:7" x14ac:dyDescent="0.3">
      <c r="B34" t="s">
        <v>32</v>
      </c>
      <c r="C34">
        <v>2</v>
      </c>
      <c r="D34" s="2" t="s">
        <v>31</v>
      </c>
      <c r="E34" s="6"/>
      <c r="F34" s="6"/>
      <c r="G34" s="7"/>
    </row>
    <row r="35" spans="2:7" x14ac:dyDescent="0.3">
      <c r="B35" t="s">
        <v>17</v>
      </c>
      <c r="C35">
        <v>1</v>
      </c>
      <c r="D35" s="2" t="s">
        <v>31</v>
      </c>
      <c r="E35" s="6"/>
      <c r="F35" s="6"/>
      <c r="G35" s="7"/>
    </row>
    <row r="36" spans="2:7" x14ac:dyDescent="0.3">
      <c r="B36" t="s">
        <v>18</v>
      </c>
      <c r="C36">
        <v>1</v>
      </c>
      <c r="D36" s="2" t="s">
        <v>31</v>
      </c>
      <c r="E36" s="6"/>
      <c r="F36" s="6"/>
      <c r="G36" s="7"/>
    </row>
    <row r="37" spans="2:7" x14ac:dyDescent="0.3">
      <c r="B37" t="s">
        <v>36</v>
      </c>
      <c r="C37">
        <v>1</v>
      </c>
      <c r="D37" s="2" t="s">
        <v>31</v>
      </c>
      <c r="E37" s="6"/>
      <c r="F37" s="6"/>
      <c r="G37" s="7"/>
    </row>
    <row r="38" spans="2:7" x14ac:dyDescent="0.3">
      <c r="E38" s="3" t="s">
        <v>44</v>
      </c>
      <c r="F38" s="3">
        <f>SUM(F17:F37,F5:F15)</f>
        <v>181.05629999999999</v>
      </c>
    </row>
  </sheetData>
  <mergeCells count="6">
    <mergeCell ref="E25:E28"/>
    <mergeCell ref="F25:F28"/>
    <mergeCell ref="E29:E37"/>
    <mergeCell ref="F29:F37"/>
    <mergeCell ref="G29:G37"/>
    <mergeCell ref="G25:G28"/>
  </mergeCells>
  <hyperlinks>
    <hyperlink ref="D6" r:id="rId1"/>
    <hyperlink ref="D5" r:id="rId2"/>
    <hyperlink ref="D13" r:id="rId3"/>
    <hyperlink ref="D14" r:id="rId4"/>
    <hyperlink ref="D12" r:id="rId5"/>
    <hyperlink ref="D15" r:id="rId6"/>
    <hyperlink ref="D16" r:id="rId7"/>
    <hyperlink ref="D17" r:id="rId8"/>
    <hyperlink ref="D18" r:id="rId9"/>
    <hyperlink ref="D7" r:id="rId10"/>
    <hyperlink ref="D19" r:id="rId11"/>
    <hyperlink ref="D20" r:id="rId12"/>
    <hyperlink ref="D21" r:id="rId13"/>
    <hyperlink ref="D11" r:id="rId14"/>
    <hyperlink ref="D24" r:id="rId15"/>
    <hyperlink ref="D8" r:id="rId16"/>
    <hyperlink ref="D9" r:id="rId17"/>
    <hyperlink ref="D10" r:id="rId18"/>
    <hyperlink ref="D29:D37" r:id="rId19" display="Laser cut/3D printed"/>
    <hyperlink ref="D23" r:id="rId20"/>
    <hyperlink ref="D22" r:id="rId21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2020-11-21T18:04:25Z</dcterms:created>
  <dcterms:modified xsi:type="dcterms:W3CDTF">2022-02-14T18:18:43Z</dcterms:modified>
</cp:coreProperties>
</file>