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2352" yWindow="48" windowWidth="15192" windowHeight="8448"/>
  </bookViews>
  <sheets>
    <sheet name="Barème" sheetId="1" r:id="rId1"/>
    <sheet name="Liste des produits" sheetId="8" r:id="rId2"/>
    <sheet name="Petite commande" sheetId="6" r:id="rId3"/>
    <sheet name="Notes" sheetId="7" r:id="rId4"/>
    <sheet name="Graphique" sheetId="5" r:id="rId5"/>
  </sheets>
  <definedNames>
    <definedName name="__123Graph_A" localSheetId="0" hidden="1">Barème!$C$32:$C$37</definedName>
    <definedName name="__123Graph_A" localSheetId="3" hidden="1">Notes!$J$22:$J$29</definedName>
    <definedName name="__123Graph_LBL_A" localSheetId="0" hidden="1">Barème!$C$32:$C$37</definedName>
    <definedName name="__123Graph_LBL_A" localSheetId="3" hidden="1">Notes!$H$7:$H$29</definedName>
    <definedName name="__123Graph_X" localSheetId="0" hidden="1">Barème!$B$31:$B$37</definedName>
    <definedName name="_Dist_Bin" localSheetId="0" hidden="1">Barème!$B$31:$B$37</definedName>
    <definedName name="_Dist_Bin" localSheetId="3" hidden="1">Notes!$H$7:$H$29</definedName>
    <definedName name="_Dist_Values" localSheetId="0" hidden="1">Barème!$H$9:$H$18</definedName>
    <definedName name="_Dist_Values" localSheetId="3" hidden="1">Notes!$F$7:$F$32</definedName>
    <definedName name="_Regression_Int" localSheetId="0" hidden="1">1</definedName>
    <definedName name="_Regression_Int" localSheetId="3" hidden="1">1</definedName>
    <definedName name="liste">'Liste des produits'!$A$3:$C$36</definedName>
    <definedName name="Q_00">Barème!$A$1</definedName>
    <definedName name="Q_01">Barème!$A$3</definedName>
    <definedName name="Q_02">Barème!$B$14</definedName>
    <definedName name="Q_03">Barème!$H$3</definedName>
    <definedName name="Q_04">Barème!$G$5</definedName>
    <definedName name="Q_05">Barème!$B$20:$H$20</definedName>
    <definedName name="Q_06">Barème!$B$21:$H$21</definedName>
    <definedName name="Q_07">Barème!$B$22:$H$22</definedName>
    <definedName name="Q_08">Barème!$B$23:$H$23</definedName>
    <definedName name="Q_09">Barème!$B$25</definedName>
    <definedName name="Q_10">Barème!$A$7:$H$7</definedName>
    <definedName name="Q_11">Barème!$E$9:$E$18</definedName>
    <definedName name="Q_12">Barème!$H$9:$H$18</definedName>
    <definedName name="Q_13">'Petite commande'!$C$6:$C$9</definedName>
    <definedName name="Q_14">'Petite commande'!$D$6:$D$9</definedName>
    <definedName name="Q_15">Notes!$J$22:$J$29</definedName>
  </definedNames>
  <calcPr calcId="145621"/>
</workbook>
</file>

<file path=xl/calcChain.xml><?xml version="1.0" encoding="utf-8"?>
<calcChain xmlns="http://schemas.openxmlformats.org/spreadsheetml/2006/main">
  <c r="G5" i="1" l="1"/>
  <c r="E10" i="1" l="1"/>
  <c r="E11" i="1"/>
  <c r="E12" i="1"/>
  <c r="E13" i="1"/>
  <c r="E14" i="1"/>
  <c r="E15" i="1"/>
  <c r="E16" i="1"/>
  <c r="E17" i="1"/>
  <c r="E18" i="1"/>
  <c r="E9" i="1"/>
  <c r="H3" i="1" l="1"/>
  <c r="E6" i="6" l="1"/>
  <c r="D7" i="6"/>
  <c r="D8" i="6"/>
  <c r="D9" i="6"/>
  <c r="D6" i="6"/>
  <c r="C6" i="6"/>
  <c r="C9" i="6"/>
  <c r="C8" i="6"/>
  <c r="C7" i="6"/>
  <c r="G23" i="1"/>
  <c r="F23" i="1"/>
  <c r="D23" i="1"/>
  <c r="C23" i="1"/>
  <c r="G22" i="1"/>
  <c r="F22" i="1"/>
  <c r="D22" i="1"/>
  <c r="C22" i="1"/>
  <c r="G21" i="1"/>
  <c r="F21" i="1"/>
  <c r="D21" i="1"/>
  <c r="C21" i="1"/>
  <c r="B21" i="1"/>
  <c r="B25" i="1"/>
  <c r="H14" i="1" l="1"/>
  <c r="H11" i="1"/>
  <c r="H12" i="1"/>
  <c r="H13" i="1"/>
  <c r="H15" i="1"/>
  <c r="H17" i="1"/>
  <c r="H18" i="1"/>
  <c r="H16" i="1"/>
  <c r="B23" i="1"/>
  <c r="B22" i="1"/>
  <c r="G20" i="1"/>
  <c r="F20" i="1"/>
  <c r="D20" i="1"/>
  <c r="C20" i="1"/>
  <c r="B20" i="1"/>
  <c r="E20" i="1" l="1"/>
  <c r="H10" i="1"/>
  <c r="E21" i="1"/>
  <c r="E22" i="1"/>
  <c r="E23" i="1"/>
  <c r="H9" i="1"/>
  <c r="F6" i="6"/>
  <c r="E7" i="6"/>
  <c r="F7" i="6" s="1"/>
  <c r="G7" i="6" s="1"/>
  <c r="E8" i="6"/>
  <c r="F8" i="6" s="1"/>
  <c r="G8" i="6" s="1"/>
  <c r="E9" i="6"/>
  <c r="F9" i="6" s="1"/>
  <c r="G9" i="6" s="1"/>
  <c r="B11" i="6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C35" i="7"/>
  <c r="D35" i="7"/>
  <c r="E35" i="7"/>
  <c r="F35" i="7"/>
  <c r="H23" i="1" l="1"/>
  <c r="J22" i="7" a="1"/>
  <c r="E11" i="6"/>
  <c r="H21" i="1"/>
  <c r="H22" i="1"/>
  <c r="H20" i="1"/>
  <c r="C31" i="1" a="1"/>
  <c r="C31" i="1" s="1"/>
  <c r="F11" i="6"/>
  <c r="G6" i="6"/>
  <c r="J23" i="7" l="1"/>
  <c r="J28" i="7"/>
  <c r="J26" i="7"/>
  <c r="J29" i="7"/>
  <c r="J27" i="7"/>
  <c r="J24" i="7"/>
  <c r="J22" i="7"/>
  <c r="J25" i="7"/>
  <c r="G11" i="6"/>
  <c r="C32" i="1"/>
  <c r="C36" i="1"/>
  <c r="C35" i="1"/>
  <c r="C37" i="1"/>
  <c r="C33" i="1"/>
  <c r="C34" i="1"/>
</calcChain>
</file>

<file path=xl/comments1.xml><?xml version="1.0" encoding="utf-8"?>
<comments xmlns="http://schemas.openxmlformats.org/spreadsheetml/2006/main">
  <authors>
    <author>Francis Fournelle</author>
  </authors>
  <commentList>
    <comment ref="A3" authorId="0">
      <text>
        <r>
          <rPr>
            <b/>
            <sz val="8"/>
            <color indexed="81"/>
            <rFont val="Tahoma"/>
            <charset val="1"/>
          </rPr>
          <t>3/AC/3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3/F/2/A/1</t>
        </r>
      </text>
    </comment>
    <comment ref="G5" authorId="0">
      <text>
        <r>
          <rPr>
            <sz val="8"/>
            <color indexed="81"/>
            <rFont val="Tahoma"/>
            <family val="2"/>
          </rPr>
          <t>3/F/3</t>
        </r>
      </text>
    </comment>
    <comment ref="A7" authorId="0">
      <text>
        <r>
          <rPr>
            <b/>
            <sz val="8"/>
            <color indexed="81"/>
            <rFont val="Tahoma"/>
            <family val="2"/>
          </rPr>
          <t>4/A/4</t>
        </r>
      </text>
    </comment>
    <comment ref="E9" authorId="0">
      <text>
        <r>
          <rPr>
            <b/>
            <sz val="8"/>
            <color indexed="81"/>
            <rFont val="Tahoma"/>
            <family val="2"/>
          </rPr>
          <t>8/V/2/A/2/F/5</t>
        </r>
      </text>
    </comment>
    <comment ref="H9" authorId="0">
      <text>
        <r>
          <rPr>
            <b/>
            <sz val="8"/>
            <color indexed="81"/>
            <rFont val="Tahoma"/>
            <family val="2"/>
          </rPr>
          <t>5/V/2/A/2/F/2</t>
        </r>
      </text>
    </comment>
    <comment ref="B14" authorId="0">
      <text>
        <r>
          <rPr>
            <b/>
            <sz val="8"/>
            <color indexed="81"/>
            <rFont val="Tahoma"/>
            <charset val="1"/>
          </rPr>
          <t>2/V/2</t>
        </r>
      </text>
    </comment>
    <comment ref="B20" authorId="0">
      <text>
        <r>
          <rPr>
            <b/>
            <sz val="8"/>
            <color indexed="81"/>
            <rFont val="Tahoma"/>
            <family val="2"/>
          </rPr>
          <t>5/V/2/A/2/F/2</t>
        </r>
      </text>
    </comment>
    <comment ref="B21" authorId="0">
      <text>
        <r>
          <rPr>
            <b/>
            <sz val="8"/>
            <color indexed="81"/>
            <rFont val="Tahoma"/>
            <family val="2"/>
          </rPr>
          <t>5/V/2/A/2/F/2</t>
        </r>
      </text>
    </comment>
    <comment ref="B22" authorId="0">
      <text>
        <r>
          <rPr>
            <b/>
            <sz val="8"/>
            <color indexed="81"/>
            <rFont val="Tahoma"/>
            <family val="2"/>
          </rPr>
          <t>5/V/2/A/2/F/2</t>
        </r>
      </text>
    </comment>
    <comment ref="B23" authorId="0">
      <text>
        <r>
          <rPr>
            <b/>
            <sz val="8"/>
            <color indexed="81"/>
            <rFont val="Tahoma"/>
            <family val="2"/>
          </rPr>
          <t>5/V/2/A/2/F/2</t>
        </r>
      </text>
    </comment>
    <comment ref="B25" authorId="0">
      <text>
        <r>
          <rPr>
            <sz val="8"/>
            <color indexed="81"/>
            <rFont val="Tahoma"/>
            <family val="2"/>
          </rPr>
          <t>3/F/3</t>
        </r>
      </text>
    </comment>
  </commentList>
</comments>
</file>

<file path=xl/comments2.xml><?xml version="1.0" encoding="utf-8"?>
<comments xmlns="http://schemas.openxmlformats.org/spreadsheetml/2006/main">
  <authors>
    <author>Francis Fournelle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10/F/8/A/2</t>
        </r>
      </text>
    </comment>
    <comment ref="D6" authorId="0">
      <text>
        <r>
          <rPr>
            <b/>
            <sz val="8"/>
            <color indexed="81"/>
            <rFont val="Tahoma"/>
            <family val="2"/>
          </rPr>
          <t>6/F/6</t>
        </r>
      </text>
    </comment>
  </commentList>
</comments>
</file>

<file path=xl/comments3.xml><?xml version="1.0" encoding="utf-8"?>
<comments xmlns="http://schemas.openxmlformats.org/spreadsheetml/2006/main">
  <authors>
    <author>Francis</author>
  </authors>
  <commentList>
    <comment ref="J22" authorId="0">
      <text>
        <r>
          <rPr>
            <b/>
            <sz val="8"/>
            <color indexed="81"/>
            <rFont val="Tahoma"/>
            <charset val="1"/>
          </rPr>
          <t>12/F/12</t>
        </r>
      </text>
    </comment>
  </commentList>
</comments>
</file>

<file path=xl/sharedStrings.xml><?xml version="1.0" encoding="utf-8"?>
<sst xmlns="http://schemas.openxmlformats.org/spreadsheetml/2006/main" count="134" uniqueCount="102">
  <si>
    <t>LISTE DES NOTES COURS IFT1000</t>
  </si>
  <si>
    <t>BAREME:</t>
  </si>
  <si>
    <t>NOM DE L'ETUDIANT</t>
  </si>
  <si>
    <t>TP1</t>
  </si>
  <si>
    <t>TP2</t>
  </si>
  <si>
    <t>TP3</t>
  </si>
  <si>
    <t>T.P.</t>
  </si>
  <si>
    <t>INTRA</t>
  </si>
  <si>
    <t>FINAL</t>
  </si>
  <si>
    <t>GLOBAL</t>
  </si>
  <si>
    <t>Allaire Sabine</t>
  </si>
  <si>
    <t>Bourdon Reine</t>
  </si>
  <si>
    <t>Dondecourse Guy</t>
  </si>
  <si>
    <t>Emont Merveille</t>
  </si>
  <si>
    <t>Grondin Gontran</t>
  </si>
  <si>
    <t>Havanne Oscar</t>
  </si>
  <si>
    <t>Leveillée Yvon</t>
  </si>
  <si>
    <t>Meyashev Itof</t>
  </si>
  <si>
    <t>Rolland Laurent</t>
  </si>
  <si>
    <t>Yamamoto Kyakapote</t>
  </si>
  <si>
    <t>Pire score:</t>
  </si>
  <si>
    <t>Répartition des notes:</t>
  </si>
  <si>
    <t>0-40</t>
  </si>
  <si>
    <t>40-50</t>
  </si>
  <si>
    <t>50-60</t>
  </si>
  <si>
    <t>60-70</t>
  </si>
  <si>
    <t>70-80</t>
  </si>
  <si>
    <t>80-90</t>
  </si>
  <si>
    <t>90-100</t>
  </si>
  <si>
    <t>Nombre de notes :</t>
  </si>
  <si>
    <t>Moyenne du groupe :</t>
  </si>
  <si>
    <t>Meilleur score :</t>
  </si>
  <si>
    <t>Nombre d'étudiants :</t>
  </si>
  <si>
    <t>Liste des étudiants, cours IFT1000</t>
  </si>
  <si>
    <t>Fréquence</t>
  </si>
  <si>
    <t>Nom</t>
  </si>
  <si>
    <t>Intra</t>
  </si>
  <si>
    <t>Final</t>
  </si>
  <si>
    <t>Note</t>
  </si>
  <si>
    <t>00-20</t>
  </si>
  <si>
    <t>Archambeault Louise</t>
  </si>
  <si>
    <t>20-40</t>
  </si>
  <si>
    <t>Bisaillon Luc</t>
  </si>
  <si>
    <t>Cuerrier Charles</t>
  </si>
  <si>
    <t>Deveau Brigitte</t>
  </si>
  <si>
    <t>Esmond Emile</t>
  </si>
  <si>
    <t>Favreau Nicole</t>
  </si>
  <si>
    <t>Gagnon Ginette</t>
  </si>
  <si>
    <t>Harvey Pierre</t>
  </si>
  <si>
    <t>Iglesia Julien</t>
  </si>
  <si>
    <t>Jonas Michel</t>
  </si>
  <si>
    <t>Karamoutros Yan</t>
  </si>
  <si>
    <t>Lemire Lucien</t>
  </si>
  <si>
    <t>Messier Manon</t>
  </si>
  <si>
    <t>Noiseux Robert</t>
  </si>
  <si>
    <t>O'Leary Hector</t>
  </si>
  <si>
    <t>Paradis Serge</t>
  </si>
  <si>
    <t>Quesnel Odile</t>
  </si>
  <si>
    <t>Rivest Jacques</t>
  </si>
  <si>
    <t>St-Pierre Marcel</t>
  </si>
  <si>
    <t>Tudor Marc</t>
  </si>
  <si>
    <t>Urbain Mireille</t>
  </si>
  <si>
    <t>Vinet Francine</t>
  </si>
  <si>
    <t>Wagner Aline</t>
  </si>
  <si>
    <t>Xéres Igor</t>
  </si>
  <si>
    <t>Youpinette Marie</t>
  </si>
  <si>
    <t>Zomboni Patrice</t>
  </si>
  <si>
    <t xml:space="preserve"> </t>
  </si>
  <si>
    <t>Moyenne:</t>
  </si>
  <si>
    <t>Film 35 mm.</t>
  </si>
  <si>
    <t>Camera 110 mm</t>
  </si>
  <si>
    <t>Camera 35 mm</t>
  </si>
  <si>
    <t>Camera disk</t>
  </si>
  <si>
    <t>Televiseur 14"</t>
  </si>
  <si>
    <t>Televiseur 20"</t>
  </si>
  <si>
    <t>Televiseur 26"</t>
  </si>
  <si>
    <t>Televiseur 35"</t>
  </si>
  <si>
    <t>Meuble tele.</t>
  </si>
  <si>
    <t>Magneto. Beta</t>
  </si>
  <si>
    <t>Magneto. VHS</t>
  </si>
  <si>
    <t>Radio-reveil</t>
  </si>
  <si>
    <t>Radio portatif</t>
  </si>
  <si>
    <t>Chaine stereo</t>
  </si>
  <si>
    <t>Guitare</t>
  </si>
  <si>
    <t>Piano elect.</t>
  </si>
  <si>
    <t>Piano</t>
  </si>
  <si>
    <t>Accordeon</t>
  </si>
  <si>
    <t>Bibliotheque</t>
  </si>
  <si>
    <t>Micro-ondes</t>
  </si>
  <si>
    <t>CODE</t>
  </si>
  <si>
    <t>Description</t>
  </si>
  <si>
    <t>Prix unitaire</t>
  </si>
  <si>
    <t>Petite facture sans grande conséquence</t>
  </si>
  <si>
    <t>Item</t>
  </si>
  <si>
    <t>Quant.</t>
  </si>
  <si>
    <t>Prix unit.</t>
  </si>
  <si>
    <t>Prix</t>
  </si>
  <si>
    <t>Taxe</t>
  </si>
  <si>
    <t>Total</t>
  </si>
  <si>
    <t>Temps</t>
  </si>
  <si>
    <t>mg</t>
  </si>
  <si>
    <t>Oxydation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</si>
</sst>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* #,##0.00_)\ &quot;$&quot;_ ;_ * \(#,##0.00\)\ &quot;$&quot;_ ;_ * &quot;-&quot;??_)\ &quot;$&quot;_ ;_ @_ "/>
    <numFmt numFmtId="164" formatCode="0.0%"/>
    <numFmt numFmtId="165" formatCode="0.0"/>
    <numFmt numFmtId="166" formatCode="0.00_)"/>
    <numFmt numFmtId="167" formatCode="0.0_)"/>
    <numFmt numFmtId="168" formatCode="#,##0.00&quot;$&quot;_);\(#,##0.00&quot;$&quot;\)"/>
    <numFmt numFmtId="169" formatCode="0.000"/>
  </numFmts>
  <fonts count="39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i/>
      <sz val="10"/>
      <name val="Arial"/>
      <family val="2"/>
    </font>
    <font>
      <b/>
      <i/>
      <sz val="11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81"/>
      <name val="Tahoma"/>
      <charset val="1"/>
    </font>
    <font>
      <sz val="10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0" borderId="1" applyNumberFormat="0" applyAlignment="0" applyProtection="0"/>
    <xf numFmtId="0" fontId="15" fillId="0" borderId="2" applyNumberFormat="0" applyFill="0" applyAlignment="0" applyProtection="0"/>
    <xf numFmtId="0" fontId="1" fillId="21" borderId="3" applyNumberFormat="0" applyFont="0" applyAlignment="0" applyProtection="0"/>
    <xf numFmtId="0" fontId="16" fillId="7" borderId="1" applyNumberFormat="0" applyAlignment="0" applyProtection="0"/>
    <xf numFmtId="0" fontId="17" fillId="3" borderId="0" applyNumberFormat="0" applyBorder="0" applyAlignment="0" applyProtection="0"/>
    <xf numFmtId="44" fontId="1" fillId="0" borderId="0" applyFont="0" applyFill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0" fillId="0" borderId="0"/>
    <xf numFmtId="0" fontId="19" fillId="4" borderId="0" applyNumberFormat="0" applyBorder="0" applyAlignment="0" applyProtection="0"/>
    <xf numFmtId="0" fontId="20" fillId="20" borderId="4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3" borderId="9" applyNumberFormat="0" applyAlignment="0" applyProtection="0"/>
    <xf numFmtId="0" fontId="32" fillId="0" borderId="0"/>
  </cellStyleXfs>
  <cellXfs count="100">
    <xf numFmtId="0" fontId="0" fillId="0" borderId="0" xfId="0"/>
    <xf numFmtId="0" fontId="0" fillId="0" borderId="0" xfId="0" applyFont="1" applyProtection="1"/>
    <xf numFmtId="0" fontId="1" fillId="0" borderId="0" xfId="0" applyFont="1" applyProtection="1"/>
    <xf numFmtId="0" fontId="0" fillId="0" borderId="0" xfId="0" applyProtection="1"/>
    <xf numFmtId="0" fontId="4" fillId="24" borderId="0" xfId="0" applyFont="1" applyFill="1" applyBorder="1" applyAlignment="1" applyProtection="1"/>
    <xf numFmtId="0" fontId="4" fillId="24" borderId="10" xfId="0" applyFont="1" applyFill="1" applyBorder="1" applyAlignment="1" applyProtection="1"/>
    <xf numFmtId="0" fontId="6" fillId="0" borderId="0" xfId="0" applyFont="1" applyAlignment="1" applyProtection="1"/>
    <xf numFmtId="0" fontId="6" fillId="0" borderId="0" xfId="0" applyFont="1" applyProtection="1"/>
    <xf numFmtId="0" fontId="3" fillId="25" borderId="0" xfId="0" applyFont="1" applyFill="1" applyBorder="1" applyAlignment="1" applyProtection="1">
      <alignment horizontal="left"/>
    </xf>
    <xf numFmtId="0" fontId="4" fillId="25" borderId="0" xfId="0" applyFont="1" applyFill="1" applyBorder="1" applyAlignment="1" applyProtection="1"/>
    <xf numFmtId="165" fontId="4" fillId="25" borderId="0" xfId="0" applyNumberFormat="1" applyFont="1" applyFill="1" applyBorder="1" applyAlignment="1" applyProtection="1"/>
    <xf numFmtId="0" fontId="4" fillId="24" borderId="11" xfId="0" applyFont="1" applyFill="1" applyBorder="1" applyAlignment="1" applyProtection="1"/>
    <xf numFmtId="0" fontId="4" fillId="24" borderId="11" xfId="0" applyFont="1" applyFill="1" applyBorder="1" applyAlignment="1" applyProtection="1">
      <alignment horizontal="center"/>
    </xf>
    <xf numFmtId="0" fontId="4" fillId="24" borderId="0" xfId="0" applyFont="1" applyFill="1" applyBorder="1" applyAlignment="1" applyProtection="1">
      <alignment horizontal="center"/>
    </xf>
    <xf numFmtId="0" fontId="4" fillId="24" borderId="12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0" fillId="0" borderId="0" xfId="0" applyBorder="1" applyProtection="1"/>
    <xf numFmtId="14" fontId="1" fillId="0" borderId="0" xfId="0" applyNumberFormat="1" applyFont="1" applyProtection="1"/>
    <xf numFmtId="0" fontId="4" fillId="24" borderId="13" xfId="0" applyFont="1" applyFill="1" applyBorder="1" applyAlignment="1" applyProtection="1">
      <alignment horizontal="center"/>
    </xf>
    <xf numFmtId="0" fontId="10" fillId="24" borderId="10" xfId="0" applyFont="1" applyFill="1" applyBorder="1" applyAlignment="1" applyProtection="1">
      <alignment horizontal="center"/>
    </xf>
    <xf numFmtId="0" fontId="10" fillId="24" borderId="14" xfId="0" applyFont="1" applyFill="1" applyBorder="1" applyAlignment="1" applyProtection="1">
      <alignment horizontal="center"/>
    </xf>
    <xf numFmtId="0" fontId="10" fillId="0" borderId="0" xfId="34" applyFont="1"/>
    <xf numFmtId="0" fontId="10" fillId="0" borderId="0" xfId="34" applyFont="1" applyAlignment="1">
      <alignment horizontal="right"/>
    </xf>
    <xf numFmtId="0" fontId="10" fillId="0" borderId="0" xfId="34" applyFont="1" applyAlignment="1">
      <alignment horizontal="centerContinuous"/>
    </xf>
    <xf numFmtId="0" fontId="10" fillId="0" borderId="0" xfId="34" applyFont="1" applyAlignment="1">
      <alignment horizontal="center"/>
    </xf>
    <xf numFmtId="0" fontId="10" fillId="0" borderId="0" xfId="34"/>
    <xf numFmtId="0" fontId="10" fillId="0" borderId="0" xfId="34" applyFont="1" applyAlignment="1">
      <alignment horizontal="left"/>
    </xf>
    <xf numFmtId="0" fontId="2" fillId="0" borderId="0" xfId="34" quotePrefix="1" applyFont="1" applyAlignment="1" applyProtection="1">
      <alignment horizontal="center"/>
    </xf>
    <xf numFmtId="0" fontId="9" fillId="0" borderId="0" xfId="34" applyFont="1" applyAlignment="1" applyProtection="1">
      <alignment horizontal="left"/>
    </xf>
    <xf numFmtId="0" fontId="9" fillId="0" borderId="0" xfId="34" applyFont="1" applyAlignment="1" applyProtection="1">
      <alignment horizontal="right"/>
    </xf>
    <xf numFmtId="0" fontId="10" fillId="0" borderId="0" xfId="34" applyAlignment="1">
      <alignment horizontal="center"/>
    </xf>
    <xf numFmtId="0" fontId="9" fillId="0" borderId="0" xfId="34" applyFont="1" applyAlignment="1">
      <alignment horizontal="left"/>
    </xf>
    <xf numFmtId="0" fontId="9" fillId="0" borderId="0" xfId="34" applyFont="1" applyAlignment="1">
      <alignment horizontal="right"/>
    </xf>
    <xf numFmtId="0" fontId="10" fillId="0" borderId="0" xfId="34" applyFont="1" applyAlignment="1" applyProtection="1">
      <alignment horizontal="left"/>
    </xf>
    <xf numFmtId="0" fontId="10" fillId="0" borderId="0" xfId="34" applyFont="1" applyAlignment="1" applyProtection="1">
      <alignment horizontal="right"/>
    </xf>
    <xf numFmtId="167" fontId="10" fillId="0" borderId="0" xfId="34" applyNumberFormat="1" applyFont="1" applyAlignment="1" applyProtection="1">
      <alignment horizontal="right"/>
    </xf>
    <xf numFmtId="0" fontId="10" fillId="0" borderId="0" xfId="34" quotePrefix="1" applyFont="1" applyAlignment="1" applyProtection="1">
      <alignment horizontal="left"/>
    </xf>
    <xf numFmtId="0" fontId="8" fillId="0" borderId="0" xfId="34" applyFont="1"/>
    <xf numFmtId="0" fontId="10" fillId="0" borderId="0" xfId="34" quotePrefix="1" applyFont="1" applyAlignment="1">
      <alignment horizontal="center"/>
    </xf>
    <xf numFmtId="0" fontId="10" fillId="0" borderId="0" xfId="34" applyFont="1" applyProtection="1"/>
    <xf numFmtId="166" fontId="10" fillId="0" borderId="0" xfId="34" applyNumberFormat="1" applyFont="1" applyAlignment="1" applyProtection="1">
      <alignment horizontal="right"/>
    </xf>
    <xf numFmtId="0" fontId="10" fillId="0" borderId="0" xfId="34" applyAlignment="1">
      <alignment horizontal="left"/>
    </xf>
    <xf numFmtId="0" fontId="10" fillId="0" borderId="0" xfId="34" applyAlignment="1">
      <alignment horizontal="right"/>
    </xf>
    <xf numFmtId="0" fontId="10" fillId="0" borderId="0" xfId="34" applyAlignment="1">
      <alignment horizontal="centerContinuous"/>
    </xf>
    <xf numFmtId="0" fontId="8" fillId="0" borderId="0" xfId="34" applyFont="1" applyAlignment="1" applyProtection="1">
      <alignment horizontal="right"/>
    </xf>
    <xf numFmtId="0" fontId="1" fillId="0" borderId="0" xfId="33" applyAlignment="1">
      <alignment horizontal="center"/>
    </xf>
    <xf numFmtId="0" fontId="1" fillId="0" borderId="0" xfId="33" applyAlignment="1" applyProtection="1">
      <alignment horizontal="left"/>
    </xf>
    <xf numFmtId="168" fontId="1" fillId="0" borderId="0" xfId="33" applyNumberFormat="1" applyProtection="1"/>
    <xf numFmtId="0" fontId="1" fillId="0" borderId="0" xfId="33"/>
    <xf numFmtId="0" fontId="1" fillId="0" borderId="0" xfId="33" applyAlignment="1">
      <alignment horizontal="right"/>
    </xf>
    <xf numFmtId="0" fontId="1" fillId="0" borderId="0" xfId="33" applyAlignment="1" applyProtection="1">
      <alignment horizontal="center"/>
    </xf>
    <xf numFmtId="0" fontId="1" fillId="0" borderId="0" xfId="33" applyAlignment="1" applyProtection="1">
      <alignment horizontal="right"/>
    </xf>
    <xf numFmtId="0" fontId="1" fillId="0" borderId="0" xfId="33" applyProtection="1"/>
    <xf numFmtId="0" fontId="1" fillId="0" borderId="0" xfId="33" applyFont="1" applyAlignment="1">
      <alignment horizontal="center"/>
    </xf>
    <xf numFmtId="0" fontId="1" fillId="0" borderId="0" xfId="33" applyFont="1"/>
    <xf numFmtId="0" fontId="2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0" fillId="0" borderId="0" xfId="0" applyProtection="1">
      <protection locked="0"/>
    </xf>
    <xf numFmtId="44" fontId="1" fillId="0" borderId="0" xfId="31"/>
    <xf numFmtId="0" fontId="6" fillId="0" borderId="0" xfId="0" applyFont="1"/>
    <xf numFmtId="0" fontId="9" fillId="0" borderId="0" xfId="0" applyFont="1" applyAlignment="1">
      <alignment horizontal="center"/>
    </xf>
    <xf numFmtId="44" fontId="30" fillId="0" borderId="0" xfId="31" applyFont="1" applyProtection="1">
      <protection locked="0"/>
    </xf>
    <xf numFmtId="0" fontId="10" fillId="0" borderId="0" xfId="34" applyNumberFormat="1" applyFont="1" applyProtection="1"/>
    <xf numFmtId="0" fontId="10" fillId="0" borderId="0" xfId="34" applyNumberFormat="1" applyFont="1" applyAlignment="1">
      <alignment horizontal="centerContinuous"/>
    </xf>
    <xf numFmtId="0" fontId="10" fillId="0" borderId="0" xfId="34" applyNumberFormat="1" applyFont="1" applyAlignment="1" applyProtection="1">
      <alignment horizontal="center"/>
    </xf>
    <xf numFmtId="1" fontId="8" fillId="25" borderId="0" xfId="0" applyNumberFormat="1" applyFont="1" applyFill="1" applyBorder="1" applyAlignment="1" applyProtection="1">
      <alignment horizontal="center"/>
    </xf>
    <xf numFmtId="0" fontId="0" fillId="0" borderId="18" xfId="0" applyBorder="1" applyProtection="1"/>
    <xf numFmtId="0" fontId="0" fillId="0" borderId="18" xfId="0" applyFont="1" applyBorder="1" applyProtection="1"/>
    <xf numFmtId="14" fontId="33" fillId="0" borderId="18" xfId="0" applyNumberFormat="1" applyFont="1" applyBorder="1" applyAlignment="1" applyProtection="1">
      <alignment horizontal="right"/>
    </xf>
    <xf numFmtId="0" fontId="3" fillId="25" borderId="18" xfId="0" applyFont="1" applyFill="1" applyBorder="1" applyAlignment="1" applyProtection="1">
      <alignment horizontal="left"/>
    </xf>
    <xf numFmtId="0" fontId="4" fillId="25" borderId="18" xfId="0" applyFont="1" applyFill="1" applyBorder="1" applyAlignment="1" applyProtection="1"/>
    <xf numFmtId="9" fontId="4" fillId="25" borderId="18" xfId="0" applyNumberFormat="1" applyFont="1" applyFill="1" applyBorder="1" applyAlignment="1" applyProtection="1"/>
    <xf numFmtId="9" fontId="8" fillId="25" borderId="18" xfId="0" applyNumberFormat="1" applyFont="1" applyFill="1" applyBorder="1" applyAlignment="1" applyProtection="1">
      <alignment horizontal="right"/>
    </xf>
    <xf numFmtId="0" fontId="5" fillId="0" borderId="18" xfId="0" applyFont="1" applyFill="1" applyBorder="1" applyAlignment="1" applyProtection="1">
      <alignment horizontal="left"/>
    </xf>
    <xf numFmtId="164" fontId="4" fillId="0" borderId="18" xfId="0" applyNumberFormat="1" applyFont="1" applyFill="1" applyBorder="1" applyAlignment="1" applyProtection="1"/>
    <xf numFmtId="0" fontId="4" fillId="0" borderId="18" xfId="0" applyFont="1" applyFill="1" applyBorder="1" applyAlignment="1" applyProtection="1"/>
    <xf numFmtId="0" fontId="4" fillId="0" borderId="18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left"/>
    </xf>
    <xf numFmtId="0" fontId="31" fillId="0" borderId="18" xfId="0" applyFont="1" applyFill="1" applyBorder="1" applyAlignment="1" applyProtection="1">
      <alignment horizontal="left"/>
    </xf>
    <xf numFmtId="0" fontId="31" fillId="25" borderId="18" xfId="0" applyFont="1" applyFill="1" applyBorder="1" applyAlignment="1" applyProtection="1">
      <alignment horizontal="left"/>
    </xf>
    <xf numFmtId="0" fontId="34" fillId="0" borderId="18" xfId="0" applyFont="1" applyFill="1" applyBorder="1" applyAlignment="1" applyProtection="1">
      <alignment horizontal="right"/>
    </xf>
    <xf numFmtId="0" fontId="33" fillId="26" borderId="0" xfId="0" applyFont="1" applyFill="1" applyBorder="1" applyAlignment="1" applyProtection="1">
      <alignment horizontal="left"/>
    </xf>
    <xf numFmtId="0" fontId="5" fillId="26" borderId="0" xfId="0" applyFont="1" applyFill="1" applyBorder="1" applyAlignment="1" applyProtection="1">
      <alignment horizontal="left"/>
    </xf>
    <xf numFmtId="0" fontId="0" fillId="0" borderId="18" xfId="0" applyBorder="1"/>
    <xf numFmtId="165" fontId="0" fillId="0" borderId="18" xfId="0" applyNumberFormat="1" applyBorder="1" applyAlignment="1">
      <alignment horizontal="right"/>
    </xf>
    <xf numFmtId="0" fontId="0" fillId="28" borderId="18" xfId="0" applyFill="1" applyBorder="1"/>
    <xf numFmtId="169" fontId="0" fillId="28" borderId="18" xfId="0" applyNumberFormat="1" applyFill="1" applyBorder="1"/>
    <xf numFmtId="165" fontId="4" fillId="0" borderId="18" xfId="0" applyNumberFormat="1" applyFont="1" applyFill="1" applyBorder="1" applyAlignment="1" applyProtection="1"/>
    <xf numFmtId="165" fontId="8" fillId="0" borderId="18" xfId="0" applyNumberFormat="1" applyFont="1" applyFill="1" applyBorder="1" applyAlignment="1" applyProtection="1"/>
    <xf numFmtId="0" fontId="38" fillId="0" borderId="18" xfId="0" applyFont="1" applyFill="1" applyBorder="1" applyAlignment="1" applyProtection="1"/>
    <xf numFmtId="165" fontId="8" fillId="25" borderId="18" xfId="0" applyNumberFormat="1" applyFont="1" applyFill="1" applyBorder="1" applyAlignment="1" applyProtection="1"/>
    <xf numFmtId="0" fontId="8" fillId="25" borderId="18" xfId="0" applyNumberFormat="1" applyFont="1" applyFill="1" applyBorder="1" applyAlignment="1" applyProtection="1"/>
    <xf numFmtId="1" fontId="8" fillId="25" borderId="18" xfId="0" applyNumberFormat="1" applyFont="1" applyFill="1" applyBorder="1" applyAlignment="1" applyProtection="1"/>
    <xf numFmtId="0" fontId="2" fillId="0" borderId="18" xfId="0" applyFont="1" applyFill="1" applyBorder="1" applyAlignment="1" applyProtection="1">
      <alignment horizontal="center"/>
    </xf>
    <xf numFmtId="0" fontId="7" fillId="27" borderId="15" xfId="0" applyFont="1" applyFill="1" applyBorder="1" applyAlignment="1" applyProtection="1">
      <alignment horizontal="center"/>
    </xf>
    <xf numFmtId="0" fontId="7" fillId="27" borderId="16" xfId="0" applyFont="1" applyFill="1" applyBorder="1" applyAlignment="1" applyProtection="1">
      <alignment horizontal="center"/>
    </xf>
    <xf numFmtId="0" fontId="7" fillId="27" borderId="17" xfId="0" applyFont="1" applyFill="1" applyBorder="1" applyAlignment="1" applyProtection="1">
      <alignment horizontal="center"/>
    </xf>
    <xf numFmtId="0" fontId="29" fillId="0" borderId="18" xfId="0" applyFont="1" applyBorder="1" applyAlignment="1">
      <alignment horizontal="center"/>
    </xf>
    <xf numFmtId="0" fontId="30" fillId="0" borderId="0" xfId="31" applyNumberFormat="1" applyFont="1" applyAlignment="1" applyProtection="1">
      <alignment horizontal="left"/>
      <protection locked="0"/>
    </xf>
  </cellXfs>
  <cellStyles count="46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Monétaire_facture" xfId="31"/>
    <cellStyle name="Neutre" xfId="32" builtinId="28" customBuiltin="1"/>
    <cellStyle name="Normal" xfId="0" builtinId="0"/>
    <cellStyle name="Normal 2" xfId="45"/>
    <cellStyle name="Normal_Commandes" xfId="33"/>
    <cellStyle name="Normal_notes" xfId="34"/>
    <cellStyle name="Satisfaisant" xfId="35" builtinId="26" customBuiltin="1"/>
    <cellStyle name="Sortie" xfId="36" builtinId="21" customBuiltin="1"/>
    <cellStyle name="Texte explicatif" xfId="37" builtinId="53" customBuiltin="1"/>
    <cellStyle name="Titre" xfId="38" builtinId="15" customBuiltin="1"/>
    <cellStyle name="Titre 1" xfId="39" builtinId="16" customBuiltin="1"/>
    <cellStyle name="Titre 2" xfId="40" builtinId="17" customBuiltin="1"/>
    <cellStyle name="Titre 3" xfId="41" builtinId="18" customBuiltin="1"/>
    <cellStyle name="Titre 4" xfId="42" builtinId="19" customBuiltin="1"/>
    <cellStyle name="Total" xfId="43" builtinId="25" customBuiltin="1"/>
    <cellStyle name="Vérification" xfId="44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Répartition des notes</a:t>
            </a:r>
          </a:p>
        </c:rich>
      </c:tx>
      <c:layout>
        <c:manualLayout>
          <c:xMode val="edge"/>
          <c:yMode val="edge"/>
          <c:x val="0.37212897362772707"/>
          <c:y val="4.49829104695246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5458202297728"/>
          <c:y val="0.24221555596292768"/>
          <c:w val="0.85911227353186992"/>
          <c:h val="0.501732223066064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Barème!$B$31:$B$37</c:f>
              <c:strCache>
                <c:ptCount val="7"/>
                <c:pt idx="0">
                  <c:v>0-40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</c:strCache>
            </c:strRef>
          </c:cat>
          <c:val>
            <c:numRef>
              <c:f>Barème!$C$31:$C$37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227264"/>
        <c:axId val="27229184"/>
      </c:barChart>
      <c:catAx>
        <c:axId val="2722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Notes</a:t>
                </a:r>
              </a:p>
            </c:rich>
          </c:tx>
          <c:layout>
            <c:manualLayout>
              <c:xMode val="edge"/>
              <c:yMode val="edge"/>
              <c:x val="0.50995426255089416"/>
              <c:y val="0.85467483231262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72291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229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Nb. d'étudiants</a:t>
                </a:r>
              </a:p>
            </c:rich>
          </c:tx>
          <c:layout>
            <c:manualLayout>
              <c:xMode val="edge"/>
              <c:yMode val="edge"/>
              <c:x val="2.909643128321944E-2"/>
              <c:y val="0.3044997375328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7227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Oxydation / heure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mg</c:v>
          </c:tx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-0.20906161306107923"/>
                  <c:y val="-2.3507217847769029E-2"/>
                </c:manualLayout>
              </c:layout>
              <c:numFmt formatCode="General" sourceLinked="0"/>
            </c:trendlineLbl>
          </c:trendline>
          <c:xVal>
            <c:numRef>
              <c:f>Graphique!$B$3:$Q$3</c:f>
              <c:numCache>
                <c:formatCode>0.0</c:formatCode>
                <c:ptCount val="14"/>
                <c:pt idx="0">
                  <c:v>1.2</c:v>
                </c:pt>
                <c:pt idx="1">
                  <c:v>1.7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</c:numCache>
            </c:numRef>
          </c:xVal>
          <c:yVal>
            <c:numRef>
              <c:f>Graphique!$B$4:$Q$4</c:f>
              <c:numCache>
                <c:formatCode>0.000</c:formatCode>
                <c:ptCount val="14"/>
                <c:pt idx="0">
                  <c:v>0.16400000000000001</c:v>
                </c:pt>
                <c:pt idx="1">
                  <c:v>0.246</c:v>
                </c:pt>
                <c:pt idx="2">
                  <c:v>0.30499999999999999</c:v>
                </c:pt>
                <c:pt idx="3">
                  <c:v>0.38200000000000001</c:v>
                </c:pt>
                <c:pt idx="4">
                  <c:v>0.45200000000000001</c:v>
                </c:pt>
                <c:pt idx="5">
                  <c:v>0.50700000000000001</c:v>
                </c:pt>
                <c:pt idx="6">
                  <c:v>0.55200000000000005</c:v>
                </c:pt>
                <c:pt idx="7">
                  <c:v>0.58699999999999997</c:v>
                </c:pt>
                <c:pt idx="8">
                  <c:v>0.61199999999999999</c:v>
                </c:pt>
                <c:pt idx="9">
                  <c:v>0.64800000000000002</c:v>
                </c:pt>
                <c:pt idx="10">
                  <c:v>0.73299999999999998</c:v>
                </c:pt>
                <c:pt idx="11">
                  <c:v>0.748</c:v>
                </c:pt>
                <c:pt idx="12">
                  <c:v>0.755</c:v>
                </c:pt>
                <c:pt idx="13">
                  <c:v>0.76700000000000002</c:v>
                </c:pt>
              </c:numCache>
            </c:numRef>
          </c:yVal>
          <c:smooth val="0"/>
        </c:ser>
        <c:ser>
          <c:idx val="1"/>
          <c:order val="1"/>
          <c:tx>
            <c:v>valeurs aberrantes</c:v>
          </c:tx>
          <c:spPr>
            <a:ln w="28575">
              <a:noFill/>
            </a:ln>
          </c:spPr>
          <c:xVal>
            <c:numRef>
              <c:f>Graphique!$C$24:$D$24</c:f>
              <c:numCache>
                <c:formatCode>0.0</c:formatCode>
                <c:ptCount val="2"/>
                <c:pt idx="0">
                  <c:v>0.5</c:v>
                </c:pt>
                <c:pt idx="1">
                  <c:v>6</c:v>
                </c:pt>
              </c:numCache>
            </c:numRef>
          </c:xVal>
          <c:yVal>
            <c:numRef>
              <c:f>Graphique!$C$25:$D$25</c:f>
              <c:numCache>
                <c:formatCode>0.000</c:formatCode>
                <c:ptCount val="2"/>
                <c:pt idx="0">
                  <c:v>0.37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75360"/>
        <c:axId val="82981632"/>
      </c:scatterChart>
      <c:valAx>
        <c:axId val="82975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Nombre d'heures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82981632"/>
        <c:crosses val="autoZero"/>
        <c:crossBetween val="midCat"/>
      </c:valAx>
      <c:valAx>
        <c:axId val="82981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CA"/>
                  <a:t>mg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2975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26</xdr:row>
      <xdr:rowOff>0</xdr:rowOff>
    </xdr:from>
    <xdr:to>
      <xdr:col>7</xdr:col>
      <xdr:colOff>914400</xdr:colOff>
      <xdr:row>39</xdr:row>
      <xdr:rowOff>0</xdr:rowOff>
    </xdr:to>
    <xdr:graphicFrame macro="">
      <xdr:nvGraphicFramePr>
        <xdr:cNvPr id="107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84667</xdr:colOff>
      <xdr:row>4</xdr:row>
      <xdr:rowOff>125941</xdr:rowOff>
    </xdr:from>
    <xdr:to>
      <xdr:col>15</xdr:col>
      <xdr:colOff>370417</xdr:colOff>
      <xdr:row>22</xdr:row>
      <xdr:rowOff>11641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6" codeName="Feuil1">
    <pageSetUpPr fitToPage="1"/>
  </sheetPr>
  <dimension ref="A1:O52"/>
  <sheetViews>
    <sheetView tabSelected="1" topLeftCell="A16" zoomScale="120" zoomScaleNormal="120" workbookViewId="0">
      <selection activeCell="H9" sqref="H9"/>
    </sheetView>
  </sheetViews>
  <sheetFormatPr baseColWidth="10" defaultColWidth="9.6640625" defaultRowHeight="13.2" x14ac:dyDescent="0.25"/>
  <cols>
    <col min="1" max="1" width="20.6640625" style="3" customWidth="1"/>
    <col min="2" max="8" width="14.6640625" style="3" customWidth="1"/>
    <col min="9" max="16384" width="9.6640625" style="3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 ht="15.6" x14ac:dyDescent="0.3">
      <c r="A2" s="94" t="s">
        <v>0</v>
      </c>
      <c r="B2" s="94"/>
      <c r="C2" s="94"/>
      <c r="D2" s="94"/>
      <c r="E2" s="94"/>
      <c r="F2" s="94"/>
      <c r="G2" s="94"/>
      <c r="H2" s="94"/>
      <c r="J2" s="2"/>
      <c r="K2" s="2"/>
      <c r="L2" s="2"/>
      <c r="M2" s="2"/>
      <c r="N2" s="2"/>
      <c r="O2" s="2"/>
    </row>
    <row r="3" spans="1:15" x14ac:dyDescent="0.25">
      <c r="A3" s="67"/>
      <c r="B3" s="68"/>
      <c r="C3" s="68"/>
      <c r="D3" s="68"/>
      <c r="E3" s="68"/>
      <c r="F3" s="68"/>
      <c r="G3" s="67"/>
      <c r="H3" s="69">
        <f ca="1">TODAY()</f>
        <v>41673</v>
      </c>
      <c r="J3" s="2"/>
      <c r="K3" s="2"/>
      <c r="L3" s="2"/>
      <c r="M3" s="2"/>
      <c r="N3" s="2"/>
      <c r="O3" s="2"/>
    </row>
    <row r="4" spans="1:15" x14ac:dyDescent="0.25">
      <c r="A4" s="68"/>
      <c r="B4" s="68"/>
      <c r="C4" s="68"/>
      <c r="D4" s="68"/>
      <c r="E4" s="68"/>
      <c r="F4" s="68"/>
      <c r="G4" s="68"/>
      <c r="H4" s="68"/>
      <c r="J4" s="2"/>
      <c r="K4" s="2"/>
      <c r="L4" s="2"/>
      <c r="M4" s="2"/>
      <c r="N4" s="2"/>
      <c r="O4" s="2"/>
    </row>
    <row r="5" spans="1:15" x14ac:dyDescent="0.25">
      <c r="A5" s="70" t="s">
        <v>1</v>
      </c>
      <c r="B5" s="71"/>
      <c r="C5" s="71"/>
      <c r="D5" s="71"/>
      <c r="E5" s="72">
        <v>0.3</v>
      </c>
      <c r="F5" s="72">
        <v>0.3</v>
      </c>
      <c r="G5" s="73">
        <f>1-F5-E5</f>
        <v>0.39999999999999997</v>
      </c>
      <c r="H5" s="71"/>
      <c r="J5" s="2"/>
      <c r="K5" s="2"/>
      <c r="L5" s="2"/>
      <c r="M5" s="2"/>
      <c r="N5" s="2"/>
      <c r="O5" s="2"/>
    </row>
    <row r="6" spans="1:15" ht="19.2" customHeight="1" x14ac:dyDescent="0.25">
      <c r="A6" s="74"/>
      <c r="B6" s="75"/>
      <c r="C6" s="76"/>
      <c r="D6" s="76"/>
      <c r="E6" s="76"/>
      <c r="F6" s="76"/>
      <c r="G6" s="76"/>
      <c r="H6" s="76"/>
      <c r="I6" s="17"/>
      <c r="J6" s="2"/>
      <c r="K6" s="2"/>
      <c r="L6" s="2"/>
      <c r="M6" s="2"/>
      <c r="N6" s="2"/>
      <c r="O6" s="2"/>
    </row>
    <row r="7" spans="1:15" s="7" customFormat="1" ht="18.75" customHeight="1" x14ac:dyDescent="0.25">
      <c r="A7" s="74" t="s">
        <v>2</v>
      </c>
      <c r="B7" s="81" t="s">
        <v>3</v>
      </c>
      <c r="C7" s="81" t="s">
        <v>4</v>
      </c>
      <c r="D7" s="81" t="s">
        <v>5</v>
      </c>
      <c r="E7" s="81" t="s">
        <v>6</v>
      </c>
      <c r="F7" s="81" t="s">
        <v>7</v>
      </c>
      <c r="G7" s="81" t="s">
        <v>8</v>
      </c>
      <c r="H7" s="81" t="s">
        <v>9</v>
      </c>
      <c r="I7" s="6"/>
    </row>
    <row r="8" spans="1:15" s="7" customFormat="1" ht="12.75" customHeight="1" x14ac:dyDescent="0.25">
      <c r="A8" s="74"/>
      <c r="B8" s="77"/>
      <c r="C8" s="77"/>
      <c r="D8" s="77"/>
      <c r="E8" s="77"/>
      <c r="F8" s="77"/>
      <c r="G8" s="77"/>
      <c r="H8" s="77"/>
      <c r="I8" s="6"/>
    </row>
    <row r="9" spans="1:15" x14ac:dyDescent="0.25">
      <c r="A9" s="78" t="s">
        <v>10</v>
      </c>
      <c r="B9" s="76">
        <v>69</v>
      </c>
      <c r="C9" s="76">
        <v>80</v>
      </c>
      <c r="D9" s="76">
        <v>90</v>
      </c>
      <c r="E9" s="89">
        <f>IF(COUNT(B9:D9)=3,(SUM(B9:D9)-MIN(B9:D9))/2,AVERAGE(B9:D9))</f>
        <v>85</v>
      </c>
      <c r="F9" s="76">
        <v>79</v>
      </c>
      <c r="G9" s="76">
        <v>82</v>
      </c>
      <c r="H9" s="89">
        <f>$E$5*E9+$F$5*F9+$G$5*G9</f>
        <v>82</v>
      </c>
      <c r="I9" s="2"/>
      <c r="J9" s="2"/>
      <c r="K9" s="2"/>
      <c r="L9" s="2"/>
      <c r="M9" s="2"/>
      <c r="N9" s="2"/>
      <c r="O9" s="2"/>
    </row>
    <row r="10" spans="1:15" x14ac:dyDescent="0.25">
      <c r="A10" s="78" t="s">
        <v>11</v>
      </c>
      <c r="B10" s="76">
        <v>72</v>
      </c>
      <c r="C10" s="76">
        <v>60</v>
      </c>
      <c r="D10" s="76"/>
      <c r="E10" s="89">
        <f t="shared" ref="E10:E18" si="0">IF(COUNT(B10:D10)=3,(SUM(B10:D10)-MIN(B10:D10))/2,AVERAGE(B10:D10))</f>
        <v>66</v>
      </c>
      <c r="F10" s="76">
        <v>68</v>
      </c>
      <c r="G10" s="76"/>
      <c r="H10" s="89">
        <f t="shared" ref="H10:H18" si="1">$E$5*E10+$F$5*F10+$G$5*G10</f>
        <v>40.200000000000003</v>
      </c>
      <c r="I10" s="2"/>
      <c r="J10" s="2"/>
      <c r="K10" s="2"/>
      <c r="L10" s="2"/>
      <c r="M10" s="2"/>
      <c r="N10" s="2"/>
      <c r="O10" s="2"/>
    </row>
    <row r="11" spans="1:15" x14ac:dyDescent="0.25">
      <c r="A11" s="78" t="s">
        <v>12</v>
      </c>
      <c r="B11" s="76">
        <v>38</v>
      </c>
      <c r="C11" s="76">
        <v>71</v>
      </c>
      <c r="D11" s="76">
        <v>72</v>
      </c>
      <c r="E11" s="89">
        <f t="shared" si="0"/>
        <v>71.5</v>
      </c>
      <c r="F11" s="76">
        <v>50</v>
      </c>
      <c r="G11" s="76"/>
      <c r="H11" s="89">
        <f t="shared" si="1"/>
        <v>36.450000000000003</v>
      </c>
      <c r="I11" s="2"/>
      <c r="K11" s="2"/>
      <c r="L11" s="2"/>
      <c r="M11" s="2"/>
      <c r="N11" s="2"/>
      <c r="O11" s="2"/>
    </row>
    <row r="12" spans="1:15" x14ac:dyDescent="0.25">
      <c r="A12" s="78" t="s">
        <v>13</v>
      </c>
      <c r="B12" s="76">
        <v>58</v>
      </c>
      <c r="C12" s="76">
        <v>78</v>
      </c>
      <c r="D12" s="76">
        <v>74</v>
      </c>
      <c r="E12" s="89">
        <f t="shared" si="0"/>
        <v>76</v>
      </c>
      <c r="F12" s="76">
        <v>89</v>
      </c>
      <c r="G12" s="76">
        <v>89</v>
      </c>
      <c r="H12" s="89">
        <f t="shared" si="1"/>
        <v>85.1</v>
      </c>
      <c r="I12" s="2"/>
      <c r="K12" s="2"/>
      <c r="L12" s="2"/>
      <c r="M12" s="2"/>
      <c r="N12" s="2"/>
      <c r="O12" s="2"/>
    </row>
    <row r="13" spans="1:15" x14ac:dyDescent="0.25">
      <c r="A13" s="78" t="s">
        <v>14</v>
      </c>
      <c r="B13" s="76">
        <v>75</v>
      </c>
      <c r="C13" s="76">
        <v>69</v>
      </c>
      <c r="D13" s="76">
        <v>91</v>
      </c>
      <c r="E13" s="89">
        <f t="shared" si="0"/>
        <v>83</v>
      </c>
      <c r="F13" s="76">
        <v>45</v>
      </c>
      <c r="G13" s="76">
        <v>67</v>
      </c>
      <c r="H13" s="89">
        <f t="shared" si="1"/>
        <v>65.199999999999989</v>
      </c>
      <c r="I13" s="2"/>
      <c r="K13" s="2"/>
      <c r="L13" s="2"/>
      <c r="M13" s="2"/>
      <c r="N13" s="2"/>
      <c r="O13" s="2"/>
    </row>
    <row r="14" spans="1:15" x14ac:dyDescent="0.25">
      <c r="A14" s="78" t="s">
        <v>15</v>
      </c>
      <c r="B14" s="76">
        <v>100</v>
      </c>
      <c r="C14" s="76">
        <v>90</v>
      </c>
      <c r="D14" s="76">
        <v>100</v>
      </c>
      <c r="E14" s="89">
        <f t="shared" si="0"/>
        <v>100</v>
      </c>
      <c r="F14" s="76">
        <v>100</v>
      </c>
      <c r="G14" s="76">
        <v>100</v>
      </c>
      <c r="H14" s="89">
        <f t="shared" si="1"/>
        <v>100</v>
      </c>
      <c r="I14" s="2"/>
      <c r="K14" s="2"/>
      <c r="L14" s="2"/>
      <c r="M14" s="2"/>
      <c r="N14" s="2"/>
      <c r="O14" s="2"/>
    </row>
    <row r="15" spans="1:15" x14ac:dyDescent="0.25">
      <c r="A15" s="78" t="s">
        <v>16</v>
      </c>
      <c r="B15" s="76">
        <v>92</v>
      </c>
      <c r="C15" s="76">
        <v>50</v>
      </c>
      <c r="D15" s="76">
        <v>88</v>
      </c>
      <c r="E15" s="89">
        <f t="shared" si="0"/>
        <v>90</v>
      </c>
      <c r="F15" s="76">
        <v>89</v>
      </c>
      <c r="G15" s="76">
        <v>100</v>
      </c>
      <c r="H15" s="89">
        <f t="shared" si="1"/>
        <v>93.7</v>
      </c>
      <c r="I15" s="2"/>
      <c r="K15" s="2"/>
      <c r="L15" s="2"/>
      <c r="M15" s="2"/>
      <c r="N15" s="2"/>
      <c r="O15" s="2"/>
    </row>
    <row r="16" spans="1:15" x14ac:dyDescent="0.25">
      <c r="A16" s="78" t="s">
        <v>17</v>
      </c>
      <c r="B16" s="90"/>
      <c r="C16" s="76">
        <v>73</v>
      </c>
      <c r="D16" s="76">
        <v>90</v>
      </c>
      <c r="E16" s="89">
        <f t="shared" si="0"/>
        <v>81.5</v>
      </c>
      <c r="F16" s="76">
        <v>82</v>
      </c>
      <c r="G16" s="76">
        <v>51</v>
      </c>
      <c r="H16" s="89">
        <f t="shared" si="1"/>
        <v>69.449999999999989</v>
      </c>
      <c r="I16" s="2"/>
      <c r="K16" s="2"/>
      <c r="L16" s="2"/>
      <c r="M16" s="2"/>
      <c r="N16" s="2"/>
      <c r="O16" s="2"/>
    </row>
    <row r="17" spans="1:15" x14ac:dyDescent="0.25">
      <c r="A17" s="78" t="s">
        <v>18</v>
      </c>
      <c r="B17" s="76">
        <v>40</v>
      </c>
      <c r="C17" s="76">
        <v>67</v>
      </c>
      <c r="D17" s="76">
        <v>54</v>
      </c>
      <c r="E17" s="89">
        <f t="shared" si="0"/>
        <v>60.5</v>
      </c>
      <c r="F17" s="76">
        <v>58</v>
      </c>
      <c r="G17" s="76">
        <v>70</v>
      </c>
      <c r="H17" s="89">
        <f t="shared" si="1"/>
        <v>63.55</v>
      </c>
      <c r="I17" s="2"/>
      <c r="K17" s="2"/>
      <c r="L17" s="2"/>
      <c r="M17" s="2"/>
      <c r="N17" s="2"/>
      <c r="O17" s="2"/>
    </row>
    <row r="18" spans="1:15" x14ac:dyDescent="0.25">
      <c r="A18" s="78" t="s">
        <v>19</v>
      </c>
      <c r="B18" s="76">
        <v>55</v>
      </c>
      <c r="C18" s="76">
        <v>88</v>
      </c>
      <c r="D18" s="76">
        <v>69</v>
      </c>
      <c r="E18" s="89">
        <f t="shared" si="0"/>
        <v>78.5</v>
      </c>
      <c r="F18" s="76">
        <v>77</v>
      </c>
      <c r="G18" s="76">
        <v>75</v>
      </c>
      <c r="H18" s="89">
        <f t="shared" si="1"/>
        <v>76.649999999999991</v>
      </c>
      <c r="I18" s="2"/>
      <c r="K18" s="2"/>
      <c r="L18" s="2"/>
      <c r="M18" s="2"/>
      <c r="N18" s="2"/>
      <c r="O18" s="2"/>
    </row>
    <row r="19" spans="1:15" x14ac:dyDescent="0.25">
      <c r="A19" s="79"/>
      <c r="B19" s="76"/>
      <c r="C19" s="76"/>
      <c r="D19" s="76"/>
      <c r="E19" s="88"/>
      <c r="F19" s="76"/>
      <c r="G19" s="76"/>
      <c r="H19" s="89"/>
      <c r="I19" s="2"/>
      <c r="K19" s="2"/>
      <c r="L19" s="2"/>
      <c r="M19" s="2"/>
      <c r="N19" s="2"/>
      <c r="O19" s="2"/>
    </row>
    <row r="20" spans="1:15" x14ac:dyDescent="0.25">
      <c r="A20" s="80" t="s">
        <v>30</v>
      </c>
      <c r="B20" s="91">
        <f>AVERAGE(B9:B18)</f>
        <v>66.555555555555557</v>
      </c>
      <c r="C20" s="91">
        <f t="shared" ref="C20:H20" si="2">AVERAGE(C9:C18)</f>
        <v>72.599999999999994</v>
      </c>
      <c r="D20" s="91">
        <f t="shared" si="2"/>
        <v>80.888888888888886</v>
      </c>
      <c r="E20" s="91">
        <f t="shared" si="2"/>
        <v>79.2</v>
      </c>
      <c r="F20" s="91">
        <f t="shared" si="2"/>
        <v>73.7</v>
      </c>
      <c r="G20" s="91">
        <f t="shared" si="2"/>
        <v>79.25</v>
      </c>
      <c r="H20" s="91">
        <f t="shared" si="2"/>
        <v>71.22999999999999</v>
      </c>
      <c r="I20" s="2"/>
      <c r="K20" s="2"/>
      <c r="L20" s="2"/>
      <c r="M20" s="2"/>
      <c r="N20" s="2"/>
      <c r="O20" s="2"/>
    </row>
    <row r="21" spans="1:15" x14ac:dyDescent="0.25">
      <c r="A21" s="80" t="s">
        <v>31</v>
      </c>
      <c r="B21" s="92">
        <f>MAX(B9:B18)</f>
        <v>100</v>
      </c>
      <c r="C21" s="92">
        <f t="shared" ref="C21:H21" si="3">MAX(C9:C18)</f>
        <v>90</v>
      </c>
      <c r="D21" s="92">
        <f t="shared" si="3"/>
        <v>100</v>
      </c>
      <c r="E21" s="92">
        <f t="shared" si="3"/>
        <v>100</v>
      </c>
      <c r="F21" s="92">
        <f t="shared" si="3"/>
        <v>100</v>
      </c>
      <c r="G21" s="92">
        <f t="shared" si="3"/>
        <v>100</v>
      </c>
      <c r="H21" s="92">
        <f t="shared" si="3"/>
        <v>100</v>
      </c>
      <c r="I21" s="2"/>
      <c r="K21" s="2"/>
      <c r="L21" s="2"/>
      <c r="M21" s="2"/>
      <c r="N21" s="2"/>
      <c r="O21" s="2"/>
    </row>
    <row r="22" spans="1:15" x14ac:dyDescent="0.25">
      <c r="A22" s="80" t="s">
        <v>20</v>
      </c>
      <c r="B22" s="93">
        <f>MIN(B9:B18)</f>
        <v>38</v>
      </c>
      <c r="C22" s="93">
        <f t="shared" ref="C22:H22" si="4">MIN(C9:C18)</f>
        <v>50</v>
      </c>
      <c r="D22" s="93">
        <f t="shared" si="4"/>
        <v>54</v>
      </c>
      <c r="E22" s="93">
        <f t="shared" si="4"/>
        <v>60.5</v>
      </c>
      <c r="F22" s="93">
        <f t="shared" si="4"/>
        <v>45</v>
      </c>
      <c r="G22" s="93">
        <f t="shared" si="4"/>
        <v>51</v>
      </c>
      <c r="H22" s="93">
        <f t="shared" si="4"/>
        <v>36.450000000000003</v>
      </c>
      <c r="I22" s="2"/>
      <c r="J22" s="2"/>
      <c r="K22" s="2"/>
      <c r="L22" s="2"/>
      <c r="M22" s="2"/>
      <c r="N22" s="2"/>
      <c r="O22" s="2"/>
    </row>
    <row r="23" spans="1:15" x14ac:dyDescent="0.25">
      <c r="A23" s="80" t="s">
        <v>29</v>
      </c>
      <c r="B23" s="93">
        <f>COUNT(B9:B18)</f>
        <v>9</v>
      </c>
      <c r="C23" s="93">
        <f t="shared" ref="C23:H23" si="5">COUNT(C9:C18)</f>
        <v>10</v>
      </c>
      <c r="D23" s="93">
        <f t="shared" si="5"/>
        <v>9</v>
      </c>
      <c r="E23" s="93">
        <f t="shared" si="5"/>
        <v>10</v>
      </c>
      <c r="F23" s="93">
        <f t="shared" si="5"/>
        <v>10</v>
      </c>
      <c r="G23" s="93">
        <f t="shared" si="5"/>
        <v>8</v>
      </c>
      <c r="H23" s="93">
        <f t="shared" si="5"/>
        <v>10</v>
      </c>
      <c r="I23" s="2"/>
      <c r="J23" s="2"/>
      <c r="K23" s="2"/>
      <c r="L23" s="2"/>
      <c r="M23" s="2"/>
      <c r="N23" s="2"/>
      <c r="O23" s="2"/>
    </row>
    <row r="24" spans="1:15" s="16" customFormat="1" x14ac:dyDescent="0.25">
      <c r="A24" s="8"/>
      <c r="B24" s="66"/>
      <c r="C24" s="66"/>
      <c r="D24" s="66"/>
      <c r="E24" s="66"/>
      <c r="F24" s="66"/>
      <c r="G24" s="66"/>
      <c r="H24" s="66"/>
      <c r="I24" s="15"/>
      <c r="J24" s="15"/>
      <c r="K24" s="15"/>
      <c r="L24" s="15"/>
      <c r="M24" s="15"/>
      <c r="N24" s="15"/>
      <c r="O24" s="15"/>
    </row>
    <row r="25" spans="1:15" s="16" customFormat="1" x14ac:dyDescent="0.25">
      <c r="A25" s="83" t="s">
        <v>32</v>
      </c>
      <c r="B25" s="82">
        <f>COUNTA(A9:A18)</f>
        <v>10</v>
      </c>
      <c r="C25" s="66"/>
      <c r="D25" s="66"/>
      <c r="E25" s="66"/>
      <c r="F25" s="66"/>
      <c r="G25" s="66"/>
      <c r="H25" s="66"/>
      <c r="I25" s="15"/>
      <c r="J25" s="15"/>
      <c r="K25" s="15"/>
      <c r="L25" s="15"/>
      <c r="M25" s="15"/>
      <c r="N25" s="15"/>
      <c r="O25" s="15"/>
    </row>
    <row r="26" spans="1:15" x14ac:dyDescent="0.25">
      <c r="A26" s="8"/>
      <c r="B26" s="9"/>
      <c r="C26" s="9"/>
      <c r="D26" s="9"/>
      <c r="E26" s="10"/>
      <c r="F26" s="9"/>
      <c r="G26" s="9"/>
      <c r="H26" s="10"/>
      <c r="I26" s="2"/>
      <c r="J26" s="2"/>
      <c r="K26" s="2"/>
      <c r="L26" s="2"/>
      <c r="M26" s="2"/>
      <c r="N26" s="2"/>
      <c r="O26" s="2"/>
    </row>
    <row r="27" spans="1:15" x14ac:dyDescent="0.25">
      <c r="F27" s="1"/>
      <c r="G27" s="1"/>
      <c r="H27" s="1"/>
    </row>
    <row r="28" spans="1:15" ht="13.8" thickBot="1" x14ac:dyDescent="0.3">
      <c r="F28" s="1"/>
      <c r="G28" s="1"/>
      <c r="H28" s="1"/>
    </row>
    <row r="29" spans="1:15" ht="13.8" x14ac:dyDescent="0.25">
      <c r="A29" s="95" t="s">
        <v>21</v>
      </c>
      <c r="B29" s="96"/>
      <c r="C29" s="97"/>
      <c r="F29" s="1"/>
      <c r="G29" s="1"/>
      <c r="H29" s="1"/>
    </row>
    <row r="30" spans="1:15" x14ac:dyDescent="0.25">
      <c r="A30" s="11"/>
      <c r="B30" s="4"/>
      <c r="C30" s="5"/>
      <c r="F30" s="1"/>
      <c r="G30" s="1"/>
      <c r="H30" s="1"/>
    </row>
    <row r="31" spans="1:15" x14ac:dyDescent="0.25">
      <c r="A31" s="12">
        <v>40</v>
      </c>
      <c r="B31" s="13" t="s">
        <v>22</v>
      </c>
      <c r="C31" s="19">
        <f t="array" ref="C31:C37">FREQUENCY($H$9:$H$19,$A$31:$A$37)</f>
        <v>1</v>
      </c>
      <c r="F31" s="1"/>
      <c r="G31" s="1"/>
      <c r="H31" s="1"/>
    </row>
    <row r="32" spans="1:15" x14ac:dyDescent="0.25">
      <c r="A32" s="12">
        <v>50</v>
      </c>
      <c r="B32" s="13" t="s">
        <v>23</v>
      </c>
      <c r="C32" s="19">
        <v>1</v>
      </c>
      <c r="F32" s="1"/>
      <c r="G32" s="1"/>
      <c r="H32" s="1"/>
    </row>
    <row r="33" spans="1:8" x14ac:dyDescent="0.25">
      <c r="A33" s="12">
        <v>60</v>
      </c>
      <c r="B33" s="13" t="s">
        <v>24</v>
      </c>
      <c r="C33" s="19">
        <v>0</v>
      </c>
      <c r="F33" s="1"/>
      <c r="G33" s="1"/>
      <c r="H33" s="1"/>
    </row>
    <row r="34" spans="1:8" x14ac:dyDescent="0.25">
      <c r="A34" s="12">
        <v>70</v>
      </c>
      <c r="B34" s="13" t="s">
        <v>25</v>
      </c>
      <c r="C34" s="19">
        <v>3</v>
      </c>
      <c r="F34" s="1"/>
      <c r="G34" s="1"/>
      <c r="H34" s="1"/>
    </row>
    <row r="35" spans="1:8" x14ac:dyDescent="0.25">
      <c r="A35" s="12">
        <v>80</v>
      </c>
      <c r="B35" s="13" t="s">
        <v>26</v>
      </c>
      <c r="C35" s="19">
        <v>1</v>
      </c>
      <c r="F35" s="1"/>
      <c r="G35" s="1"/>
      <c r="H35" s="1"/>
    </row>
    <row r="36" spans="1:8" x14ac:dyDescent="0.25">
      <c r="A36" s="12">
        <v>90</v>
      </c>
      <c r="B36" s="13" t="s">
        <v>27</v>
      </c>
      <c r="C36" s="19">
        <v>2</v>
      </c>
      <c r="D36" s="1"/>
      <c r="E36" s="1"/>
      <c r="F36" s="1"/>
      <c r="G36" s="1"/>
      <c r="H36" s="1"/>
    </row>
    <row r="37" spans="1:8" ht="13.8" thickBot="1" x14ac:dyDescent="0.3">
      <c r="A37" s="18">
        <v>100</v>
      </c>
      <c r="B37" s="14" t="s">
        <v>28</v>
      </c>
      <c r="C37" s="20">
        <v>2</v>
      </c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52" spans="2:2" x14ac:dyDescent="0.25">
      <c r="B52" s="1"/>
    </row>
  </sheetData>
  <mergeCells count="2">
    <mergeCell ref="A2:H2"/>
    <mergeCell ref="A29:C29"/>
  </mergeCells>
  <phoneticPr fontId="0" type="noConversion"/>
  <printOptions horizontalCentered="1" verticalCentered="1"/>
  <pageMargins left="0.39370078740157499" right="0.39370078740157499" top="0.59055118110236204" bottom="0.59055118110236204" header="0.511811023622047" footer="0.511811023622047"/>
  <pageSetup scale="95" orientation="landscape" horizontalDpi="180" verticalDpi="18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F36"/>
  <sheetViews>
    <sheetView workbookViewId="0">
      <selection activeCell="F32" sqref="F32"/>
    </sheetView>
  </sheetViews>
  <sheetFormatPr baseColWidth="10" defaultColWidth="11.44140625" defaultRowHeight="13.2" x14ac:dyDescent="0.25"/>
  <cols>
    <col min="1" max="1" width="11.44140625" style="45"/>
    <col min="2" max="2" width="15.33203125" style="48" customWidth="1"/>
    <col min="3" max="3" width="11.44140625" style="48"/>
    <col min="4" max="4" width="9.88671875" style="48" customWidth="1"/>
    <col min="5" max="5" width="13.44140625" style="48" customWidth="1"/>
    <col min="6" max="6" width="13.88671875" style="48" customWidth="1"/>
    <col min="7" max="16384" width="11.44140625" style="48"/>
  </cols>
  <sheetData>
    <row r="1" spans="1:6" x14ac:dyDescent="0.25">
      <c r="A1" s="53" t="s">
        <v>89</v>
      </c>
      <c r="B1" s="54" t="s">
        <v>90</v>
      </c>
      <c r="C1" s="54" t="s">
        <v>91</v>
      </c>
    </row>
    <row r="3" spans="1:6" x14ac:dyDescent="0.25">
      <c r="A3" s="45">
        <v>1005</v>
      </c>
      <c r="B3" s="46" t="s">
        <v>69</v>
      </c>
      <c r="C3" s="47">
        <v>4.29</v>
      </c>
      <c r="E3" s="49"/>
      <c r="F3" s="49"/>
    </row>
    <row r="4" spans="1:6" x14ac:dyDescent="0.25">
      <c r="A4" s="50">
        <v>2112</v>
      </c>
      <c r="B4" s="46" t="s">
        <v>70</v>
      </c>
      <c r="C4" s="47">
        <v>39.950000000000003</v>
      </c>
      <c r="E4" s="51"/>
      <c r="F4" s="51"/>
    </row>
    <row r="5" spans="1:6" x14ac:dyDescent="0.25">
      <c r="A5" s="50">
        <v>2387</v>
      </c>
      <c r="B5" s="46" t="s">
        <v>70</v>
      </c>
      <c r="C5" s="47">
        <v>49.99</v>
      </c>
      <c r="F5" s="49"/>
    </row>
    <row r="6" spans="1:6" x14ac:dyDescent="0.25">
      <c r="A6" s="50">
        <v>2634</v>
      </c>
      <c r="B6" s="46" t="s">
        <v>71</v>
      </c>
      <c r="C6" s="47">
        <v>159.9</v>
      </c>
      <c r="E6" s="52"/>
      <c r="F6" s="52"/>
    </row>
    <row r="7" spans="1:6" x14ac:dyDescent="0.25">
      <c r="A7" s="50">
        <v>2658</v>
      </c>
      <c r="B7" s="46" t="s">
        <v>71</v>
      </c>
      <c r="C7" s="47">
        <v>269</v>
      </c>
      <c r="E7" s="52"/>
      <c r="F7" s="52"/>
    </row>
    <row r="8" spans="1:6" x14ac:dyDescent="0.25">
      <c r="A8" s="50">
        <v>2753</v>
      </c>
      <c r="B8" s="46" t="s">
        <v>71</v>
      </c>
      <c r="C8" s="47">
        <v>389.95</v>
      </c>
    </row>
    <row r="9" spans="1:6" x14ac:dyDescent="0.25">
      <c r="A9" s="50">
        <v>2802</v>
      </c>
      <c r="B9" s="46" t="s">
        <v>72</v>
      </c>
      <c r="C9" s="47">
        <v>229.9</v>
      </c>
    </row>
    <row r="10" spans="1:6" x14ac:dyDescent="0.25">
      <c r="A10" s="50">
        <v>3152</v>
      </c>
      <c r="B10" s="46" t="s">
        <v>73</v>
      </c>
      <c r="C10" s="47">
        <v>389</v>
      </c>
    </row>
    <row r="11" spans="1:6" x14ac:dyDescent="0.25">
      <c r="A11" s="50">
        <v>3412</v>
      </c>
      <c r="B11" s="46" t="s">
        <v>73</v>
      </c>
      <c r="C11" s="47">
        <v>489</v>
      </c>
    </row>
    <row r="12" spans="1:6" x14ac:dyDescent="0.25">
      <c r="A12" s="50">
        <v>3417</v>
      </c>
      <c r="B12" s="46" t="s">
        <v>74</v>
      </c>
      <c r="C12" s="47">
        <v>569</v>
      </c>
    </row>
    <row r="13" spans="1:6" x14ac:dyDescent="0.25">
      <c r="A13" s="50">
        <v>3456</v>
      </c>
      <c r="B13" s="46" t="s">
        <v>74</v>
      </c>
      <c r="C13" s="47">
        <v>639</v>
      </c>
    </row>
    <row r="14" spans="1:6" x14ac:dyDescent="0.25">
      <c r="A14" s="50">
        <v>3475</v>
      </c>
      <c r="B14" s="46" t="s">
        <v>75</v>
      </c>
      <c r="C14" s="47">
        <v>1049</v>
      </c>
    </row>
    <row r="15" spans="1:6" x14ac:dyDescent="0.25">
      <c r="A15" s="50">
        <v>3538</v>
      </c>
      <c r="B15" s="46" t="s">
        <v>75</v>
      </c>
      <c r="C15" s="47">
        <v>1399</v>
      </c>
    </row>
    <row r="16" spans="1:6" x14ac:dyDescent="0.25">
      <c r="A16" s="50">
        <v>3671</v>
      </c>
      <c r="B16" s="46" t="s">
        <v>76</v>
      </c>
      <c r="C16" s="47">
        <v>3669</v>
      </c>
    </row>
    <row r="17" spans="1:3" x14ac:dyDescent="0.25">
      <c r="A17" s="50">
        <v>4714</v>
      </c>
      <c r="B17" s="46" t="s">
        <v>77</v>
      </c>
      <c r="C17" s="47">
        <v>89.95</v>
      </c>
    </row>
    <row r="18" spans="1:3" x14ac:dyDescent="0.25">
      <c r="A18" s="50">
        <v>5453</v>
      </c>
      <c r="B18" s="46" t="s">
        <v>78</v>
      </c>
      <c r="C18" s="47">
        <v>669</v>
      </c>
    </row>
    <row r="19" spans="1:3" x14ac:dyDescent="0.25">
      <c r="A19" s="50">
        <v>5792</v>
      </c>
      <c r="B19" s="46" t="s">
        <v>79</v>
      </c>
      <c r="C19" s="47">
        <v>549</v>
      </c>
    </row>
    <row r="20" spans="1:3" x14ac:dyDescent="0.25">
      <c r="A20" s="50">
        <v>6341</v>
      </c>
      <c r="B20" s="46" t="s">
        <v>80</v>
      </c>
      <c r="C20" s="47">
        <v>27.95</v>
      </c>
    </row>
    <row r="21" spans="1:3" x14ac:dyDescent="0.25">
      <c r="A21" s="50">
        <v>6479</v>
      </c>
      <c r="B21" s="46" t="s">
        <v>81</v>
      </c>
      <c r="C21" s="47">
        <v>39.950000000000003</v>
      </c>
    </row>
    <row r="22" spans="1:3" x14ac:dyDescent="0.25">
      <c r="A22" s="50">
        <v>6582</v>
      </c>
      <c r="B22" s="46" t="s">
        <v>81</v>
      </c>
      <c r="C22" s="47">
        <v>159.99</v>
      </c>
    </row>
    <row r="23" spans="1:3" x14ac:dyDescent="0.25">
      <c r="A23" s="50">
        <v>6587</v>
      </c>
      <c r="B23" s="46" t="s">
        <v>82</v>
      </c>
      <c r="C23" s="47">
        <v>599</v>
      </c>
    </row>
    <row r="24" spans="1:3" x14ac:dyDescent="0.25">
      <c r="A24" s="50">
        <v>6723</v>
      </c>
      <c r="B24" s="46" t="s">
        <v>82</v>
      </c>
      <c r="C24" s="47">
        <v>799</v>
      </c>
    </row>
    <row r="25" spans="1:3" x14ac:dyDescent="0.25">
      <c r="A25" s="50">
        <v>6772</v>
      </c>
      <c r="B25" s="46" t="s">
        <v>82</v>
      </c>
      <c r="C25" s="47">
        <v>1299</v>
      </c>
    </row>
    <row r="26" spans="1:3" x14ac:dyDescent="0.25">
      <c r="A26" s="50">
        <v>7121</v>
      </c>
      <c r="B26" s="46" t="s">
        <v>83</v>
      </c>
      <c r="C26" s="47">
        <v>129</v>
      </c>
    </row>
    <row r="27" spans="1:3" x14ac:dyDescent="0.25">
      <c r="A27" s="50">
        <v>7503</v>
      </c>
      <c r="B27" s="46" t="s">
        <v>84</v>
      </c>
      <c r="C27" s="47">
        <v>229</v>
      </c>
    </row>
    <row r="28" spans="1:3" x14ac:dyDescent="0.25">
      <c r="A28" s="50">
        <v>7679</v>
      </c>
      <c r="B28" s="46" t="s">
        <v>85</v>
      </c>
      <c r="C28" s="47">
        <v>2229</v>
      </c>
    </row>
    <row r="29" spans="1:3" x14ac:dyDescent="0.25">
      <c r="A29" s="50">
        <v>7823</v>
      </c>
      <c r="B29" s="46" t="s">
        <v>86</v>
      </c>
      <c r="C29" s="47">
        <v>39.950000000000003</v>
      </c>
    </row>
    <row r="30" spans="1:3" x14ac:dyDescent="0.25">
      <c r="A30" s="50">
        <v>8034</v>
      </c>
      <c r="B30" s="46" t="s">
        <v>87</v>
      </c>
      <c r="C30" s="47">
        <v>199</v>
      </c>
    </row>
    <row r="31" spans="1:3" x14ac:dyDescent="0.25">
      <c r="A31" s="50">
        <v>8389</v>
      </c>
      <c r="B31" s="46" t="s">
        <v>87</v>
      </c>
      <c r="C31" s="47">
        <v>359</v>
      </c>
    </row>
    <row r="32" spans="1:3" x14ac:dyDescent="0.25">
      <c r="A32" s="50">
        <v>8903</v>
      </c>
      <c r="B32" s="46" t="s">
        <v>87</v>
      </c>
      <c r="C32" s="47">
        <v>578</v>
      </c>
    </row>
    <row r="33" spans="1:3" x14ac:dyDescent="0.25">
      <c r="A33" s="50">
        <v>8990</v>
      </c>
      <c r="B33" s="46" t="s">
        <v>87</v>
      </c>
      <c r="C33" s="47">
        <v>1019</v>
      </c>
    </row>
    <row r="34" spans="1:3" x14ac:dyDescent="0.25">
      <c r="A34" s="50">
        <v>9347</v>
      </c>
      <c r="B34" s="46" t="s">
        <v>88</v>
      </c>
      <c r="C34" s="47">
        <v>349.99</v>
      </c>
    </row>
    <row r="35" spans="1:3" x14ac:dyDescent="0.25">
      <c r="A35" s="50">
        <v>9670</v>
      </c>
      <c r="B35" s="46" t="s">
        <v>88</v>
      </c>
      <c r="C35" s="47">
        <v>399</v>
      </c>
    </row>
    <row r="36" spans="1:3" x14ac:dyDescent="0.25">
      <c r="A36" s="50">
        <v>9893</v>
      </c>
      <c r="B36" s="46" t="s">
        <v>88</v>
      </c>
      <c r="C36" s="47">
        <v>579</v>
      </c>
    </row>
  </sheetData>
  <phoneticPr fontId="1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A2:G11"/>
  <sheetViews>
    <sheetView workbookViewId="0">
      <selection activeCell="D6" sqref="D6:D9"/>
    </sheetView>
  </sheetViews>
  <sheetFormatPr baseColWidth="10" defaultRowHeight="13.2" x14ac:dyDescent="0.25"/>
  <cols>
    <col min="4" max="4" width="17.33203125" customWidth="1"/>
    <col min="5" max="5" width="13.44140625" customWidth="1"/>
    <col min="6" max="6" width="13.33203125" customWidth="1"/>
    <col min="7" max="7" width="12.6640625" customWidth="1"/>
  </cols>
  <sheetData>
    <row r="2" spans="1:7" x14ac:dyDescent="0.25">
      <c r="D2" s="55" t="s">
        <v>92</v>
      </c>
    </row>
    <row r="4" spans="1:7" x14ac:dyDescent="0.25">
      <c r="A4" s="56" t="s">
        <v>93</v>
      </c>
      <c r="B4" s="61" t="s">
        <v>94</v>
      </c>
      <c r="C4" s="61" t="s">
        <v>95</v>
      </c>
      <c r="D4" s="61" t="s">
        <v>90</v>
      </c>
      <c r="E4" s="57" t="s">
        <v>96</v>
      </c>
      <c r="F4" s="57" t="s">
        <v>97</v>
      </c>
      <c r="G4" s="57" t="s">
        <v>98</v>
      </c>
    </row>
    <row r="6" spans="1:7" x14ac:dyDescent="0.25">
      <c r="A6" s="3">
        <v>1005</v>
      </c>
      <c r="B6" s="58">
        <v>6</v>
      </c>
      <c r="C6" s="62">
        <f>VLOOKUP(A6,liste,3,FALSE)</f>
        <v>4.29</v>
      </c>
      <c r="D6" s="99" t="str">
        <f>VLOOKUP(A6,liste,2,FALSE)</f>
        <v>Film 35 mm.</v>
      </c>
      <c r="E6" s="59">
        <f>C6*B6</f>
        <v>25.740000000000002</v>
      </c>
      <c r="F6" s="59">
        <f>13.027%*E6</f>
        <v>3.3531498000000002</v>
      </c>
      <c r="G6" s="59">
        <f>SUM(E6:F6)</f>
        <v>29.093149800000003</v>
      </c>
    </row>
    <row r="7" spans="1:7" x14ac:dyDescent="0.25">
      <c r="A7" s="3">
        <v>5792</v>
      </c>
      <c r="B7" s="58">
        <v>12</v>
      </c>
      <c r="C7" s="62">
        <f>VLOOKUP(A7,liste,3,FALSE)</f>
        <v>549</v>
      </c>
      <c r="D7" s="99" t="str">
        <f>VLOOKUP(A7,liste,2,FALSE)</f>
        <v>Magneto. VHS</v>
      </c>
      <c r="E7" s="59">
        <f>C7*B7</f>
        <v>6588</v>
      </c>
      <c r="F7" s="59">
        <f>13.027%*E7</f>
        <v>858.21875999999997</v>
      </c>
      <c r="G7" s="59">
        <f>SUM(E7:F7)</f>
        <v>7446.2187599999997</v>
      </c>
    </row>
    <row r="8" spans="1:7" x14ac:dyDescent="0.25">
      <c r="A8" s="3">
        <v>7121</v>
      </c>
      <c r="B8" s="58">
        <v>2</v>
      </c>
      <c r="C8" s="62">
        <f>VLOOKUP(A8,liste,3,FALSE)</f>
        <v>129</v>
      </c>
      <c r="D8" s="99" t="str">
        <f>VLOOKUP(A8,liste,2,FALSE)</f>
        <v>Guitare</v>
      </c>
      <c r="E8" s="59">
        <f>C8*B8</f>
        <v>258</v>
      </c>
      <c r="F8" s="59">
        <f>13.027%*E8</f>
        <v>33.609659999999998</v>
      </c>
      <c r="G8" s="59">
        <f>SUM(E8:F8)</f>
        <v>291.60966000000002</v>
      </c>
    </row>
    <row r="9" spans="1:7" x14ac:dyDescent="0.25">
      <c r="A9" s="3">
        <v>3671</v>
      </c>
      <c r="B9" s="58">
        <v>3</v>
      </c>
      <c r="C9" s="62">
        <f>VLOOKUP(A9,liste,3,FALSE)</f>
        <v>3669</v>
      </c>
      <c r="D9" s="99" t="str">
        <f>VLOOKUP(A9,liste,2,FALSE)</f>
        <v>Televiseur 35"</v>
      </c>
      <c r="E9" s="59">
        <f>C9*B9</f>
        <v>11007</v>
      </c>
      <c r="F9" s="59">
        <f>13.027%*E9</f>
        <v>1433.8818899999999</v>
      </c>
      <c r="G9" s="59">
        <f>SUM(E9:F9)</f>
        <v>12440.881890000001</v>
      </c>
    </row>
    <row r="10" spans="1:7" x14ac:dyDescent="0.25">
      <c r="C10" s="59"/>
      <c r="D10" s="59"/>
      <c r="E10" s="59"/>
      <c r="F10" s="59"/>
      <c r="G10" s="59"/>
    </row>
    <row r="11" spans="1:7" x14ac:dyDescent="0.25">
      <c r="A11" s="60" t="s">
        <v>98</v>
      </c>
      <c r="B11">
        <f>SUM(B6:B10)</f>
        <v>23</v>
      </c>
      <c r="C11" s="59"/>
      <c r="D11" s="59"/>
      <c r="E11" s="59">
        <f>SUM(E6:E10)</f>
        <v>17878.739999999998</v>
      </c>
      <c r="F11" s="59">
        <f>SUM(F6:F10)</f>
        <v>2329.0634597999997</v>
      </c>
      <c r="G11" s="59">
        <f>SUM(E11:F11)</f>
        <v>20207.803459799998</v>
      </c>
    </row>
  </sheetData>
  <phoneticPr fontId="28" type="noConversion"/>
  <pageMargins left="0.78740157499999996" right="0.78740157499999996" top="0.984251969" bottom="0.984251969" header="0.4921259845" footer="0.4921259845"/>
  <pageSetup orientation="portrait" horizontalDpi="0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" codeName="Feuil4"/>
  <dimension ref="A1:J46"/>
  <sheetViews>
    <sheetView workbookViewId="0">
      <selection activeCell="J22" sqref="J22:J29"/>
    </sheetView>
  </sheetViews>
  <sheetFormatPr baseColWidth="10" defaultColWidth="9.6640625" defaultRowHeight="13.2" x14ac:dyDescent="0.25"/>
  <cols>
    <col min="1" max="1" width="11.44140625" style="25" customWidth="1"/>
    <col min="2" max="2" width="22.6640625" style="41" customWidth="1"/>
    <col min="3" max="7" width="9.6640625" style="42"/>
    <col min="8" max="8" width="7.109375" style="43" customWidth="1"/>
    <col min="9" max="9" width="7.44140625" style="30" customWidth="1"/>
    <col min="10" max="10" width="6.109375" style="25" customWidth="1"/>
    <col min="11" max="11" width="6.44140625" style="25" customWidth="1"/>
    <col min="12" max="16384" width="9.6640625" style="25"/>
  </cols>
  <sheetData>
    <row r="1" spans="1:10" x14ac:dyDescent="0.25">
      <c r="A1" s="21"/>
      <c r="B1" s="21"/>
      <c r="C1" s="22"/>
      <c r="D1" s="22"/>
      <c r="E1" s="22"/>
      <c r="F1" s="22"/>
      <c r="G1" s="22"/>
      <c r="H1" s="23"/>
      <c r="I1" s="24"/>
      <c r="J1" s="21"/>
    </row>
    <row r="2" spans="1:10" ht="15.6" x14ac:dyDescent="0.3">
      <c r="A2" s="21"/>
      <c r="B2" s="26"/>
      <c r="C2" s="27" t="s">
        <v>33</v>
      </c>
      <c r="D2" s="22"/>
      <c r="E2" s="22"/>
      <c r="F2" s="22"/>
      <c r="G2" s="22"/>
      <c r="H2" s="23"/>
      <c r="I2" s="24"/>
      <c r="J2" s="21"/>
    </row>
    <row r="3" spans="1:10" x14ac:dyDescent="0.25">
      <c r="A3" s="21"/>
      <c r="B3" s="26"/>
      <c r="C3" s="22"/>
      <c r="D3" s="22"/>
      <c r="E3" s="22"/>
      <c r="F3" s="22"/>
      <c r="G3" s="22"/>
      <c r="H3" s="23"/>
      <c r="I3" s="24"/>
      <c r="J3" s="21"/>
    </row>
    <row r="4" spans="1:10" x14ac:dyDescent="0.25">
      <c r="A4" s="21"/>
      <c r="B4" s="26"/>
      <c r="C4" s="22"/>
      <c r="D4" s="22"/>
      <c r="E4" s="22"/>
      <c r="F4" s="22"/>
      <c r="G4" s="22"/>
      <c r="H4" s="23"/>
      <c r="I4" s="24" t="s">
        <v>34</v>
      </c>
      <c r="J4" s="21"/>
    </row>
    <row r="5" spans="1:10" x14ac:dyDescent="0.25">
      <c r="A5" s="21"/>
      <c r="B5" s="28" t="s">
        <v>35</v>
      </c>
      <c r="C5" s="29" t="s">
        <v>36</v>
      </c>
      <c r="D5" s="29" t="s">
        <v>37</v>
      </c>
      <c r="E5" s="29" t="s">
        <v>6</v>
      </c>
      <c r="F5" s="29" t="s">
        <v>38</v>
      </c>
      <c r="G5" s="29"/>
      <c r="H5" s="23"/>
    </row>
    <row r="6" spans="1:10" x14ac:dyDescent="0.25">
      <c r="A6" s="21"/>
      <c r="B6" s="31"/>
      <c r="C6" s="32"/>
      <c r="D6" s="32"/>
      <c r="E6" s="32"/>
      <c r="F6" s="32"/>
      <c r="G6" s="32"/>
      <c r="I6" s="30" t="s">
        <v>39</v>
      </c>
      <c r="J6" s="25">
        <v>0</v>
      </c>
    </row>
    <row r="7" spans="1:10" x14ac:dyDescent="0.25">
      <c r="A7" s="21"/>
      <c r="B7" s="33" t="s">
        <v>40</v>
      </c>
      <c r="C7" s="34">
        <v>72</v>
      </c>
      <c r="D7" s="34">
        <v>78</v>
      </c>
      <c r="E7" s="34">
        <v>19</v>
      </c>
      <c r="F7" s="35">
        <f t="shared" ref="F7:F32" si="0">0.25*C7+0.35*D7+0.4*E7</f>
        <v>52.9</v>
      </c>
      <c r="G7" s="35"/>
      <c r="H7" s="63"/>
      <c r="I7" s="30" t="s">
        <v>41</v>
      </c>
      <c r="J7" s="25">
        <v>0</v>
      </c>
    </row>
    <row r="8" spans="1:10" x14ac:dyDescent="0.25">
      <c r="A8" s="21"/>
      <c r="B8" s="33" t="s">
        <v>42</v>
      </c>
      <c r="C8" s="34">
        <v>87</v>
      </c>
      <c r="D8" s="34">
        <v>78</v>
      </c>
      <c r="E8" s="34">
        <v>89</v>
      </c>
      <c r="F8" s="35">
        <f t="shared" si="0"/>
        <v>84.65</v>
      </c>
      <c r="G8" s="35"/>
      <c r="H8" s="63"/>
      <c r="I8" s="30" t="s">
        <v>23</v>
      </c>
      <c r="J8" s="25">
        <v>2</v>
      </c>
    </row>
    <row r="9" spans="1:10" x14ac:dyDescent="0.25">
      <c r="A9" s="21"/>
      <c r="B9" s="33" t="s">
        <v>43</v>
      </c>
      <c r="C9" s="34">
        <v>34</v>
      </c>
      <c r="D9" s="34">
        <v>75</v>
      </c>
      <c r="E9" s="34">
        <v>86</v>
      </c>
      <c r="F9" s="35">
        <f t="shared" si="0"/>
        <v>69.150000000000006</v>
      </c>
      <c r="G9" s="35"/>
      <c r="H9" s="63"/>
      <c r="I9" s="30" t="s">
        <v>24</v>
      </c>
      <c r="J9" s="25">
        <v>3</v>
      </c>
    </row>
    <row r="10" spans="1:10" x14ac:dyDescent="0.25">
      <c r="A10" s="21"/>
      <c r="B10" s="33" t="s">
        <v>44</v>
      </c>
      <c r="C10" s="34">
        <v>90</v>
      </c>
      <c r="D10" s="34">
        <v>0</v>
      </c>
      <c r="E10" s="34">
        <v>87</v>
      </c>
      <c r="F10" s="35">
        <f t="shared" si="0"/>
        <v>57.300000000000004</v>
      </c>
      <c r="G10" s="35"/>
      <c r="H10" s="63"/>
      <c r="I10" s="30" t="s">
        <v>25</v>
      </c>
      <c r="J10" s="25">
        <v>5</v>
      </c>
    </row>
    <row r="11" spans="1:10" x14ac:dyDescent="0.25">
      <c r="A11" s="21"/>
      <c r="B11" s="33" t="s">
        <v>45</v>
      </c>
      <c r="C11" s="34">
        <v>67</v>
      </c>
      <c r="D11" s="34">
        <v>67</v>
      </c>
      <c r="E11" s="34">
        <v>89</v>
      </c>
      <c r="F11" s="35">
        <f t="shared" si="0"/>
        <v>75.800000000000011</v>
      </c>
      <c r="G11" s="35"/>
      <c r="H11" s="63"/>
      <c r="I11" s="30" t="s">
        <v>26</v>
      </c>
      <c r="J11" s="25">
        <v>9</v>
      </c>
    </row>
    <row r="12" spans="1:10" x14ac:dyDescent="0.25">
      <c r="A12" s="21"/>
      <c r="B12" s="33" t="s">
        <v>46</v>
      </c>
      <c r="C12" s="34">
        <v>64</v>
      </c>
      <c r="D12" s="34">
        <v>56</v>
      </c>
      <c r="E12" s="34">
        <v>56</v>
      </c>
      <c r="F12" s="35">
        <f t="shared" si="0"/>
        <v>58</v>
      </c>
      <c r="G12" s="35"/>
      <c r="H12" s="63"/>
      <c r="I12" s="30" t="s">
        <v>27</v>
      </c>
      <c r="J12" s="25">
        <v>5</v>
      </c>
    </row>
    <row r="13" spans="1:10" x14ac:dyDescent="0.25">
      <c r="A13" s="21"/>
      <c r="B13" s="33" t="s">
        <v>47</v>
      </c>
      <c r="C13" s="34">
        <v>86</v>
      </c>
      <c r="D13" s="34">
        <v>87</v>
      </c>
      <c r="E13" s="34">
        <v>90</v>
      </c>
      <c r="F13" s="35">
        <f t="shared" si="0"/>
        <v>87.95</v>
      </c>
      <c r="G13" s="35"/>
      <c r="H13" s="63"/>
      <c r="I13" s="30" t="s">
        <v>28</v>
      </c>
      <c r="J13" s="25">
        <v>2</v>
      </c>
    </row>
    <row r="14" spans="1:10" x14ac:dyDescent="0.25">
      <c r="A14" s="21"/>
      <c r="B14" s="33" t="s">
        <v>48</v>
      </c>
      <c r="C14" s="34">
        <v>45</v>
      </c>
      <c r="D14" s="34">
        <v>0</v>
      </c>
      <c r="E14" s="34">
        <v>72</v>
      </c>
      <c r="F14" s="35">
        <f t="shared" si="0"/>
        <v>40.049999999999997</v>
      </c>
      <c r="G14" s="35"/>
    </row>
    <row r="15" spans="1:10" x14ac:dyDescent="0.25">
      <c r="A15" s="21"/>
      <c r="B15" s="33" t="s">
        <v>49</v>
      </c>
      <c r="C15" s="34">
        <v>92</v>
      </c>
      <c r="D15" s="34">
        <v>98</v>
      </c>
      <c r="E15" s="34">
        <v>89</v>
      </c>
      <c r="F15" s="35">
        <f t="shared" si="0"/>
        <v>92.9</v>
      </c>
      <c r="G15" s="35"/>
      <c r="H15" s="64"/>
    </row>
    <row r="16" spans="1:10" x14ac:dyDescent="0.25">
      <c r="A16" s="21"/>
      <c r="B16" s="33" t="s">
        <v>50</v>
      </c>
      <c r="C16" s="34">
        <v>45</v>
      </c>
      <c r="D16" s="34">
        <v>67</v>
      </c>
      <c r="E16" s="34">
        <v>74</v>
      </c>
      <c r="F16" s="35">
        <f t="shared" si="0"/>
        <v>64.300000000000011</v>
      </c>
      <c r="G16" s="35"/>
      <c r="H16" s="23"/>
      <c r="I16" s="24"/>
      <c r="J16" s="21"/>
    </row>
    <row r="17" spans="1:10" x14ac:dyDescent="0.25">
      <c r="A17" s="21"/>
      <c r="B17" s="33" t="s">
        <v>51</v>
      </c>
      <c r="C17" s="34">
        <v>87</v>
      </c>
      <c r="D17" s="34">
        <v>57</v>
      </c>
      <c r="E17" s="34">
        <v>62</v>
      </c>
      <c r="F17" s="35">
        <f t="shared" si="0"/>
        <v>66.5</v>
      </c>
      <c r="G17" s="35"/>
      <c r="H17" s="23"/>
      <c r="I17" s="24"/>
      <c r="J17" s="21"/>
    </row>
    <row r="18" spans="1:10" x14ac:dyDescent="0.25">
      <c r="A18" s="21"/>
      <c r="B18" s="33" t="s">
        <v>52</v>
      </c>
      <c r="C18" s="34">
        <v>80</v>
      </c>
      <c r="D18" s="34">
        <v>0</v>
      </c>
      <c r="E18" s="34">
        <v>69</v>
      </c>
      <c r="F18" s="35">
        <f t="shared" si="0"/>
        <v>47.6</v>
      </c>
      <c r="G18" s="35"/>
      <c r="H18" s="23"/>
      <c r="I18" s="24"/>
      <c r="J18" s="21"/>
    </row>
    <row r="19" spans="1:10" x14ac:dyDescent="0.25">
      <c r="A19" s="21"/>
      <c r="B19" s="33" t="s">
        <v>53</v>
      </c>
      <c r="C19" s="34">
        <v>88</v>
      </c>
      <c r="D19" s="34">
        <v>94</v>
      </c>
      <c r="E19" s="34">
        <v>59</v>
      </c>
      <c r="F19" s="35">
        <f t="shared" si="0"/>
        <v>78.5</v>
      </c>
      <c r="G19" s="35"/>
      <c r="H19" s="23"/>
      <c r="I19" s="24"/>
      <c r="J19" s="21"/>
    </row>
    <row r="20" spans="1:10" x14ac:dyDescent="0.25">
      <c r="A20" s="21"/>
      <c r="B20" s="33" t="s">
        <v>54</v>
      </c>
      <c r="C20" s="34">
        <v>95</v>
      </c>
      <c r="D20" s="34">
        <v>75</v>
      </c>
      <c r="E20" s="34">
        <v>65</v>
      </c>
      <c r="F20" s="35">
        <f t="shared" si="0"/>
        <v>76</v>
      </c>
      <c r="G20" s="35"/>
      <c r="H20" s="23"/>
      <c r="I20" s="36" t="s">
        <v>34</v>
      </c>
      <c r="J20" s="37"/>
    </row>
    <row r="21" spans="1:10" x14ac:dyDescent="0.25">
      <c r="A21" s="21"/>
      <c r="B21" s="33" t="s">
        <v>55</v>
      </c>
      <c r="C21" s="34">
        <v>67</v>
      </c>
      <c r="D21" s="34">
        <v>89</v>
      </c>
      <c r="E21" s="34">
        <v>66</v>
      </c>
      <c r="F21" s="35">
        <f t="shared" si="0"/>
        <v>74.3</v>
      </c>
      <c r="G21" s="35"/>
      <c r="H21" s="23"/>
      <c r="I21" s="24"/>
      <c r="J21" s="21"/>
    </row>
    <row r="22" spans="1:10" x14ac:dyDescent="0.25">
      <c r="A22" s="21"/>
      <c r="B22" s="33" t="s">
        <v>56</v>
      </c>
      <c r="C22" s="34">
        <v>64</v>
      </c>
      <c r="D22" s="34">
        <v>76</v>
      </c>
      <c r="E22" s="34">
        <v>66</v>
      </c>
      <c r="F22" s="35">
        <f t="shared" si="0"/>
        <v>69</v>
      </c>
      <c r="G22" s="35"/>
      <c r="H22" s="23">
        <v>20</v>
      </c>
      <c r="I22" s="38" t="s">
        <v>39</v>
      </c>
      <c r="J22" s="44">
        <f t="array" ref="J22:J29">FREQUENCY($F$7:$F$32,$H$22:$H$29)</f>
        <v>0</v>
      </c>
    </row>
    <row r="23" spans="1:10" x14ac:dyDescent="0.25">
      <c r="A23" s="21"/>
      <c r="B23" s="33" t="s">
        <v>57</v>
      </c>
      <c r="C23" s="34">
        <v>56</v>
      </c>
      <c r="D23" s="34">
        <v>79</v>
      </c>
      <c r="E23" s="34">
        <v>78</v>
      </c>
      <c r="F23" s="35">
        <f t="shared" si="0"/>
        <v>72.849999999999994</v>
      </c>
      <c r="G23" s="35"/>
      <c r="H23" s="23">
        <v>40</v>
      </c>
      <c r="I23" s="38" t="s">
        <v>41</v>
      </c>
      <c r="J23" s="44">
        <v>0</v>
      </c>
    </row>
    <row r="24" spans="1:10" x14ac:dyDescent="0.25">
      <c r="A24" s="21"/>
      <c r="B24" s="33" t="s">
        <v>58</v>
      </c>
      <c r="C24" s="34">
        <v>88</v>
      </c>
      <c r="D24" s="34">
        <v>45</v>
      </c>
      <c r="E24" s="34">
        <v>56</v>
      </c>
      <c r="F24" s="35">
        <f t="shared" si="0"/>
        <v>60.150000000000006</v>
      </c>
      <c r="G24" s="35"/>
      <c r="H24" s="23">
        <v>50</v>
      </c>
      <c r="I24" s="24" t="s">
        <v>23</v>
      </c>
      <c r="J24" s="44">
        <v>2</v>
      </c>
    </row>
    <row r="25" spans="1:10" x14ac:dyDescent="0.25">
      <c r="A25" s="21"/>
      <c r="B25" s="33" t="s">
        <v>59</v>
      </c>
      <c r="C25" s="34">
        <v>98</v>
      </c>
      <c r="D25" s="34">
        <v>68</v>
      </c>
      <c r="E25" s="34">
        <v>75</v>
      </c>
      <c r="F25" s="35">
        <f t="shared" si="0"/>
        <v>78.3</v>
      </c>
      <c r="G25" s="35"/>
      <c r="H25" s="23">
        <v>60</v>
      </c>
      <c r="I25" s="24" t="s">
        <v>24</v>
      </c>
      <c r="J25" s="44">
        <v>3</v>
      </c>
    </row>
    <row r="26" spans="1:10" x14ac:dyDescent="0.25">
      <c r="A26" s="21"/>
      <c r="B26" s="33" t="s">
        <v>60</v>
      </c>
      <c r="C26" s="34">
        <v>78</v>
      </c>
      <c r="D26" s="34">
        <v>86</v>
      </c>
      <c r="E26" s="34">
        <v>88</v>
      </c>
      <c r="F26" s="35">
        <f t="shared" si="0"/>
        <v>84.8</v>
      </c>
      <c r="G26" s="35"/>
      <c r="H26" s="23">
        <v>70</v>
      </c>
      <c r="I26" s="24" t="s">
        <v>25</v>
      </c>
      <c r="J26" s="44">
        <v>5</v>
      </c>
    </row>
    <row r="27" spans="1:10" x14ac:dyDescent="0.25">
      <c r="A27" s="21"/>
      <c r="B27" s="33" t="s">
        <v>61</v>
      </c>
      <c r="C27" s="34">
        <v>75</v>
      </c>
      <c r="D27" s="34">
        <v>99</v>
      </c>
      <c r="E27" s="34">
        <v>95</v>
      </c>
      <c r="F27" s="35">
        <f t="shared" si="0"/>
        <v>91.4</v>
      </c>
      <c r="G27" s="35"/>
      <c r="H27" s="23">
        <v>80</v>
      </c>
      <c r="I27" s="24" t="s">
        <v>26</v>
      </c>
      <c r="J27" s="44">
        <v>9</v>
      </c>
    </row>
    <row r="28" spans="1:10" x14ac:dyDescent="0.25">
      <c r="A28" s="21"/>
      <c r="B28" s="33" t="s">
        <v>62</v>
      </c>
      <c r="C28" s="34">
        <v>55</v>
      </c>
      <c r="D28" s="34">
        <v>88</v>
      </c>
      <c r="E28" s="34">
        <v>78</v>
      </c>
      <c r="F28" s="35">
        <f t="shared" si="0"/>
        <v>75.75</v>
      </c>
      <c r="G28" s="35"/>
      <c r="H28" s="23">
        <v>90</v>
      </c>
      <c r="I28" s="24" t="s">
        <v>27</v>
      </c>
      <c r="J28" s="44">
        <v>5</v>
      </c>
    </row>
    <row r="29" spans="1:10" x14ac:dyDescent="0.25">
      <c r="A29" s="21"/>
      <c r="B29" s="33" t="s">
        <v>63</v>
      </c>
      <c r="C29" s="34">
        <v>87</v>
      </c>
      <c r="D29" s="34">
        <v>76</v>
      </c>
      <c r="E29" s="34">
        <v>78</v>
      </c>
      <c r="F29" s="35">
        <f t="shared" si="0"/>
        <v>79.55</v>
      </c>
      <c r="G29" s="35"/>
      <c r="H29" s="65">
        <v>100</v>
      </c>
      <c r="I29" s="24" t="s">
        <v>28</v>
      </c>
      <c r="J29" s="44">
        <v>2</v>
      </c>
    </row>
    <row r="30" spans="1:10" x14ac:dyDescent="0.25">
      <c r="A30" s="21"/>
      <c r="B30" s="33" t="s">
        <v>64</v>
      </c>
      <c r="C30" s="34">
        <v>68</v>
      </c>
      <c r="D30" s="34">
        <v>76</v>
      </c>
      <c r="E30" s="34">
        <v>88</v>
      </c>
      <c r="F30" s="35">
        <f t="shared" si="0"/>
        <v>78.8</v>
      </c>
      <c r="G30" s="35"/>
      <c r="H30" s="23"/>
      <c r="I30" s="24"/>
      <c r="J30" s="39"/>
    </row>
    <row r="31" spans="1:10" x14ac:dyDescent="0.25">
      <c r="A31" s="21"/>
      <c r="B31" s="33" t="s">
        <v>65</v>
      </c>
      <c r="C31" s="34">
        <v>74</v>
      </c>
      <c r="D31" s="34">
        <v>88</v>
      </c>
      <c r="E31" s="34">
        <v>78</v>
      </c>
      <c r="F31" s="35">
        <f t="shared" si="0"/>
        <v>80.5</v>
      </c>
      <c r="G31" s="35"/>
      <c r="H31" s="23"/>
      <c r="I31" s="24"/>
      <c r="J31" s="21"/>
    </row>
    <row r="32" spans="1:10" x14ac:dyDescent="0.25">
      <c r="A32" s="21"/>
      <c r="B32" s="33" t="s">
        <v>66</v>
      </c>
      <c r="C32" s="34">
        <v>83</v>
      </c>
      <c r="D32" s="34">
        <v>58</v>
      </c>
      <c r="E32" s="34">
        <v>98</v>
      </c>
      <c r="F32" s="35">
        <f t="shared" si="0"/>
        <v>80.25</v>
      </c>
      <c r="G32" s="35"/>
      <c r="H32" s="23"/>
      <c r="I32" s="24"/>
      <c r="J32" s="21"/>
    </row>
    <row r="33" spans="1:10" x14ac:dyDescent="0.25">
      <c r="A33" s="21"/>
      <c r="B33" s="26"/>
      <c r="C33" s="22"/>
      <c r="D33" s="22"/>
      <c r="E33" s="22"/>
      <c r="F33" s="22"/>
      <c r="G33" s="22"/>
      <c r="H33" s="23"/>
      <c r="I33" s="24"/>
      <c r="J33" s="21"/>
    </row>
    <row r="34" spans="1:10" x14ac:dyDescent="0.25">
      <c r="A34" s="21"/>
      <c r="B34" s="26"/>
      <c r="C34" s="22"/>
      <c r="D34" s="22"/>
      <c r="E34" s="22"/>
      <c r="F34" s="22"/>
      <c r="G34" s="22"/>
      <c r="H34" s="23"/>
      <c r="I34" s="24"/>
      <c r="J34" s="21"/>
    </row>
    <row r="35" spans="1:10" x14ac:dyDescent="0.25">
      <c r="A35" s="33" t="s">
        <v>67</v>
      </c>
      <c r="B35" s="33" t="s">
        <v>68</v>
      </c>
      <c r="C35" s="40">
        <f>AVERAGE(C7:C32)</f>
        <v>74.038461538461533</v>
      </c>
      <c r="D35" s="40">
        <f>AVERAGE(D7:D32)</f>
        <v>67.692307692307693</v>
      </c>
      <c r="E35" s="40">
        <f>AVERAGE(E7:E32)</f>
        <v>75</v>
      </c>
      <c r="F35" s="40">
        <f>AVERAGE(F7:F32)</f>
        <v>72.20192307692308</v>
      </c>
      <c r="G35" s="40"/>
      <c r="H35" s="23"/>
      <c r="I35" s="24"/>
      <c r="J35" s="21"/>
    </row>
    <row r="36" spans="1:10" x14ac:dyDescent="0.25">
      <c r="A36" s="21"/>
      <c r="B36" s="26"/>
      <c r="C36" s="22"/>
      <c r="D36" s="22"/>
      <c r="E36" s="22"/>
      <c r="F36" s="22"/>
      <c r="G36" s="22"/>
      <c r="H36" s="23"/>
      <c r="I36" s="24"/>
      <c r="J36" s="21"/>
    </row>
    <row r="37" spans="1:10" x14ac:dyDescent="0.25">
      <c r="A37" s="21"/>
      <c r="B37" s="26"/>
      <c r="C37" s="22"/>
      <c r="D37" s="22"/>
      <c r="E37" s="22"/>
      <c r="F37" s="22"/>
      <c r="G37" s="22"/>
      <c r="H37" s="23"/>
      <c r="I37" s="24"/>
      <c r="J37" s="21"/>
    </row>
    <row r="38" spans="1:10" x14ac:dyDescent="0.25">
      <c r="A38" s="21"/>
      <c r="B38" s="26"/>
      <c r="C38" s="22"/>
      <c r="D38" s="22"/>
      <c r="E38" s="22"/>
      <c r="F38" s="22"/>
      <c r="G38" s="22"/>
      <c r="H38" s="23"/>
      <c r="I38" s="24"/>
      <c r="J38" s="21"/>
    </row>
    <row r="39" spans="1:10" x14ac:dyDescent="0.25">
      <c r="A39" s="21"/>
      <c r="B39" s="26"/>
      <c r="C39" s="22"/>
      <c r="D39" s="22"/>
      <c r="E39" s="22"/>
      <c r="F39" s="22"/>
      <c r="G39" s="22"/>
      <c r="H39" s="23"/>
      <c r="I39" s="24"/>
      <c r="J39" s="21"/>
    </row>
    <row r="40" spans="1:10" x14ac:dyDescent="0.25">
      <c r="A40" s="21"/>
      <c r="B40" s="26"/>
      <c r="C40" s="22"/>
      <c r="D40" s="22"/>
      <c r="E40" s="22"/>
      <c r="F40" s="22"/>
      <c r="G40" s="22"/>
      <c r="H40" s="23"/>
      <c r="I40" s="24"/>
      <c r="J40" s="21"/>
    </row>
    <row r="41" spans="1:10" x14ac:dyDescent="0.25">
      <c r="A41" s="21"/>
      <c r="B41" s="26"/>
      <c r="C41" s="22"/>
      <c r="D41" s="22"/>
      <c r="E41" s="22"/>
      <c r="F41" s="22"/>
      <c r="G41" s="22"/>
      <c r="H41" s="23"/>
      <c r="I41" s="24"/>
      <c r="J41" s="21"/>
    </row>
    <row r="42" spans="1:10" x14ac:dyDescent="0.25">
      <c r="A42" s="21"/>
      <c r="B42" s="26"/>
      <c r="C42" s="22"/>
      <c r="D42" s="22"/>
      <c r="E42" s="22"/>
      <c r="F42" s="22"/>
      <c r="G42" s="22"/>
      <c r="H42" s="23"/>
      <c r="I42" s="24"/>
      <c r="J42" s="21"/>
    </row>
    <row r="43" spans="1:10" x14ac:dyDescent="0.25">
      <c r="A43" s="21"/>
      <c r="B43" s="26"/>
      <c r="C43" s="22"/>
      <c r="D43" s="22"/>
      <c r="E43" s="22"/>
      <c r="F43" s="22"/>
      <c r="G43" s="22"/>
      <c r="H43" s="23"/>
      <c r="I43" s="24"/>
      <c r="J43" s="21"/>
    </row>
    <row r="44" spans="1:10" x14ac:dyDescent="0.25">
      <c r="A44" s="21"/>
      <c r="B44" s="26"/>
      <c r="C44" s="22"/>
      <c r="D44" s="22"/>
      <c r="E44" s="22"/>
      <c r="F44" s="22"/>
      <c r="G44" s="22"/>
      <c r="H44" s="23"/>
      <c r="I44" s="24"/>
      <c r="J44" s="21"/>
    </row>
    <row r="45" spans="1:10" x14ac:dyDescent="0.25">
      <c r="A45" s="21"/>
      <c r="B45" s="26"/>
      <c r="C45" s="22"/>
      <c r="D45" s="22"/>
      <c r="E45" s="22"/>
      <c r="F45" s="22"/>
      <c r="G45" s="22"/>
      <c r="H45" s="23"/>
      <c r="I45" s="24"/>
      <c r="J45" s="21"/>
    </row>
    <row r="46" spans="1:10" x14ac:dyDescent="0.25">
      <c r="A46" s="21"/>
      <c r="B46" s="26"/>
      <c r="C46" s="22"/>
      <c r="D46" s="22"/>
      <c r="E46" s="22"/>
      <c r="F46" s="22"/>
      <c r="G46" s="22"/>
      <c r="H46" s="23"/>
      <c r="I46" s="24"/>
      <c r="J46" s="21"/>
    </row>
  </sheetData>
  <phoneticPr fontId="10" type="noConversion"/>
  <printOptions gridLines="1" gridLinesSet="0"/>
  <pageMargins left="0.78740157499999996" right="0.78740157499999996" top="0.984251969" bottom="0.984251969" header="0.4921259845" footer="0.4921259845"/>
  <pageSetup orientation="portrait" horizontalDpi="360" verticalDpi="18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2:Q25"/>
  <sheetViews>
    <sheetView zoomScale="90" zoomScaleNormal="90" workbookViewId="0">
      <selection activeCell="N27" sqref="N27"/>
    </sheetView>
  </sheetViews>
  <sheetFormatPr baseColWidth="10" defaultRowHeight="13.2" x14ac:dyDescent="0.25"/>
  <cols>
    <col min="1" max="1" width="6.6640625" customWidth="1"/>
    <col min="2" max="2" width="6.6640625" hidden="1" customWidth="1"/>
    <col min="3" max="12" width="6.6640625" customWidth="1"/>
    <col min="13" max="13" width="6.6640625" hidden="1" customWidth="1"/>
    <col min="14" max="17" width="6.6640625" customWidth="1"/>
  </cols>
  <sheetData>
    <row r="2" spans="1:17" x14ac:dyDescent="0.25">
      <c r="A2" s="98" t="s">
        <v>101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</row>
    <row r="3" spans="1:17" x14ac:dyDescent="0.25">
      <c r="A3" s="84" t="s">
        <v>99</v>
      </c>
      <c r="B3" s="85">
        <v>0.5</v>
      </c>
      <c r="C3" s="85">
        <v>1.2</v>
      </c>
      <c r="D3" s="85">
        <v>1.7</v>
      </c>
      <c r="E3" s="85">
        <v>2</v>
      </c>
      <c r="F3" s="85">
        <v>2.5</v>
      </c>
      <c r="G3" s="85">
        <v>3</v>
      </c>
      <c r="H3" s="85">
        <v>3.5</v>
      </c>
      <c r="I3" s="85">
        <v>4</v>
      </c>
      <c r="J3" s="85">
        <v>4.5</v>
      </c>
      <c r="K3" s="85">
        <v>5</v>
      </c>
      <c r="L3" s="85">
        <v>5.5</v>
      </c>
      <c r="M3" s="85">
        <v>6</v>
      </c>
      <c r="N3" s="85">
        <v>6.5</v>
      </c>
      <c r="O3" s="85">
        <v>7</v>
      </c>
      <c r="P3" s="85">
        <v>7.5</v>
      </c>
      <c r="Q3" s="85">
        <v>8</v>
      </c>
    </row>
    <row r="4" spans="1:17" x14ac:dyDescent="0.25">
      <c r="A4" s="86" t="s">
        <v>100</v>
      </c>
      <c r="B4" s="87">
        <v>0.37</v>
      </c>
      <c r="C4" s="87">
        <v>0.16400000000000001</v>
      </c>
      <c r="D4" s="87">
        <v>0.246</v>
      </c>
      <c r="E4" s="87">
        <v>0.30499999999999999</v>
      </c>
      <c r="F4" s="87">
        <v>0.38200000000000001</v>
      </c>
      <c r="G4" s="87">
        <v>0.45200000000000001</v>
      </c>
      <c r="H4" s="87">
        <v>0.50700000000000001</v>
      </c>
      <c r="I4" s="87">
        <v>0.55200000000000005</v>
      </c>
      <c r="J4" s="87">
        <v>0.58699999999999997</v>
      </c>
      <c r="K4" s="87">
        <v>0.61199999999999999</v>
      </c>
      <c r="L4" s="87">
        <v>0.64800000000000002</v>
      </c>
      <c r="M4" s="87">
        <v>0</v>
      </c>
      <c r="N4" s="87">
        <v>0.73299999999999998</v>
      </c>
      <c r="O4" s="87">
        <v>0.748</v>
      </c>
      <c r="P4" s="87">
        <v>0.755</v>
      </c>
      <c r="Q4" s="87">
        <v>0.76700000000000002</v>
      </c>
    </row>
    <row r="24" spans="3:4" x14ac:dyDescent="0.25">
      <c r="C24" s="85">
        <v>0.5</v>
      </c>
      <c r="D24" s="85">
        <v>6</v>
      </c>
    </row>
    <row r="25" spans="3:4" x14ac:dyDescent="0.25">
      <c r="C25" s="87">
        <v>0.37</v>
      </c>
      <c r="D25" s="87">
        <v>0</v>
      </c>
    </row>
  </sheetData>
  <mergeCells count="1">
    <mergeCell ref="A2:Q2"/>
  </mergeCells>
  <phoneticPr fontId="28" type="noConversion"/>
  <pageMargins left="0.78740157499999996" right="0.78740157499999996" top="0.984251969" bottom="0.984251969" header="0.4921259845" footer="0.492125984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17</vt:i4>
      </vt:variant>
    </vt:vector>
  </HeadingPairs>
  <TitlesOfParts>
    <vt:vector size="22" baseType="lpstr">
      <vt:lpstr>Barème</vt:lpstr>
      <vt:lpstr>Liste des produits</vt:lpstr>
      <vt:lpstr>Petite commande</vt:lpstr>
      <vt:lpstr>Notes</vt:lpstr>
      <vt:lpstr>Graphique</vt:lpstr>
      <vt:lpstr>liste</vt:lpstr>
      <vt:lpstr>Q_00</vt:lpstr>
      <vt:lpstr>Q_01</vt:lpstr>
      <vt:lpstr>Q_02</vt:lpstr>
      <vt:lpstr>Q_03</vt:lpstr>
      <vt:lpstr>Q_04</vt:lpstr>
      <vt:lpstr>Q_05</vt:lpstr>
      <vt:lpstr>Q_06</vt:lpstr>
      <vt:lpstr>Q_07</vt:lpstr>
      <vt:lpstr>Q_08</vt:lpstr>
      <vt:lpstr>Q_09</vt:lpstr>
      <vt:lpstr>Q_10</vt:lpstr>
      <vt:lpstr>Q_11</vt:lpstr>
      <vt:lpstr>Q_12</vt:lpstr>
      <vt:lpstr>Q_13</vt:lpstr>
      <vt:lpstr>Q_14</vt:lpstr>
      <vt:lpstr>Q_15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Francis Fournelle</cp:lastModifiedBy>
  <cp:lastPrinted>2006-09-20T14:45:26Z</cp:lastPrinted>
  <dcterms:created xsi:type="dcterms:W3CDTF">2004-09-24T17:14:17Z</dcterms:created>
  <dcterms:modified xsi:type="dcterms:W3CDTF">2014-02-04T01:35:11Z</dcterms:modified>
</cp:coreProperties>
</file>