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3DB33D18-3326-4AB9-8A62-D876B6613B4F}" xr6:coauthVersionLast="45" xr6:coauthVersionMax="45" xr10:uidLastSave="{00000000-0000-0000-0000-000000000000}"/>
  <bookViews>
    <workbookView xWindow="-108" yWindow="-108" windowWidth="23256" windowHeight="12576" firstSheet="4" activeTab="15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  <sheet name="heat9" sheetId="15" r:id="rId9"/>
    <sheet name="heat10" sheetId="14" r:id="rId10"/>
    <sheet name="heat11" sheetId="16" r:id="rId11"/>
    <sheet name="heat12" sheetId="17" r:id="rId12"/>
    <sheet name="heat13" sheetId="19" r:id="rId13"/>
    <sheet name="heat14" sheetId="20" r:id="rId14"/>
    <sheet name="heat15" sheetId="21" r:id="rId15"/>
    <sheet name="heat16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2" l="1"/>
  <c r="G4" i="22" s="1"/>
  <c r="H4" i="22" s="1"/>
  <c r="D11" i="21" a="1"/>
  <c r="D11" i="21" s="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4" i="21"/>
  <c r="D8" i="21"/>
  <c r="G4" i="21" s="1"/>
  <c r="D8" i="20"/>
  <c r="G4" i="20" s="1"/>
  <c r="D8" i="19"/>
  <c r="G4" i="19" s="1"/>
  <c r="J4" i="22" l="1"/>
  <c r="G5" i="22"/>
  <c r="H5" i="22" s="1"/>
  <c r="H4" i="21"/>
  <c r="J4" i="21" s="1"/>
  <c r="G5" i="21"/>
  <c r="H4" i="20"/>
  <c r="J4" i="20" s="1"/>
  <c r="G5" i="20"/>
  <c r="H4" i="19"/>
  <c r="J4" i="19" s="1"/>
  <c r="G5" i="19"/>
  <c r="H4" i="17"/>
  <c r="D8" i="17"/>
  <c r="G4" i="17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4" i="16"/>
  <c r="D7" i="16"/>
  <c r="G4" i="16" s="1"/>
  <c r="G6" i="22" l="1"/>
  <c r="H6" i="22" s="1"/>
  <c r="J5" i="22"/>
  <c r="H5" i="21"/>
  <c r="J5" i="21" s="1"/>
  <c r="G6" i="21"/>
  <c r="N4" i="21"/>
  <c r="H5" i="20"/>
  <c r="J5" i="20" s="1"/>
  <c r="G6" i="20"/>
  <c r="H5" i="19"/>
  <c r="J5" i="19" s="1"/>
  <c r="G6" i="19"/>
  <c r="J4" i="17"/>
  <c r="G5" i="17"/>
  <c r="G5" i="16"/>
  <c r="J4" i="16"/>
  <c r="N13" i="12"/>
  <c r="J6" i="22" l="1"/>
  <c r="G7" i="22"/>
  <c r="H7" i="22" s="1"/>
  <c r="H6" i="21"/>
  <c r="J6" i="21" s="1"/>
  <c r="G7" i="21"/>
  <c r="N5" i="21"/>
  <c r="G7" i="20"/>
  <c r="H6" i="20"/>
  <c r="J6" i="20" s="1"/>
  <c r="G7" i="19"/>
  <c r="H6" i="19"/>
  <c r="J6" i="19" s="1"/>
  <c r="G6" i="17"/>
  <c r="H5" i="17"/>
  <c r="J5" i="17" s="1"/>
  <c r="G6" i="16"/>
  <c r="J5" i="16"/>
  <c r="D11" i="15"/>
  <c r="D8" i="15"/>
  <c r="G4" i="15" s="1"/>
  <c r="G8" i="22" l="1"/>
  <c r="H8" i="22" s="1"/>
  <c r="J7" i="22"/>
  <c r="G8" i="21"/>
  <c r="H7" i="21"/>
  <c r="J7" i="21" s="1"/>
  <c r="N6" i="21"/>
  <c r="G8" i="20"/>
  <c r="H7" i="20"/>
  <c r="J7" i="20" s="1"/>
  <c r="G8" i="19"/>
  <c r="H7" i="19"/>
  <c r="J7" i="19" s="1"/>
  <c r="G7" i="17"/>
  <c r="H6" i="17"/>
  <c r="J6" i="17" s="1"/>
  <c r="J6" i="16"/>
  <c r="G7" i="16"/>
  <c r="H4" i="15"/>
  <c r="J4" i="15" s="1"/>
  <c r="G5" i="15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D8" i="14"/>
  <c r="G4" i="14" s="1"/>
  <c r="G5" i="14" s="1"/>
  <c r="G9" i="22" l="1"/>
  <c r="H9" i="22" s="1"/>
  <c r="J8" i="22"/>
  <c r="G9" i="21"/>
  <c r="H8" i="21"/>
  <c r="J8" i="21" s="1"/>
  <c r="N7" i="21"/>
  <c r="H8" i="20"/>
  <c r="J8" i="20" s="1"/>
  <c r="G9" i="20"/>
  <c r="H8" i="19"/>
  <c r="J8" i="19" s="1"/>
  <c r="G9" i="19"/>
  <c r="G8" i="17"/>
  <c r="H7" i="17"/>
  <c r="J7" i="17" s="1"/>
  <c r="J7" i="16"/>
  <c r="G8" i="16"/>
  <c r="H5" i="15"/>
  <c r="J5" i="15" s="1"/>
  <c r="G6" i="15"/>
  <c r="G6" i="14"/>
  <c r="C16" i="12"/>
  <c r="D11" i="10" a="1"/>
  <c r="D11" i="10" s="1"/>
  <c r="J9" i="22" l="1"/>
  <c r="G10" i="22"/>
  <c r="H10" i="22" s="1"/>
  <c r="H9" i="21"/>
  <c r="J9" i="21" s="1"/>
  <c r="G10" i="21"/>
  <c r="N8" i="21"/>
  <c r="H9" i="20"/>
  <c r="J9" i="20" s="1"/>
  <c r="G10" i="20"/>
  <c r="H9" i="19"/>
  <c r="J9" i="19" s="1"/>
  <c r="G10" i="19"/>
  <c r="G9" i="17"/>
  <c r="H8" i="17"/>
  <c r="J8" i="17" s="1"/>
  <c r="J8" i="16"/>
  <c r="G9" i="16"/>
  <c r="G7" i="15"/>
  <c r="H6" i="15"/>
  <c r="J6" i="15" s="1"/>
  <c r="J5" i="14"/>
  <c r="J4" i="14"/>
  <c r="G7" i="14"/>
  <c r="N5" i="12"/>
  <c r="N6" i="12"/>
  <c r="N7" i="12"/>
  <c r="N8" i="12"/>
  <c r="N9" i="12"/>
  <c r="N10" i="12"/>
  <c r="N11" i="12"/>
  <c r="N12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J10" i="22" l="1"/>
  <c r="G11" i="22"/>
  <c r="H11" i="22" s="1"/>
  <c r="H10" i="21"/>
  <c r="J10" i="21" s="1"/>
  <c r="G11" i="21"/>
  <c r="N9" i="21"/>
  <c r="H10" i="20"/>
  <c r="J10" i="20" s="1"/>
  <c r="G11" i="20"/>
  <c r="H10" i="19"/>
  <c r="J10" i="19" s="1"/>
  <c r="G11" i="19"/>
  <c r="H9" i="17"/>
  <c r="J9" i="17" s="1"/>
  <c r="G10" i="17"/>
  <c r="G10" i="16"/>
  <c r="J9" i="16"/>
  <c r="G8" i="15"/>
  <c r="H7" i="15"/>
  <c r="J7" i="15" s="1"/>
  <c r="G8" i="14"/>
  <c r="J6" i="14"/>
  <c r="D12" i="12"/>
  <c r="L4" i="12"/>
  <c r="J4" i="12"/>
  <c r="G5" i="12"/>
  <c r="D8" i="10"/>
  <c r="G3" i="10" s="1"/>
  <c r="G12" i="22" l="1"/>
  <c r="H12" i="22" s="1"/>
  <c r="J11" i="22"/>
  <c r="H11" i="21"/>
  <c r="J11" i="21" s="1"/>
  <c r="G12" i="21"/>
  <c r="N10" i="21"/>
  <c r="G12" i="20"/>
  <c r="H11" i="20"/>
  <c r="J11" i="20" s="1"/>
  <c r="H11" i="19"/>
  <c r="J11" i="19" s="1"/>
  <c r="G12" i="19"/>
  <c r="H10" i="17"/>
  <c r="J10" i="17" s="1"/>
  <c r="G11" i="17"/>
  <c r="G11" i="16"/>
  <c r="J10" i="16"/>
  <c r="H8" i="15"/>
  <c r="J8" i="15" s="1"/>
  <c r="G9" i="15"/>
  <c r="J7" i="14"/>
  <c r="G9" i="14"/>
  <c r="H5" i="12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G13" i="22" l="1"/>
  <c r="H13" i="22" s="1"/>
  <c r="J12" i="22"/>
  <c r="G13" i="21"/>
  <c r="H12" i="21"/>
  <c r="J12" i="21" s="1"/>
  <c r="N11" i="21"/>
  <c r="G13" i="20"/>
  <c r="H12" i="20"/>
  <c r="J12" i="20" s="1"/>
  <c r="G13" i="19"/>
  <c r="H12" i="19"/>
  <c r="J12" i="19" s="1"/>
  <c r="H11" i="17"/>
  <c r="J11" i="17" s="1"/>
  <c r="G12" i="17"/>
  <c r="G12" i="16"/>
  <c r="J11" i="16"/>
  <c r="H9" i="15"/>
  <c r="J9" i="15" s="1"/>
  <c r="G10" i="15"/>
  <c r="J8" i="14"/>
  <c r="G10" i="14"/>
  <c r="J5" i="12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G14" i="22" l="1"/>
  <c r="H14" i="22" s="1"/>
  <c r="J13" i="22"/>
  <c r="G14" i="21"/>
  <c r="H13" i="21"/>
  <c r="J13" i="21" s="1"/>
  <c r="N12" i="21"/>
  <c r="G14" i="20"/>
  <c r="H13" i="20"/>
  <c r="J13" i="20" s="1"/>
  <c r="H13" i="19"/>
  <c r="J13" i="19" s="1"/>
  <c r="G14" i="19"/>
  <c r="G13" i="17"/>
  <c r="H12" i="17"/>
  <c r="J12" i="17" s="1"/>
  <c r="J12" i="16"/>
  <c r="G13" i="16"/>
  <c r="G11" i="15"/>
  <c r="H10" i="15"/>
  <c r="J10" i="15" s="1"/>
  <c r="J9" i="14"/>
  <c r="G11" i="14"/>
  <c r="J6" i="12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J14" i="22" l="1"/>
  <c r="G15" i="22"/>
  <c r="H15" i="22" s="1"/>
  <c r="H14" i="21"/>
  <c r="J14" i="21" s="1"/>
  <c r="G15" i="21"/>
  <c r="N13" i="21"/>
  <c r="H14" i="20"/>
  <c r="J14" i="20" s="1"/>
  <c r="G15" i="20"/>
  <c r="H14" i="19"/>
  <c r="J14" i="19" s="1"/>
  <c r="G15" i="19"/>
  <c r="H13" i="17"/>
  <c r="J13" i="17" s="1"/>
  <c r="G14" i="17"/>
  <c r="J13" i="16"/>
  <c r="G14" i="16"/>
  <c r="G12" i="15"/>
  <c r="H11" i="15"/>
  <c r="J11" i="15" s="1"/>
  <c r="G12" i="14"/>
  <c r="J10" i="14"/>
  <c r="J7" i="12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G16" i="22" l="1"/>
  <c r="H16" i="22" s="1"/>
  <c r="J15" i="22"/>
  <c r="H15" i="21"/>
  <c r="J15" i="21" s="1"/>
  <c r="G16" i="21"/>
  <c r="N14" i="21"/>
  <c r="G16" i="20"/>
  <c r="H15" i="20"/>
  <c r="J15" i="20" s="1"/>
  <c r="H15" i="19"/>
  <c r="J15" i="19" s="1"/>
  <c r="G16" i="19"/>
  <c r="H14" i="17"/>
  <c r="J14" i="17" s="1"/>
  <c r="G15" i="17"/>
  <c r="G15" i="16"/>
  <c r="J14" i="16"/>
  <c r="G13" i="15"/>
  <c r="H12" i="15"/>
  <c r="J12" i="15" s="1"/>
  <c r="G13" i="14"/>
  <c r="J11" i="14"/>
  <c r="L8" i="12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G17" i="22" l="1"/>
  <c r="H17" i="22" s="1"/>
  <c r="J16" i="22"/>
  <c r="G17" i="21"/>
  <c r="H16" i="21"/>
  <c r="J16" i="21" s="1"/>
  <c r="N15" i="21"/>
  <c r="G17" i="20"/>
  <c r="H16" i="20"/>
  <c r="J16" i="20" s="1"/>
  <c r="G17" i="19"/>
  <c r="H16" i="19"/>
  <c r="J16" i="19" s="1"/>
  <c r="G16" i="17"/>
  <c r="H15" i="17"/>
  <c r="J15" i="17" s="1"/>
  <c r="J15" i="16"/>
  <c r="G16" i="16"/>
  <c r="H13" i="15"/>
  <c r="J13" i="15" s="1"/>
  <c r="G14" i="15"/>
  <c r="J12" i="14"/>
  <c r="G14" i="14"/>
  <c r="J9" i="12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G18" i="22" l="1"/>
  <c r="H18" i="22" s="1"/>
  <c r="J17" i="22"/>
  <c r="G18" i="21"/>
  <c r="H17" i="21"/>
  <c r="J17" i="21" s="1"/>
  <c r="N16" i="21"/>
  <c r="G18" i="20"/>
  <c r="H17" i="20"/>
  <c r="J17" i="20" s="1"/>
  <c r="G18" i="19"/>
  <c r="H17" i="19"/>
  <c r="J17" i="19" s="1"/>
  <c r="G17" i="17"/>
  <c r="H16" i="17"/>
  <c r="J16" i="17" s="1"/>
  <c r="J16" i="16"/>
  <c r="G17" i="16"/>
  <c r="H14" i="15"/>
  <c r="J14" i="15" s="1"/>
  <c r="G15" i="15"/>
  <c r="G15" i="14"/>
  <c r="J13" i="14"/>
  <c r="J10" i="12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J18" i="22" l="1"/>
  <c r="G19" i="22"/>
  <c r="H19" i="22" s="1"/>
  <c r="H18" i="21"/>
  <c r="J18" i="21" s="1"/>
  <c r="G19" i="21"/>
  <c r="N17" i="21"/>
  <c r="H18" i="20"/>
  <c r="J18" i="20" s="1"/>
  <c r="G19" i="20"/>
  <c r="H18" i="19"/>
  <c r="J18" i="19" s="1"/>
  <c r="G19" i="19"/>
  <c r="G18" i="17"/>
  <c r="H17" i="17"/>
  <c r="J17" i="17" s="1"/>
  <c r="J17" i="16"/>
  <c r="G18" i="16"/>
  <c r="G16" i="15"/>
  <c r="H15" i="15"/>
  <c r="J15" i="15" s="1"/>
  <c r="J14" i="14"/>
  <c r="G16" i="14"/>
  <c r="J11" i="12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J19" i="22" l="1"/>
  <c r="G20" i="22"/>
  <c r="H20" i="22" s="1"/>
  <c r="H19" i="21"/>
  <c r="J19" i="21" s="1"/>
  <c r="G20" i="21"/>
  <c r="N18" i="21"/>
  <c r="H19" i="20"/>
  <c r="J19" i="20" s="1"/>
  <c r="G20" i="20"/>
  <c r="H19" i="19"/>
  <c r="J19" i="19" s="1"/>
  <c r="G20" i="19"/>
  <c r="H18" i="17"/>
  <c r="J18" i="17" s="1"/>
  <c r="G19" i="17"/>
  <c r="G19" i="16"/>
  <c r="J18" i="16"/>
  <c r="G17" i="15"/>
  <c r="H16" i="15"/>
  <c r="J16" i="15" s="1"/>
  <c r="J15" i="14"/>
  <c r="G17" i="14"/>
  <c r="L12" i="12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G21" i="22" l="1"/>
  <c r="H21" i="22" s="1"/>
  <c r="J20" i="22"/>
  <c r="G21" i="21"/>
  <c r="H20" i="21"/>
  <c r="J20" i="21" s="1"/>
  <c r="N19" i="21"/>
  <c r="G21" i="20"/>
  <c r="H20" i="20"/>
  <c r="J20" i="20" s="1"/>
  <c r="G21" i="19"/>
  <c r="H20" i="19"/>
  <c r="J20" i="19" s="1"/>
  <c r="H19" i="17"/>
  <c r="J19" i="17" s="1"/>
  <c r="G20" i="17"/>
  <c r="G20" i="16"/>
  <c r="J19" i="16"/>
  <c r="H17" i="15"/>
  <c r="J17" i="15" s="1"/>
  <c r="G18" i="15"/>
  <c r="J16" i="14"/>
  <c r="G18" i="14"/>
  <c r="J13" i="12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J21" i="22" l="1"/>
  <c r="G22" i="22"/>
  <c r="H22" i="22" s="1"/>
  <c r="G22" i="21"/>
  <c r="H21" i="21"/>
  <c r="J21" i="21" s="1"/>
  <c r="N20" i="21"/>
  <c r="H21" i="20"/>
  <c r="J21" i="20" s="1"/>
  <c r="G22" i="20"/>
  <c r="G22" i="19"/>
  <c r="H21" i="19"/>
  <c r="J21" i="19" s="1"/>
  <c r="G21" i="17"/>
  <c r="H20" i="17"/>
  <c r="J20" i="17" s="1"/>
  <c r="J20" i="16"/>
  <c r="G21" i="16"/>
  <c r="H18" i="15"/>
  <c r="J18" i="15" s="1"/>
  <c r="G19" i="15"/>
  <c r="G19" i="14"/>
  <c r="J17" i="14"/>
  <c r="J14" i="12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22" i="22" l="1"/>
  <c r="G23" i="22"/>
  <c r="H22" i="21"/>
  <c r="J22" i="21" s="1"/>
  <c r="G23" i="21"/>
  <c r="H23" i="21" s="1"/>
  <c r="J23" i="21" s="1"/>
  <c r="N21" i="21"/>
  <c r="H22" i="20"/>
  <c r="J22" i="20" s="1"/>
  <c r="G23" i="20"/>
  <c r="H23" i="20" s="1"/>
  <c r="J23" i="20" s="1"/>
  <c r="D11" i="20" s="1"/>
  <c r="H22" i="19"/>
  <c r="J22" i="19" s="1"/>
  <c r="G23" i="19"/>
  <c r="H23" i="19" s="1"/>
  <c r="J23" i="19" s="1"/>
  <c r="D11" i="19" s="1"/>
  <c r="H21" i="17"/>
  <c r="J21" i="17" s="1"/>
  <c r="G22" i="17"/>
  <c r="J21" i="16"/>
  <c r="G22" i="16"/>
  <c r="G20" i="15"/>
  <c r="H19" i="15"/>
  <c r="J19" i="15" s="1"/>
  <c r="J18" i="14"/>
  <c r="G20" i="14"/>
  <c r="J15" i="12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H23" i="22" l="1"/>
  <c r="J23" i="22" s="1"/>
  <c r="D10" i="22" s="1"/>
  <c r="N22" i="21"/>
  <c r="N23" i="21"/>
  <c r="H22" i="17"/>
  <c r="J22" i="17" s="1"/>
  <c r="G23" i="17"/>
  <c r="H23" i="17" s="1"/>
  <c r="J23" i="17" s="1"/>
  <c r="D11" i="17" s="1"/>
  <c r="G23" i="16"/>
  <c r="J22" i="16"/>
  <c r="G21" i="15"/>
  <c r="H20" i="15"/>
  <c r="J20" i="15" s="1"/>
  <c r="J19" i="14"/>
  <c r="G21" i="14"/>
  <c r="L16" i="12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23" i="16" l="1"/>
  <c r="D10" i="16" s="1"/>
  <c r="H21" i="15"/>
  <c r="J21" i="15" s="1"/>
  <c r="G22" i="15"/>
  <c r="G22" i="14"/>
  <c r="J20" i="14"/>
  <c r="J17" i="12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H22" i="15" l="1"/>
  <c r="J22" i="15" s="1"/>
  <c r="G23" i="15"/>
  <c r="J21" i="14"/>
  <c r="G23" i="14"/>
  <c r="J18" i="12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G24" i="15" l="1"/>
  <c r="H23" i="15"/>
  <c r="J23" i="15" s="1"/>
  <c r="G24" i="14"/>
  <c r="G25" i="14" s="1"/>
  <c r="G26" i="14" s="1"/>
  <c r="G27" i="14" s="1"/>
  <c r="G28" i="14" s="1"/>
  <c r="J22" i="14"/>
  <c r="D11" i="14"/>
  <c r="J23" i="14"/>
  <c r="J19" i="12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H24" i="15" l="1"/>
  <c r="G25" i="15"/>
  <c r="L20" i="12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G26" i="15" l="1"/>
  <c r="H25" i="15"/>
  <c r="J21" i="12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H26" i="15" l="1"/>
  <c r="G27" i="15"/>
  <c r="J23" i="12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8" i="15" l="1"/>
  <c r="H28" i="15" s="1"/>
  <c r="H27" i="15"/>
  <c r="G23" i="8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<sst xmlns="http://schemas.openxmlformats.org/spreadsheetml/2006/main" count="204" uniqueCount="29">
  <si>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</si>
  <si>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</si>
  <si>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</si>
  <si>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</si>
  <si>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</si>
  <si>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</si>
  <si>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</si>
  <si>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</si>
  <si>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</si>
  <si>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</si>
  <si>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</si>
  <si>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</si>
  <si>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</si>
  <si>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</si>
  <si>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</si>
  <si>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</si>
  <si>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</si>
  <si>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</si>
  <si>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</si>
  <si>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</si>
  <si>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</si>
  <si>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</si>
  <si>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</si>
  <si>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</si>
  <si>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</si>
  <si>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</si>
  <si>
    <t>R [m]</t>
  </si>
  <si>
    <t>Tf [C]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</si>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</sst>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heat9!$I$4:$I$28</c:f>
              <c:numCache>
                <c:formatCode>0.000000E+00</c:formatCode>
                <c:ptCount val="25"/>
                <c:pt idx="0">
                  <c:v>20.506329999999998</c:v>
                </c:pt>
                <c:pt idx="1">
                  <c:v>21.518989999999999</c:v>
                </c:pt>
                <c:pt idx="2">
                  <c:v>22.531649999999999</c:v>
                </c:pt>
                <c:pt idx="3">
                  <c:v>23.5443</c:v>
                </c:pt>
                <c:pt idx="4">
                  <c:v>24.55696</c:v>
                </c:pt>
                <c:pt idx="5">
                  <c:v>25.56962</c:v>
                </c:pt>
                <c:pt idx="6">
                  <c:v>26.582280000000001</c:v>
                </c:pt>
                <c:pt idx="7">
                  <c:v>27.594940000000001</c:v>
                </c:pt>
                <c:pt idx="8">
                  <c:v>28.607589999999998</c:v>
                </c:pt>
                <c:pt idx="9">
                  <c:v>29.620249999999999</c:v>
                </c:pt>
                <c:pt idx="10">
                  <c:v>30.632909999999999</c:v>
                </c:pt>
                <c:pt idx="11">
                  <c:v>31.645569999999999</c:v>
                </c:pt>
                <c:pt idx="12">
                  <c:v>32.658230000000003</c:v>
                </c:pt>
                <c:pt idx="13">
                  <c:v>33.67089</c:v>
                </c:pt>
                <c:pt idx="14">
                  <c:v>34.683540000000001</c:v>
                </c:pt>
                <c:pt idx="15">
                  <c:v>35.696199999999997</c:v>
                </c:pt>
                <c:pt idx="16">
                  <c:v>36.708860000000001</c:v>
                </c:pt>
                <c:pt idx="17">
                  <c:v>37.721519999999998</c:v>
                </c:pt>
                <c:pt idx="18">
                  <c:v>38.734180000000002</c:v>
                </c:pt>
                <c:pt idx="19">
                  <c:v>39.746839999999999</c:v>
                </c:pt>
                <c:pt idx="20">
                  <c:v>41.772150000000003</c:v>
                </c:pt>
                <c:pt idx="21">
                  <c:v>45.822780000000002</c:v>
                </c:pt>
                <c:pt idx="22">
                  <c:v>49.873420000000003</c:v>
                </c:pt>
                <c:pt idx="23">
                  <c:v>53.924050000000001</c:v>
                </c:pt>
                <c:pt idx="24">
                  <c:v>57.974679999999999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C-4E8B-8F5A-814C5A653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32848"/>
        <c:axId val="424629896"/>
      </c:lineChart>
      <c:catAx>
        <c:axId val="42463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29896"/>
        <c:crosses val="autoZero"/>
        <c:auto val="1"/>
        <c:lblAlgn val="ctr"/>
        <c:lblOffset val="100"/>
        <c:noMultiLvlLbl val="0"/>
      </c:catAx>
      <c:valAx>
        <c:axId val="4246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heat10!$I$4:$I$28</c:f>
              <c:numCache>
                <c:formatCode>0.000000E+00</c:formatCode>
                <c:ptCount val="25"/>
                <c:pt idx="0">
                  <c:v>22.416609999999999</c:v>
                </c:pt>
                <c:pt idx="1">
                  <c:v>26.999829999999999</c:v>
                </c:pt>
                <c:pt idx="2">
                  <c:v>31.33306</c:v>
                </c:pt>
                <c:pt idx="3">
                  <c:v>35.41628</c:v>
                </c:pt>
                <c:pt idx="4">
                  <c:v>39.249499999999998</c:v>
                </c:pt>
                <c:pt idx="5">
                  <c:v>42.832720000000002</c:v>
                </c:pt>
                <c:pt idx="6">
                  <c:v>46.165939999999999</c:v>
                </c:pt>
                <c:pt idx="7">
                  <c:v>49.249169999999999</c:v>
                </c:pt>
                <c:pt idx="8">
                  <c:v>52.082389999999997</c:v>
                </c:pt>
                <c:pt idx="9">
                  <c:v>54.665610000000001</c:v>
                </c:pt>
                <c:pt idx="10">
                  <c:v>56.998829999999998</c:v>
                </c:pt>
                <c:pt idx="11">
                  <c:v>59.082050000000002</c:v>
                </c:pt>
                <c:pt idx="12">
                  <c:v>60.915280000000003</c:v>
                </c:pt>
                <c:pt idx="13">
                  <c:v>62.4985</c:v>
                </c:pt>
                <c:pt idx="14">
                  <c:v>63.831719999999997</c:v>
                </c:pt>
                <c:pt idx="15">
                  <c:v>64.914940000000001</c:v>
                </c:pt>
                <c:pt idx="16">
                  <c:v>65.748170000000002</c:v>
                </c:pt>
                <c:pt idx="17">
                  <c:v>66.331389999999999</c:v>
                </c:pt>
                <c:pt idx="18">
                  <c:v>66.664609999999996</c:v>
                </c:pt>
                <c:pt idx="19">
                  <c:v>66.747829999999993</c:v>
                </c:pt>
                <c:pt idx="20">
                  <c:v>66.200800000000001</c:v>
                </c:pt>
                <c:pt idx="21">
                  <c:v>65.533959999999993</c:v>
                </c:pt>
                <c:pt idx="22">
                  <c:v>64.467110000000005</c:v>
                </c:pt>
                <c:pt idx="23">
                  <c:v>63.00027</c:v>
                </c:pt>
                <c:pt idx="24">
                  <c:v>61.133420000000001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8-4063-9AEE-98D95BE3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99680"/>
        <c:axId val="431597712"/>
      </c:lineChart>
      <c:catAx>
        <c:axId val="43159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7712"/>
        <c:crosses val="autoZero"/>
        <c:auto val="1"/>
        <c:lblAlgn val="ctr"/>
        <c:lblOffset val="100"/>
        <c:noMultiLvlLbl val="0"/>
      </c:catAx>
      <c:valAx>
        <c:axId val="431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heat13!$I$4:$I$33</c:f>
              <c:numCache>
                <c:formatCode>0.000000E+00</c:formatCode>
                <c:ptCount val="30"/>
                <c:pt idx="0">
                  <c:v>98.363740000000007</c:v>
                </c:pt>
                <c:pt idx="1">
                  <c:v>98.079650000000001</c:v>
                </c:pt>
                <c:pt idx="2">
                  <c:v>97.511470000000003</c:v>
                </c:pt>
                <c:pt idx="3">
                  <c:v>96.659199999999998</c:v>
                </c:pt>
                <c:pt idx="4">
                  <c:v>95.522840000000002</c:v>
                </c:pt>
                <c:pt idx="5">
                  <c:v>94.102379999999997</c:v>
                </c:pt>
                <c:pt idx="6">
                  <c:v>92.397840000000002</c:v>
                </c:pt>
                <c:pt idx="7">
                  <c:v>90.409199999999998</c:v>
                </c:pt>
                <c:pt idx="8">
                  <c:v>88.136470000000003</c:v>
                </c:pt>
                <c:pt idx="9">
                  <c:v>85.579650000000001</c:v>
                </c:pt>
                <c:pt idx="10">
                  <c:v>82.738740000000007</c:v>
                </c:pt>
                <c:pt idx="11">
                  <c:v>79.613740000000007</c:v>
                </c:pt>
                <c:pt idx="12">
                  <c:v>76.204650000000001</c:v>
                </c:pt>
                <c:pt idx="13">
                  <c:v>72.511470000000003</c:v>
                </c:pt>
                <c:pt idx="14">
                  <c:v>68.534199999999998</c:v>
                </c:pt>
                <c:pt idx="15">
                  <c:v>64.272840000000002</c:v>
                </c:pt>
                <c:pt idx="16">
                  <c:v>59.727379999999997</c:v>
                </c:pt>
                <c:pt idx="17">
                  <c:v>54.897840000000002</c:v>
                </c:pt>
                <c:pt idx="18">
                  <c:v>49.784199999999998</c:v>
                </c:pt>
                <c:pt idx="19">
                  <c:v>44.386470000000003</c:v>
                </c:pt>
                <c:pt idx="20">
                  <c:v>42.11374</c:v>
                </c:pt>
                <c:pt idx="21">
                  <c:v>41.132460000000002</c:v>
                </c:pt>
                <c:pt idx="22">
                  <c:v>40.080010000000001</c:v>
                </c:pt>
                <c:pt idx="23">
                  <c:v>38.957369999999997</c:v>
                </c:pt>
                <c:pt idx="24">
                  <c:v>37.765450000000001</c:v>
                </c:pt>
                <c:pt idx="25" formatCode="0.00000">
                  <c:v>36.505119999999998</c:v>
                </c:pt>
                <c:pt idx="26" formatCode="0.00000">
                  <c:v>35.177199999999999</c:v>
                </c:pt>
                <c:pt idx="27" formatCode="0.00000">
                  <c:v>33.78246</c:v>
                </c:pt>
                <c:pt idx="28" formatCode="0.00000">
                  <c:v>32.321649999999998</c:v>
                </c:pt>
                <c:pt idx="29" formatCode="0.00000">
                  <c:v>30.795449999999999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5-48BE-B488-058FB299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406552"/>
        <c:axId val="473411144"/>
      </c:lineChart>
      <c:catAx>
        <c:axId val="473406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11144"/>
        <c:crosses val="autoZero"/>
        <c:auto val="1"/>
        <c:lblAlgn val="ctr"/>
        <c:lblOffset val="100"/>
        <c:noMultiLvlLbl val="0"/>
      </c:catAx>
      <c:valAx>
        <c:axId val="47341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0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heat14!$I$4:$I$23</c:f>
              <c:numCache>
                <c:formatCode>0.000000E+00</c:formatCode>
                <c:ptCount val="20"/>
                <c:pt idx="0">
                  <c:v>223.75</c:v>
                </c:pt>
                <c:pt idx="1">
                  <c:v>223.625</c:v>
                </c:pt>
                <c:pt idx="2">
                  <c:v>223.375</c:v>
                </c:pt>
                <c:pt idx="3">
                  <c:v>223</c:v>
                </c:pt>
                <c:pt idx="4">
                  <c:v>222.5</c:v>
                </c:pt>
                <c:pt idx="5">
                  <c:v>221.875</c:v>
                </c:pt>
                <c:pt idx="6">
                  <c:v>221.125</c:v>
                </c:pt>
                <c:pt idx="7">
                  <c:v>220.25</c:v>
                </c:pt>
                <c:pt idx="8">
                  <c:v>219.25</c:v>
                </c:pt>
                <c:pt idx="9">
                  <c:v>218.125</c:v>
                </c:pt>
                <c:pt idx="10">
                  <c:v>211.25</c:v>
                </c:pt>
                <c:pt idx="11">
                  <c:v>197.5</c:v>
                </c:pt>
                <c:pt idx="12">
                  <c:v>182.5</c:v>
                </c:pt>
                <c:pt idx="13">
                  <c:v>166.25</c:v>
                </c:pt>
                <c:pt idx="14">
                  <c:v>148.75</c:v>
                </c:pt>
                <c:pt idx="15">
                  <c:v>130</c:v>
                </c:pt>
                <c:pt idx="16">
                  <c:v>110</c:v>
                </c:pt>
                <c:pt idx="17">
                  <c:v>88.75</c:v>
                </c:pt>
                <c:pt idx="18">
                  <c:v>66.25</c:v>
                </c:pt>
                <c:pt idx="19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A-44B8-8231-9247FF1A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5</xdr:row>
      <xdr:rowOff>167640</xdr:rowOff>
    </xdr:from>
    <xdr:to>
      <xdr:col>16</xdr:col>
      <xdr:colOff>38100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F91F3-6077-43E6-B2FD-49D35C3D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6</xdr:row>
      <xdr:rowOff>68580</xdr:rowOff>
    </xdr:from>
    <xdr:to>
      <xdr:col>16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CC638-D40F-4549-B122-1F979690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12</xdr:row>
      <xdr:rowOff>175260</xdr:rowOff>
    </xdr:from>
    <xdr:to>
      <xdr:col>13</xdr:col>
      <xdr:colOff>548640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E525-126C-423C-BF74-07D27939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722E0-BE2B-4135-A010-020B5634B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workbookViewId="0">
      <selection activeCell="C5" sqref="C5:D6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31.01004</v>
      </c>
      <c r="N4" s="4">
        <f>100*(L4-M4)/L4</f>
        <v>-1.3771623034822287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50.636029999999998</v>
      </c>
      <c r="N5" s="4">
        <f t="shared" ref="N5:N23" si="4">100*(L5-M5)/L5</f>
        <v>-0.84556764965230058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67.766379999999998</v>
      </c>
      <c r="N6" s="4">
        <f t="shared" si="4"/>
        <v>-0.6358457917074628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82.524690000000007</v>
      </c>
      <c r="N7" s="4">
        <f t="shared" si="4"/>
        <v>-0.5264554357661736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95.01097</v>
      </c>
      <c r="N8" s="4">
        <f t="shared" si="4"/>
        <v>-0.46177922160539825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105.30549999999999</v>
      </c>
      <c r="N9" s="4">
        <f t="shared" si="4"/>
        <v>-0.42141583920741921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113.47150000000001</v>
      </c>
      <c r="N10" s="4">
        <f t="shared" si="4"/>
        <v>-0.39610746421817628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119.55759999999999</v>
      </c>
      <c r="N11" s="4">
        <f t="shared" si="4"/>
        <v>-0.38139480518975499</v>
      </c>
    </row>
    <row r="12" spans="3:14" x14ac:dyDescent="0.3">
      <c r="C12" t="s">
        <v>12</v>
      </c>
      <c r="D12" s="4">
        <f>MAX(N4:N23)</f>
        <v>-0.37481891295966879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123.5989</v>
      </c>
      <c r="N12" s="4">
        <f t="shared" si="4"/>
        <v>-0.37481891295966879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125.61839999999999</v>
      </c>
      <c r="N13" s="4">
        <f>100*(L13-M13)/L13</f>
        <v>-0.37529514704493561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125.62739999999999</v>
      </c>
      <c r="N14" s="4">
        <f t="shared" si="4"/>
        <v>-0.38248659078505198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123.6259</v>
      </c>
      <c r="N15" s="4">
        <f t="shared" si="4"/>
        <v>-0.39674564621255382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119.6027</v>
      </c>
      <c r="N16" s="4">
        <f t="shared" si="4"/>
        <v>-0.41926107973620425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113.535</v>
      </c>
      <c r="N17" s="4">
        <f t="shared" si="4"/>
        <v>-0.45229031915491347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105.3878</v>
      </c>
      <c r="N18" s="4">
        <f t="shared" si="4"/>
        <v>-0.49989875342906132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95.112539999999996</v>
      </c>
      <c r="N19" s="4">
        <f t="shared" si="4"/>
        <v>-0.56917632444058619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82.646159999999995</v>
      </c>
      <c r="N20" s="4">
        <f t="shared" si="4"/>
        <v>-0.67442265069035334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67.908559999999994</v>
      </c>
      <c r="N21" s="4">
        <f t="shared" si="4"/>
        <v>-0.84698890654795722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50.79992</v>
      </c>
      <c r="N22" s="4">
        <f t="shared" si="4"/>
        <v>-1.1719672525064999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31.000319999999999</v>
      </c>
      <c r="N23" s="4">
        <f t="shared" si="4"/>
        <v>-1.3453859491921343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ABE-51E9-42B5-AE72-E0E36D26DBFE}">
  <dimension ref="C2:N37"/>
  <sheetViews>
    <sheetView workbookViewId="0">
      <selection activeCell="L4" sqref="L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20.506329999999998</v>
      </c>
      <c r="J4" s="4">
        <f>100*(H4-I4)/H4</f>
        <v>84.009469411884353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8" si="0">$G4+$D$8</f>
        <v>0.03</v>
      </c>
      <c r="H5" s="4">
        <f t="shared" ref="H5:H28" si="1">$D$3+($D$4-$D$3)*LN($G5/$D$7)</f>
        <v>106.26821433520072</v>
      </c>
      <c r="I5" s="4">
        <v>21.518989999999999</v>
      </c>
      <c r="J5" s="4">
        <f t="shared" ref="J5:J23" si="2">100*(H5-I5)/H5</f>
        <v>79.750304327008948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22.531649999999999</v>
      </c>
      <c r="J6" s="4">
        <f t="shared" si="2"/>
        <v>76.542164726171208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23.5443</v>
      </c>
      <c r="J7" s="4">
        <f t="shared" si="2"/>
        <v>73.641172136521448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24.55696</v>
      </c>
      <c r="J8" s="4">
        <f t="shared" si="2"/>
        <v>70.868167933813695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25.56962</v>
      </c>
      <c r="J9" s="4">
        <f t="shared" si="2"/>
        <v>68.150465427206797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26.582280000000001</v>
      </c>
      <c r="J10" s="4">
        <f t="shared" si="2"/>
        <v>65.451298269204969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27.594940000000001</v>
      </c>
      <c r="J11" s="4">
        <f t="shared" si="2"/>
        <v>62.749537513111086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28.607589999999998</v>
      </c>
      <c r="J12" s="4">
        <f t="shared" si="2"/>
        <v>60.031976122148208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29.620249999999999</v>
      </c>
      <c r="J13" s="4">
        <f t="shared" si="2"/>
        <v>57.28978767973409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30.632909999999999</v>
      </c>
      <c r="J14" s="4">
        <f t="shared" si="2"/>
        <v>54.516845084187644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31.645569999999999</v>
      </c>
      <c r="J15" s="4">
        <f t="shared" si="2"/>
        <v>51.708695340292095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32.658230000000003</v>
      </c>
      <c r="J16" s="4">
        <f t="shared" si="2"/>
        <v>48.862003294390732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33.67089</v>
      </c>
      <c r="J17" s="4">
        <f t="shared" si="2"/>
        <v>45.974199721224373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34.683540000000001</v>
      </c>
      <c r="J18" s="4">
        <f t="shared" si="2"/>
        <v>43.043271200532509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35.696199999999997</v>
      </c>
      <c r="J19" s="4">
        <f t="shared" si="2"/>
        <v>40.067543867846148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36.708860000000001</v>
      </c>
      <c r="J20" s="4">
        <f t="shared" si="2"/>
        <v>37.045677332926076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37.721519999999998</v>
      </c>
      <c r="J21" s="4">
        <f t="shared" si="2"/>
        <v>33.976527360879494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38.734180000000002</v>
      </c>
      <c r="J22" s="4">
        <f t="shared" si="2"/>
        <v>30.859109678203037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39.746839999999999</v>
      </c>
      <c r="J23" s="4">
        <f t="shared" si="2"/>
        <v>27.692561757272188</v>
      </c>
      <c r="L23" s="4"/>
      <c r="M23" s="4"/>
      <c r="N23" s="4"/>
    </row>
    <row r="24" spans="6:14" x14ac:dyDescent="0.3">
      <c r="F24">
        <v>21</v>
      </c>
      <c r="G24" s="4">
        <f t="shared" si="0"/>
        <v>0.41000000000000009</v>
      </c>
      <c r="H24" s="4">
        <f t="shared" si="1"/>
        <v>53.969018774476758</v>
      </c>
      <c r="I24" s="4">
        <v>41.772150000000003</v>
      </c>
      <c r="J24" s="4"/>
      <c r="K24" s="3"/>
    </row>
    <row r="25" spans="6:14" x14ac:dyDescent="0.3">
      <c r="F25">
        <v>22</v>
      </c>
      <c r="G25" s="4">
        <f t="shared" si="0"/>
        <v>0.4300000000000001</v>
      </c>
      <c r="H25" s="4">
        <f t="shared" si="1"/>
        <v>53.016457794691668</v>
      </c>
      <c r="I25" s="4">
        <v>45.822780000000002</v>
      </c>
      <c r="J25" s="4"/>
      <c r="K25" s="3"/>
    </row>
    <row r="26" spans="6:14" x14ac:dyDescent="0.3">
      <c r="F26">
        <v>23</v>
      </c>
      <c r="G26" s="4">
        <f t="shared" si="0"/>
        <v>0.45000000000000012</v>
      </c>
      <c r="H26" s="4">
        <f t="shared" si="1"/>
        <v>52.107210313156521</v>
      </c>
      <c r="I26" s="4">
        <v>49.873420000000003</v>
      </c>
      <c r="J26" s="4"/>
      <c r="K26" s="3"/>
    </row>
    <row r="27" spans="6:14" x14ac:dyDescent="0.3">
      <c r="F27">
        <v>24</v>
      </c>
      <c r="G27" s="4">
        <f t="shared" si="0"/>
        <v>0.47000000000000014</v>
      </c>
      <c r="H27" s="4">
        <f t="shared" si="1"/>
        <v>51.237508074361742</v>
      </c>
      <c r="I27" s="4">
        <v>53.924050000000001</v>
      </c>
      <c r="J27" s="4"/>
      <c r="K27" s="3"/>
    </row>
    <row r="28" spans="6:14" x14ac:dyDescent="0.3">
      <c r="F28">
        <v>25</v>
      </c>
      <c r="G28" s="4">
        <f t="shared" si="0"/>
        <v>0.49000000000000016</v>
      </c>
      <c r="H28" s="4">
        <f t="shared" si="1"/>
        <v>50.404054146350383</v>
      </c>
      <c r="I28" s="4">
        <v>57.974679999999999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C4-7704-4BD1-9090-5D85E337D482}">
  <dimension ref="C2:N37"/>
  <sheetViews>
    <sheetView workbookViewId="0">
      <selection activeCell="I4" sqref="I4:I28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22.416609999999999</v>
      </c>
      <c r="J4" s="4">
        <f>100*(H4-I4)/H4</f>
        <v>82.519861531202366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0.03</v>
      </c>
      <c r="H5" s="4">
        <f t="shared" ref="H5:H28" si="1">$D$3+($D$4-$D$3)*LN($G5/$D$7)</f>
        <v>106.26821433520072</v>
      </c>
      <c r="I5" s="4">
        <v>26.999829999999999</v>
      </c>
      <c r="J5" s="4">
        <f t="shared" ref="J5:J23" si="2">100*(H5-I5)/H5</f>
        <v>74.592750834379572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31.33306</v>
      </c>
      <c r="J6" s="4">
        <f t="shared" si="2"/>
        <v>67.378964252285385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35.41628</v>
      </c>
      <c r="J7" s="4">
        <f t="shared" si="2"/>
        <v>60.349994347474414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39.249499999999998</v>
      </c>
      <c r="J8" s="4">
        <f t="shared" si="2"/>
        <v>53.438461329017144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42.832720000000002</v>
      </c>
      <c r="J9" s="4">
        <f t="shared" si="2"/>
        <v>46.647537331928646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46.165939999999999</v>
      </c>
      <c r="J10" s="4">
        <f t="shared" si="2"/>
        <v>39.998627236573384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49.249169999999999</v>
      </c>
      <c r="J11" s="4">
        <f t="shared" si="2"/>
        <v>33.518450861084865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52.082389999999997</v>
      </c>
      <c r="J12" s="4">
        <f t="shared" si="2"/>
        <v>27.235037724758037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54.665610000000001</v>
      </c>
      <c r="J13" s="4">
        <f t="shared" si="2"/>
        <v>21.176228771976884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56.998829999999998</v>
      </c>
      <c r="J14" s="4">
        <f t="shared" si="2"/>
        <v>15.369234757322989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59.082050000000002</v>
      </c>
      <c r="J15" s="4">
        <f t="shared" si="2"/>
        <v>9.8404839454591748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60.915280000000003</v>
      </c>
      <c r="J16" s="4">
        <f t="shared" si="2"/>
        <v>4.6156087466691833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62.4985</v>
      </c>
      <c r="J17" s="4">
        <f t="shared" si="2"/>
        <v>-0.28043448578455366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63.831719999999997</v>
      </c>
      <c r="J18" s="4">
        <f t="shared" si="2"/>
        <v>-4.8233820666386684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64.914940000000001</v>
      </c>
      <c r="J19" s="4">
        <f t="shared" si="2"/>
        <v>-8.9895225226046414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65.748170000000002</v>
      </c>
      <c r="J20" s="4">
        <f t="shared" si="2"/>
        <v>-12.755653783572409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66.331389999999999</v>
      </c>
      <c r="J21" s="4">
        <f t="shared" si="2"/>
        <v>-16.098945980433228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66.664609999999996</v>
      </c>
      <c r="J22" s="4">
        <f t="shared" si="2"/>
        <v>-18.996981176711845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66.747829999999993</v>
      </c>
      <c r="J23" s="4">
        <f t="shared" si="2"/>
        <v>-21.427630361585837</v>
      </c>
      <c r="L23" s="4"/>
      <c r="M23" s="4"/>
      <c r="N23" s="4"/>
    </row>
    <row r="24" spans="6:14" x14ac:dyDescent="0.3">
      <c r="F24">
        <v>21</v>
      </c>
      <c r="G24" s="4">
        <f t="shared" ref="G24:G28" si="3">$G23+$D$8</f>
        <v>0.41000000000000009</v>
      </c>
      <c r="H24" s="4">
        <f t="shared" si="1"/>
        <v>53.969018774476758</v>
      </c>
      <c r="I24" s="4">
        <v>66.200800000000001</v>
      </c>
      <c r="J24" s="4"/>
      <c r="K24" s="3"/>
    </row>
    <row r="25" spans="6:14" x14ac:dyDescent="0.3">
      <c r="F25">
        <v>22</v>
      </c>
      <c r="G25" s="4">
        <f t="shared" si="3"/>
        <v>0.4300000000000001</v>
      </c>
      <c r="H25" s="4">
        <f t="shared" si="1"/>
        <v>53.016457794691668</v>
      </c>
      <c r="I25" s="4">
        <v>65.533959999999993</v>
      </c>
      <c r="J25" s="4"/>
      <c r="K25" s="3"/>
    </row>
    <row r="26" spans="6:14" x14ac:dyDescent="0.3">
      <c r="F26">
        <v>23</v>
      </c>
      <c r="G26" s="4">
        <f t="shared" si="3"/>
        <v>0.45000000000000012</v>
      </c>
      <c r="H26" s="4">
        <f t="shared" si="1"/>
        <v>52.107210313156521</v>
      </c>
      <c r="I26" s="4">
        <v>64.467110000000005</v>
      </c>
      <c r="J26" s="4"/>
      <c r="K26" s="3"/>
    </row>
    <row r="27" spans="6:14" x14ac:dyDescent="0.3">
      <c r="F27">
        <v>24</v>
      </c>
      <c r="G27" s="4">
        <f t="shared" si="3"/>
        <v>0.47000000000000014</v>
      </c>
      <c r="H27" s="4">
        <f t="shared" si="1"/>
        <v>51.237508074361742</v>
      </c>
      <c r="I27" s="4">
        <v>63.00027</v>
      </c>
      <c r="J27" s="4"/>
      <c r="K27" s="3"/>
    </row>
    <row r="28" spans="6:14" x14ac:dyDescent="0.3">
      <c r="F28">
        <v>25</v>
      </c>
      <c r="G28" s="4">
        <f t="shared" si="3"/>
        <v>0.49000000000000016</v>
      </c>
      <c r="H28" s="4">
        <f t="shared" si="1"/>
        <v>50.404054146350383</v>
      </c>
      <c r="I28" s="4">
        <v>61.133420000000001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235-15AE-4230-BE68-B2F451658C9A}">
  <dimension ref="C2:N37"/>
  <sheetViews>
    <sheetView workbookViewId="0">
      <selection activeCell="C2" sqref="C2:J2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1.2500000000000001E-2</v>
      </c>
      <c r="H4" s="4">
        <f>$D$3+($D$5/(4*$D$4))*($D$6^2-$G4^2)</f>
        <v>86.782670454545467</v>
      </c>
      <c r="I4" s="4">
        <v>86.818179999999998</v>
      </c>
      <c r="J4" s="4">
        <f>100*(H4-I4)/H4</f>
        <v>-4.0917783779342964E-2</v>
      </c>
      <c r="L4" s="4"/>
      <c r="M4" s="4"/>
      <c r="N4" s="4"/>
    </row>
    <row r="5" spans="3:14" x14ac:dyDescent="0.3">
      <c r="C5" t="s">
        <v>21</v>
      </c>
      <c r="D5">
        <v>20000</v>
      </c>
      <c r="F5">
        <v>2</v>
      </c>
      <c r="G5" s="4">
        <f t="shared" ref="G5:G23" si="0">$G4+$D$7</f>
        <v>3.7500000000000006E-2</v>
      </c>
      <c r="H5" s="4">
        <f t="shared" ref="H5:H23" si="1">$D$3+($D$5/(4*$D$4))*($D$6^2-$G5^2)</f>
        <v>86.498579545454547</v>
      </c>
      <c r="I5" s="4">
        <v>86.534090000000006</v>
      </c>
      <c r="J5" s="4">
        <f t="shared" ref="J5:J23" si="2">100*(H5-I5)/H5</f>
        <v>-4.1053222760495008E-2</v>
      </c>
      <c r="L5" s="4"/>
      <c r="M5" s="4"/>
      <c r="N5" s="4"/>
    </row>
    <row r="6" spans="3:14" x14ac:dyDescent="0.3">
      <c r="C6" t="s">
        <v>26</v>
      </c>
      <c r="D6">
        <v>0.5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85.965909999999994</v>
      </c>
      <c r="J6" s="4">
        <f t="shared" si="2"/>
        <v>-4.1326787337798356E-2</v>
      </c>
      <c r="L6" s="4"/>
      <c r="M6" s="4"/>
      <c r="N6" s="4"/>
    </row>
    <row r="7" spans="3:14" x14ac:dyDescent="0.3">
      <c r="C7" t="s">
        <v>6</v>
      </c>
      <c r="D7">
        <f>D6/D8</f>
        <v>2.5000000000000001E-2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85.113640000000004</v>
      </c>
      <c r="J7" s="4">
        <f t="shared" si="2"/>
        <v>-4.1743985307626068E-2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83.977270000000004</v>
      </c>
      <c r="J8" s="4">
        <f t="shared" si="2"/>
        <v>-4.2301514510526696E-2</v>
      </c>
      <c r="L8" s="4"/>
      <c r="M8" s="4"/>
      <c r="N8" s="4"/>
    </row>
    <row r="9" spans="3:14" x14ac:dyDescent="0.3"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82.556820000000002</v>
      </c>
      <c r="J9" s="4">
        <f t="shared" si="2"/>
        <v>-4.303516653757631E-2</v>
      </c>
      <c r="L9" s="4"/>
      <c r="M9" s="4"/>
      <c r="N9" s="4"/>
    </row>
    <row r="10" spans="3:14" x14ac:dyDescent="0.3">
      <c r="C10" t="s">
        <v>12</v>
      </c>
      <c r="D10" s="4">
        <f>MAX(J4:J23)</f>
        <v>-4.0917783779342964E-2</v>
      </c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80.852270000000004</v>
      </c>
      <c r="J10" s="4">
        <f t="shared" si="2"/>
        <v>-4.3937217681686881E-2</v>
      </c>
      <c r="L10" s="4"/>
      <c r="M10" s="4"/>
      <c r="N10" s="4"/>
    </row>
    <row r="11" spans="3:14" x14ac:dyDescent="0.3">
      <c r="F11">
        <v>8</v>
      </c>
      <c r="G11" s="4">
        <f t="shared" si="0"/>
        <v>0.18749999999999997</v>
      </c>
      <c r="H11" s="4">
        <f t="shared" si="1"/>
        <v>78.828125</v>
      </c>
      <c r="I11" s="4">
        <v>78.863640000000004</v>
      </c>
      <c r="J11" s="4">
        <f t="shared" si="2"/>
        <v>-4.5053716551045377E-2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76.590909999999994</v>
      </c>
      <c r="J12" s="4">
        <f t="shared" si="2"/>
        <v>-4.6387679747640978E-2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74.034090000000006</v>
      </c>
      <c r="J13" s="4">
        <f t="shared" si="2"/>
        <v>-4.7988021883104776E-2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71.193179999999998</v>
      </c>
      <c r="J14" s="4">
        <f t="shared" si="2"/>
        <v>-4.9902625012455501E-2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68.068179999999998</v>
      </c>
      <c r="J15" s="4">
        <f t="shared" si="2"/>
        <v>-5.2194842885456907E-2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64.659090000000006</v>
      </c>
      <c r="J16" s="4">
        <f t="shared" si="2"/>
        <v>-5.4949686778774445E-2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60.965910000000001</v>
      </c>
      <c r="J17" s="4">
        <f t="shared" si="2"/>
        <v>-5.8283343046977763E-2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56.988639999999997</v>
      </c>
      <c r="J18" s="4">
        <f t="shared" si="2"/>
        <v>-6.2358299039787089E-2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52.727269999999997</v>
      </c>
      <c r="J19" s="4">
        <f t="shared" si="2"/>
        <v>-6.7389351664660369E-2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48.181820000000002</v>
      </c>
      <c r="J20" s="4">
        <f t="shared" si="2"/>
        <v>-7.3760967694379592E-2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43.352269999999997</v>
      </c>
      <c r="J21" s="4">
        <f t="shared" si="2"/>
        <v>-8.197435645192909E-2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38.238639999999997</v>
      </c>
      <c r="J22" s="4">
        <f t="shared" si="2"/>
        <v>-9.2963599182069742E-2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32.840910000000001</v>
      </c>
      <c r="J23" s="4">
        <f t="shared" si="2"/>
        <v>-0.10825130980743083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571-FEF8-427E-81BC-266F03877BB8}">
  <dimension ref="C2:N37"/>
  <sheetViews>
    <sheetView workbookViewId="0">
      <selection activeCell="L7" sqref="L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88.068179999999998</v>
      </c>
      <c r="J4" s="4">
        <f>100*(H4-I4)/H4</f>
        <v>-0.32524591012797871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87.784090000000006</v>
      </c>
      <c r="J5" s="4">
        <f t="shared" ref="J5:J23" si="2">100*(H5-I5)/H5</f>
        <v>-1.4861636587568823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87.215909999999994</v>
      </c>
      <c r="J6" s="4">
        <f t="shared" si="2"/>
        <v>-1.4959924621869596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86.363640000000004</v>
      </c>
      <c r="J7" s="4">
        <f t="shared" si="2"/>
        <v>-1.5109818181818226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85.227270000000004</v>
      </c>
      <c r="J8" s="4">
        <f t="shared" si="2"/>
        <v>-1.5314291902868189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83.806820000000002</v>
      </c>
      <c r="J9" s="4">
        <f t="shared" si="2"/>
        <v>-1.5577954729322747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82.102270000000004</v>
      </c>
      <c r="J10" s="4">
        <f t="shared" si="2"/>
        <v>-1.5906460673169798</v>
      </c>
      <c r="L10" s="4"/>
      <c r="M10" s="4"/>
      <c r="N10" s="4"/>
    </row>
    <row r="11" spans="3:14" x14ac:dyDescent="0.3">
      <c r="C11" t="s">
        <v>12</v>
      </c>
      <c r="D11" s="4">
        <f>MAX(J4:J23)</f>
        <v>-0.32524591012797871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80.113640000000004</v>
      </c>
      <c r="J11" s="4">
        <f t="shared" si="2"/>
        <v>-1.6307821605550097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77.840909999999994</v>
      </c>
      <c r="J12" s="4">
        <f t="shared" si="2"/>
        <v>-1.6791922070692848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75.284090000000006</v>
      </c>
      <c r="J13" s="4">
        <f t="shared" si="2"/>
        <v>-1.7372096362414884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72.443179999999998</v>
      </c>
      <c r="J14" s="4">
        <f t="shared" si="2"/>
        <v>-1.8065649665635082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69.318179999999998</v>
      </c>
      <c r="J15" s="4">
        <f t="shared" si="2"/>
        <v>-1.8895473849044564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65.909090000000006</v>
      </c>
      <c r="J16" s="4">
        <f t="shared" si="2"/>
        <v>-1.989228178920768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62.215910000000001</v>
      </c>
      <c r="J17" s="4">
        <f t="shared" si="2"/>
        <v>-2.1098044993589022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58.238639999999997</v>
      </c>
      <c r="J18" s="4">
        <f t="shared" si="2"/>
        <v>-2.2571456790123525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53.977269999999997</v>
      </c>
      <c r="J19" s="4">
        <f t="shared" si="2"/>
        <v>-2.4396767219301951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49.431820000000002</v>
      </c>
      <c r="J20" s="4">
        <f t="shared" si="2"/>
        <v>-2.6700141023750117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44.602269999999997</v>
      </c>
      <c r="J21" s="4">
        <f t="shared" si="2"/>
        <v>-2.9676933267749344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39.488639999999997</v>
      </c>
      <c r="J22" s="4">
        <f t="shared" si="2"/>
        <v>-3.3649472392638717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34.090910000000001</v>
      </c>
      <c r="J23" s="4">
        <f t="shared" si="2"/>
        <v>-3.9185998701018709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AF3-21CB-47B6-BE73-58487008DE6C}">
  <dimension ref="C2:N37"/>
  <sheetViews>
    <sheetView topLeftCell="A7" workbookViewId="0">
      <selection activeCell="P13" sqref="P1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98.363740000000007</v>
      </c>
      <c r="J4" s="4">
        <f>100*(H4-I4)/H4</f>
        <v>-12.053711160374753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98.079650000000001</v>
      </c>
      <c r="J5" s="4">
        <f t="shared" ref="J5:J23" si="2">100*(H5-I5)/H5</f>
        <v>-13.388740619098447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97.511470000000003</v>
      </c>
      <c r="J6" s="4">
        <f t="shared" si="2"/>
        <v>-13.477270650466995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96.659199999999998</v>
      </c>
      <c r="J7" s="4">
        <f t="shared" si="2"/>
        <v>-13.612282828282826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95.522840000000002</v>
      </c>
      <c r="J8" s="4">
        <f t="shared" si="2"/>
        <v>-13.796563770200512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94.102379999999997</v>
      </c>
      <c r="J9" s="4">
        <f t="shared" si="2"/>
        <v>-14.034039969016268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92.397840000000002</v>
      </c>
      <c r="J10" s="4">
        <f t="shared" si="2"/>
        <v>-14.330045452148681</v>
      </c>
      <c r="L10" s="4"/>
      <c r="M10" s="4"/>
      <c r="N10" s="4"/>
    </row>
    <row r="11" spans="3:14" x14ac:dyDescent="0.3">
      <c r="C11" t="s">
        <v>12</v>
      </c>
      <c r="D11" s="4">
        <f>MAX(J4:J23)</f>
        <v>-12.053711160374753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90.409199999999998</v>
      </c>
      <c r="J11" s="4">
        <f t="shared" si="2"/>
        <v>-14.691552031714567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88.136470000000003</v>
      </c>
      <c r="J12" s="4">
        <f t="shared" si="2"/>
        <v>-15.127701790518596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85.579650000000001</v>
      </c>
      <c r="J13" s="4">
        <f t="shared" si="2"/>
        <v>-15.650395623380362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82.738740000000007</v>
      </c>
      <c r="J14" s="4">
        <f t="shared" si="2"/>
        <v>-16.275222996307004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79.613740000000007</v>
      </c>
      <c r="J15" s="4">
        <f t="shared" si="2"/>
        <v>-17.022806054911772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76.204650000000001</v>
      </c>
      <c r="J16" s="4">
        <f t="shared" si="2"/>
        <v>-17.920812396966699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72.511470000000003</v>
      </c>
      <c r="J17" s="4">
        <f t="shared" si="2"/>
        <v>-19.007051824221943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68.534199999999998</v>
      </c>
      <c r="J18" s="4">
        <f t="shared" si="2"/>
        <v>-20.334397805212632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64.272840000000002</v>
      </c>
      <c r="J19" s="4">
        <f t="shared" si="2"/>
        <v>-21.978917266477993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59.727379999999997</v>
      </c>
      <c r="J20" s="4">
        <f t="shared" si="2"/>
        <v>-24.05391804100902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54.897840000000002</v>
      </c>
      <c r="J21" s="4">
        <f t="shared" si="2"/>
        <v>-26.735790654205687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49.784199999999998</v>
      </c>
      <c r="J22" s="4">
        <f t="shared" si="2"/>
        <v>-30.314470347648356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44.386470000000003</v>
      </c>
      <c r="J23" s="4">
        <f t="shared" si="2"/>
        <v>-35.302337648841892</v>
      </c>
      <c r="L23" s="4"/>
      <c r="M23" s="4"/>
      <c r="N23" s="4"/>
    </row>
    <row r="24" spans="6:14" x14ac:dyDescent="0.3">
      <c r="G24" s="4"/>
      <c r="H24" s="4"/>
      <c r="I24" s="4">
        <v>42.11374</v>
      </c>
      <c r="J24" s="4"/>
      <c r="K24" s="3"/>
    </row>
    <row r="25" spans="6:14" x14ac:dyDescent="0.3">
      <c r="G25" s="4"/>
      <c r="H25" s="4"/>
      <c r="I25" s="4">
        <v>41.132460000000002</v>
      </c>
      <c r="J25" s="4"/>
      <c r="K25" s="3"/>
    </row>
    <row r="26" spans="6:14" x14ac:dyDescent="0.3">
      <c r="G26" s="4"/>
      <c r="H26" s="4"/>
      <c r="I26" s="4">
        <v>40.080010000000001</v>
      </c>
      <c r="J26" s="4"/>
      <c r="K26" s="3"/>
    </row>
    <row r="27" spans="6:14" x14ac:dyDescent="0.3">
      <c r="G27" s="4"/>
      <c r="H27" s="4"/>
      <c r="I27" s="4">
        <v>38.957369999999997</v>
      </c>
      <c r="J27" s="4"/>
      <c r="K27" s="3"/>
    </row>
    <row r="28" spans="6:14" x14ac:dyDescent="0.3">
      <c r="G28" s="4"/>
      <c r="H28" s="4"/>
      <c r="I28" s="4">
        <v>37.765450000000001</v>
      </c>
      <c r="J28" s="4"/>
      <c r="K28" s="3"/>
    </row>
    <row r="29" spans="6:14" x14ac:dyDescent="0.3">
      <c r="H29" s="2"/>
      <c r="I29" s="3">
        <v>36.505119999999998</v>
      </c>
      <c r="J29" s="3"/>
      <c r="K29" s="3"/>
    </row>
    <row r="30" spans="6:14" x14ac:dyDescent="0.3">
      <c r="G30" s="2"/>
      <c r="H30" s="2"/>
      <c r="I30" s="3">
        <v>35.177199999999999</v>
      </c>
      <c r="J30" s="3"/>
      <c r="K30" s="3"/>
    </row>
    <row r="31" spans="6:14" x14ac:dyDescent="0.3">
      <c r="G31" s="2"/>
      <c r="H31" s="2"/>
      <c r="I31" s="3">
        <v>33.78246</v>
      </c>
      <c r="J31" s="3"/>
      <c r="K31" s="3"/>
    </row>
    <row r="32" spans="6:14" x14ac:dyDescent="0.3">
      <c r="G32" s="2"/>
      <c r="H32" s="2"/>
      <c r="I32" s="3">
        <v>32.321649999999998</v>
      </c>
      <c r="J32" s="3"/>
      <c r="K32" s="3"/>
    </row>
    <row r="33" spans="7:11" x14ac:dyDescent="0.3">
      <c r="G33" s="2"/>
      <c r="H33" s="2"/>
      <c r="I33" s="3">
        <v>30.795449999999999</v>
      </c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057-5746-44CF-A13F-97E2A5DA4D44}">
  <dimension ref="C2:N37"/>
  <sheetViews>
    <sheetView workbookViewId="0">
      <selection activeCell="M22" sqref="M22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223.75</v>
      </c>
      <c r="J4" s="4">
        <f>100*(H4-I4)/H4</f>
        <v>-154.89085583909122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223.625</v>
      </c>
      <c r="J5" s="4">
        <f t="shared" ref="J5:J23" si="2">100*(H5-I5)/H5</f>
        <v>-158.53025699975365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223.375</v>
      </c>
      <c r="J6" s="4">
        <f t="shared" si="2"/>
        <v>-159.94875609554512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223</v>
      </c>
      <c r="J7" s="4">
        <f t="shared" si="2"/>
        <v>-162.11202938475665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222.5</v>
      </c>
      <c r="J8" s="4">
        <f t="shared" si="2"/>
        <v>-165.06472628818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221.875</v>
      </c>
      <c r="J9" s="4">
        <f t="shared" si="2"/>
        <v>-168.86995438505897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221.125</v>
      </c>
      <c r="J10" s="4">
        <f t="shared" si="2"/>
        <v>-173.61279550048332</v>
      </c>
      <c r="L10" s="4"/>
      <c r="M10" s="4"/>
      <c r="N10" s="4"/>
    </row>
    <row r="11" spans="3:14" x14ac:dyDescent="0.3">
      <c r="C11" t="s">
        <v>12</v>
      </c>
      <c r="D11" s="4">
        <f>MAX(J4:J23)</f>
        <v>-29.551851050010967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220.25</v>
      </c>
      <c r="J11" s="4">
        <f t="shared" si="2"/>
        <v>-179.40535183349851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219.25</v>
      </c>
      <c r="J12" s="4">
        <f t="shared" si="2"/>
        <v>-186.39391409221628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218.125</v>
      </c>
      <c r="J13" s="4">
        <f t="shared" si="2"/>
        <v>-194.76917170553793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211.25</v>
      </c>
      <c r="J14" s="4">
        <f t="shared" si="2"/>
        <v>-196.87593572212791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197.5</v>
      </c>
      <c r="J15" s="4">
        <f t="shared" si="2"/>
        <v>-190.30170163900195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182.5</v>
      </c>
      <c r="J16" s="4">
        <f t="shared" si="2"/>
        <v>-182.40465985273107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166.25</v>
      </c>
      <c r="J17" s="4">
        <f t="shared" si="2"/>
        <v>-172.85231378948598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148.75</v>
      </c>
      <c r="J18" s="4">
        <f t="shared" si="2"/>
        <v>-161.17969821673526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130</v>
      </c>
      <c r="J19" s="4">
        <f t="shared" si="2"/>
        <v>-146.71788650761565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110</v>
      </c>
      <c r="J20" s="4">
        <f t="shared" si="2"/>
        <v>-128.47027585189562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88.75</v>
      </c>
      <c r="J21" s="4">
        <f t="shared" si="2"/>
        <v>-104.88604689293338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66.25</v>
      </c>
      <c r="J22" s="4">
        <f t="shared" si="2"/>
        <v>-73.415132924335509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42.5</v>
      </c>
      <c r="J23" s="4">
        <f t="shared" si="2"/>
        <v>-29.551851050010967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C3FC-AA45-4027-ADB2-452FFD54938F}">
  <dimension ref="C2:N37"/>
  <sheetViews>
    <sheetView workbookViewId="0">
      <selection activeCell="O21" sqref="O21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20</v>
      </c>
      <c r="D4" s="5">
        <v>22.003450000000001</v>
      </c>
      <c r="F4">
        <v>1</v>
      </c>
      <c r="G4" s="4">
        <f>D8/2</f>
        <v>2.5000000000000001E-3</v>
      </c>
      <c r="H4" s="4">
        <f>$D$3+($D$6/(4*$D$4))*($D$7^2-$G4^2)</f>
        <v>76.773767295583212</v>
      </c>
      <c r="I4" s="4">
        <v>76.809269999999998</v>
      </c>
      <c r="J4" s="4">
        <f>100*(H4-I4)/H4</f>
        <v>-4.6243275102155833E-2</v>
      </c>
      <c r="L4" s="4">
        <f>SQRT(1/($D$5^2)+2*$H4/$D$5)-1/$D$5</f>
        <v>73.918093638825781</v>
      </c>
      <c r="M4" s="4">
        <v>74.154979999999995</v>
      </c>
      <c r="N4" s="4">
        <f>100*(L4-M4)/L4</f>
        <v>-0.32047141574250326</v>
      </c>
    </row>
    <row r="5" spans="3:14" x14ac:dyDescent="0.3">
      <c r="C5" t="s">
        <v>22</v>
      </c>
      <c r="D5">
        <v>1.0452906248792999E-3</v>
      </c>
      <c r="F5">
        <v>2</v>
      </c>
      <c r="G5" s="4">
        <f>$G4+$D$8</f>
        <v>7.4999999999999997E-3</v>
      </c>
      <c r="H5" s="4">
        <f>$D$3+($D$6/(4*$D$4))*($D$7^2-$G5^2)</f>
        <v>76.489720930126879</v>
      </c>
      <c r="I5" s="4">
        <v>76.525229999999993</v>
      </c>
      <c r="J5" s="4">
        <f t="shared" ref="J5:J23" si="0">100*(H5-I5)/H5</f>
        <v>-4.6423322560624931E-2</v>
      </c>
      <c r="L5" s="4">
        <f t="shared" ref="L5:L23" si="1">SQRT(1/($D$5^2)+2*$H5/$D$5)-1/$D$5</f>
        <v>73.65438649508917</v>
      </c>
      <c r="M5" s="4">
        <v>73.891329999999996</v>
      </c>
      <c r="N5" s="4">
        <f t="shared" ref="N5:N23" si="2">100*(L5-M5)/L5</f>
        <v>-0.32169639336636674</v>
      </c>
    </row>
    <row r="6" spans="3:14" x14ac:dyDescent="0.3">
      <c r="C6" t="s">
        <v>21</v>
      </c>
      <c r="D6">
        <v>500000</v>
      </c>
      <c r="F6">
        <v>3</v>
      </c>
      <c r="G6" s="4">
        <f>$G5+$D$8</f>
        <v>1.2500000000000001E-2</v>
      </c>
      <c r="H6" s="4">
        <f>$D$3+($D$6/(4*$D$4))*($D$7^2-$G6^2)</f>
        <v>75.921628199214226</v>
      </c>
      <c r="I6" s="4">
        <v>75.957130000000006</v>
      </c>
      <c r="J6" s="4">
        <f t="shared" si="0"/>
        <v>-4.6761116203443379E-2</v>
      </c>
      <c r="L6" s="4">
        <f t="shared" si="1"/>
        <v>73.126769620070149</v>
      </c>
      <c r="M6" s="4">
        <v>73.363839999999996</v>
      </c>
      <c r="N6" s="4">
        <f t="shared" si="2"/>
        <v>-0.32419096476098297</v>
      </c>
    </row>
    <row r="7" spans="3:14" x14ac:dyDescent="0.3">
      <c r="C7" t="s">
        <v>26</v>
      </c>
      <c r="D7">
        <v>0.1</v>
      </c>
      <c r="F7">
        <v>4</v>
      </c>
      <c r="G7" s="4">
        <f>$G6+$D$8</f>
        <v>1.7500000000000002E-2</v>
      </c>
      <c r="H7" s="4">
        <f>$D$3+($D$6/(4*$D$4))*($D$7^2-$G7^2)</f>
        <v>75.069489102845239</v>
      </c>
      <c r="I7" s="4">
        <v>75.104990000000001</v>
      </c>
      <c r="J7" s="4">
        <f t="shared" si="0"/>
        <v>-4.729071368279282E-2</v>
      </c>
      <c r="L7" s="4">
        <f t="shared" si="1"/>
        <v>72.334837059511187</v>
      </c>
      <c r="M7" s="4">
        <v>72.572090000000003</v>
      </c>
      <c r="N7" s="4">
        <f t="shared" si="2"/>
        <v>-0.32799263831011771</v>
      </c>
    </row>
    <row r="8" spans="3:14" x14ac:dyDescent="0.3">
      <c r="C8" t="s">
        <v>6</v>
      </c>
      <c r="D8">
        <f>D7/D9</f>
        <v>5.0000000000000001E-3</v>
      </c>
      <c r="F8">
        <v>5</v>
      </c>
      <c r="G8" s="4">
        <f>$G7+$D$8</f>
        <v>2.2500000000000003E-2</v>
      </c>
      <c r="H8" s="4">
        <f>$D$3+($D$6/(4*$D$4))*($D$7^2-$G8^2)</f>
        <v>73.933303641019933</v>
      </c>
      <c r="I8" s="4">
        <v>73.968810000000005</v>
      </c>
      <c r="J8" s="4">
        <f t="shared" si="0"/>
        <v>-4.802485109075038E-2</v>
      </c>
      <c r="L8" s="4">
        <f t="shared" si="1"/>
        <v>71.277977927105326</v>
      </c>
      <c r="M8" s="4">
        <v>71.515469999999993</v>
      </c>
      <c r="N8" s="4">
        <f t="shared" si="2"/>
        <v>-0.33319137242858721</v>
      </c>
    </row>
    <row r="9" spans="3:14" x14ac:dyDescent="0.3">
      <c r="C9" t="s">
        <v>0</v>
      </c>
      <c r="D9">
        <v>20</v>
      </c>
      <c r="F9">
        <v>6</v>
      </c>
      <c r="G9" s="4">
        <f>$G8+$D$8</f>
        <v>2.7500000000000004E-2</v>
      </c>
      <c r="H9" s="4">
        <f>$D$3+($D$6/(4*$D$4))*($D$7^2-$G9^2)</f>
        <v>72.513071813738307</v>
      </c>
      <c r="I9" s="4">
        <v>72.548580000000001</v>
      </c>
      <c r="J9" s="4">
        <f t="shared" si="0"/>
        <v>-4.8967979667035415E-2</v>
      </c>
      <c r="L9" s="4">
        <f t="shared" si="1"/>
        <v>69.955374038864306</v>
      </c>
      <c r="M9" s="4">
        <v>70.193169999999995</v>
      </c>
      <c r="N9" s="4">
        <f t="shared" si="2"/>
        <v>-0.33992522290507515</v>
      </c>
    </row>
    <row r="10" spans="3:14" x14ac:dyDescent="0.3">
      <c r="F10">
        <v>7</v>
      </c>
      <c r="G10" s="4">
        <f>$G9+$D$8</f>
        <v>3.2500000000000001E-2</v>
      </c>
      <c r="H10" s="4">
        <f>$D$3+($D$6/(4*$D$4))*($D$7^2-$G10^2)</f>
        <v>70.808793621000348</v>
      </c>
      <c r="I10" s="4">
        <v>70.844300000000004</v>
      </c>
      <c r="J10" s="4">
        <f t="shared" si="0"/>
        <v>-5.0144024751646019E-2</v>
      </c>
      <c r="L10" s="4">
        <f t="shared" si="1"/>
        <v>68.36599672571981</v>
      </c>
      <c r="M10" s="4">
        <v>68.604159999999993</v>
      </c>
      <c r="N10" s="4">
        <f t="shared" si="2"/>
        <v>-0.3483651020779806</v>
      </c>
    </row>
    <row r="11" spans="3:14" x14ac:dyDescent="0.3">
      <c r="C11" t="s">
        <v>12</v>
      </c>
      <c r="D11" s="4" cm="1">
        <f t="array" ref="D11">MAX(ABS(N4:N23))</f>
        <v>1.042526956445005</v>
      </c>
      <c r="F11">
        <v>8</v>
      </c>
      <c r="G11" s="4">
        <f>$G10+$D$8</f>
        <v>3.7499999999999999E-2</v>
      </c>
      <c r="H11" s="4">
        <f>$D$3+($D$6/(4*$D$4))*($D$7^2-$G11^2)</f>
        <v>68.820469062806069</v>
      </c>
      <c r="I11" s="4">
        <v>68.855969999999999</v>
      </c>
      <c r="J11" s="4">
        <f t="shared" si="0"/>
        <v>-5.1584852119406374E-2</v>
      </c>
      <c r="L11" s="4">
        <f t="shared" si="1"/>
        <v>66.508602795183265</v>
      </c>
      <c r="M11" s="4">
        <v>66.747200000000007</v>
      </c>
      <c r="N11" s="4">
        <f t="shared" si="2"/>
        <v>-0.35874637985030955</v>
      </c>
    </row>
    <row r="12" spans="3:14" x14ac:dyDescent="0.3">
      <c r="F12">
        <v>9</v>
      </c>
      <c r="G12" s="4">
        <f>$G11+$D$8</f>
        <v>4.2499999999999996E-2</v>
      </c>
      <c r="H12" s="4">
        <f>$D$3+($D$6/(4*$D$4))*($D$7^2-$G12^2)</f>
        <v>66.548098139155456</v>
      </c>
      <c r="I12" s="4">
        <v>66.583600000000004</v>
      </c>
      <c r="J12" s="4">
        <f t="shared" si="0"/>
        <v>-5.3347671589819824E-2</v>
      </c>
      <c r="L12" s="4">
        <f t="shared" si="1"/>
        <v>64.381729604708426</v>
      </c>
      <c r="M12" s="4">
        <v>64.620819999999995</v>
      </c>
      <c r="N12" s="4">
        <f t="shared" si="2"/>
        <v>-0.37136373433820252</v>
      </c>
    </row>
    <row r="13" spans="3:14" x14ac:dyDescent="0.3">
      <c r="F13">
        <v>10</v>
      </c>
      <c r="G13" s="4">
        <f>$G12+$D$8</f>
        <v>4.7499999999999994E-2</v>
      </c>
      <c r="H13" s="4">
        <f>$D$3+($D$6/(4*$D$4))*($D$7^2-$G13^2)</f>
        <v>63.991680850048525</v>
      </c>
      <c r="I13" s="4">
        <v>64.027190000000004</v>
      </c>
      <c r="J13" s="4">
        <f t="shared" si="0"/>
        <v>-5.5490259795938753E-2</v>
      </c>
      <c r="L13" s="4">
        <f t="shared" si="1"/>
        <v>61.98368920057942</v>
      </c>
      <c r="M13" s="4">
        <v>62.22334</v>
      </c>
      <c r="N13" s="4">
        <f>100*(L13-M13)/L13</f>
        <v>-0.38663526245601448</v>
      </c>
    </row>
    <row r="14" spans="3:14" x14ac:dyDescent="0.3">
      <c r="F14">
        <v>11</v>
      </c>
      <c r="G14" s="4">
        <f>$G13+$D$8</f>
        <v>5.2499999999999991E-2</v>
      </c>
      <c r="H14" s="4">
        <f>$D$3+($D$6/(4*$D$4))*($D$7^2-$G14^2)</f>
        <v>61.151217195485266</v>
      </c>
      <c r="I14" s="4">
        <v>61.186720000000001</v>
      </c>
      <c r="J14" s="4">
        <f t="shared" si="0"/>
        <v>-5.8057396308631631E-2</v>
      </c>
      <c r="L14" s="4">
        <f t="shared" si="1"/>
        <v>59.312561466551074</v>
      </c>
      <c r="M14" s="4">
        <v>59.552840000000003</v>
      </c>
      <c r="N14" s="4">
        <f t="shared" si="2"/>
        <v>-0.40510564289898854</v>
      </c>
    </row>
    <row r="15" spans="3:14" x14ac:dyDescent="0.3">
      <c r="F15">
        <v>12</v>
      </c>
      <c r="G15" s="4">
        <f>$G14+$D$8</f>
        <v>5.7499999999999989E-2</v>
      </c>
      <c r="H15" s="4">
        <f>$D$3+($D$6/(4*$D$4))*($D$7^2-$G15^2)</f>
        <v>58.026707175465681</v>
      </c>
      <c r="I15" s="4">
        <v>58.06221</v>
      </c>
      <c r="J15" s="4">
        <f t="shared" si="0"/>
        <v>-6.1183593318440387E-2</v>
      </c>
      <c r="L15" s="4">
        <f t="shared" si="1"/>
        <v>56.366186215887751</v>
      </c>
      <c r="M15" s="4">
        <v>56.607149999999997</v>
      </c>
      <c r="N15" s="4">
        <f t="shared" si="2"/>
        <v>-0.42749705149348277</v>
      </c>
    </row>
    <row r="16" spans="3:14" x14ac:dyDescent="0.3">
      <c r="F16">
        <v>13</v>
      </c>
      <c r="G16" s="4">
        <f>$G15+$D$8</f>
        <v>6.2499999999999986E-2</v>
      </c>
      <c r="H16" s="4">
        <f>$D$3+($D$6/(4*$D$4))*($D$7^2-$G16^2)</f>
        <v>54.61815078998977</v>
      </c>
      <c r="I16" s="4">
        <v>54.653660000000002</v>
      </c>
      <c r="J16" s="4">
        <f t="shared" si="0"/>
        <v>-6.5013570574309079E-2</v>
      </c>
      <c r="L16" s="4">
        <f t="shared" si="1"/>
        <v>53.142154148691361</v>
      </c>
      <c r="M16" s="4">
        <v>53.383879999999998</v>
      </c>
      <c r="N16" s="4">
        <f t="shared" si="2"/>
        <v>-0.45486649004157698</v>
      </c>
    </row>
    <row r="17" spans="6:14" x14ac:dyDescent="0.3">
      <c r="F17">
        <v>14</v>
      </c>
      <c r="G17" s="4">
        <f>$G16+$D$8</f>
        <v>6.7499999999999991E-2</v>
      </c>
      <c r="H17" s="4">
        <f>$D$3+($D$6/(4*$D$4))*($D$7^2-$G17^2)</f>
        <v>50.925548039057531</v>
      </c>
      <c r="I17" s="4">
        <v>50.96105</v>
      </c>
      <c r="J17" s="4">
        <f t="shared" si="0"/>
        <v>-6.9713458783478108E-2</v>
      </c>
      <c r="L17" s="4">
        <f t="shared" si="1"/>
        <v>49.637796583225281</v>
      </c>
      <c r="M17" s="4">
        <v>49.880360000000003</v>
      </c>
      <c r="N17" s="4">
        <f t="shared" si="2"/>
        <v>-0.48866676901749184</v>
      </c>
    </row>
    <row r="18" spans="6:14" x14ac:dyDescent="0.3">
      <c r="F18">
        <v>15</v>
      </c>
      <c r="G18" s="4">
        <f>$G17+$D$8</f>
        <v>7.2499999999999995E-2</v>
      </c>
      <c r="H18" s="4">
        <f>$D$3+($D$6/(4*$D$4))*($D$7^2-$G18^2)</f>
        <v>46.94889892266896</v>
      </c>
      <c r="I18" s="4">
        <v>46.984400000000001</v>
      </c>
      <c r="J18" s="4">
        <f t="shared" si="0"/>
        <v>-7.561642156830152E-2</v>
      </c>
      <c r="L18" s="4">
        <f t="shared" si="1"/>
        <v>45.850173855046137</v>
      </c>
      <c r="M18" s="4">
        <v>46.093640000000001</v>
      </c>
      <c r="N18" s="4">
        <f t="shared" si="2"/>
        <v>-0.53100375523890975</v>
      </c>
    </row>
    <row r="19" spans="6:14" x14ac:dyDescent="0.3">
      <c r="F19">
        <v>16</v>
      </c>
      <c r="G19" s="4">
        <f>$G18+$D$8</f>
        <v>7.7499999999999999E-2</v>
      </c>
      <c r="H19" s="4">
        <f>$D$3+($D$6/(4*$D$4))*($D$7^2-$G19^2)</f>
        <v>42.688203440824061</v>
      </c>
      <c r="I19" s="4">
        <v>42.723709999999997</v>
      </c>
      <c r="J19" s="4">
        <f t="shared" si="0"/>
        <v>-8.3176513214373318E-2</v>
      </c>
      <c r="L19" s="4">
        <f t="shared" si="1"/>
        <v>41.776062260817071</v>
      </c>
      <c r="M19" s="4">
        <v>42.020499999999998</v>
      </c>
      <c r="N19" s="4">
        <f t="shared" si="2"/>
        <v>-0.58511435964655945</v>
      </c>
    </row>
    <row r="20" spans="6:14" x14ac:dyDescent="0.3">
      <c r="F20">
        <v>17</v>
      </c>
      <c r="G20" s="4">
        <f>$G19+$D$8</f>
        <v>8.2500000000000004E-2</v>
      </c>
      <c r="H20" s="4">
        <f>$D$3+($D$6/(4*$D$4))*($D$7^2-$G20^2)</f>
        <v>38.143461593522844</v>
      </c>
      <c r="I20" s="4">
        <v>38.17897</v>
      </c>
      <c r="J20" s="4">
        <f t="shared" si="0"/>
        <v>-9.3091725275363385E-2</v>
      </c>
      <c r="L20" s="4">
        <f t="shared" si="1"/>
        <v>37.411939404280702</v>
      </c>
      <c r="M20" s="4">
        <v>37.657429999999998</v>
      </c>
      <c r="N20" s="4">
        <f t="shared" si="2"/>
        <v>-0.65618249047844635</v>
      </c>
    </row>
    <row r="21" spans="6:14" x14ac:dyDescent="0.3">
      <c r="F21">
        <v>18</v>
      </c>
      <c r="G21" s="4">
        <f>$G20+$D$8</f>
        <v>8.7500000000000008E-2</v>
      </c>
      <c r="H21" s="4">
        <f>$D$3+($D$6/(4*$D$4))*($D$7^2-$G21^2)</f>
        <v>33.314673380765292</v>
      </c>
      <c r="I21" s="4">
        <v>33.350180000000002</v>
      </c>
      <c r="J21" s="4">
        <f t="shared" si="0"/>
        <v>-0.10657952076819641</v>
      </c>
      <c r="L21" s="4">
        <f t="shared" si="1"/>
        <v>32.753967779553022</v>
      </c>
      <c r="M21" s="4">
        <v>33.000590000000003</v>
      </c>
      <c r="N21" s="4">
        <f t="shared" si="2"/>
        <v>-0.75295372489477874</v>
      </c>
    </row>
    <row r="22" spans="6:14" x14ac:dyDescent="0.3">
      <c r="F22">
        <v>19</v>
      </c>
      <c r="G22" s="4">
        <f>$G21+$D$8</f>
        <v>9.2500000000000013E-2</v>
      </c>
      <c r="H22" s="4">
        <f>$D$3+($D$6/(4*$D$4))*($D$7^2-$G22^2)</f>
        <v>28.201838802551411</v>
      </c>
      <c r="I22" s="4">
        <v>28.23734</v>
      </c>
      <c r="J22" s="4">
        <f t="shared" si="0"/>
        <v>-0.12588256282557456</v>
      </c>
      <c r="L22" s="4">
        <f t="shared" si="1"/>
        <v>27.797976401067444</v>
      </c>
      <c r="M22" s="4">
        <v>28.045809999999999</v>
      </c>
      <c r="N22" s="4">
        <f t="shared" si="2"/>
        <v>-0.89155266324723637</v>
      </c>
    </row>
    <row r="23" spans="6:14" x14ac:dyDescent="0.3">
      <c r="F23">
        <v>20</v>
      </c>
      <c r="G23" s="4">
        <f>$G22+$D$8</f>
        <v>9.7500000000000017E-2</v>
      </c>
      <c r="H23" s="4">
        <f>$D$3+($D$6/(4*$D$4))*($D$7^2-$G23^2)</f>
        <v>22.804957858881217</v>
      </c>
      <c r="I23" s="4">
        <v>22.84046</v>
      </c>
      <c r="J23" s="4">
        <f t="shared" si="0"/>
        <v>-0.15567729323804663</v>
      </c>
      <c r="L23" s="4">
        <f t="shared" si="1"/>
        <v>22.539440259463277</v>
      </c>
      <c r="M23" s="4">
        <v>22.774419999999999</v>
      </c>
      <c r="N23" s="4">
        <f t="shared" si="2"/>
        <v>-1.042526956445005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4ECD-1B3C-46D9-9663-7D0F170ED22B}">
  <dimension ref="C2:N37"/>
  <sheetViews>
    <sheetView tabSelected="1" workbookViewId="0">
      <selection activeCell="L5" sqref="L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2.5000000000000001E-3</v>
      </c>
      <c r="H4" s="4">
        <f>$D$3+($D$5/(6*$D$4))*($D$6^2-$G4^2)</f>
        <v>171.42045454545459</v>
      </c>
      <c r="I4" s="4">
        <v>170.83850000000001</v>
      </c>
      <c r="J4" s="4">
        <f>100*(H4-I4)/H4</f>
        <v>0.3394895591647526</v>
      </c>
      <c r="L4" s="4"/>
      <c r="M4" s="4"/>
      <c r="N4" s="4"/>
    </row>
    <row r="5" spans="3:14" x14ac:dyDescent="0.3">
      <c r="C5" t="s">
        <v>21</v>
      </c>
      <c r="D5">
        <v>2000000</v>
      </c>
      <c r="F5">
        <v>2</v>
      </c>
      <c r="G5" s="4">
        <f t="shared" ref="G5:G23" si="0">$G4+$D$7</f>
        <v>7.4999999999999997E-3</v>
      </c>
      <c r="H5" s="4">
        <f t="shared" ref="H5:H23" si="1">$D$3+($D$5/(6*$D$4))*($D$6^2-$G5^2)</f>
        <v>170.66287878787881</v>
      </c>
      <c r="I5" s="4">
        <v>170.27029999999999</v>
      </c>
      <c r="J5" s="4">
        <f t="shared" ref="J5:J23" si="2">100*(H5-I5)/H5</f>
        <v>0.23003173898570209</v>
      </c>
      <c r="L5" s="4"/>
      <c r="M5" s="4"/>
      <c r="N5" s="4"/>
    </row>
    <row r="6" spans="3:14" x14ac:dyDescent="0.3">
      <c r="C6" t="s">
        <v>26</v>
      </c>
      <c r="D6">
        <v>0.1</v>
      </c>
      <c r="F6">
        <v>3</v>
      </c>
      <c r="G6" s="4">
        <f t="shared" si="0"/>
        <v>1.2500000000000001E-2</v>
      </c>
      <c r="H6" s="4">
        <f t="shared" si="1"/>
        <v>169.14772727272731</v>
      </c>
      <c r="I6" s="4">
        <v>168.84989999999999</v>
      </c>
      <c r="J6" s="4">
        <f t="shared" si="2"/>
        <v>0.17607524353378548</v>
      </c>
      <c r="L6" s="4"/>
      <c r="M6" s="4"/>
      <c r="N6" s="4"/>
    </row>
    <row r="7" spans="3:14" x14ac:dyDescent="0.3">
      <c r="C7" t="s">
        <v>6</v>
      </c>
      <c r="D7">
        <f>D6/D8</f>
        <v>5.0000000000000001E-3</v>
      </c>
      <c r="F7">
        <v>4</v>
      </c>
      <c r="G7" s="4">
        <f t="shared" si="0"/>
        <v>1.7500000000000002E-2</v>
      </c>
      <c r="H7" s="4">
        <f t="shared" si="1"/>
        <v>166.87500000000006</v>
      </c>
      <c r="I7" s="4">
        <v>166.6403</v>
      </c>
      <c r="J7" s="4">
        <f t="shared" si="2"/>
        <v>0.14064419475659054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2.2500000000000003E-2</v>
      </c>
      <c r="H8" s="4">
        <f t="shared" si="1"/>
        <v>163.844696969697</v>
      </c>
      <c r="I8" s="4">
        <v>163.65729999999999</v>
      </c>
      <c r="J8" s="4">
        <f t="shared" si="2"/>
        <v>0.11437475436367893</v>
      </c>
      <c r="L8" s="4"/>
      <c r="M8" s="4"/>
      <c r="N8" s="4"/>
    </row>
    <row r="9" spans="3:14" x14ac:dyDescent="0.3">
      <c r="F9">
        <v>6</v>
      </c>
      <c r="G9" s="4">
        <f t="shared" si="0"/>
        <v>2.7500000000000004E-2</v>
      </c>
      <c r="H9" s="4">
        <f t="shared" si="1"/>
        <v>160.05681818181822</v>
      </c>
      <c r="I9" s="4">
        <v>159.90729999999999</v>
      </c>
      <c r="J9" s="4">
        <f t="shared" si="2"/>
        <v>9.3415690450860039E-2</v>
      </c>
      <c r="L9" s="4"/>
      <c r="M9" s="4"/>
      <c r="N9" s="4"/>
    </row>
    <row r="10" spans="3:14" x14ac:dyDescent="0.3">
      <c r="C10" t="s">
        <v>12</v>
      </c>
      <c r="D10" s="4">
        <f>MAX(J4:J23)</f>
        <v>0.3394895591647526</v>
      </c>
      <c r="F10">
        <v>7</v>
      </c>
      <c r="G10" s="4">
        <f t="shared" si="0"/>
        <v>3.2500000000000001E-2</v>
      </c>
      <c r="H10" s="4">
        <f t="shared" si="1"/>
        <v>155.51136363636368</v>
      </c>
      <c r="I10" s="4">
        <v>155.39340000000001</v>
      </c>
      <c r="J10" s="4">
        <f t="shared" si="2"/>
        <v>7.5855316039480175E-2</v>
      </c>
      <c r="L10" s="4"/>
      <c r="M10" s="4"/>
      <c r="N10" s="4"/>
    </row>
    <row r="11" spans="3:14" x14ac:dyDescent="0.3">
      <c r="F11">
        <v>8</v>
      </c>
      <c r="G11" s="4">
        <f t="shared" si="0"/>
        <v>3.7499999999999999E-2</v>
      </c>
      <c r="H11" s="4">
        <f t="shared" si="1"/>
        <v>150.20833333333337</v>
      </c>
      <c r="I11" s="4">
        <v>150.1174</v>
      </c>
      <c r="J11" s="4">
        <f t="shared" si="2"/>
        <v>6.0538141470203186E-2</v>
      </c>
      <c r="L11" s="4"/>
      <c r="M11" s="4"/>
      <c r="N11" s="4"/>
    </row>
    <row r="12" spans="3:14" x14ac:dyDescent="0.3">
      <c r="F12">
        <v>9</v>
      </c>
      <c r="G12" s="4">
        <f t="shared" si="0"/>
        <v>4.2499999999999996E-2</v>
      </c>
      <c r="H12" s="4">
        <f t="shared" si="1"/>
        <v>144.14772727272731</v>
      </c>
      <c r="I12" s="4">
        <v>144.0805</v>
      </c>
      <c r="J12" s="4">
        <f t="shared" si="2"/>
        <v>4.6637761135223665E-2</v>
      </c>
      <c r="L12" s="4"/>
      <c r="M12" s="4"/>
      <c r="N12" s="4"/>
    </row>
    <row r="13" spans="3:14" x14ac:dyDescent="0.3">
      <c r="F13">
        <v>10</v>
      </c>
      <c r="G13" s="4">
        <f t="shared" si="0"/>
        <v>4.7499999999999994E-2</v>
      </c>
      <c r="H13" s="4">
        <f t="shared" si="1"/>
        <v>137.3295454545455</v>
      </c>
      <c r="I13" s="4">
        <v>137.2834</v>
      </c>
      <c r="J13" s="4">
        <f t="shared" si="2"/>
        <v>3.3601985933004626E-2</v>
      </c>
      <c r="L13" s="4"/>
      <c r="M13" s="4"/>
      <c r="N13" s="4"/>
    </row>
    <row r="14" spans="3:14" x14ac:dyDescent="0.3">
      <c r="F14">
        <v>11</v>
      </c>
      <c r="G14" s="4">
        <f t="shared" si="0"/>
        <v>5.2499999999999991E-2</v>
      </c>
      <c r="H14" s="4">
        <f t="shared" si="1"/>
        <v>129.75378787878793</v>
      </c>
      <c r="I14" s="4">
        <v>129.72659999999999</v>
      </c>
      <c r="J14" s="4">
        <f t="shared" si="2"/>
        <v>2.095343745443462E-2</v>
      </c>
      <c r="L14" s="4"/>
      <c r="M14" s="4"/>
      <c r="N14" s="4"/>
    </row>
    <row r="15" spans="3:14" x14ac:dyDescent="0.3">
      <c r="F15">
        <v>12</v>
      </c>
      <c r="G15" s="4">
        <f t="shared" si="0"/>
        <v>5.7499999999999989E-2</v>
      </c>
      <c r="H15" s="4">
        <f t="shared" si="1"/>
        <v>121.4204545454546</v>
      </c>
      <c r="I15" s="4">
        <v>121.4104</v>
      </c>
      <c r="J15" s="4">
        <f t="shared" si="2"/>
        <v>8.2807674310294583E-3</v>
      </c>
      <c r="L15" s="4"/>
      <c r="M15" s="4"/>
      <c r="N15" s="4"/>
    </row>
    <row r="16" spans="3:14" x14ac:dyDescent="0.3">
      <c r="F16">
        <v>13</v>
      </c>
      <c r="G16" s="4">
        <f t="shared" si="0"/>
        <v>6.2499999999999986E-2</v>
      </c>
      <c r="H16" s="4">
        <f t="shared" si="1"/>
        <v>112.32954545454551</v>
      </c>
      <c r="I16" s="4">
        <v>112.3353</v>
      </c>
      <c r="J16" s="4">
        <f t="shared" si="2"/>
        <v>-5.12291350526492E-3</v>
      </c>
      <c r="L16" s="4"/>
      <c r="M16" s="4"/>
      <c r="N16" s="4"/>
    </row>
    <row r="17" spans="6:14" x14ac:dyDescent="0.3">
      <c r="F17">
        <v>14</v>
      </c>
      <c r="G17" s="4">
        <f t="shared" si="0"/>
        <v>6.7499999999999991E-2</v>
      </c>
      <c r="H17" s="4">
        <f t="shared" si="1"/>
        <v>102.48106060606065</v>
      </c>
      <c r="I17" s="4">
        <v>102.5014</v>
      </c>
      <c r="J17" s="4">
        <f t="shared" si="2"/>
        <v>-1.984697837733861E-2</v>
      </c>
      <c r="L17" s="4"/>
      <c r="M17" s="4"/>
      <c r="N17" s="4"/>
    </row>
    <row r="18" spans="6:14" x14ac:dyDescent="0.3">
      <c r="F18">
        <v>15</v>
      </c>
      <c r="G18" s="4">
        <f t="shared" si="0"/>
        <v>7.2499999999999995E-2</v>
      </c>
      <c r="H18" s="4">
        <f t="shared" si="1"/>
        <v>91.875000000000043</v>
      </c>
      <c r="I18" s="4">
        <v>91.908869999999993</v>
      </c>
      <c r="J18" s="4">
        <f t="shared" si="2"/>
        <v>-3.6865306122395143E-2</v>
      </c>
      <c r="L18" s="4"/>
      <c r="M18" s="4"/>
      <c r="N18" s="4"/>
    </row>
    <row r="19" spans="6:14" x14ac:dyDescent="0.3">
      <c r="F19">
        <v>16</v>
      </c>
      <c r="G19" s="4">
        <f t="shared" si="0"/>
        <v>7.7499999999999999E-2</v>
      </c>
      <c r="H19" s="4">
        <f t="shared" si="1"/>
        <v>80.511363636363654</v>
      </c>
      <c r="I19" s="4">
        <v>80.557860000000005</v>
      </c>
      <c r="J19" s="4">
        <f t="shared" si="2"/>
        <v>-5.7751305575142679E-2</v>
      </c>
      <c r="L19" s="4"/>
      <c r="M19" s="4"/>
      <c r="N19" s="4"/>
    </row>
    <row r="20" spans="6:14" x14ac:dyDescent="0.3">
      <c r="F20">
        <v>17</v>
      </c>
      <c r="G20" s="4">
        <f t="shared" si="0"/>
        <v>8.2500000000000004E-2</v>
      </c>
      <c r="H20" s="4">
        <f t="shared" si="1"/>
        <v>68.39015151515153</v>
      </c>
      <c r="I20" s="4">
        <v>68.448480000000004</v>
      </c>
      <c r="J20" s="4">
        <f t="shared" si="2"/>
        <v>-8.5287842702836153E-2</v>
      </c>
      <c r="L20" s="4"/>
      <c r="M20" s="4"/>
      <c r="N20" s="4"/>
    </row>
    <row r="21" spans="6:14" x14ac:dyDescent="0.3">
      <c r="F21">
        <v>18</v>
      </c>
      <c r="G21" s="4">
        <f t="shared" si="0"/>
        <v>8.7500000000000008E-2</v>
      </c>
      <c r="H21" s="4">
        <f t="shared" si="1"/>
        <v>55.51136363636364</v>
      </c>
      <c r="I21" s="4">
        <v>55.580840000000002</v>
      </c>
      <c r="J21" s="4">
        <f t="shared" si="2"/>
        <v>-0.12515701125895265</v>
      </c>
      <c r="L21" s="4"/>
      <c r="M21" s="4"/>
      <c r="N21" s="4"/>
    </row>
    <row r="22" spans="6:14" x14ac:dyDescent="0.3">
      <c r="F22">
        <v>19</v>
      </c>
      <c r="G22" s="4">
        <f t="shared" si="0"/>
        <v>9.2500000000000013E-2</v>
      </c>
      <c r="H22" s="4">
        <f t="shared" si="1"/>
        <v>41.874999999999986</v>
      </c>
      <c r="I22" s="4">
        <v>41.954990000000002</v>
      </c>
      <c r="J22" s="4">
        <f t="shared" si="2"/>
        <v>-0.19102089552242738</v>
      </c>
      <c r="L22" s="4"/>
      <c r="M22" s="4"/>
      <c r="N22" s="4"/>
    </row>
    <row r="23" spans="6:14" x14ac:dyDescent="0.3">
      <c r="F23">
        <v>20</v>
      </c>
      <c r="G23" s="4">
        <f t="shared" si="0"/>
        <v>9.7500000000000017E-2</v>
      </c>
      <c r="H23" s="4">
        <f t="shared" si="1"/>
        <v>27.481060606060598</v>
      </c>
      <c r="I23" s="4">
        <v>27.571020000000001</v>
      </c>
      <c r="J23" s="4">
        <f t="shared" si="2"/>
        <v>-0.3273505168849376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  <vt:lpstr>heat9</vt:lpstr>
      <vt:lpstr>heat10</vt:lpstr>
      <vt:lpstr>heat11</vt:lpstr>
      <vt:lpstr>heat12</vt:lpstr>
      <vt:lpstr>heat13</vt:lpstr>
      <vt:lpstr>heat14</vt:lpstr>
      <vt:lpstr>heat15</vt:lpstr>
      <vt:lpstr>heat16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2020-06-30T17:33:28Z</dcterms:modified>
</cp:coreProperties>
</file>