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defaultThemeVersion="124226"/>
  <xr:revisionPtr revIDLastSave="0" documentId="13_ncr:1_{8B25AF94-CD9D-48CC-ABCF-BA1B1072030F}" xr6:coauthVersionLast="47" xr6:coauthVersionMax="47" xr10:uidLastSave="{00000000-0000-0000-0000-000000000000}"/>
  <bookViews>
    <workbookView xWindow="-103" yWindow="-103" windowWidth="19406" windowHeight="11486" tabRatio="897" xr2:uid="{00000000-000D-0000-FFFF-FFFF00000000}"/>
  </bookViews>
  <sheets>
    <sheet name="Portada" sheetId="6" r:id="rId1"/>
    <sheet name="Introducción" sheetId="7" r:id="rId2"/>
    <sheet name="Índice" sheetId="8" r:id="rId3"/>
    <sheet name="Cambios metodológicos " sheetId="37" r:id="rId4"/>
    <sheet name="CUADRO 1" sheetId="13" r:id="rId5"/>
    <sheet name="CUADRO2" sheetId="14" r:id="rId6"/>
    <sheet name="CUADRO3" sheetId="4" r:id="rId7"/>
    <sheet name="CUADRO4" sheetId="3" r:id="rId8"/>
    <sheet name="CUADRO5" sheetId="17" r:id="rId9"/>
    <sheet name="CUADRO6" sheetId="18" r:id="rId10"/>
    <sheet name="CUADRO7" sheetId="19" r:id="rId11"/>
    <sheet name="CUADRO8" sheetId="20" r:id="rId12"/>
    <sheet name="CUADRO9" sheetId="21" r:id="rId13"/>
    <sheet name="CUADRO10" sheetId="22" r:id="rId14"/>
    <sheet name="CUADRO11" sheetId="23" r:id="rId15"/>
    <sheet name="Producción bruta" sheetId="2" r:id="rId16"/>
    <sheet name="Matriz de consumos" sheetId="5" r:id="rId17"/>
    <sheet name="Balance de energía" sheetId="1" r:id="rId18"/>
    <sheet name="Balance Energético (u.físicas)" sheetId="24" r:id="rId19"/>
    <sheet name="Matriz de Consumos (u.físicas)" sheetId="25" r:id="rId20"/>
    <sheet name="Producción bruta (u.físicas)" sheetId="26" r:id="rId21"/>
    <sheet name="CUADRO12" sheetId="27" r:id="rId22"/>
    <sheet name="CUADRO13" sheetId="28" r:id="rId23"/>
    <sheet name="CUADRO14" sheetId="29" r:id="rId24"/>
    <sheet name="CUADRO15" sheetId="30" r:id="rId25"/>
    <sheet name="CUADRO16" sheetId="31" r:id="rId26"/>
    <sheet name="CUADRO17" sheetId="32" r:id="rId27"/>
    <sheet name="CUADRO18" sheetId="33" r:id="rId28"/>
    <sheet name="CUADRO19" sheetId="34" r:id="rId29"/>
    <sheet name="CUADRO20" sheetId="35" r:id="rId30"/>
    <sheet name="Diagrama" sheetId="9" r:id="rId31"/>
    <sheet name="CUADROA2" sheetId="10" r:id="rId32"/>
    <sheet name="CUADROA3" sheetId="11" r:id="rId33"/>
    <sheet name="BNE-CIIU 4" sheetId="36" r:id="rId34"/>
    <sheet name="Glosario" sheetId="12" r:id="rId35"/>
  </sheets>
  <definedNames>
    <definedName name="\a" localSheetId="3">#REF!</definedName>
    <definedName name="\a" localSheetId="20">#REF!</definedName>
    <definedName name="\a">#REF!</definedName>
    <definedName name="\b" localSheetId="3">#REF!</definedName>
    <definedName name="\b" localSheetId="20">#REF!</definedName>
    <definedName name="\b">#REF!</definedName>
    <definedName name="\c" localSheetId="3">#REF!</definedName>
    <definedName name="\c" localSheetId="20">#REF!</definedName>
    <definedName name="\c">#REF!</definedName>
    <definedName name="\d" localSheetId="3">#REF!</definedName>
    <definedName name="\d" localSheetId="20">#REF!</definedName>
    <definedName name="\d">#REF!</definedName>
    <definedName name="\e" localSheetId="3">#REF!</definedName>
    <definedName name="\e" localSheetId="20">#REF!</definedName>
    <definedName name="\e">#REF!</definedName>
    <definedName name="\f" localSheetId="3">#REF!</definedName>
    <definedName name="\f" localSheetId="20">#REF!</definedName>
    <definedName name="\f">#REF!</definedName>
    <definedName name="_xlnm._FilterDatabase" localSheetId="17" hidden="1">'Balance de energía'!$B$7:$AF$61</definedName>
    <definedName name="_xlnm._FilterDatabase" localSheetId="8" hidden="1">CUADRO5!$B$21:$I$22</definedName>
    <definedName name="_ftn1" localSheetId="3">'Cambios metodológicos '!$A$37</definedName>
    <definedName name="_ftn1" localSheetId="1">Introducción!$A$37</definedName>
    <definedName name="_ftnref1" localSheetId="3">'Cambios metodológicos '!$A$18</definedName>
    <definedName name="_ftnref1" localSheetId="1">Introducción!$A$18</definedName>
    <definedName name="a" localSheetId="3">#REF!</definedName>
    <definedName name="a" localSheetId="20">#REF!</definedName>
    <definedName name="a">#REF!</definedName>
    <definedName name="_xlnm.Print_Area" localSheetId="3">'Cambios metodológicos '!$A$1:$H$75</definedName>
    <definedName name="_xlnm.Print_Area" localSheetId="4">'CUADRO 1'!$A$1:$H$28</definedName>
    <definedName name="_xlnm.Print_Area" localSheetId="21">CUADRO12!$A$1:$I$24</definedName>
    <definedName name="_xlnm.Print_Area" localSheetId="22">CUADRO13!$B$2:$J$34</definedName>
    <definedName name="_xlnm.Print_Area" localSheetId="5">CUADRO2!$A$1:$H$31</definedName>
    <definedName name="_xlnm.Print_Area" localSheetId="1">Introducción!$A$1:$H$75</definedName>
    <definedName name="Banco_dados_IM" localSheetId="3">#REF!</definedName>
    <definedName name="Banco_dados_IM" localSheetId="20">#REF!</definedName>
    <definedName name="Banco_dados_IM">#REF!</definedName>
    <definedName name="_xlnm.Database" localSheetId="3">#REF!</definedName>
    <definedName name="_xlnm.Database" localSheetId="20">#REF!</definedName>
    <definedName name="_xlnm.Database">#REF!</definedName>
    <definedName name="Glosario">Índice!$R$12:$S$12</definedName>
    <definedName name="OLE_LINK1" localSheetId="3">'Cambios metodológicos '!$A$1</definedName>
    <definedName name="OLE_LINK1" localSheetId="1">Introducción!$A$1</definedName>
    <definedName name="OLE_LINK5" localSheetId="3">'Cambios metodológicos '!$A$20</definedName>
    <definedName name="OLE_LINK5" localSheetId="1">Introducción!$A$20</definedName>
    <definedName name="ºººº" localSheetId="3">#REF!</definedName>
    <definedName name="ºººº" localSheetId="20">#REF!</definedName>
    <definedName name="ºººº">#REF!</definedName>
    <definedName name="Q" localSheetId="3">#REF!</definedName>
    <definedName name="Q" localSheetId="20">#REF!</definedName>
    <definedName name="Q">#REF!</definedName>
    <definedName name="s" localSheetId="3">#REF!</definedName>
    <definedName name="s" localSheetId="20">#REF!</definedName>
    <definedName name="s">#REF!</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4" l="1"/>
  <c r="H12" i="24"/>
  <c r="H13" i="24"/>
  <c r="H61" i="24"/>
  <c r="H56" i="25" s="1"/>
  <c r="F35" i="3"/>
  <c r="E35" i="3"/>
  <c r="D35" i="3"/>
  <c r="E36" i="3"/>
  <c r="H19" i="24" l="1"/>
  <c r="H59" i="24"/>
  <c r="H25" i="24"/>
  <c r="H24" i="24"/>
  <c r="H23" i="24"/>
  <c r="H22" i="24"/>
  <c r="H21" i="24"/>
  <c r="H20" i="24"/>
  <c r="H18" i="24"/>
  <c r="H17" i="24"/>
  <c r="H14" i="24"/>
  <c r="H10" i="24"/>
  <c r="K33" i="19" l="1"/>
  <c r="H44" i="24"/>
  <c r="H45" i="24"/>
  <c r="L33" i="19"/>
  <c r="H27" i="1"/>
  <c r="H29" i="24"/>
  <c r="D33" i="21"/>
  <c r="H46" i="24"/>
  <c r="M33" i="19"/>
  <c r="D38" i="22"/>
  <c r="H13" i="25"/>
  <c r="E38" i="22"/>
  <c r="H14" i="25"/>
  <c r="F37" i="34" s="1"/>
  <c r="H30" i="24"/>
  <c r="E33" i="21"/>
  <c r="H47" i="24"/>
  <c r="N33" i="19"/>
  <c r="H31" i="24"/>
  <c r="F33" i="21"/>
  <c r="H48" i="24"/>
  <c r="O33" i="19"/>
  <c r="F38" i="22"/>
  <c r="H15" i="25"/>
  <c r="G37" i="34" s="1"/>
  <c r="G38" i="22"/>
  <c r="H16" i="25"/>
  <c r="H37" i="34" s="1"/>
  <c r="H32" i="24"/>
  <c r="G33" i="21"/>
  <c r="H49" i="24"/>
  <c r="P33" i="19"/>
  <c r="H33" i="24"/>
  <c r="H33" i="21"/>
  <c r="C32" i="18"/>
  <c r="H32" i="18" s="1"/>
  <c r="H51" i="24"/>
  <c r="H17" i="25"/>
  <c r="I37" i="34" s="1"/>
  <c r="H38" i="22"/>
  <c r="H52" i="24"/>
  <c r="D32" i="18"/>
  <c r="I38" i="22"/>
  <c r="H18" i="25"/>
  <c r="J37" i="34" s="1"/>
  <c r="C33" i="19"/>
  <c r="Q33" i="19" s="1"/>
  <c r="H36" i="24"/>
  <c r="E32" i="18"/>
  <c r="H53" i="24"/>
  <c r="H19" i="25"/>
  <c r="K37" i="34" s="1"/>
  <c r="J38" i="22"/>
  <c r="F32" i="18"/>
  <c r="H54" i="24"/>
  <c r="C36" i="3"/>
  <c r="E13" i="26"/>
  <c r="D32" i="28" s="1"/>
  <c r="H38" i="24"/>
  <c r="E33" i="19"/>
  <c r="H55" i="24"/>
  <c r="G32" i="18"/>
  <c r="H39" i="24"/>
  <c r="F33" i="19"/>
  <c r="H57" i="24"/>
  <c r="C32" i="20"/>
  <c r="G32" i="20" s="1"/>
  <c r="D32" i="20"/>
  <c r="H58" i="24"/>
  <c r="D33" i="19"/>
  <c r="H37" i="24"/>
  <c r="H41" i="24"/>
  <c r="H33" i="19"/>
  <c r="H54" i="25"/>
  <c r="F33" i="32"/>
  <c r="H34" i="24"/>
  <c r="I33" i="21"/>
  <c r="H40" i="24"/>
  <c r="G33" i="19"/>
  <c r="I33" i="19"/>
  <c r="H42" i="24"/>
  <c r="F32" i="20"/>
  <c r="E32" i="20"/>
  <c r="H60" i="24"/>
  <c r="J33" i="19"/>
  <c r="H43" i="24"/>
  <c r="H16" i="1"/>
  <c r="H16" i="24" s="1"/>
  <c r="H9" i="24"/>
  <c r="D36" i="3"/>
  <c r="H11" i="24"/>
  <c r="H28" i="24"/>
  <c r="C33" i="21"/>
  <c r="J33" i="21" s="1"/>
  <c r="C38" i="22"/>
  <c r="H12" i="25"/>
  <c r="D37" i="34" s="1"/>
  <c r="G56" i="5"/>
  <c r="G48" i="5"/>
  <c r="G40" i="5"/>
  <c r="G32" i="5"/>
  <c r="G24" i="5"/>
  <c r="G53" i="5"/>
  <c r="G37" i="5"/>
  <c r="G36" i="5"/>
  <c r="G55" i="5"/>
  <c r="G47" i="5"/>
  <c r="G39" i="5"/>
  <c r="G31" i="5"/>
  <c r="G23" i="5"/>
  <c r="G54" i="5"/>
  <c r="G46" i="5"/>
  <c r="G38" i="5"/>
  <c r="G30" i="5"/>
  <c r="G22" i="5"/>
  <c r="G45" i="5"/>
  <c r="G29" i="5"/>
  <c r="G52" i="5"/>
  <c r="G28" i="5"/>
  <c r="G44" i="5"/>
  <c r="G51" i="5"/>
  <c r="G43" i="5"/>
  <c r="G35" i="5"/>
  <c r="G27" i="5"/>
  <c r="G50" i="5"/>
  <c r="G42" i="5"/>
  <c r="G34" i="5"/>
  <c r="G26" i="5"/>
  <c r="G49" i="5"/>
  <c r="G41" i="5"/>
  <c r="G33" i="5"/>
  <c r="G25" i="5"/>
  <c r="H56" i="1"/>
  <c r="G11" i="5"/>
  <c r="H35" i="1"/>
  <c r="H50" i="1"/>
  <c r="H49" i="25" l="1"/>
  <c r="G33" i="30"/>
  <c r="H36" i="25"/>
  <c r="I34" i="31"/>
  <c r="H28" i="25"/>
  <c r="I34" i="33"/>
  <c r="H25" i="25"/>
  <c r="F34" i="33"/>
  <c r="H32" i="25"/>
  <c r="E34" i="31"/>
  <c r="H38" i="25"/>
  <c r="K34" i="31"/>
  <c r="H44" i="25"/>
  <c r="Q34" i="31"/>
  <c r="H53" i="25"/>
  <c r="E33" i="32"/>
  <c r="F33" i="30"/>
  <c r="H48" i="25"/>
  <c r="H11" i="25"/>
  <c r="E37" i="34"/>
  <c r="H50" i="24"/>
  <c r="D33" i="29" s="1"/>
  <c r="E35" i="17"/>
  <c r="E36" i="17"/>
  <c r="H26" i="1"/>
  <c r="D35" i="17"/>
  <c r="H35" i="24"/>
  <c r="E33" i="29" s="1"/>
  <c r="D36" i="17"/>
  <c r="H55" i="25"/>
  <c r="G33" i="32"/>
  <c r="H27" i="25"/>
  <c r="H34" i="33"/>
  <c r="D34" i="31"/>
  <c r="R34" i="31" s="1"/>
  <c r="H31" i="25"/>
  <c r="H41" i="25"/>
  <c r="N34" i="31"/>
  <c r="H42" i="25"/>
  <c r="O34" i="31"/>
  <c r="H36" i="3"/>
  <c r="I36" i="3" s="1"/>
  <c r="H36" i="17"/>
  <c r="H37" i="25"/>
  <c r="J34" i="31"/>
  <c r="H52" i="25"/>
  <c r="D33" i="32"/>
  <c r="H34" i="25"/>
  <c r="G34" i="31"/>
  <c r="H24" i="25"/>
  <c r="E34" i="33"/>
  <c r="F35" i="17"/>
  <c r="H56" i="24"/>
  <c r="F33" i="29" s="1"/>
  <c r="F36" i="17"/>
  <c r="C36" i="17"/>
  <c r="G36" i="3"/>
  <c r="C35" i="17"/>
  <c r="H27" i="24"/>
  <c r="G33" i="29" s="1"/>
  <c r="L37" i="34"/>
  <c r="H35" i="25"/>
  <c r="H34" i="31"/>
  <c r="H33" i="30"/>
  <c r="H50" i="25"/>
  <c r="H47" i="25"/>
  <c r="E33" i="30"/>
  <c r="H43" i="25"/>
  <c r="P34" i="31"/>
  <c r="K38" i="22"/>
  <c r="H40" i="25"/>
  <c r="M34" i="31"/>
  <c r="H29" i="25"/>
  <c r="J34" i="33"/>
  <c r="H33" i="25"/>
  <c r="F34" i="31"/>
  <c r="H26" i="25"/>
  <c r="G34" i="33"/>
  <c r="H39" i="25"/>
  <c r="L34" i="31"/>
  <c r="H23" i="25"/>
  <c r="D34" i="33"/>
  <c r="H46" i="25"/>
  <c r="H45" i="25" s="1"/>
  <c r="D33" i="30"/>
  <c r="I33" i="30" s="1"/>
  <c r="G21" i="5"/>
  <c r="G9" i="5" s="1"/>
  <c r="H15" i="1" l="1"/>
  <c r="G35" i="17"/>
  <c r="G36" i="17"/>
  <c r="I36" i="17" s="1"/>
  <c r="H26" i="24"/>
  <c r="H33" i="29" s="1"/>
  <c r="J33" i="29" s="1"/>
  <c r="K34" i="33"/>
  <c r="H51" i="25"/>
  <c r="H22" i="25"/>
  <c r="H33" i="32"/>
  <c r="I32" i="28"/>
  <c r="I33" i="29"/>
  <c r="H30" i="25"/>
  <c r="H21" i="25" l="1"/>
  <c r="H9" i="25" s="1"/>
  <c r="H15" i="24"/>
  <c r="F36" i="3"/>
  <c r="F11" i="4"/>
  <c r="D32" i="3"/>
  <c r="D31" i="3"/>
  <c r="D30" i="3"/>
  <c r="AB56" i="5" l="1"/>
  <c r="AC13" i="25"/>
  <c r="AC14" i="25"/>
  <c r="AC15" i="25"/>
  <c r="AC16" i="25"/>
  <c r="AC17" i="25"/>
  <c r="AC18" i="25"/>
  <c r="AC19" i="25"/>
  <c r="AB11" i="5" l="1"/>
  <c r="AC12" i="25"/>
  <c r="AA13" i="25"/>
  <c r="AB13" i="25"/>
  <c r="AA14" i="25"/>
  <c r="AB14" i="25"/>
  <c r="AA15" i="25"/>
  <c r="AB15" i="25"/>
  <c r="AA16" i="25"/>
  <c r="AB16" i="25"/>
  <c r="AA17" i="25"/>
  <c r="AB17" i="25"/>
  <c r="AA18" i="25"/>
  <c r="AB18" i="25"/>
  <c r="AA19" i="25"/>
  <c r="AB19" i="25"/>
  <c r="N13" i="25"/>
  <c r="O13" i="25"/>
  <c r="P13" i="25"/>
  <c r="Q13" i="25"/>
  <c r="R13" i="25"/>
  <c r="S13" i="25"/>
  <c r="T13" i="25"/>
  <c r="U13" i="25"/>
  <c r="V13" i="25"/>
  <c r="W13" i="25"/>
  <c r="X13" i="25"/>
  <c r="N14" i="25"/>
  <c r="O14" i="25"/>
  <c r="P14" i="25"/>
  <c r="Q14" i="25"/>
  <c r="R14" i="25"/>
  <c r="S14" i="25"/>
  <c r="T14" i="25"/>
  <c r="U14" i="25"/>
  <c r="V14" i="25"/>
  <c r="W14" i="25"/>
  <c r="X14" i="25"/>
  <c r="N15" i="25"/>
  <c r="O15" i="25"/>
  <c r="P15" i="25"/>
  <c r="Q15" i="25"/>
  <c r="R15" i="25"/>
  <c r="S15" i="25"/>
  <c r="T15" i="25"/>
  <c r="U15" i="25"/>
  <c r="V15" i="25"/>
  <c r="W15" i="25"/>
  <c r="X15" i="25"/>
  <c r="N16" i="25"/>
  <c r="O16" i="25"/>
  <c r="P16" i="25"/>
  <c r="Q16" i="25"/>
  <c r="R16" i="25"/>
  <c r="S16" i="25"/>
  <c r="T16" i="25"/>
  <c r="U16" i="25"/>
  <c r="V16" i="25"/>
  <c r="W16" i="25"/>
  <c r="X16" i="25"/>
  <c r="N17" i="25"/>
  <c r="O17" i="25"/>
  <c r="P17" i="25"/>
  <c r="Q17" i="25"/>
  <c r="R17" i="25"/>
  <c r="S17" i="25"/>
  <c r="T17" i="25"/>
  <c r="U17" i="25"/>
  <c r="V17" i="25"/>
  <c r="W17" i="25"/>
  <c r="X17" i="25"/>
  <c r="N18" i="25"/>
  <c r="O18" i="25"/>
  <c r="P18" i="25"/>
  <c r="Q18" i="25"/>
  <c r="R18" i="25"/>
  <c r="S18" i="25"/>
  <c r="T18" i="25"/>
  <c r="U18" i="25"/>
  <c r="V18" i="25"/>
  <c r="W18" i="25"/>
  <c r="X18" i="25"/>
  <c r="N19" i="25"/>
  <c r="O19" i="25"/>
  <c r="P19" i="25"/>
  <c r="Q19" i="25"/>
  <c r="R19" i="25"/>
  <c r="S19" i="25"/>
  <c r="T19" i="25"/>
  <c r="U19" i="25"/>
  <c r="V19" i="25"/>
  <c r="W19" i="25"/>
  <c r="X19" i="25"/>
  <c r="Z17" i="25" l="1"/>
  <c r="Z16" i="25"/>
  <c r="Z15" i="25"/>
  <c r="Z19" i="25"/>
  <c r="Z13" i="25"/>
  <c r="Z14" i="25"/>
  <c r="Z18" i="25"/>
  <c r="N12" i="25"/>
  <c r="R12" i="25"/>
  <c r="AC9" i="24" l="1"/>
  <c r="AC12" i="24"/>
  <c r="AC13" i="24"/>
  <c r="AC61" i="24"/>
  <c r="AB12" i="25" l="1"/>
  <c r="AC28" i="24" l="1"/>
  <c r="AB23" i="5"/>
  <c r="AC32" i="24"/>
  <c r="AB27" i="5"/>
  <c r="AC33" i="24"/>
  <c r="AB28" i="5"/>
  <c r="AC34" i="24"/>
  <c r="AB29" i="5"/>
  <c r="AC29" i="24"/>
  <c r="AB24" i="5"/>
  <c r="AC30" i="24"/>
  <c r="AB25" i="5"/>
  <c r="AC31" i="24"/>
  <c r="AB26" i="5"/>
  <c r="AA12" i="25"/>
  <c r="Y12" i="25"/>
  <c r="X12" i="25"/>
  <c r="W12" i="25"/>
  <c r="V12" i="25"/>
  <c r="U12" i="25"/>
  <c r="T12" i="25"/>
  <c r="S12" i="25"/>
  <c r="Q12" i="25"/>
  <c r="P12" i="25"/>
  <c r="O12" i="25"/>
  <c r="AE19" i="25"/>
  <c r="AD19" i="25"/>
  <c r="Y19" i="25"/>
  <c r="AE18" i="25"/>
  <c r="AD18" i="25"/>
  <c r="Y18" i="25"/>
  <c r="AE17" i="25"/>
  <c r="AD17" i="25"/>
  <c r="Y17" i="25"/>
  <c r="AE16" i="25"/>
  <c r="AD16" i="25"/>
  <c r="Y16" i="25"/>
  <c r="AE15" i="25"/>
  <c r="AD15" i="25"/>
  <c r="Y15" i="25"/>
  <c r="AE14" i="25"/>
  <c r="AD14" i="25"/>
  <c r="Y14" i="25"/>
  <c r="AE13" i="25"/>
  <c r="AD13" i="25"/>
  <c r="Y13" i="25"/>
  <c r="AE12" i="25"/>
  <c r="AD12" i="25"/>
  <c r="Z12" i="25" l="1"/>
  <c r="D31" i="20" l="1"/>
  <c r="E31" i="20"/>
  <c r="F31" i="20"/>
  <c r="C31" i="20"/>
  <c r="AC18" i="24" l="1"/>
  <c r="AC19" i="24"/>
  <c r="AC20" i="24"/>
  <c r="AC21" i="24"/>
  <c r="AC22" i="24"/>
  <c r="AC23" i="24"/>
  <c r="AC24" i="24"/>
  <c r="AC17" i="24"/>
  <c r="D32" i="21" l="1"/>
  <c r="E32" i="21"/>
  <c r="F32" i="21"/>
  <c r="G32" i="21"/>
  <c r="H32" i="21"/>
  <c r="I32" i="21"/>
  <c r="C32" i="21"/>
  <c r="D17" i="24" l="1"/>
  <c r="I47" i="24"/>
  <c r="I42" i="25" s="1"/>
  <c r="J47" i="24"/>
  <c r="J42" i="25" s="1"/>
  <c r="K47" i="24"/>
  <c r="K42" i="25" s="1"/>
  <c r="M47" i="24"/>
  <c r="AD47" i="24"/>
  <c r="AD42" i="25" s="1"/>
  <c r="N27" i="19"/>
  <c r="H42" i="5"/>
  <c r="I42" i="5"/>
  <c r="J42" i="5"/>
  <c r="L42" i="5"/>
  <c r="AC42" i="5"/>
  <c r="N29" i="19"/>
  <c r="E42" i="5"/>
  <c r="G47" i="24"/>
  <c r="N32" i="19"/>
  <c r="N11" i="19"/>
  <c r="O47" i="24"/>
  <c r="N13" i="19"/>
  <c r="N14" i="19"/>
  <c r="N15" i="19"/>
  <c r="R42" i="5"/>
  <c r="S42" i="5"/>
  <c r="T42" i="5"/>
  <c r="U42" i="5"/>
  <c r="V42" i="5"/>
  <c r="W42" i="5"/>
  <c r="X42" i="5"/>
  <c r="Y42" i="5"/>
  <c r="N24" i="19"/>
  <c r="N25" i="19"/>
  <c r="AB42" i="5"/>
  <c r="O32" i="19"/>
  <c r="P32" i="19"/>
  <c r="M32" i="19"/>
  <c r="L32" i="19"/>
  <c r="K32" i="19"/>
  <c r="J32" i="19"/>
  <c r="I32" i="19"/>
  <c r="H32" i="19"/>
  <c r="G32" i="19"/>
  <c r="F32" i="19"/>
  <c r="E32" i="19"/>
  <c r="D32" i="19"/>
  <c r="C32" i="19"/>
  <c r="AC25" i="24"/>
  <c r="AF13" i="1"/>
  <c r="AF12" i="1"/>
  <c r="E11" i="4"/>
  <c r="D11" i="4"/>
  <c r="C11" i="4"/>
  <c r="AF61" i="1"/>
  <c r="AF23" i="1" l="1"/>
  <c r="AF22" i="1"/>
  <c r="AF19" i="1"/>
  <c r="AF18" i="1"/>
  <c r="AF21" i="1"/>
  <c r="AF31" i="1"/>
  <c r="AF17" i="1"/>
  <c r="AF33" i="1"/>
  <c r="AF24" i="1"/>
  <c r="AF41" i="1"/>
  <c r="AF28" i="1"/>
  <c r="AF20" i="1"/>
  <c r="AF29" i="1"/>
  <c r="M42" i="25"/>
  <c r="O33" i="31"/>
  <c r="AF9" i="1"/>
  <c r="AF36" i="1"/>
  <c r="AC41" i="24"/>
  <c r="AB36" i="5"/>
  <c r="AF57" i="1"/>
  <c r="AC48" i="24"/>
  <c r="AB43" i="5"/>
  <c r="AF48" i="1"/>
  <c r="AF51" i="1"/>
  <c r="AC51" i="24"/>
  <c r="AB46" i="5"/>
  <c r="AF42" i="1"/>
  <c r="AF37" i="1"/>
  <c r="AC42" i="24"/>
  <c r="AB37" i="5"/>
  <c r="AC46" i="24"/>
  <c r="AB41" i="5"/>
  <c r="AC37" i="24"/>
  <c r="AB32" i="5"/>
  <c r="AF52" i="1"/>
  <c r="AC59" i="24"/>
  <c r="AB54" i="5"/>
  <c r="AF10" i="1"/>
  <c r="AF43" i="1"/>
  <c r="AC52" i="24"/>
  <c r="AB47" i="5"/>
  <c r="AF60" i="1"/>
  <c r="C42" i="5"/>
  <c r="AF47" i="1"/>
  <c r="AC10" i="24"/>
  <c r="D25" i="3"/>
  <c r="AF30" i="1"/>
  <c r="AF38" i="1"/>
  <c r="AC43" i="24"/>
  <c r="AB38" i="5"/>
  <c r="AC57" i="24"/>
  <c r="AB52" i="5"/>
  <c r="AF11" i="1"/>
  <c r="AC38" i="24"/>
  <c r="AB33" i="5"/>
  <c r="AF53" i="1"/>
  <c r="AF58" i="1"/>
  <c r="AF44" i="1"/>
  <c r="AC53" i="24"/>
  <c r="AB48" i="5"/>
  <c r="AF39" i="1"/>
  <c r="AC44" i="24"/>
  <c r="AB39" i="5"/>
  <c r="AC11" i="24"/>
  <c r="E25" i="3"/>
  <c r="AC14" i="24"/>
  <c r="F25" i="3"/>
  <c r="AF32" i="1"/>
  <c r="AC39" i="24"/>
  <c r="AB34" i="5"/>
  <c r="AF54" i="1"/>
  <c r="N42" i="5"/>
  <c r="AF45" i="1"/>
  <c r="AC54" i="24"/>
  <c r="AB49" i="5"/>
  <c r="AC60" i="24"/>
  <c r="AB55" i="5"/>
  <c r="AC36" i="24"/>
  <c r="AB31" i="5"/>
  <c r="AF40" i="1"/>
  <c r="AC45" i="24"/>
  <c r="AB40" i="5"/>
  <c r="K42" i="5"/>
  <c r="AF25" i="1"/>
  <c r="AF14" i="1"/>
  <c r="AC40" i="24"/>
  <c r="AB35" i="5"/>
  <c r="AF55" i="1"/>
  <c r="AC58" i="24"/>
  <c r="AB53" i="5"/>
  <c r="AF34" i="1"/>
  <c r="AF46" i="1"/>
  <c r="AC55" i="24"/>
  <c r="AB50" i="5"/>
  <c r="AF59" i="1"/>
  <c r="AC49" i="24"/>
  <c r="AB44" i="5"/>
  <c r="N26" i="19"/>
  <c r="AC47" i="24"/>
  <c r="O26" i="31" s="1"/>
  <c r="G25" i="18"/>
  <c r="N16" i="19"/>
  <c r="AE47" i="24"/>
  <c r="AC42" i="25" s="1"/>
  <c r="N17" i="19"/>
  <c r="AD42" i="5"/>
  <c r="AB47" i="24"/>
  <c r="AB42" i="25" s="1"/>
  <c r="AA47" i="24"/>
  <c r="AA42" i="25" s="1"/>
  <c r="P42" i="5"/>
  <c r="O42" i="5"/>
  <c r="L47" i="24"/>
  <c r="O32" i="31" s="1"/>
  <c r="M42" i="5"/>
  <c r="O12" i="31"/>
  <c r="O42" i="25"/>
  <c r="N18" i="19"/>
  <c r="N19" i="19"/>
  <c r="Z47" i="24"/>
  <c r="N20" i="19"/>
  <c r="X47" i="24"/>
  <c r="E47" i="24"/>
  <c r="N21" i="19"/>
  <c r="W47" i="24"/>
  <c r="D47" i="24"/>
  <c r="D42" i="25" s="1"/>
  <c r="AA42" i="5"/>
  <c r="N23" i="19"/>
  <c r="V47" i="24"/>
  <c r="Z42" i="5"/>
  <c r="U47" i="24"/>
  <c r="T47" i="24"/>
  <c r="O27" i="31"/>
  <c r="F42" i="5"/>
  <c r="S47" i="24"/>
  <c r="R47" i="24"/>
  <c r="D42" i="5"/>
  <c r="N28" i="19"/>
  <c r="Q47" i="24"/>
  <c r="P47" i="24"/>
  <c r="O13" i="31" s="1"/>
  <c r="N12" i="19"/>
  <c r="N47" i="24"/>
  <c r="N42" i="25" s="1"/>
  <c r="Q42" i="5"/>
  <c r="O31" i="31"/>
  <c r="G42" i="25"/>
  <c r="N31" i="19"/>
  <c r="N22" i="19"/>
  <c r="Y47" i="24"/>
  <c r="F47" i="24"/>
  <c r="N30" i="19"/>
  <c r="Z23" i="5"/>
  <c r="Z24" i="5"/>
  <c r="Z25" i="5"/>
  <c r="Z26" i="5"/>
  <c r="Z27" i="5"/>
  <c r="Z28" i="5"/>
  <c r="Z29" i="5"/>
  <c r="Z31" i="5"/>
  <c r="Z32" i="5"/>
  <c r="Z33" i="5"/>
  <c r="Z34" i="5"/>
  <c r="Z35" i="5"/>
  <c r="Z36" i="5"/>
  <c r="Z37" i="5"/>
  <c r="Z38" i="5"/>
  <c r="Z39" i="5"/>
  <c r="Z40" i="5"/>
  <c r="Z41" i="5"/>
  <c r="Z43" i="5"/>
  <c r="Z44" i="5"/>
  <c r="Z46" i="5"/>
  <c r="Z47" i="5"/>
  <c r="Z48" i="5"/>
  <c r="Z49" i="5"/>
  <c r="Z50" i="5"/>
  <c r="Z52" i="5"/>
  <c r="Z53" i="5"/>
  <c r="Z54" i="5"/>
  <c r="Z55" i="5"/>
  <c r="Z56" i="5"/>
  <c r="AE42" i="5" l="1"/>
  <c r="O25" i="31"/>
  <c r="L42" i="25"/>
  <c r="AE42" i="25"/>
  <c r="O28" i="31"/>
  <c r="O24" i="31"/>
  <c r="N10" i="19"/>
  <c r="N34" i="19" s="1"/>
  <c r="O11" i="31"/>
  <c r="W42" i="25"/>
  <c r="O20" i="31"/>
  <c r="O29" i="31"/>
  <c r="E42" i="25"/>
  <c r="X42" i="25"/>
  <c r="O21" i="31"/>
  <c r="O16" i="31"/>
  <c r="S42" i="25"/>
  <c r="Z42" i="25"/>
  <c r="O23" i="31"/>
  <c r="P42" i="25"/>
  <c r="U42" i="25"/>
  <c r="O18" i="31"/>
  <c r="O17" i="31"/>
  <c r="T42" i="25"/>
  <c r="O14" i="31"/>
  <c r="Q42" i="25"/>
  <c r="O15" i="31"/>
  <c r="R42" i="25"/>
  <c r="V42" i="25"/>
  <c r="O19" i="31"/>
  <c r="O22" i="31"/>
  <c r="Y42" i="25"/>
  <c r="F42" i="25"/>
  <c r="O30" i="31"/>
  <c r="C18" i="13" l="1"/>
  <c r="Z11" i="25" l="1"/>
  <c r="AA11" i="25" l="1"/>
  <c r="E11" i="34"/>
  <c r="F11" i="34"/>
  <c r="G11" i="34"/>
  <c r="H11" i="34"/>
  <c r="I11" i="34"/>
  <c r="J11" i="34"/>
  <c r="K11" i="34"/>
  <c r="D11" i="34"/>
  <c r="J13" i="22" l="1"/>
  <c r="I13" i="22"/>
  <c r="H13" i="22"/>
  <c r="G13" i="22"/>
  <c r="F13" i="22"/>
  <c r="E13" i="22"/>
  <c r="D13" i="22"/>
  <c r="C13" i="22"/>
  <c r="J24" i="22"/>
  <c r="I24" i="22"/>
  <c r="H24" i="22"/>
  <c r="G24" i="22"/>
  <c r="F24" i="22"/>
  <c r="E24" i="22"/>
  <c r="D24" i="22"/>
  <c r="C24" i="22"/>
  <c r="Y13" i="24"/>
  <c r="Y12" i="24"/>
  <c r="Y9" i="24"/>
  <c r="X56" i="5"/>
  <c r="Y61" i="24"/>
  <c r="Y56" i="25" s="1"/>
  <c r="E32" i="26" l="1"/>
  <c r="F10" i="20" l="1"/>
  <c r="E10" i="20"/>
  <c r="E10" i="18"/>
  <c r="D10" i="18"/>
  <c r="M11" i="19"/>
  <c r="K11" i="19"/>
  <c r="J11" i="19"/>
  <c r="H11" i="19"/>
  <c r="G11" i="19"/>
  <c r="F11" i="19"/>
  <c r="E11" i="19"/>
  <c r="D11" i="19"/>
  <c r="C11" i="19"/>
  <c r="I11" i="21"/>
  <c r="H11" i="21"/>
  <c r="G11" i="21"/>
  <c r="F11" i="21"/>
  <c r="E11" i="21"/>
  <c r="D11" i="21"/>
  <c r="C11" i="21"/>
  <c r="C10" i="18" l="1"/>
  <c r="P11" i="19"/>
  <c r="I11" i="19"/>
  <c r="C10" i="20"/>
  <c r="F10" i="18"/>
  <c r="O11" i="19"/>
  <c r="D10" i="20"/>
  <c r="L15" i="5" l="1"/>
  <c r="F37" i="22" l="1"/>
  <c r="M15" i="25"/>
  <c r="G36" i="34" s="1"/>
  <c r="Y24" i="24"/>
  <c r="Y23" i="24"/>
  <c r="Y22" i="24"/>
  <c r="Y21" i="24"/>
  <c r="Y20" i="24"/>
  <c r="Y19" i="24"/>
  <c r="Y17" i="24"/>
  <c r="Y25" i="24"/>
  <c r="F21" i="3" l="1"/>
  <c r="Y14" i="24"/>
  <c r="G20" i="28" s="1"/>
  <c r="Y31" i="24"/>
  <c r="Y26" i="25" s="1"/>
  <c r="X26" i="5"/>
  <c r="F22" i="21"/>
  <c r="C22" i="19"/>
  <c r="Y36" i="24"/>
  <c r="Y31" i="25" s="1"/>
  <c r="X31" i="5"/>
  <c r="G22" i="19"/>
  <c r="Y40" i="24"/>
  <c r="Y35" i="25" s="1"/>
  <c r="X35" i="5"/>
  <c r="K22" i="19"/>
  <c r="Y44" i="24"/>
  <c r="Y39" i="25" s="1"/>
  <c r="X39" i="5"/>
  <c r="P22" i="19"/>
  <c r="Y49" i="24"/>
  <c r="Y44" i="25" s="1"/>
  <c r="X44" i="5"/>
  <c r="F21" i="18"/>
  <c r="X49" i="5"/>
  <c r="Y54" i="24"/>
  <c r="Y49" i="25" s="1"/>
  <c r="X54" i="5"/>
  <c r="E21" i="20"/>
  <c r="Y59" i="24"/>
  <c r="Y54" i="25" s="1"/>
  <c r="C22" i="21"/>
  <c r="Y28" i="24"/>
  <c r="Y23" i="25" s="1"/>
  <c r="X23" i="5"/>
  <c r="G22" i="21"/>
  <c r="Y32" i="24"/>
  <c r="Y27" i="25" s="1"/>
  <c r="X27" i="5"/>
  <c r="D22" i="19"/>
  <c r="Y37" i="24"/>
  <c r="Y32" i="25" s="1"/>
  <c r="X32" i="5"/>
  <c r="H22" i="19"/>
  <c r="Y41" i="24"/>
  <c r="Y36" i="25" s="1"/>
  <c r="X36" i="5"/>
  <c r="L22" i="19"/>
  <c r="Y45" i="24"/>
  <c r="Y40" i="25" s="1"/>
  <c r="X40" i="5"/>
  <c r="C21" i="18"/>
  <c r="Y51" i="24"/>
  <c r="Y46" i="25" s="1"/>
  <c r="X46" i="5"/>
  <c r="G21" i="18"/>
  <c r="X50" i="5"/>
  <c r="Y55" i="24"/>
  <c r="Y50" i="25" s="1"/>
  <c r="F21" i="20"/>
  <c r="X55" i="5"/>
  <c r="Y60" i="24"/>
  <c r="Y55" i="25" s="1"/>
  <c r="Y10" i="24"/>
  <c r="D21" i="3"/>
  <c r="Y18" i="24"/>
  <c r="E20" i="2"/>
  <c r="D22" i="21"/>
  <c r="Y29" i="24"/>
  <c r="Y24" i="25" s="1"/>
  <c r="X24" i="5"/>
  <c r="H22" i="21"/>
  <c r="Y33" i="24"/>
  <c r="Y28" i="25" s="1"/>
  <c r="X28" i="5"/>
  <c r="E22" i="19"/>
  <c r="Y38" i="24"/>
  <c r="Y33" i="25" s="1"/>
  <c r="X33" i="5"/>
  <c r="I22" i="19"/>
  <c r="Y42" i="24"/>
  <c r="Y37" i="25" s="1"/>
  <c r="X37" i="5"/>
  <c r="Y46" i="24"/>
  <c r="Y41" i="25" s="1"/>
  <c r="X41" i="5"/>
  <c r="M22" i="19"/>
  <c r="Y52" i="24"/>
  <c r="Y47" i="25" s="1"/>
  <c r="X47" i="5"/>
  <c r="D21" i="18"/>
  <c r="X52" i="5"/>
  <c r="C21" i="20"/>
  <c r="Y57" i="24"/>
  <c r="Y52" i="25" s="1"/>
  <c r="Y11" i="24"/>
  <c r="F20" i="28" s="1"/>
  <c r="E21" i="3"/>
  <c r="E22" i="21"/>
  <c r="Y30" i="24"/>
  <c r="Y25" i="25" s="1"/>
  <c r="X25" i="5"/>
  <c r="I22" i="21"/>
  <c r="Y34" i="24"/>
  <c r="Y29" i="25" s="1"/>
  <c r="X29" i="5"/>
  <c r="Y39" i="24"/>
  <c r="Y34" i="25" s="1"/>
  <c r="X34" i="5"/>
  <c r="F22" i="19"/>
  <c r="Y43" i="24"/>
  <c r="Y38" i="25" s="1"/>
  <c r="X38" i="5"/>
  <c r="J22" i="19"/>
  <c r="Y48" i="24"/>
  <c r="Y43" i="25" s="1"/>
  <c r="X43" i="5"/>
  <c r="O22" i="19"/>
  <c r="E21" i="18"/>
  <c r="Y53" i="24"/>
  <c r="Y48" i="25" s="1"/>
  <c r="X48" i="5"/>
  <c r="X53" i="5"/>
  <c r="D21" i="20"/>
  <c r="Y58" i="24"/>
  <c r="Y53" i="25" s="1"/>
  <c r="AC50" i="1" l="1"/>
  <c r="AC50" i="24" l="1"/>
  <c r="AB45" i="5"/>
  <c r="C14" i="23"/>
  <c r="F32" i="3" l="1"/>
  <c r="F31" i="3"/>
  <c r="F30" i="3"/>
  <c r="E32" i="3"/>
  <c r="E31" i="3"/>
  <c r="E30" i="3"/>
  <c r="W16" i="1" l="1"/>
  <c r="V56" i="1"/>
  <c r="V50" i="1" l="1"/>
  <c r="E26" i="26" l="1"/>
  <c r="F8" i="3" l="1"/>
  <c r="E8" i="3"/>
  <c r="D8" i="3"/>
  <c r="D61" i="24" l="1"/>
  <c r="H54" i="5"/>
  <c r="I54" i="5"/>
  <c r="J54" i="5"/>
  <c r="L54" i="5"/>
  <c r="H50" i="5"/>
  <c r="I50" i="5"/>
  <c r="J50" i="5"/>
  <c r="L50" i="5"/>
  <c r="V50" i="5"/>
  <c r="H40" i="5"/>
  <c r="I40" i="5"/>
  <c r="J40" i="5"/>
  <c r="L40" i="5"/>
  <c r="H41" i="5"/>
  <c r="I41" i="5"/>
  <c r="J41" i="5"/>
  <c r="L41" i="5"/>
  <c r="H17" i="30"/>
  <c r="I48" i="24" l="1"/>
  <c r="I43" i="25" s="1"/>
  <c r="J48" i="24"/>
  <c r="K48" i="24"/>
  <c r="M48" i="24"/>
  <c r="I49" i="24"/>
  <c r="J49" i="24"/>
  <c r="J44" i="25" s="1"/>
  <c r="K49" i="24"/>
  <c r="K44" i="25" s="1"/>
  <c r="M49" i="24"/>
  <c r="I51" i="24"/>
  <c r="J51" i="24"/>
  <c r="J46" i="25" s="1"/>
  <c r="K51" i="24"/>
  <c r="K46" i="25" s="1"/>
  <c r="M51" i="24"/>
  <c r="W51" i="24"/>
  <c r="W46" i="25" s="1"/>
  <c r="I52" i="24"/>
  <c r="I47" i="25" s="1"/>
  <c r="J52" i="24"/>
  <c r="J47" i="25" s="1"/>
  <c r="K52" i="24"/>
  <c r="K47" i="25" s="1"/>
  <c r="M52" i="24"/>
  <c r="W52" i="24"/>
  <c r="W47" i="25" s="1"/>
  <c r="I53" i="24"/>
  <c r="I48" i="25" s="1"/>
  <c r="J53" i="24"/>
  <c r="J48" i="25" s="1"/>
  <c r="K53" i="24"/>
  <c r="K48" i="25" s="1"/>
  <c r="M53" i="24"/>
  <c r="W53" i="24"/>
  <c r="W48" i="25" s="1"/>
  <c r="I54" i="24"/>
  <c r="I49" i="25" s="1"/>
  <c r="J54" i="24"/>
  <c r="J49" i="25" s="1"/>
  <c r="K54" i="24"/>
  <c r="K49" i="25" s="1"/>
  <c r="M54" i="24"/>
  <c r="W54" i="24"/>
  <c r="W49" i="25" s="1"/>
  <c r="I55" i="24"/>
  <c r="I50" i="25" s="1"/>
  <c r="J55" i="24"/>
  <c r="J50" i="25" s="1"/>
  <c r="K55" i="24"/>
  <c r="K50" i="25" s="1"/>
  <c r="M55" i="24"/>
  <c r="W55" i="24"/>
  <c r="H19" i="30" s="1"/>
  <c r="I57" i="24"/>
  <c r="I52" i="25" s="1"/>
  <c r="J57" i="24"/>
  <c r="J52" i="25" s="1"/>
  <c r="K57" i="24"/>
  <c r="K52" i="25" s="1"/>
  <c r="M57" i="24"/>
  <c r="I58" i="24"/>
  <c r="I53" i="25" s="1"/>
  <c r="J58" i="24"/>
  <c r="J53" i="25" s="1"/>
  <c r="K58" i="24"/>
  <c r="K53" i="25" s="1"/>
  <c r="M58" i="24"/>
  <c r="I59" i="24"/>
  <c r="I54" i="25" s="1"/>
  <c r="J59" i="24"/>
  <c r="J54" i="25" s="1"/>
  <c r="K59" i="24"/>
  <c r="K54" i="25" s="1"/>
  <c r="M59" i="24"/>
  <c r="I60" i="24"/>
  <c r="I55" i="25" s="1"/>
  <c r="J60" i="24"/>
  <c r="J55" i="25" s="1"/>
  <c r="K60" i="24"/>
  <c r="K55" i="25" s="1"/>
  <c r="M60" i="24"/>
  <c r="G32" i="32" s="1"/>
  <c r="I46" i="24"/>
  <c r="I41" i="25" s="1"/>
  <c r="J46" i="24"/>
  <c r="J41" i="25" s="1"/>
  <c r="K46" i="24"/>
  <c r="K41" i="25" s="1"/>
  <c r="M46" i="24"/>
  <c r="N33" i="31" s="1"/>
  <c r="I45" i="24"/>
  <c r="I40" i="25" s="1"/>
  <c r="J45" i="24"/>
  <c r="J40" i="25" s="1"/>
  <c r="K45" i="24"/>
  <c r="K40" i="25" s="1"/>
  <c r="M45" i="24"/>
  <c r="J43" i="25"/>
  <c r="K43" i="25"/>
  <c r="I44" i="25"/>
  <c r="I46" i="25"/>
  <c r="M55" i="25" l="1"/>
  <c r="M41" i="25"/>
  <c r="M46" i="25"/>
  <c r="D32" i="30"/>
  <c r="M50" i="25"/>
  <c r="H32" i="30"/>
  <c r="M49" i="25"/>
  <c r="G32" i="30"/>
  <c r="M44" i="25"/>
  <c r="Q33" i="31"/>
  <c r="M40" i="25"/>
  <c r="M33" i="31"/>
  <c r="M48" i="25"/>
  <c r="F32" i="30"/>
  <c r="M53" i="25"/>
  <c r="E32" i="32"/>
  <c r="M52" i="25"/>
  <c r="D32" i="32"/>
  <c r="M43" i="25"/>
  <c r="P33" i="31"/>
  <c r="M54" i="25"/>
  <c r="F32" i="32"/>
  <c r="M47" i="25"/>
  <c r="E32" i="30"/>
  <c r="W50" i="25"/>
  <c r="K51" i="25"/>
  <c r="I51" i="25"/>
  <c r="W45" i="25"/>
  <c r="K45" i="25"/>
  <c r="I45" i="25"/>
  <c r="J51" i="25"/>
  <c r="J45" i="25"/>
  <c r="M51" i="25" l="1"/>
  <c r="M45" i="25"/>
  <c r="H32" i="32"/>
  <c r="I32" i="30"/>
  <c r="G19" i="18"/>
  <c r="F16" i="4"/>
  <c r="E16" i="4"/>
  <c r="D16" i="4"/>
  <c r="M61" i="24" l="1"/>
  <c r="M56" i="25" s="1"/>
  <c r="M44" i="24"/>
  <c r="M43" i="24"/>
  <c r="M42" i="24"/>
  <c r="M41" i="24"/>
  <c r="M40" i="24"/>
  <c r="M39" i="24"/>
  <c r="M38" i="24"/>
  <c r="M37" i="24"/>
  <c r="M36" i="24"/>
  <c r="M34" i="24"/>
  <c r="M33" i="24"/>
  <c r="M32" i="24"/>
  <c r="M31" i="24"/>
  <c r="M30" i="24"/>
  <c r="M29" i="24"/>
  <c r="M28" i="24"/>
  <c r="M25" i="24"/>
  <c r="M24" i="24"/>
  <c r="M23" i="24"/>
  <c r="M22" i="24"/>
  <c r="M21" i="24"/>
  <c r="M20" i="24"/>
  <c r="M17" i="24"/>
  <c r="M14" i="24"/>
  <c r="M13" i="24"/>
  <c r="M12" i="24"/>
  <c r="M11" i="24"/>
  <c r="M10" i="24"/>
  <c r="M28" i="25" l="1"/>
  <c r="I33" i="33"/>
  <c r="M33" i="25"/>
  <c r="F33" i="31"/>
  <c r="M24" i="25"/>
  <c r="E33" i="33"/>
  <c r="M34" i="25"/>
  <c r="G33" i="31"/>
  <c r="M35" i="25"/>
  <c r="H33" i="31"/>
  <c r="M26" i="25"/>
  <c r="G33" i="33"/>
  <c r="M29" i="25"/>
  <c r="J33" i="33"/>
  <c r="M36" i="25"/>
  <c r="I33" i="31"/>
  <c r="M25" i="25"/>
  <c r="F33" i="33"/>
  <c r="M31" i="25"/>
  <c r="D33" i="31"/>
  <c r="M37" i="25"/>
  <c r="J33" i="31"/>
  <c r="M27" i="25"/>
  <c r="H33" i="33"/>
  <c r="M32" i="25"/>
  <c r="E33" i="31"/>
  <c r="M38" i="25"/>
  <c r="K33" i="31"/>
  <c r="M39" i="25"/>
  <c r="L33" i="31"/>
  <c r="M23" i="25"/>
  <c r="M22" i="25" s="1"/>
  <c r="D33" i="33"/>
  <c r="G31" i="28"/>
  <c r="G16" i="27"/>
  <c r="E31" i="28"/>
  <c r="E16" i="27"/>
  <c r="F31" i="28"/>
  <c r="F16" i="27"/>
  <c r="L23" i="5"/>
  <c r="L24" i="5"/>
  <c r="L25" i="5"/>
  <c r="L26" i="5"/>
  <c r="L27" i="5"/>
  <c r="L28" i="5"/>
  <c r="L29" i="5"/>
  <c r="L31" i="5"/>
  <c r="L32" i="5"/>
  <c r="L33" i="5"/>
  <c r="L34" i="5"/>
  <c r="L35" i="5"/>
  <c r="L36" i="5"/>
  <c r="L37" i="5"/>
  <c r="L38" i="5"/>
  <c r="L39" i="5"/>
  <c r="L43" i="5"/>
  <c r="L44" i="5"/>
  <c r="L46" i="5"/>
  <c r="L47" i="5"/>
  <c r="L48" i="5"/>
  <c r="L49" i="5"/>
  <c r="L52" i="5"/>
  <c r="L53" i="5"/>
  <c r="L55" i="5"/>
  <c r="L56" i="5"/>
  <c r="L16" i="5"/>
  <c r="L17" i="5"/>
  <c r="L18" i="5"/>
  <c r="L19" i="5"/>
  <c r="L12" i="5"/>
  <c r="M30" i="25" l="1"/>
  <c r="M21" i="25" s="1"/>
  <c r="K33" i="33"/>
  <c r="R33" i="31"/>
  <c r="G37" i="22"/>
  <c r="M16" i="25"/>
  <c r="H36" i="34" s="1"/>
  <c r="C37" i="22"/>
  <c r="M12" i="25"/>
  <c r="D36" i="34" s="1"/>
  <c r="J37" i="22"/>
  <c r="M19" i="25"/>
  <c r="K36" i="34" s="1"/>
  <c r="I37" i="22"/>
  <c r="M18" i="25"/>
  <c r="J36" i="34" s="1"/>
  <c r="H37" i="22"/>
  <c r="M17" i="25"/>
  <c r="I36" i="34" s="1"/>
  <c r="E38" i="2"/>
  <c r="E33" i="2"/>
  <c r="AE57" i="24" l="1"/>
  <c r="AE58" i="24"/>
  <c r="AE60" i="24"/>
  <c r="AE51" i="24"/>
  <c r="AE52" i="24"/>
  <c r="AE53" i="24"/>
  <c r="AE54" i="24"/>
  <c r="AD50" i="5"/>
  <c r="AD40" i="5"/>
  <c r="AE48" i="24"/>
  <c r="AE49" i="24"/>
  <c r="AE47" i="25" l="1"/>
  <c r="AC47" i="25"/>
  <c r="AE46" i="25"/>
  <c r="AC46" i="25"/>
  <c r="AE43" i="25"/>
  <c r="AC43" i="25"/>
  <c r="AE55" i="25"/>
  <c r="AC55" i="25"/>
  <c r="AE48" i="25"/>
  <c r="AC48" i="25"/>
  <c r="AE44" i="25"/>
  <c r="AC44" i="25"/>
  <c r="AE49" i="25"/>
  <c r="AC49" i="25"/>
  <c r="AE53" i="25"/>
  <c r="AC53" i="25"/>
  <c r="AE52" i="25"/>
  <c r="AC52" i="25"/>
  <c r="AE59" i="24"/>
  <c r="AC54" i="25" s="1"/>
  <c r="E27" i="20"/>
  <c r="AD54" i="5"/>
  <c r="AE46" i="24"/>
  <c r="AD41" i="5"/>
  <c r="L28" i="19"/>
  <c r="AE45" i="24"/>
  <c r="AC40" i="25" s="1"/>
  <c r="G27" i="18"/>
  <c r="AE55" i="24"/>
  <c r="AC50" i="25" s="1"/>
  <c r="M28" i="19"/>
  <c r="AE27" i="1"/>
  <c r="AE35" i="1"/>
  <c r="AE45" i="25" l="1"/>
  <c r="AE41" i="25"/>
  <c r="AC41" i="25"/>
  <c r="C25" i="17"/>
  <c r="N28" i="31"/>
  <c r="AE50" i="25"/>
  <c r="H27" i="30"/>
  <c r="AE54" i="25"/>
  <c r="AE51" i="25" s="1"/>
  <c r="F27" i="32"/>
  <c r="M28" i="31"/>
  <c r="AE40" i="25"/>
  <c r="AE50" i="1"/>
  <c r="AE56" i="1"/>
  <c r="AE56" i="24" l="1"/>
  <c r="AE50" i="24"/>
  <c r="E25" i="20"/>
  <c r="L26" i="19"/>
  <c r="AC45" i="25"/>
  <c r="M26" i="19"/>
  <c r="AC56" i="1"/>
  <c r="AB57" i="24"/>
  <c r="AB52" i="25" s="1"/>
  <c r="AB58" i="24"/>
  <c r="AB53" i="25" s="1"/>
  <c r="AB60" i="24"/>
  <c r="AB55" i="25" s="1"/>
  <c r="AB51" i="24"/>
  <c r="AB46" i="25" s="1"/>
  <c r="AB52" i="24"/>
  <c r="AB47" i="25" s="1"/>
  <c r="AB53" i="24"/>
  <c r="AB48" i="25" s="1"/>
  <c r="AB54" i="24"/>
  <c r="AB49" i="25" s="1"/>
  <c r="AA50" i="5"/>
  <c r="AA40" i="5"/>
  <c r="AB48" i="24"/>
  <c r="AB43" i="25" s="1"/>
  <c r="AB49" i="24"/>
  <c r="AB44" i="25" s="1"/>
  <c r="AC56" i="24" l="1"/>
  <c r="AB51" i="5"/>
  <c r="AB59" i="24"/>
  <c r="AA54" i="5"/>
  <c r="E24" i="20"/>
  <c r="AC51" i="25"/>
  <c r="F25" i="32"/>
  <c r="N26" i="31"/>
  <c r="H25" i="30"/>
  <c r="AB46" i="24"/>
  <c r="N25" i="31" s="1"/>
  <c r="AA41" i="5"/>
  <c r="M26" i="31"/>
  <c r="L25" i="19"/>
  <c r="AB45" i="24"/>
  <c r="G24" i="18"/>
  <c r="AB55" i="24"/>
  <c r="AB45" i="25"/>
  <c r="M25" i="19"/>
  <c r="AB50" i="1"/>
  <c r="AB50" i="24" s="1"/>
  <c r="AB56" i="1"/>
  <c r="AB56" i="24" s="1"/>
  <c r="AB35" i="1"/>
  <c r="AB27" i="1"/>
  <c r="AA57" i="24"/>
  <c r="AA52" i="25" s="1"/>
  <c r="AA58" i="24"/>
  <c r="AA53" i="25" s="1"/>
  <c r="AA60" i="24"/>
  <c r="AA55" i="25" s="1"/>
  <c r="AA51" i="24"/>
  <c r="AA46" i="25" s="1"/>
  <c r="AA52" i="24"/>
  <c r="AA47" i="25" s="1"/>
  <c r="AA53" i="24"/>
  <c r="AA48" i="25" s="1"/>
  <c r="AA54" i="24"/>
  <c r="AA49" i="25" s="1"/>
  <c r="AA48" i="24"/>
  <c r="AA43" i="25" s="1"/>
  <c r="AA49" i="24"/>
  <c r="AA44" i="25" s="1"/>
  <c r="AB54" i="25" l="1"/>
  <c r="AB51" i="25" s="1"/>
  <c r="F24" i="32"/>
  <c r="AA59" i="24"/>
  <c r="E23" i="20"/>
  <c r="AB41" i="25"/>
  <c r="AA46" i="24"/>
  <c r="AA41" i="25" s="1"/>
  <c r="AB50" i="25"/>
  <c r="H24" i="30"/>
  <c r="M25" i="31"/>
  <c r="AB40" i="25"/>
  <c r="L24" i="19"/>
  <c r="AA45" i="24"/>
  <c r="G23" i="18"/>
  <c r="AA55" i="24"/>
  <c r="AA45" i="25"/>
  <c r="M24" i="19"/>
  <c r="AA56" i="1"/>
  <c r="AA35" i="1"/>
  <c r="Z30" i="5" s="1"/>
  <c r="AA50" i="1"/>
  <c r="AA27" i="1"/>
  <c r="Z22" i="5" s="1"/>
  <c r="Z57" i="24"/>
  <c r="Z52" i="25" s="1"/>
  <c r="Z58" i="24"/>
  <c r="Z53" i="25" s="1"/>
  <c r="Z60" i="24"/>
  <c r="Z55" i="25" s="1"/>
  <c r="Z51" i="24"/>
  <c r="Z46" i="25" s="1"/>
  <c r="Z52" i="24"/>
  <c r="Z47" i="25" s="1"/>
  <c r="Z53" i="24"/>
  <c r="Z48" i="25" s="1"/>
  <c r="Z54" i="24"/>
  <c r="Z49" i="25" s="1"/>
  <c r="Y50" i="5"/>
  <c r="Y40" i="5"/>
  <c r="Z49" i="24"/>
  <c r="Z44" i="25" s="1"/>
  <c r="AA50" i="24" l="1"/>
  <c r="Z45" i="5"/>
  <c r="AA56" i="24"/>
  <c r="Z51" i="5"/>
  <c r="N24" i="31"/>
  <c r="Z48" i="24"/>
  <c r="Z43" i="25" s="1"/>
  <c r="Z59" i="24"/>
  <c r="Y54" i="5"/>
  <c r="E22" i="20"/>
  <c r="AA54" i="25"/>
  <c r="AA51" i="25" s="1"/>
  <c r="F23" i="32"/>
  <c r="Z46" i="24"/>
  <c r="Z41" i="25" s="1"/>
  <c r="Y41" i="5"/>
  <c r="AA50" i="25"/>
  <c r="H23" i="30"/>
  <c r="M24" i="31"/>
  <c r="AA40" i="25"/>
  <c r="L23" i="19"/>
  <c r="Z45" i="24"/>
  <c r="G22" i="18"/>
  <c r="Z55" i="24"/>
  <c r="Z45" i="25"/>
  <c r="M23" i="19"/>
  <c r="Z50" i="1"/>
  <c r="Z50" i="24" s="1"/>
  <c r="Z56" i="1"/>
  <c r="Z56" i="24" s="1"/>
  <c r="Z27" i="1"/>
  <c r="Z35" i="1"/>
  <c r="Z50" i="25" l="1"/>
  <c r="H22" i="30"/>
  <c r="N23" i="31"/>
  <c r="Z54" i="25"/>
  <c r="Z51" i="25" s="1"/>
  <c r="F22" i="32"/>
  <c r="M23" i="31"/>
  <c r="Z40" i="25"/>
  <c r="X57" i="24"/>
  <c r="X52" i="25" s="1"/>
  <c r="X58" i="24"/>
  <c r="X53" i="25" s="1"/>
  <c r="W54" i="5"/>
  <c r="X60" i="24"/>
  <c r="X55" i="25" s="1"/>
  <c r="X51" i="24"/>
  <c r="X46" i="25" s="1"/>
  <c r="X52" i="24"/>
  <c r="X47" i="25" s="1"/>
  <c r="X53" i="24"/>
  <c r="X48" i="25" s="1"/>
  <c r="X54" i="24"/>
  <c r="X49" i="25" s="1"/>
  <c r="W50" i="5"/>
  <c r="W40" i="5"/>
  <c r="W41" i="5"/>
  <c r="X49" i="24"/>
  <c r="X44" i="25" s="1"/>
  <c r="M21" i="19" l="1"/>
  <c r="X46" i="24"/>
  <c r="L21" i="19"/>
  <c r="X45" i="24"/>
  <c r="G20" i="18"/>
  <c r="X55" i="24"/>
  <c r="X45" i="25"/>
  <c r="E20" i="20"/>
  <c r="X59" i="24"/>
  <c r="W57" i="24"/>
  <c r="W52" i="25" s="1"/>
  <c r="W58" i="24"/>
  <c r="W53" i="25" s="1"/>
  <c r="V54" i="5"/>
  <c r="W60" i="24"/>
  <c r="W55" i="25" s="1"/>
  <c r="V40" i="5"/>
  <c r="V41" i="5"/>
  <c r="W49" i="24"/>
  <c r="W44" i="25" s="1"/>
  <c r="W48" i="24" l="1"/>
  <c r="W43" i="25" s="1"/>
  <c r="X54" i="25"/>
  <c r="X51" i="25" s="1"/>
  <c r="F20" i="32"/>
  <c r="X50" i="25"/>
  <c r="H20" i="30"/>
  <c r="L20" i="19"/>
  <c r="W45" i="24"/>
  <c r="M21" i="31"/>
  <c r="X40" i="25"/>
  <c r="X41" i="25"/>
  <c r="N21" i="31"/>
  <c r="M20" i="19"/>
  <c r="W46" i="24"/>
  <c r="E19" i="20"/>
  <c r="W59" i="24"/>
  <c r="V57" i="24"/>
  <c r="V52" i="25" s="1"/>
  <c r="V58" i="24"/>
  <c r="V53" i="25" s="1"/>
  <c r="U54" i="5"/>
  <c r="V60" i="24"/>
  <c r="V55" i="25" s="1"/>
  <c r="V51" i="24"/>
  <c r="V46" i="25" s="1"/>
  <c r="V52" i="24"/>
  <c r="V47" i="25" s="1"/>
  <c r="V53" i="24"/>
  <c r="V48" i="25" s="1"/>
  <c r="V54" i="24"/>
  <c r="V49" i="25" s="1"/>
  <c r="U50" i="5"/>
  <c r="U40" i="5"/>
  <c r="U41" i="5"/>
  <c r="V48" i="24"/>
  <c r="V43" i="25" s="1"/>
  <c r="W54" i="25" l="1"/>
  <c r="W51" i="25" s="1"/>
  <c r="F19" i="32"/>
  <c r="M19" i="19"/>
  <c r="V46" i="24"/>
  <c r="N20" i="31"/>
  <c r="W41" i="25"/>
  <c r="M20" i="31"/>
  <c r="W40" i="25"/>
  <c r="L19" i="19"/>
  <c r="V45" i="24"/>
  <c r="G18" i="18"/>
  <c r="V55" i="24"/>
  <c r="V45" i="25"/>
  <c r="E18" i="20"/>
  <c r="V59" i="24"/>
  <c r="U57" i="24"/>
  <c r="U52" i="25" s="1"/>
  <c r="U58" i="24"/>
  <c r="U53" i="25" s="1"/>
  <c r="T54" i="5"/>
  <c r="U60" i="24"/>
  <c r="U55" i="25" s="1"/>
  <c r="U51" i="24"/>
  <c r="U46" i="25" s="1"/>
  <c r="U52" i="24"/>
  <c r="U47" i="25" s="1"/>
  <c r="U53" i="24"/>
  <c r="U48" i="25" s="1"/>
  <c r="U54" i="24"/>
  <c r="U49" i="25" s="1"/>
  <c r="T50" i="5"/>
  <c r="T40" i="5"/>
  <c r="T41" i="5"/>
  <c r="U48" i="24"/>
  <c r="U43" i="25" s="1"/>
  <c r="U49" i="24"/>
  <c r="U44" i="25" s="1"/>
  <c r="V50" i="25" l="1"/>
  <c r="H18" i="30"/>
  <c r="V54" i="25"/>
  <c r="V51" i="25" s="1"/>
  <c r="F18" i="32"/>
  <c r="M18" i="19"/>
  <c r="U46" i="24"/>
  <c r="M19" i="31"/>
  <c r="V40" i="25"/>
  <c r="N19" i="31"/>
  <c r="V41" i="25"/>
  <c r="L18" i="19"/>
  <c r="U45" i="24"/>
  <c r="G17" i="18"/>
  <c r="U55" i="24"/>
  <c r="U50" i="25" s="1"/>
  <c r="U45" i="25"/>
  <c r="E17" i="20"/>
  <c r="U59" i="24"/>
  <c r="S57" i="24"/>
  <c r="S52" i="25" s="1"/>
  <c r="R54" i="5"/>
  <c r="S60" i="24"/>
  <c r="S55" i="25" s="1"/>
  <c r="S51" i="24"/>
  <c r="S46" i="25" s="1"/>
  <c r="S52" i="24"/>
  <c r="S47" i="25" s="1"/>
  <c r="S53" i="24"/>
  <c r="S48" i="25" s="1"/>
  <c r="R50" i="5"/>
  <c r="R41" i="5"/>
  <c r="S49" i="24"/>
  <c r="S44" i="25" s="1"/>
  <c r="S48" i="24" l="1"/>
  <c r="S43" i="25" s="1"/>
  <c r="S54" i="24"/>
  <c r="S49" i="25" s="1"/>
  <c r="S45" i="25" s="1"/>
  <c r="S58" i="24"/>
  <c r="S53" i="25" s="1"/>
  <c r="S45" i="24"/>
  <c r="M16" i="31" s="1"/>
  <c r="R40" i="5"/>
  <c r="U54" i="25"/>
  <c r="U51" i="25" s="1"/>
  <c r="F17" i="32"/>
  <c r="M16" i="19"/>
  <c r="S46" i="24"/>
  <c r="M18" i="31"/>
  <c r="U40" i="25"/>
  <c r="N18" i="31"/>
  <c r="U41" i="25"/>
  <c r="G15" i="18"/>
  <c r="S55" i="24"/>
  <c r="E15" i="20"/>
  <c r="S59" i="24"/>
  <c r="L16" i="19"/>
  <c r="T57" i="24"/>
  <c r="T52" i="25" s="1"/>
  <c r="S54" i="5"/>
  <c r="T60" i="24"/>
  <c r="T55" i="25" s="1"/>
  <c r="T51" i="24"/>
  <c r="T46" i="25" s="1"/>
  <c r="T52" i="24"/>
  <c r="T47" i="25" s="1"/>
  <c r="T53" i="24"/>
  <c r="T48" i="25" s="1"/>
  <c r="S50" i="5"/>
  <c r="S41" i="5"/>
  <c r="T49" i="24"/>
  <c r="T44" i="25" s="1"/>
  <c r="T54" i="24" l="1"/>
  <c r="T49" i="25" s="1"/>
  <c r="T45" i="25" s="1"/>
  <c r="T58" i="24"/>
  <c r="T53" i="25" s="1"/>
  <c r="T48" i="24"/>
  <c r="T43" i="25" s="1"/>
  <c r="S54" i="25"/>
  <c r="S51" i="25" s="1"/>
  <c r="F15" i="32"/>
  <c r="S40" i="25"/>
  <c r="T45" i="24"/>
  <c r="T40" i="25" s="1"/>
  <c r="S40" i="5"/>
  <c r="S50" i="25"/>
  <c r="H15" i="30"/>
  <c r="G16" i="18"/>
  <c r="T55" i="24"/>
  <c r="E16" i="20"/>
  <c r="T59" i="24"/>
  <c r="N16" i="31"/>
  <c r="S41" i="25"/>
  <c r="M17" i="19"/>
  <c r="T46" i="24"/>
  <c r="L17" i="19"/>
  <c r="T50" i="1"/>
  <c r="T50" i="24" s="1"/>
  <c r="T56" i="1"/>
  <c r="T56" i="24" s="1"/>
  <c r="Q54" i="5"/>
  <c r="R51" i="24"/>
  <c r="R46" i="25" s="1"/>
  <c r="R52" i="24"/>
  <c r="R47" i="25" s="1"/>
  <c r="R53" i="24"/>
  <c r="R48" i="25" s="1"/>
  <c r="Q50" i="5"/>
  <c r="Q41" i="5"/>
  <c r="R49" i="24"/>
  <c r="R44" i="25" s="1"/>
  <c r="T35" i="1"/>
  <c r="T27" i="1"/>
  <c r="M27" i="1"/>
  <c r="M17" i="31" l="1"/>
  <c r="R54" i="24"/>
  <c r="R49" i="25" s="1"/>
  <c r="R45" i="25" s="1"/>
  <c r="R60" i="24"/>
  <c r="R55" i="25" s="1"/>
  <c r="R58" i="24"/>
  <c r="R53" i="25" s="1"/>
  <c r="R48" i="24"/>
  <c r="R43" i="25" s="1"/>
  <c r="R57" i="24"/>
  <c r="R52" i="25" s="1"/>
  <c r="R45" i="24"/>
  <c r="M15" i="31" s="1"/>
  <c r="Q40" i="5"/>
  <c r="T50" i="25"/>
  <c r="H16" i="30"/>
  <c r="T54" i="25"/>
  <c r="T51" i="25" s="1"/>
  <c r="F16" i="32"/>
  <c r="G14" i="18"/>
  <c r="R55" i="24"/>
  <c r="E14" i="20"/>
  <c r="R59" i="24"/>
  <c r="N17" i="31"/>
  <c r="T41" i="25"/>
  <c r="M15" i="19"/>
  <c r="R46" i="24"/>
  <c r="L15" i="19"/>
  <c r="M27" i="24"/>
  <c r="G32" i="29" s="1"/>
  <c r="L22" i="5"/>
  <c r="R27" i="1"/>
  <c r="R56" i="1"/>
  <c r="R56" i="24" s="1"/>
  <c r="R50" i="1"/>
  <c r="R50" i="24" s="1"/>
  <c r="R35" i="1"/>
  <c r="P54" i="5"/>
  <c r="Q51" i="24"/>
  <c r="Q46" i="25" s="1"/>
  <c r="Q52" i="24"/>
  <c r="Q47" i="25" s="1"/>
  <c r="Q53" i="24"/>
  <c r="Q48" i="25" s="1"/>
  <c r="P50" i="5"/>
  <c r="P41" i="5"/>
  <c r="Q49" i="24"/>
  <c r="Q44" i="25" s="1"/>
  <c r="Q54" i="24" l="1"/>
  <c r="Q49" i="25" s="1"/>
  <c r="Q45" i="25" s="1"/>
  <c r="Q60" i="24"/>
  <c r="Q55" i="25" s="1"/>
  <c r="Q58" i="24"/>
  <c r="Q53" i="25" s="1"/>
  <c r="Q48" i="24"/>
  <c r="Q43" i="25" s="1"/>
  <c r="Q57" i="24"/>
  <c r="Q52" i="25" s="1"/>
  <c r="R54" i="25"/>
  <c r="R51" i="25" s="1"/>
  <c r="F14" i="32"/>
  <c r="Q45" i="24"/>
  <c r="M14" i="31" s="1"/>
  <c r="P40" i="5"/>
  <c r="R40" i="25"/>
  <c r="R50" i="25"/>
  <c r="H14" i="30"/>
  <c r="M14" i="19"/>
  <c r="Q46" i="24"/>
  <c r="N15" i="31"/>
  <c r="R41" i="25"/>
  <c r="G13" i="18"/>
  <c r="Q55" i="24"/>
  <c r="E13" i="20"/>
  <c r="Q59" i="24"/>
  <c r="L14" i="19"/>
  <c r="Q50" i="1"/>
  <c r="Q50" i="24" s="1"/>
  <c r="Q56" i="1"/>
  <c r="Q56" i="24" s="1"/>
  <c r="Q35" i="1"/>
  <c r="Q27" i="1"/>
  <c r="P57" i="24"/>
  <c r="P52" i="25" s="1"/>
  <c r="P58" i="24"/>
  <c r="P53" i="25" s="1"/>
  <c r="O54" i="5"/>
  <c r="P60" i="24"/>
  <c r="P55" i="25" s="1"/>
  <c r="P52" i="24"/>
  <c r="P47" i="25" s="1"/>
  <c r="P53" i="24"/>
  <c r="P48" i="25" s="1"/>
  <c r="O50" i="5"/>
  <c r="O40" i="5"/>
  <c r="O41" i="5"/>
  <c r="P49" i="24"/>
  <c r="P44" i="25" s="1"/>
  <c r="P48" i="24" l="1"/>
  <c r="P43" i="25" s="1"/>
  <c r="P51" i="24"/>
  <c r="P46" i="25" s="1"/>
  <c r="P54" i="24"/>
  <c r="P49" i="25" s="1"/>
  <c r="Q40" i="25"/>
  <c r="Q50" i="25"/>
  <c r="H13" i="30"/>
  <c r="Q54" i="25"/>
  <c r="Q51" i="25" s="1"/>
  <c r="F13" i="32"/>
  <c r="M13" i="19"/>
  <c r="P46" i="24"/>
  <c r="L13" i="19"/>
  <c r="P45" i="24"/>
  <c r="G12" i="18"/>
  <c r="P55" i="24"/>
  <c r="E12" i="20"/>
  <c r="P59" i="24"/>
  <c r="N14" i="31"/>
  <c r="Q41" i="25"/>
  <c r="P27" i="1"/>
  <c r="P35" i="1"/>
  <c r="P50" i="1"/>
  <c r="P50" i="24" s="1"/>
  <c r="P56" i="1"/>
  <c r="P56" i="24" s="1"/>
  <c r="O58" i="24"/>
  <c r="O53" i="25" s="1"/>
  <c r="N54" i="5"/>
  <c r="O60" i="24"/>
  <c r="O55" i="25" s="1"/>
  <c r="O51" i="24"/>
  <c r="O46" i="25" s="1"/>
  <c r="O52" i="24"/>
  <c r="O47" i="25" s="1"/>
  <c r="O53" i="24"/>
  <c r="O48" i="25" s="1"/>
  <c r="O54" i="24"/>
  <c r="O49" i="25" s="1"/>
  <c r="N50" i="5"/>
  <c r="N41" i="5"/>
  <c r="O49" i="24"/>
  <c r="O44" i="25" s="1"/>
  <c r="P45" i="25" l="1"/>
  <c r="O48" i="24"/>
  <c r="O43" i="25" s="1"/>
  <c r="O57" i="24"/>
  <c r="O52" i="25" s="1"/>
  <c r="P54" i="25"/>
  <c r="P51" i="25" s="1"/>
  <c r="F12" i="32"/>
  <c r="O45" i="24"/>
  <c r="O40" i="25" s="1"/>
  <c r="N40" i="5"/>
  <c r="P50" i="25"/>
  <c r="H12" i="30"/>
  <c r="G11" i="18"/>
  <c r="O55" i="24"/>
  <c r="O45" i="25"/>
  <c r="E11" i="20"/>
  <c r="O59" i="24"/>
  <c r="M12" i="19"/>
  <c r="O46" i="24"/>
  <c r="M13" i="31"/>
  <c r="P40" i="25"/>
  <c r="N13" i="31"/>
  <c r="P41" i="25"/>
  <c r="L12" i="19"/>
  <c r="O56" i="1"/>
  <c r="O56" i="24" s="1"/>
  <c r="O50" i="1"/>
  <c r="O50" i="24" s="1"/>
  <c r="O27" i="1"/>
  <c r="O35" i="1"/>
  <c r="M12" i="31" l="1"/>
  <c r="O50" i="25"/>
  <c r="H11" i="30"/>
  <c r="O54" i="25"/>
  <c r="O51" i="25" s="1"/>
  <c r="F11" i="32"/>
  <c r="N12" i="31"/>
  <c r="O41" i="25"/>
  <c r="M50" i="1"/>
  <c r="M56" i="1"/>
  <c r="M35" i="1"/>
  <c r="M56" i="24" l="1"/>
  <c r="F32" i="29" s="1"/>
  <c r="M50" i="24"/>
  <c r="D32" i="29" s="1"/>
  <c r="M35" i="24"/>
  <c r="E32" i="29" s="1"/>
  <c r="L30" i="5"/>
  <c r="L51" i="5"/>
  <c r="L45" i="5"/>
  <c r="M26" i="1"/>
  <c r="G35" i="3" s="1"/>
  <c r="M26" i="24" l="1"/>
  <c r="H32" i="29" s="1"/>
  <c r="L21" i="5"/>
  <c r="L58" i="24"/>
  <c r="L51" i="24"/>
  <c r="L46" i="25" s="1"/>
  <c r="L52" i="24"/>
  <c r="L53" i="24"/>
  <c r="L54" i="24"/>
  <c r="K50" i="5"/>
  <c r="K40" i="5"/>
  <c r="L48" i="24"/>
  <c r="L49" i="24"/>
  <c r="D34" i="3"/>
  <c r="L48" i="25" l="1"/>
  <c r="F31" i="30"/>
  <c r="L47" i="25"/>
  <c r="E31" i="30"/>
  <c r="L44" i="25"/>
  <c r="Q32" i="31"/>
  <c r="D31" i="30"/>
  <c r="L43" i="25"/>
  <c r="P32" i="31"/>
  <c r="L49" i="25"/>
  <c r="G31" i="30"/>
  <c r="L53" i="25"/>
  <c r="E31" i="32"/>
  <c r="L57" i="24"/>
  <c r="L60" i="24"/>
  <c r="H31" i="28"/>
  <c r="L46" i="24"/>
  <c r="K41" i="5"/>
  <c r="L59" i="24"/>
  <c r="F31" i="32" s="1"/>
  <c r="K54" i="5"/>
  <c r="L45" i="24"/>
  <c r="M32" i="31" s="1"/>
  <c r="G31" i="18"/>
  <c r="L55" i="24"/>
  <c r="L45" i="25" l="1"/>
  <c r="L52" i="25"/>
  <c r="D31" i="32"/>
  <c r="L55" i="25"/>
  <c r="G31" i="32"/>
  <c r="L50" i="25"/>
  <c r="H31" i="30"/>
  <c r="L41" i="25"/>
  <c r="N32" i="31"/>
  <c r="L54" i="25"/>
  <c r="L40" i="25"/>
  <c r="G51" i="24"/>
  <c r="G46" i="25" s="1"/>
  <c r="G52" i="24"/>
  <c r="G47" i="25" s="1"/>
  <c r="G53" i="24"/>
  <c r="G48" i="25" s="1"/>
  <c r="G54" i="24"/>
  <c r="G49" i="25" s="1"/>
  <c r="G49" i="24"/>
  <c r="G44" i="25" s="1"/>
  <c r="D33" i="3"/>
  <c r="L51" i="25" l="1"/>
  <c r="G48" i="24"/>
  <c r="G43" i="25" s="1"/>
  <c r="G57" i="24"/>
  <c r="G52" i="25" s="1"/>
  <c r="G60" i="24"/>
  <c r="G55" i="25" s="1"/>
  <c r="G58" i="24"/>
  <c r="G53" i="25" s="1"/>
  <c r="F50" i="5"/>
  <c r="G30" i="18"/>
  <c r="G46" i="24"/>
  <c r="N31" i="31" s="1"/>
  <c r="F41" i="5"/>
  <c r="G45" i="24"/>
  <c r="M31" i="31" s="1"/>
  <c r="F40" i="5"/>
  <c r="G59" i="24"/>
  <c r="F54" i="5"/>
  <c r="E30" i="20"/>
  <c r="G55" i="24"/>
  <c r="G45" i="25"/>
  <c r="L31" i="19"/>
  <c r="M31" i="19"/>
  <c r="F58" i="24"/>
  <c r="F53" i="25" s="1"/>
  <c r="F60" i="24"/>
  <c r="F55" i="25" s="1"/>
  <c r="F51" i="24"/>
  <c r="F46" i="25" s="1"/>
  <c r="F52" i="24"/>
  <c r="F47" i="25" s="1"/>
  <c r="F53" i="24"/>
  <c r="F48" i="25" s="1"/>
  <c r="F54" i="24"/>
  <c r="F49" i="25" s="1"/>
  <c r="E50" i="5"/>
  <c r="F49" i="24"/>
  <c r="F44" i="25" s="1"/>
  <c r="G27" i="1"/>
  <c r="I27" i="1"/>
  <c r="J27" i="1"/>
  <c r="K27" i="1"/>
  <c r="D29" i="3"/>
  <c r="G50" i="25" l="1"/>
  <c r="H30" i="30"/>
  <c r="F48" i="24"/>
  <c r="F43" i="25" s="1"/>
  <c r="F57" i="24"/>
  <c r="F52" i="25" s="1"/>
  <c r="G40" i="25"/>
  <c r="F46" i="24"/>
  <c r="N30" i="31" s="1"/>
  <c r="E41" i="5"/>
  <c r="G54" i="25"/>
  <c r="G51" i="25" s="1"/>
  <c r="F30" i="32"/>
  <c r="F45" i="24"/>
  <c r="M30" i="31" s="1"/>
  <c r="E40" i="5"/>
  <c r="F59" i="24"/>
  <c r="E29" i="20"/>
  <c r="E54" i="5"/>
  <c r="G41" i="25"/>
  <c r="G29" i="18"/>
  <c r="F55" i="24"/>
  <c r="F45" i="25"/>
  <c r="L30" i="19"/>
  <c r="M30" i="19"/>
  <c r="F27" i="1"/>
  <c r="F56" i="1"/>
  <c r="F56" i="24" s="1"/>
  <c r="G56" i="1"/>
  <c r="G56" i="24" s="1"/>
  <c r="I56" i="1"/>
  <c r="I56" i="24" s="1"/>
  <c r="J56" i="1"/>
  <c r="J56" i="24" s="1"/>
  <c r="K56" i="1"/>
  <c r="K56" i="24" s="1"/>
  <c r="F50" i="1"/>
  <c r="F50" i="24" s="1"/>
  <c r="G50" i="1"/>
  <c r="G50" i="24" s="1"/>
  <c r="I50" i="1"/>
  <c r="I50" i="24" s="1"/>
  <c r="J50" i="1"/>
  <c r="J50" i="24" s="1"/>
  <c r="K50" i="1"/>
  <c r="K50" i="24" s="1"/>
  <c r="F50" i="25" l="1"/>
  <c r="H29" i="30"/>
  <c r="F40" i="25"/>
  <c r="F41" i="25"/>
  <c r="F54" i="25"/>
  <c r="F51" i="25" s="1"/>
  <c r="F29" i="32"/>
  <c r="I35" i="1"/>
  <c r="J35" i="1"/>
  <c r="K35" i="1"/>
  <c r="D57" i="24" l="1"/>
  <c r="D58" i="24"/>
  <c r="D59" i="24"/>
  <c r="D54" i="25" s="1"/>
  <c r="D60" i="24"/>
  <c r="D51" i="24"/>
  <c r="D52" i="24"/>
  <c r="D53" i="24"/>
  <c r="D54" i="24"/>
  <c r="D55" i="24"/>
  <c r="D50" i="25" s="1"/>
  <c r="D44" i="24"/>
  <c r="D45" i="24"/>
  <c r="D40" i="25" s="1"/>
  <c r="D46" i="24"/>
  <c r="D41" i="25" s="1"/>
  <c r="D48" i="24"/>
  <c r="D49" i="24"/>
  <c r="C40" i="5" l="1"/>
  <c r="C54" i="5"/>
  <c r="C41" i="5"/>
  <c r="C50" i="5"/>
  <c r="D27" i="1"/>
  <c r="D56" i="1"/>
  <c r="D35" i="1"/>
  <c r="D50" i="1"/>
  <c r="D8" i="17" l="1"/>
  <c r="C8" i="17"/>
  <c r="D56" i="24"/>
  <c r="F8" i="17"/>
  <c r="D50" i="24"/>
  <c r="E8" i="17"/>
  <c r="K20" i="34" l="1"/>
  <c r="J20" i="34"/>
  <c r="I20" i="34"/>
  <c r="H20" i="34"/>
  <c r="G20" i="34"/>
  <c r="F20" i="34"/>
  <c r="E20" i="34"/>
  <c r="D20" i="34"/>
  <c r="W56" i="1"/>
  <c r="W56" i="24" s="1"/>
  <c r="W50" i="1" l="1"/>
  <c r="W50" i="24" s="1"/>
  <c r="W35" i="1"/>
  <c r="W27" i="1"/>
  <c r="U56" i="1"/>
  <c r="U56" i="24" s="1"/>
  <c r="S27" i="1"/>
  <c r="AC27" i="1" l="1"/>
  <c r="AC35" i="1"/>
  <c r="X50" i="1"/>
  <c r="X50" i="24" s="1"/>
  <c r="X56" i="1"/>
  <c r="X56" i="24" s="1"/>
  <c r="U50" i="1"/>
  <c r="U50" i="24" s="1"/>
  <c r="S50" i="1"/>
  <c r="S50" i="24" s="1"/>
  <c r="S56" i="1"/>
  <c r="S56" i="24" s="1"/>
  <c r="U35" i="1"/>
  <c r="V50" i="24"/>
  <c r="V56" i="24"/>
  <c r="S35" i="1"/>
  <c r="U27" i="1"/>
  <c r="F35" i="1"/>
  <c r="AC35" i="24" l="1"/>
  <c r="AB30" i="5"/>
  <c r="AC27" i="24"/>
  <c r="AB22" i="5"/>
  <c r="AB21" i="5" s="1"/>
  <c r="L27" i="1"/>
  <c r="L50" i="1"/>
  <c r="L50" i="24" s="1"/>
  <c r="L56" i="1"/>
  <c r="L56" i="24" s="1"/>
  <c r="L35" i="1"/>
  <c r="G35" i="1"/>
  <c r="E39" i="26"/>
  <c r="D25" i="28" s="1"/>
  <c r="E40" i="26"/>
  <c r="D26" i="28" s="1"/>
  <c r="E23" i="26" l="1"/>
  <c r="D10" i="28" s="1"/>
  <c r="E24" i="26"/>
  <c r="D11" i="28" s="1"/>
  <c r="E25" i="26"/>
  <c r="D12" i="28" s="1"/>
  <c r="D13" i="28"/>
  <c r="E27" i="26"/>
  <c r="D14" i="28" s="1"/>
  <c r="E28" i="26"/>
  <c r="D15" i="28" s="1"/>
  <c r="E29" i="26"/>
  <c r="D16" i="28" s="1"/>
  <c r="E31" i="26"/>
  <c r="D18" i="28" s="1"/>
  <c r="K21" i="34" l="1"/>
  <c r="J21" i="34"/>
  <c r="I21" i="34"/>
  <c r="H21" i="34"/>
  <c r="G21" i="34"/>
  <c r="F21" i="34"/>
  <c r="E21" i="34"/>
  <c r="D21" i="34"/>
  <c r="D17" i="34" l="1"/>
  <c r="E17" i="34"/>
  <c r="F17" i="34"/>
  <c r="G17" i="34"/>
  <c r="H17" i="34"/>
  <c r="I17" i="34"/>
  <c r="J17" i="34"/>
  <c r="K17" i="34"/>
  <c r="D14" i="34" l="1"/>
  <c r="E14" i="34"/>
  <c r="F14" i="34"/>
  <c r="G14" i="34"/>
  <c r="H14" i="34"/>
  <c r="I14" i="34"/>
  <c r="J14" i="34"/>
  <c r="K14" i="34"/>
  <c r="F14" i="30" l="1"/>
  <c r="D15" i="34"/>
  <c r="E15" i="34"/>
  <c r="F15" i="34"/>
  <c r="G15" i="34"/>
  <c r="H15" i="34"/>
  <c r="I15" i="34"/>
  <c r="J15" i="34"/>
  <c r="K15" i="34"/>
  <c r="D13" i="34" l="1"/>
  <c r="E13" i="34"/>
  <c r="F13" i="34"/>
  <c r="G13" i="34"/>
  <c r="H13" i="34"/>
  <c r="I13" i="34"/>
  <c r="J13" i="34"/>
  <c r="K13" i="34"/>
  <c r="D16" i="34" l="1"/>
  <c r="E16" i="34"/>
  <c r="F16" i="34"/>
  <c r="G16" i="34"/>
  <c r="H16" i="34"/>
  <c r="I16" i="34"/>
  <c r="J16" i="34"/>
  <c r="K16" i="34"/>
  <c r="V10" i="24" l="1"/>
  <c r="E17" i="28" s="1"/>
  <c r="V11" i="24"/>
  <c r="F17" i="28" s="1"/>
  <c r="V12" i="24"/>
  <c r="V13" i="24"/>
  <c r="V14" i="24"/>
  <c r="G17" i="28" s="1"/>
  <c r="V25" i="24"/>
  <c r="V28" i="24"/>
  <c r="D19" i="33" s="1"/>
  <c r="V29" i="24"/>
  <c r="E19" i="33" s="1"/>
  <c r="V30" i="24"/>
  <c r="F19" i="33" s="1"/>
  <c r="V31" i="24"/>
  <c r="G19" i="33" s="1"/>
  <c r="V33" i="24"/>
  <c r="I19" i="33" s="1"/>
  <c r="V34" i="24"/>
  <c r="J19" i="33" s="1"/>
  <c r="V36" i="24"/>
  <c r="D19" i="31" s="1"/>
  <c r="V37" i="24"/>
  <c r="E19" i="31" s="1"/>
  <c r="V38" i="24"/>
  <c r="F19" i="31" s="1"/>
  <c r="V39" i="24"/>
  <c r="G19" i="31" s="1"/>
  <c r="V40" i="24"/>
  <c r="H19" i="31" s="1"/>
  <c r="V41" i="24"/>
  <c r="I19" i="31" s="1"/>
  <c r="V42" i="24"/>
  <c r="J19" i="31" s="1"/>
  <c r="V43" i="24"/>
  <c r="K19" i="31" s="1"/>
  <c r="V44" i="24"/>
  <c r="L19" i="31" s="1"/>
  <c r="P19" i="31"/>
  <c r="D18" i="29"/>
  <c r="D18" i="30"/>
  <c r="E18" i="30"/>
  <c r="F18" i="30"/>
  <c r="G18" i="30"/>
  <c r="F18" i="29"/>
  <c r="D18" i="32"/>
  <c r="E18" i="32"/>
  <c r="G18" i="32"/>
  <c r="V61" i="24"/>
  <c r="V9" i="24"/>
  <c r="D19" i="34"/>
  <c r="E19" i="34"/>
  <c r="F19" i="34"/>
  <c r="G19" i="34"/>
  <c r="H19" i="34"/>
  <c r="I19" i="34"/>
  <c r="J19" i="34"/>
  <c r="K19" i="34"/>
  <c r="I18" i="30" l="1"/>
  <c r="D24" i="34"/>
  <c r="E24" i="34"/>
  <c r="F24" i="34"/>
  <c r="G24" i="34"/>
  <c r="H24" i="34"/>
  <c r="I24" i="34"/>
  <c r="J24" i="34"/>
  <c r="K24" i="34"/>
  <c r="D27" i="34" l="1"/>
  <c r="E27" i="34"/>
  <c r="F27" i="34"/>
  <c r="G27" i="34"/>
  <c r="H27" i="34"/>
  <c r="I27" i="34"/>
  <c r="J27" i="34"/>
  <c r="K27" i="34"/>
  <c r="D26" i="34" l="1"/>
  <c r="E26" i="34"/>
  <c r="F26" i="34"/>
  <c r="G26" i="34"/>
  <c r="H26" i="34"/>
  <c r="I26" i="34"/>
  <c r="J26" i="34"/>
  <c r="K26" i="34"/>
  <c r="D23" i="34" l="1"/>
  <c r="E23" i="34"/>
  <c r="F23" i="34"/>
  <c r="G23" i="34"/>
  <c r="H23" i="34"/>
  <c r="I23" i="34"/>
  <c r="J23" i="34"/>
  <c r="K23" i="34"/>
  <c r="W36" i="24" l="1"/>
  <c r="D20" i="31" s="1"/>
  <c r="G9" i="24" l="1"/>
  <c r="D11" i="27" s="1"/>
  <c r="D12" i="34" l="1"/>
  <c r="E12" i="34"/>
  <c r="F12" i="34"/>
  <c r="G12" i="34"/>
  <c r="H12" i="34"/>
  <c r="I12" i="34"/>
  <c r="J12" i="34"/>
  <c r="K12" i="34"/>
  <c r="D25" i="34" l="1"/>
  <c r="E25" i="34"/>
  <c r="F25" i="34"/>
  <c r="G25" i="34"/>
  <c r="H25" i="34"/>
  <c r="I25" i="34"/>
  <c r="J25" i="34"/>
  <c r="K25" i="34"/>
  <c r="D18" i="34" l="1"/>
  <c r="E18" i="34"/>
  <c r="F18" i="34"/>
  <c r="G18" i="34"/>
  <c r="H18" i="34"/>
  <c r="I18" i="34"/>
  <c r="J18" i="34"/>
  <c r="K18" i="34"/>
  <c r="D28" i="34" l="1"/>
  <c r="E28" i="34"/>
  <c r="F28" i="34"/>
  <c r="G28" i="34"/>
  <c r="H28" i="34"/>
  <c r="I28" i="34"/>
  <c r="J28" i="34"/>
  <c r="K28" i="34"/>
  <c r="F10" i="24" l="1"/>
  <c r="G10" i="24"/>
  <c r="I10" i="24"/>
  <c r="E12" i="27" s="1"/>
  <c r="J10" i="24"/>
  <c r="E13" i="27" s="1"/>
  <c r="K10" i="24"/>
  <c r="E14" i="27" s="1"/>
  <c r="L10" i="24"/>
  <c r="O10" i="24"/>
  <c r="E10" i="28" s="1"/>
  <c r="P10" i="24"/>
  <c r="E11" i="28" s="1"/>
  <c r="Q10" i="24"/>
  <c r="E12" i="28" s="1"/>
  <c r="R10" i="24"/>
  <c r="E13" i="28" s="1"/>
  <c r="S10" i="24"/>
  <c r="E14" i="28" s="1"/>
  <c r="T10" i="24"/>
  <c r="E15" i="28" s="1"/>
  <c r="U10" i="24"/>
  <c r="E16" i="28" s="1"/>
  <c r="W10" i="24"/>
  <c r="E18" i="28" s="1"/>
  <c r="Z10" i="24"/>
  <c r="E21" i="28" s="1"/>
  <c r="AA10" i="24"/>
  <c r="E22" i="28" s="1"/>
  <c r="AB10" i="24"/>
  <c r="E23" i="28" s="1"/>
  <c r="E24" i="28"/>
  <c r="AE10" i="24"/>
  <c r="E26" i="28" s="1"/>
  <c r="F11" i="24"/>
  <c r="G11" i="24"/>
  <c r="E32" i="28" s="1"/>
  <c r="I11" i="24"/>
  <c r="F12" i="27" s="1"/>
  <c r="J11" i="24"/>
  <c r="F13" i="27" s="1"/>
  <c r="K11" i="24"/>
  <c r="F14" i="27" s="1"/>
  <c r="L11" i="24"/>
  <c r="O11" i="24"/>
  <c r="F10" i="28" s="1"/>
  <c r="P11" i="24"/>
  <c r="F11" i="28" s="1"/>
  <c r="Q11" i="24"/>
  <c r="F12" i="28" s="1"/>
  <c r="R11" i="24"/>
  <c r="F13" i="28" s="1"/>
  <c r="S11" i="24"/>
  <c r="F14" i="28" s="1"/>
  <c r="T11" i="24"/>
  <c r="F15" i="28" s="1"/>
  <c r="U11" i="24"/>
  <c r="F16" i="28" s="1"/>
  <c r="W11" i="24"/>
  <c r="F18" i="28" s="1"/>
  <c r="Z11" i="24"/>
  <c r="F21" i="28" s="1"/>
  <c r="AA11" i="24"/>
  <c r="F22" i="28" s="1"/>
  <c r="AB11" i="24"/>
  <c r="F23" i="28" s="1"/>
  <c r="AE11" i="24"/>
  <c r="F12" i="24"/>
  <c r="G12" i="24"/>
  <c r="F32" i="28" s="1"/>
  <c r="I12" i="24"/>
  <c r="J12" i="24"/>
  <c r="K12" i="24"/>
  <c r="L12" i="24"/>
  <c r="N12" i="24"/>
  <c r="O12" i="24"/>
  <c r="P12" i="24"/>
  <c r="Q12" i="24"/>
  <c r="R12" i="24"/>
  <c r="S12" i="24"/>
  <c r="T12" i="24"/>
  <c r="U12" i="24"/>
  <c r="W12" i="24"/>
  <c r="X12" i="24"/>
  <c r="Z12" i="24"/>
  <c r="AA12" i="24"/>
  <c r="AB12" i="24"/>
  <c r="AD12" i="24"/>
  <c r="AE12" i="24"/>
  <c r="F13" i="24"/>
  <c r="G13" i="24"/>
  <c r="I13" i="24"/>
  <c r="J13" i="24"/>
  <c r="K13" i="24"/>
  <c r="L13" i="24"/>
  <c r="N13" i="24"/>
  <c r="O13" i="24"/>
  <c r="P13" i="24"/>
  <c r="Q13" i="24"/>
  <c r="R13" i="24"/>
  <c r="S13" i="24"/>
  <c r="T13" i="24"/>
  <c r="U13" i="24"/>
  <c r="W13" i="24"/>
  <c r="X13" i="24"/>
  <c r="Z13" i="24"/>
  <c r="AA13" i="24"/>
  <c r="AB13" i="24"/>
  <c r="AD13" i="24"/>
  <c r="AE13" i="24"/>
  <c r="F14" i="24"/>
  <c r="G14" i="24"/>
  <c r="I14" i="24"/>
  <c r="G12" i="27" s="1"/>
  <c r="J14" i="24"/>
  <c r="K14" i="24"/>
  <c r="G14" i="27" s="1"/>
  <c r="L14" i="24"/>
  <c r="O14" i="24"/>
  <c r="G10" i="28" s="1"/>
  <c r="P14" i="24"/>
  <c r="G11" i="28" s="1"/>
  <c r="Q14" i="24"/>
  <c r="G12" i="28" s="1"/>
  <c r="R14" i="24"/>
  <c r="G13" i="28" s="1"/>
  <c r="S14" i="24"/>
  <c r="G14" i="28" s="1"/>
  <c r="T14" i="24"/>
  <c r="G15" i="28" s="1"/>
  <c r="U14" i="24"/>
  <c r="G16" i="28" s="1"/>
  <c r="W14" i="24"/>
  <c r="G18" i="28" s="1"/>
  <c r="Z14" i="24"/>
  <c r="G21" i="28" s="1"/>
  <c r="AA14" i="24"/>
  <c r="G22" i="28" s="1"/>
  <c r="AB14" i="24"/>
  <c r="G23" i="28" s="1"/>
  <c r="AE14" i="24"/>
  <c r="F17" i="24"/>
  <c r="G17" i="24"/>
  <c r="I17" i="24"/>
  <c r="J17" i="24"/>
  <c r="K17" i="24"/>
  <c r="L17" i="24"/>
  <c r="F18" i="24"/>
  <c r="G18" i="24"/>
  <c r="L18" i="24"/>
  <c r="F19" i="24"/>
  <c r="G19" i="24"/>
  <c r="L19" i="24"/>
  <c r="F20" i="24"/>
  <c r="G20" i="24"/>
  <c r="I20" i="24"/>
  <c r="J20" i="24"/>
  <c r="K20" i="24"/>
  <c r="L20" i="24"/>
  <c r="Z20" i="24"/>
  <c r="AA20" i="24"/>
  <c r="AB20" i="24"/>
  <c r="F21" i="24"/>
  <c r="G21" i="24"/>
  <c r="I21" i="24"/>
  <c r="J21" i="24"/>
  <c r="K21" i="24"/>
  <c r="L21" i="24"/>
  <c r="Z21" i="24"/>
  <c r="AA21" i="24"/>
  <c r="AB21" i="24"/>
  <c r="F22" i="24"/>
  <c r="G22" i="24"/>
  <c r="I22" i="24"/>
  <c r="J22" i="24"/>
  <c r="K22" i="24"/>
  <c r="L22" i="24"/>
  <c r="F23" i="24"/>
  <c r="G23" i="24"/>
  <c r="I23" i="24"/>
  <c r="J23" i="24"/>
  <c r="K23" i="24"/>
  <c r="L23" i="24"/>
  <c r="F24" i="24"/>
  <c r="G24" i="24"/>
  <c r="I24" i="24"/>
  <c r="J24" i="24"/>
  <c r="K24" i="24"/>
  <c r="L24" i="24"/>
  <c r="F25" i="24"/>
  <c r="G25" i="24"/>
  <c r="I25" i="24"/>
  <c r="J25" i="24"/>
  <c r="K25" i="24"/>
  <c r="L25" i="24"/>
  <c r="O25" i="24"/>
  <c r="P25" i="24"/>
  <c r="Q25" i="24"/>
  <c r="R25" i="24"/>
  <c r="S25" i="24"/>
  <c r="T25" i="24"/>
  <c r="U25" i="24"/>
  <c r="W25" i="24"/>
  <c r="X25" i="24"/>
  <c r="Z25" i="24"/>
  <c r="AA25" i="24"/>
  <c r="AB25" i="24"/>
  <c r="AE25" i="24"/>
  <c r="F27" i="24"/>
  <c r="G29" i="29" s="1"/>
  <c r="G27" i="24"/>
  <c r="I27" i="24"/>
  <c r="J27" i="24"/>
  <c r="K27" i="24"/>
  <c r="L27" i="24"/>
  <c r="G31" i="29" s="1"/>
  <c r="O27" i="24"/>
  <c r="G11" i="29" s="1"/>
  <c r="P27" i="24"/>
  <c r="G12" i="29" s="1"/>
  <c r="Q27" i="24"/>
  <c r="G13" i="29" s="1"/>
  <c r="R27" i="24"/>
  <c r="G14" i="29" s="1"/>
  <c r="S27" i="24"/>
  <c r="G15" i="29" s="1"/>
  <c r="T27" i="24"/>
  <c r="G16" i="29" s="1"/>
  <c r="U27" i="24"/>
  <c r="G17" i="29" s="1"/>
  <c r="W27" i="24"/>
  <c r="G19" i="29" s="1"/>
  <c r="Z27" i="24"/>
  <c r="G22" i="29" s="1"/>
  <c r="AA27" i="24"/>
  <c r="G23" i="29" s="1"/>
  <c r="AB27" i="24"/>
  <c r="G24" i="29" s="1"/>
  <c r="G25" i="29"/>
  <c r="AE27" i="24"/>
  <c r="G27" i="29" s="1"/>
  <c r="F28" i="24"/>
  <c r="D30" i="33" s="1"/>
  <c r="G28" i="24"/>
  <c r="D31" i="33" s="1"/>
  <c r="I28" i="24"/>
  <c r="J28" i="24"/>
  <c r="K28" i="24"/>
  <c r="L28" i="24"/>
  <c r="D32" i="33" s="1"/>
  <c r="O28" i="24"/>
  <c r="D12" i="33" s="1"/>
  <c r="P28" i="24"/>
  <c r="D13" i="33" s="1"/>
  <c r="Q28" i="24"/>
  <c r="D14" i="33" s="1"/>
  <c r="R28" i="24"/>
  <c r="D15" i="33" s="1"/>
  <c r="S28" i="24"/>
  <c r="D16" i="33" s="1"/>
  <c r="T28" i="24"/>
  <c r="D17" i="33" s="1"/>
  <c r="U28" i="24"/>
  <c r="D18" i="33" s="1"/>
  <c r="W28" i="24"/>
  <c r="D20" i="33" s="1"/>
  <c r="X28" i="24"/>
  <c r="D21" i="33" s="1"/>
  <c r="Z28" i="24"/>
  <c r="D23" i="33" s="1"/>
  <c r="AA28" i="24"/>
  <c r="D24" i="33" s="1"/>
  <c r="AB28" i="24"/>
  <c r="D25" i="33" s="1"/>
  <c r="D26" i="33"/>
  <c r="AE28" i="24"/>
  <c r="F29" i="24"/>
  <c r="E30" i="33" s="1"/>
  <c r="G29" i="24"/>
  <c r="E31" i="33" s="1"/>
  <c r="I29" i="24"/>
  <c r="J29" i="24"/>
  <c r="K29" i="24"/>
  <c r="L29" i="24"/>
  <c r="E32" i="33" s="1"/>
  <c r="O29" i="24"/>
  <c r="E12" i="33" s="1"/>
  <c r="P29" i="24"/>
  <c r="E13" i="33" s="1"/>
  <c r="Q29" i="24"/>
  <c r="E14" i="33" s="1"/>
  <c r="R29" i="24"/>
  <c r="E15" i="33" s="1"/>
  <c r="S29" i="24"/>
  <c r="E16" i="33" s="1"/>
  <c r="T29" i="24"/>
  <c r="E17" i="33" s="1"/>
  <c r="U29" i="24"/>
  <c r="E18" i="33" s="1"/>
  <c r="W29" i="24"/>
  <c r="E20" i="33" s="1"/>
  <c r="X29" i="24"/>
  <c r="E21" i="33" s="1"/>
  <c r="Z29" i="24"/>
  <c r="E23" i="33" s="1"/>
  <c r="AA29" i="24"/>
  <c r="E24" i="33" s="1"/>
  <c r="AB29" i="24"/>
  <c r="E25" i="33" s="1"/>
  <c r="E26" i="33"/>
  <c r="AE29" i="24"/>
  <c r="F30" i="24"/>
  <c r="F30" i="33" s="1"/>
  <c r="G30" i="24"/>
  <c r="F31" i="33" s="1"/>
  <c r="I30" i="24"/>
  <c r="J30" i="24"/>
  <c r="K30" i="24"/>
  <c r="L30" i="24"/>
  <c r="F32" i="33" s="1"/>
  <c r="O30" i="24"/>
  <c r="F12" i="33" s="1"/>
  <c r="P30" i="24"/>
  <c r="F13" i="33" s="1"/>
  <c r="Q30" i="24"/>
  <c r="F14" i="33" s="1"/>
  <c r="R30" i="24"/>
  <c r="F15" i="33" s="1"/>
  <c r="S30" i="24"/>
  <c r="F16" i="33" s="1"/>
  <c r="T30" i="24"/>
  <c r="F17" i="33" s="1"/>
  <c r="U30" i="24"/>
  <c r="F18" i="33" s="1"/>
  <c r="W30" i="24"/>
  <c r="F20" i="33" s="1"/>
  <c r="X30" i="24"/>
  <c r="F21" i="33" s="1"/>
  <c r="Z30" i="24"/>
  <c r="F23" i="33" s="1"/>
  <c r="AA30" i="24"/>
  <c r="F24" i="33" s="1"/>
  <c r="AB30" i="24"/>
  <c r="F25" i="33" s="1"/>
  <c r="F26" i="33"/>
  <c r="AE30" i="24"/>
  <c r="F31" i="24"/>
  <c r="G30" i="33" s="1"/>
  <c r="G31" i="24"/>
  <c r="G31" i="33" s="1"/>
  <c r="I31" i="24"/>
  <c r="J31" i="24"/>
  <c r="K31" i="24"/>
  <c r="L31" i="24"/>
  <c r="G32" i="33" s="1"/>
  <c r="O31" i="24"/>
  <c r="G12" i="33" s="1"/>
  <c r="P31" i="24"/>
  <c r="G13" i="33" s="1"/>
  <c r="Q31" i="24"/>
  <c r="G14" i="33" s="1"/>
  <c r="R31" i="24"/>
  <c r="G15" i="33" s="1"/>
  <c r="S31" i="24"/>
  <c r="G16" i="33" s="1"/>
  <c r="T31" i="24"/>
  <c r="G17" i="33" s="1"/>
  <c r="U31" i="24"/>
  <c r="G18" i="33" s="1"/>
  <c r="W31" i="24"/>
  <c r="G20" i="33" s="1"/>
  <c r="X31" i="24"/>
  <c r="G21" i="33" s="1"/>
  <c r="Z31" i="24"/>
  <c r="G23" i="33" s="1"/>
  <c r="AA31" i="24"/>
  <c r="G24" i="33" s="1"/>
  <c r="AB31" i="24"/>
  <c r="G25" i="33" s="1"/>
  <c r="G26" i="33"/>
  <c r="AE31" i="24"/>
  <c r="F32" i="24"/>
  <c r="H30" i="33" s="1"/>
  <c r="G32" i="24"/>
  <c r="H31" i="33" s="1"/>
  <c r="I32" i="24"/>
  <c r="J32" i="24"/>
  <c r="K32" i="24"/>
  <c r="L32" i="24"/>
  <c r="H32" i="33" s="1"/>
  <c r="O32" i="24"/>
  <c r="H12" i="33" s="1"/>
  <c r="P32" i="24"/>
  <c r="H13" i="33" s="1"/>
  <c r="Q32" i="24"/>
  <c r="H14" i="33" s="1"/>
  <c r="R32" i="24"/>
  <c r="H15" i="33" s="1"/>
  <c r="S32" i="24"/>
  <c r="H16" i="33" s="1"/>
  <c r="T32" i="24"/>
  <c r="H17" i="33" s="1"/>
  <c r="U32" i="24"/>
  <c r="H18" i="33" s="1"/>
  <c r="W32" i="24"/>
  <c r="H20" i="33" s="1"/>
  <c r="X32" i="24"/>
  <c r="H21" i="33" s="1"/>
  <c r="Z32" i="24"/>
  <c r="H23" i="33" s="1"/>
  <c r="AA32" i="24"/>
  <c r="H24" i="33" s="1"/>
  <c r="AB32" i="24"/>
  <c r="H25" i="33" s="1"/>
  <c r="H26" i="33"/>
  <c r="AE32" i="24"/>
  <c r="F33" i="24"/>
  <c r="I30" i="33" s="1"/>
  <c r="G33" i="24"/>
  <c r="I31" i="33" s="1"/>
  <c r="I33" i="24"/>
  <c r="J33" i="24"/>
  <c r="K33" i="24"/>
  <c r="L33" i="24"/>
  <c r="I32" i="33" s="1"/>
  <c r="O33" i="24"/>
  <c r="I12" i="33" s="1"/>
  <c r="P33" i="24"/>
  <c r="I13" i="33" s="1"/>
  <c r="Q33" i="24"/>
  <c r="I14" i="33" s="1"/>
  <c r="R33" i="24"/>
  <c r="I15" i="33" s="1"/>
  <c r="S33" i="24"/>
  <c r="I16" i="33" s="1"/>
  <c r="T33" i="24"/>
  <c r="I17" i="33" s="1"/>
  <c r="U33" i="24"/>
  <c r="I18" i="33" s="1"/>
  <c r="W33" i="24"/>
  <c r="I20" i="33" s="1"/>
  <c r="Z33" i="24"/>
  <c r="I23" i="33" s="1"/>
  <c r="AA33" i="24"/>
  <c r="I24" i="33" s="1"/>
  <c r="AB33" i="24"/>
  <c r="I25" i="33" s="1"/>
  <c r="I26" i="33"/>
  <c r="AE33" i="24"/>
  <c r="F34" i="24"/>
  <c r="J30" i="33" s="1"/>
  <c r="G34" i="24"/>
  <c r="J31" i="33" s="1"/>
  <c r="I34" i="24"/>
  <c r="J34" i="24"/>
  <c r="K34" i="24"/>
  <c r="L34" i="24"/>
  <c r="J32" i="33" s="1"/>
  <c r="O34" i="24"/>
  <c r="J12" i="33" s="1"/>
  <c r="P34" i="24"/>
  <c r="J13" i="33" s="1"/>
  <c r="Q34" i="24"/>
  <c r="J14" i="33" s="1"/>
  <c r="R34" i="24"/>
  <c r="J15" i="33" s="1"/>
  <c r="S34" i="24"/>
  <c r="J16" i="33" s="1"/>
  <c r="T34" i="24"/>
  <c r="J17" i="33" s="1"/>
  <c r="U34" i="24"/>
  <c r="J18" i="33" s="1"/>
  <c r="W34" i="24"/>
  <c r="J20" i="33" s="1"/>
  <c r="X34" i="24"/>
  <c r="J21" i="33" s="1"/>
  <c r="Z34" i="24"/>
  <c r="J23" i="33" s="1"/>
  <c r="AA34" i="24"/>
  <c r="J24" i="33" s="1"/>
  <c r="AB34" i="24"/>
  <c r="J25" i="33" s="1"/>
  <c r="J26" i="33"/>
  <c r="AE34" i="24"/>
  <c r="F35" i="24"/>
  <c r="E29" i="29" s="1"/>
  <c r="G35" i="24"/>
  <c r="E30" i="29" s="1"/>
  <c r="I35" i="24"/>
  <c r="J35" i="24"/>
  <c r="K35" i="24"/>
  <c r="L35" i="24"/>
  <c r="E31" i="29" s="1"/>
  <c r="O35" i="24"/>
  <c r="E11" i="29" s="1"/>
  <c r="P35" i="24"/>
  <c r="E12" i="29" s="1"/>
  <c r="Q35" i="24"/>
  <c r="E13" i="29" s="1"/>
  <c r="R35" i="24"/>
  <c r="E14" i="29" s="1"/>
  <c r="S35" i="24"/>
  <c r="E15" i="29" s="1"/>
  <c r="T35" i="24"/>
  <c r="E16" i="29" s="1"/>
  <c r="U35" i="24"/>
  <c r="E17" i="29" s="1"/>
  <c r="W35" i="24"/>
  <c r="E19" i="29" s="1"/>
  <c r="Z35" i="24"/>
  <c r="E22" i="29" s="1"/>
  <c r="AA35" i="24"/>
  <c r="E23" i="29" s="1"/>
  <c r="AB35" i="24"/>
  <c r="E24" i="29" s="1"/>
  <c r="E25" i="29"/>
  <c r="AE35" i="24"/>
  <c r="E27" i="29" s="1"/>
  <c r="F36" i="24"/>
  <c r="D30" i="31" s="1"/>
  <c r="G36" i="24"/>
  <c r="D31" i="31" s="1"/>
  <c r="I36" i="24"/>
  <c r="J36" i="24"/>
  <c r="K36" i="24"/>
  <c r="L36" i="24"/>
  <c r="D32" i="31" s="1"/>
  <c r="O36" i="24"/>
  <c r="D12" i="31" s="1"/>
  <c r="P36" i="24"/>
  <c r="D13" i="31" s="1"/>
  <c r="Q36" i="24"/>
  <c r="D14" i="31" s="1"/>
  <c r="R36" i="24"/>
  <c r="D15" i="31" s="1"/>
  <c r="S36" i="24"/>
  <c r="D16" i="31" s="1"/>
  <c r="T36" i="24"/>
  <c r="D17" i="31" s="1"/>
  <c r="U36" i="24"/>
  <c r="D18" i="31" s="1"/>
  <c r="X36" i="24"/>
  <c r="D21" i="31" s="1"/>
  <c r="Z36" i="24"/>
  <c r="D23" i="31" s="1"/>
  <c r="AA36" i="24"/>
  <c r="D24" i="31" s="1"/>
  <c r="AB36" i="24"/>
  <c r="D25" i="31" s="1"/>
  <c r="D26" i="31"/>
  <c r="AE36" i="24"/>
  <c r="F37" i="24"/>
  <c r="E30" i="31" s="1"/>
  <c r="G37" i="24"/>
  <c r="E31" i="31" s="1"/>
  <c r="I37" i="24"/>
  <c r="J37" i="24"/>
  <c r="K37" i="24"/>
  <c r="L37" i="24"/>
  <c r="E32" i="31" s="1"/>
  <c r="O37" i="24"/>
  <c r="E12" i="31" s="1"/>
  <c r="P37" i="24"/>
  <c r="E13" i="31" s="1"/>
  <c r="Q37" i="24"/>
  <c r="E14" i="31" s="1"/>
  <c r="R37" i="24"/>
  <c r="E15" i="31" s="1"/>
  <c r="S37" i="24"/>
  <c r="E16" i="31" s="1"/>
  <c r="T37" i="24"/>
  <c r="E17" i="31" s="1"/>
  <c r="U37" i="24"/>
  <c r="E18" i="31" s="1"/>
  <c r="W37" i="24"/>
  <c r="E20" i="31" s="1"/>
  <c r="X37" i="24"/>
  <c r="E21" i="31" s="1"/>
  <c r="Z37" i="24"/>
  <c r="E23" i="31" s="1"/>
  <c r="AA37" i="24"/>
  <c r="E24" i="31" s="1"/>
  <c r="AB37" i="24"/>
  <c r="E25" i="31" s="1"/>
  <c r="E26" i="31"/>
  <c r="AE37" i="24"/>
  <c r="F38" i="24"/>
  <c r="F30" i="31" s="1"/>
  <c r="G38" i="24"/>
  <c r="F31" i="31" s="1"/>
  <c r="I38" i="24"/>
  <c r="J38" i="24"/>
  <c r="K38" i="24"/>
  <c r="L38" i="24"/>
  <c r="F32" i="31" s="1"/>
  <c r="O38" i="24"/>
  <c r="F12" i="31" s="1"/>
  <c r="P38" i="24"/>
  <c r="F13" i="31" s="1"/>
  <c r="Q38" i="24"/>
  <c r="F14" i="31" s="1"/>
  <c r="R38" i="24"/>
  <c r="F15" i="31" s="1"/>
  <c r="S38" i="24"/>
  <c r="F16" i="31" s="1"/>
  <c r="T38" i="24"/>
  <c r="F17" i="31" s="1"/>
  <c r="U38" i="24"/>
  <c r="F18" i="31" s="1"/>
  <c r="W38" i="24"/>
  <c r="F20" i="31" s="1"/>
  <c r="X38" i="24"/>
  <c r="F21" i="31" s="1"/>
  <c r="Z38" i="24"/>
  <c r="F23" i="31" s="1"/>
  <c r="AA38" i="24"/>
  <c r="F24" i="31" s="1"/>
  <c r="AB38" i="24"/>
  <c r="F25" i="31" s="1"/>
  <c r="F26" i="31"/>
  <c r="AE38" i="24"/>
  <c r="F39" i="24"/>
  <c r="G30" i="31" s="1"/>
  <c r="G39" i="24"/>
  <c r="G31" i="31" s="1"/>
  <c r="I39" i="24"/>
  <c r="J39" i="24"/>
  <c r="K39" i="24"/>
  <c r="L39" i="24"/>
  <c r="G32" i="31" s="1"/>
  <c r="O39" i="24"/>
  <c r="G12" i="31" s="1"/>
  <c r="P39" i="24"/>
  <c r="G13" i="31" s="1"/>
  <c r="Q39" i="24"/>
  <c r="G14" i="31" s="1"/>
  <c r="R39" i="24"/>
  <c r="G15" i="31" s="1"/>
  <c r="S39" i="24"/>
  <c r="G16" i="31" s="1"/>
  <c r="T39" i="24"/>
  <c r="G17" i="31" s="1"/>
  <c r="U39" i="24"/>
  <c r="G18" i="31" s="1"/>
  <c r="W39" i="24"/>
  <c r="G20" i="31" s="1"/>
  <c r="X39" i="24"/>
  <c r="G21" i="31" s="1"/>
  <c r="Z39" i="24"/>
  <c r="G23" i="31" s="1"/>
  <c r="AA39" i="24"/>
  <c r="G24" i="31" s="1"/>
  <c r="AB39" i="24"/>
  <c r="G25" i="31" s="1"/>
  <c r="G26" i="31"/>
  <c r="AE39" i="24"/>
  <c r="F40" i="24"/>
  <c r="H30" i="31" s="1"/>
  <c r="G40" i="24"/>
  <c r="H31" i="31" s="1"/>
  <c r="I40" i="24"/>
  <c r="J40" i="24"/>
  <c r="K40" i="24"/>
  <c r="L40" i="24"/>
  <c r="H32" i="31" s="1"/>
  <c r="O40" i="24"/>
  <c r="H12" i="31" s="1"/>
  <c r="P40" i="24"/>
  <c r="H13" i="31" s="1"/>
  <c r="Q40" i="24"/>
  <c r="H14" i="31" s="1"/>
  <c r="R40" i="24"/>
  <c r="H15" i="31" s="1"/>
  <c r="S40" i="24"/>
  <c r="H16" i="31" s="1"/>
  <c r="T40" i="24"/>
  <c r="H17" i="31" s="1"/>
  <c r="U40" i="24"/>
  <c r="H18" i="31" s="1"/>
  <c r="W40" i="24"/>
  <c r="H20" i="31" s="1"/>
  <c r="X40" i="24"/>
  <c r="H21" i="31" s="1"/>
  <c r="Z40" i="24"/>
  <c r="H23" i="31" s="1"/>
  <c r="AA40" i="24"/>
  <c r="H24" i="31" s="1"/>
  <c r="AB40" i="24"/>
  <c r="H25" i="31" s="1"/>
  <c r="H26" i="31"/>
  <c r="AE40" i="24"/>
  <c r="F41" i="24"/>
  <c r="I30" i="31" s="1"/>
  <c r="G41" i="24"/>
  <c r="I31" i="31" s="1"/>
  <c r="I41" i="24"/>
  <c r="J41" i="24"/>
  <c r="K41" i="24"/>
  <c r="L41" i="24"/>
  <c r="I32" i="31" s="1"/>
  <c r="O41" i="24"/>
  <c r="I12" i="31" s="1"/>
  <c r="P41" i="24"/>
  <c r="I13" i="31" s="1"/>
  <c r="Q41" i="24"/>
  <c r="I14" i="31" s="1"/>
  <c r="R41" i="24"/>
  <c r="I15" i="31" s="1"/>
  <c r="S41" i="24"/>
  <c r="I16" i="31" s="1"/>
  <c r="T41" i="24"/>
  <c r="I17" i="31" s="1"/>
  <c r="U41" i="24"/>
  <c r="I18" i="31" s="1"/>
  <c r="W41" i="24"/>
  <c r="I20" i="31" s="1"/>
  <c r="X41" i="24"/>
  <c r="I21" i="31" s="1"/>
  <c r="Z41" i="24"/>
  <c r="I23" i="31" s="1"/>
  <c r="AA41" i="24"/>
  <c r="I24" i="31" s="1"/>
  <c r="AB41" i="24"/>
  <c r="I25" i="31" s="1"/>
  <c r="I26" i="31"/>
  <c r="AE41" i="24"/>
  <c r="F42" i="24"/>
  <c r="J30" i="31" s="1"/>
  <c r="G42" i="24"/>
  <c r="J31" i="31" s="1"/>
  <c r="I42" i="24"/>
  <c r="J42" i="24"/>
  <c r="K42" i="24"/>
  <c r="L42" i="24"/>
  <c r="J32" i="31" s="1"/>
  <c r="O42" i="24"/>
  <c r="J12" i="31" s="1"/>
  <c r="P42" i="24"/>
  <c r="J13" i="31" s="1"/>
  <c r="Q42" i="24"/>
  <c r="J14" i="31" s="1"/>
  <c r="R42" i="24"/>
  <c r="J15" i="31" s="1"/>
  <c r="S42" i="24"/>
  <c r="J16" i="31" s="1"/>
  <c r="T42" i="24"/>
  <c r="J17" i="31" s="1"/>
  <c r="U42" i="24"/>
  <c r="J18" i="31" s="1"/>
  <c r="W42" i="24"/>
  <c r="J20" i="31" s="1"/>
  <c r="X42" i="24"/>
  <c r="J21" i="31" s="1"/>
  <c r="Z42" i="24"/>
  <c r="J23" i="31" s="1"/>
  <c r="AA42" i="24"/>
  <c r="J24" i="31" s="1"/>
  <c r="AB42" i="24"/>
  <c r="J25" i="31" s="1"/>
  <c r="J26" i="31"/>
  <c r="AE42" i="24"/>
  <c r="F43" i="24"/>
  <c r="K30" i="31" s="1"/>
  <c r="G43" i="24"/>
  <c r="K31" i="31" s="1"/>
  <c r="I43" i="24"/>
  <c r="J43" i="24"/>
  <c r="K43" i="24"/>
  <c r="L43" i="24"/>
  <c r="K32" i="31" s="1"/>
  <c r="O43" i="24"/>
  <c r="K12" i="31" s="1"/>
  <c r="P43" i="24"/>
  <c r="K13" i="31" s="1"/>
  <c r="Q43" i="24"/>
  <c r="K14" i="31" s="1"/>
  <c r="R43" i="24"/>
  <c r="K15" i="31" s="1"/>
  <c r="S43" i="24"/>
  <c r="K16" i="31" s="1"/>
  <c r="T43" i="24"/>
  <c r="K17" i="31" s="1"/>
  <c r="U43" i="24"/>
  <c r="K18" i="31" s="1"/>
  <c r="W43" i="24"/>
  <c r="K20" i="31" s="1"/>
  <c r="X43" i="24"/>
  <c r="K21" i="31" s="1"/>
  <c r="Z43" i="24"/>
  <c r="K23" i="31" s="1"/>
  <c r="AA43" i="24"/>
  <c r="K24" i="31" s="1"/>
  <c r="AB43" i="24"/>
  <c r="K25" i="31" s="1"/>
  <c r="K26" i="31"/>
  <c r="AE43" i="24"/>
  <c r="F44" i="24"/>
  <c r="L30" i="31" s="1"/>
  <c r="G44" i="24"/>
  <c r="L31" i="31" s="1"/>
  <c r="I44" i="24"/>
  <c r="J44" i="24"/>
  <c r="K44" i="24"/>
  <c r="L44" i="24"/>
  <c r="L32" i="31" s="1"/>
  <c r="O44" i="24"/>
  <c r="L12" i="31" s="1"/>
  <c r="P44" i="24"/>
  <c r="L13" i="31" s="1"/>
  <c r="Q44" i="24"/>
  <c r="L14" i="31" s="1"/>
  <c r="R44" i="24"/>
  <c r="L15" i="31" s="1"/>
  <c r="S44" i="24"/>
  <c r="L16" i="31" s="1"/>
  <c r="T44" i="24"/>
  <c r="L17" i="31" s="1"/>
  <c r="U44" i="24"/>
  <c r="L18" i="31" s="1"/>
  <c r="W44" i="24"/>
  <c r="L20" i="31" s="1"/>
  <c r="X44" i="24"/>
  <c r="L21" i="31" s="1"/>
  <c r="Z44" i="24"/>
  <c r="L23" i="31" s="1"/>
  <c r="AA44" i="24"/>
  <c r="L24" i="31" s="1"/>
  <c r="AB44" i="24"/>
  <c r="L25" i="31" s="1"/>
  <c r="L26" i="31"/>
  <c r="AE44" i="24"/>
  <c r="P30" i="31"/>
  <c r="P31" i="31"/>
  <c r="P12" i="31"/>
  <c r="P13" i="31"/>
  <c r="P14" i="31"/>
  <c r="P15" i="31"/>
  <c r="P16" i="31"/>
  <c r="P17" i="31"/>
  <c r="P18" i="31"/>
  <c r="P20" i="31"/>
  <c r="P23" i="31"/>
  <c r="P24" i="31"/>
  <c r="P25" i="31"/>
  <c r="P26" i="31"/>
  <c r="P28" i="31"/>
  <c r="Q30" i="31"/>
  <c r="Q31" i="31"/>
  <c r="Q12" i="31"/>
  <c r="Q13" i="31"/>
  <c r="Q14" i="31"/>
  <c r="Q15" i="31"/>
  <c r="Q16" i="31"/>
  <c r="Q17" i="31"/>
  <c r="Q18" i="31"/>
  <c r="Q20" i="31"/>
  <c r="Q21" i="31"/>
  <c r="Q23" i="31"/>
  <c r="Q24" i="31"/>
  <c r="Q25" i="31"/>
  <c r="Q26" i="31"/>
  <c r="Q28" i="31"/>
  <c r="D29" i="29"/>
  <c r="D30" i="29"/>
  <c r="D31" i="29"/>
  <c r="D11" i="29"/>
  <c r="D12" i="29"/>
  <c r="D13" i="29"/>
  <c r="D14" i="29"/>
  <c r="D15" i="29"/>
  <c r="D16" i="29"/>
  <c r="D17" i="29"/>
  <c r="D19" i="29"/>
  <c r="D20" i="29"/>
  <c r="D22" i="29"/>
  <c r="D23" i="29"/>
  <c r="D24" i="29"/>
  <c r="D25" i="29"/>
  <c r="D27" i="29"/>
  <c r="D29" i="30"/>
  <c r="D30" i="30"/>
  <c r="D11" i="30"/>
  <c r="D12" i="30"/>
  <c r="D13" i="30"/>
  <c r="D14" i="30"/>
  <c r="D15" i="30"/>
  <c r="D16" i="30"/>
  <c r="D17" i="30"/>
  <c r="D19" i="30"/>
  <c r="D20" i="30"/>
  <c r="D22" i="30"/>
  <c r="D23" i="30"/>
  <c r="D24" i="30"/>
  <c r="D25" i="30"/>
  <c r="D27" i="30"/>
  <c r="E29" i="30"/>
  <c r="E30" i="30"/>
  <c r="E11" i="30"/>
  <c r="E12" i="30"/>
  <c r="E13" i="30"/>
  <c r="E14" i="30"/>
  <c r="E15" i="30"/>
  <c r="E16" i="30"/>
  <c r="E17" i="30"/>
  <c r="E19" i="30"/>
  <c r="E20" i="30"/>
  <c r="E22" i="30"/>
  <c r="E23" i="30"/>
  <c r="E24" i="30"/>
  <c r="E25" i="30"/>
  <c r="E27" i="30"/>
  <c r="F29" i="30"/>
  <c r="F30" i="30"/>
  <c r="F11" i="30"/>
  <c r="F12" i="30"/>
  <c r="F13" i="30"/>
  <c r="F15" i="30"/>
  <c r="F16" i="30"/>
  <c r="F17" i="30"/>
  <c r="F19" i="30"/>
  <c r="F20" i="30"/>
  <c r="F22" i="30"/>
  <c r="F23" i="30"/>
  <c r="F24" i="30"/>
  <c r="F25" i="30"/>
  <c r="F27" i="30"/>
  <c r="G29" i="30"/>
  <c r="G30" i="30"/>
  <c r="G11" i="30"/>
  <c r="G12" i="30"/>
  <c r="G13" i="30"/>
  <c r="G14" i="30"/>
  <c r="G15" i="30"/>
  <c r="G16" i="30"/>
  <c r="G17" i="30"/>
  <c r="G19" i="30"/>
  <c r="G20" i="30"/>
  <c r="G22" i="30"/>
  <c r="G23" i="30"/>
  <c r="G24" i="30"/>
  <c r="G25" i="30"/>
  <c r="G27" i="30"/>
  <c r="F30" i="29"/>
  <c r="F31" i="29"/>
  <c r="F11" i="29"/>
  <c r="F12" i="29"/>
  <c r="F13" i="29"/>
  <c r="F14" i="29"/>
  <c r="F15" i="29"/>
  <c r="F16" i="29"/>
  <c r="F17" i="29"/>
  <c r="F19" i="29"/>
  <c r="F20" i="29"/>
  <c r="F22" i="29"/>
  <c r="F23" i="29"/>
  <c r="F24" i="29"/>
  <c r="F25" i="29"/>
  <c r="F27" i="29"/>
  <c r="D29" i="32"/>
  <c r="D30" i="32"/>
  <c r="D11" i="32"/>
  <c r="D12" i="32"/>
  <c r="D13" i="32"/>
  <c r="D14" i="32"/>
  <c r="D15" i="32"/>
  <c r="D16" i="32"/>
  <c r="D17" i="32"/>
  <c r="D19" i="32"/>
  <c r="D20" i="32"/>
  <c r="D22" i="32"/>
  <c r="D23" i="32"/>
  <c r="D24" i="32"/>
  <c r="D25" i="32"/>
  <c r="D27" i="32"/>
  <c r="E29" i="32"/>
  <c r="E30" i="32"/>
  <c r="E11" i="32"/>
  <c r="E12" i="32"/>
  <c r="E13" i="32"/>
  <c r="E14" i="32"/>
  <c r="E15" i="32"/>
  <c r="E16" i="32"/>
  <c r="E17" i="32"/>
  <c r="E19" i="32"/>
  <c r="E20" i="32"/>
  <c r="E22" i="32"/>
  <c r="E23" i="32"/>
  <c r="E24" i="32"/>
  <c r="E25" i="32"/>
  <c r="E27" i="32"/>
  <c r="G29" i="32"/>
  <c r="G30" i="32"/>
  <c r="G11" i="32"/>
  <c r="G12" i="32"/>
  <c r="G13" i="32"/>
  <c r="G14" i="32"/>
  <c r="G15" i="32"/>
  <c r="G16" i="32"/>
  <c r="G17" i="32"/>
  <c r="G19" i="32"/>
  <c r="G20" i="32"/>
  <c r="G22" i="32"/>
  <c r="G23" i="32"/>
  <c r="G24" i="32"/>
  <c r="G25" i="32"/>
  <c r="G27" i="32"/>
  <c r="E61" i="24"/>
  <c r="F61" i="24"/>
  <c r="G61" i="24"/>
  <c r="I61" i="24"/>
  <c r="J61" i="24"/>
  <c r="K61" i="24"/>
  <c r="L61" i="24"/>
  <c r="N61" i="24"/>
  <c r="O61" i="24"/>
  <c r="P61" i="24"/>
  <c r="Q61" i="24"/>
  <c r="R61" i="24"/>
  <c r="S61" i="24"/>
  <c r="T61" i="24"/>
  <c r="U61" i="24"/>
  <c r="W61" i="24"/>
  <c r="Z61" i="24"/>
  <c r="AA61" i="24"/>
  <c r="AB61" i="24"/>
  <c r="AD61" i="24"/>
  <c r="AE61" i="24"/>
  <c r="AC56" i="25" s="1"/>
  <c r="G30" i="29" l="1"/>
  <c r="H32" i="28"/>
  <c r="J32" i="28" s="1"/>
  <c r="F28" i="31"/>
  <c r="AC33" i="25"/>
  <c r="I28" i="31"/>
  <c r="AC36" i="25"/>
  <c r="J28" i="31"/>
  <c r="AC37" i="25"/>
  <c r="E28" i="31"/>
  <c r="AC32" i="25"/>
  <c r="L28" i="31"/>
  <c r="AC39" i="25"/>
  <c r="H28" i="31"/>
  <c r="AC35" i="25"/>
  <c r="D28" i="31"/>
  <c r="AC31" i="25"/>
  <c r="F26" i="28"/>
  <c r="F24" i="28"/>
  <c r="K28" i="31"/>
  <c r="AC38" i="25"/>
  <c r="G28" i="31"/>
  <c r="AC34" i="25"/>
  <c r="G26" i="28"/>
  <c r="G24" i="28"/>
  <c r="E28" i="33"/>
  <c r="AC24" i="25"/>
  <c r="I28" i="33"/>
  <c r="AC28" i="25"/>
  <c r="H28" i="33"/>
  <c r="AC27" i="25"/>
  <c r="G28" i="33"/>
  <c r="AC26" i="25"/>
  <c r="F28" i="33"/>
  <c r="AC25" i="25"/>
  <c r="J28" i="33"/>
  <c r="AC29" i="25"/>
  <c r="D28" i="33"/>
  <c r="AC23" i="25"/>
  <c r="I19" i="30"/>
  <c r="I16" i="30"/>
  <c r="I29" i="30"/>
  <c r="I20" i="30"/>
  <c r="I11" i="30"/>
  <c r="I24" i="30"/>
  <c r="I14" i="30"/>
  <c r="I31" i="30"/>
  <c r="I22" i="30"/>
  <c r="I12" i="30"/>
  <c r="I25" i="30"/>
  <c r="I15" i="30"/>
  <c r="I27" i="30"/>
  <c r="I23" i="30"/>
  <c r="I17" i="30"/>
  <c r="I13" i="30"/>
  <c r="I30" i="30"/>
  <c r="G10" i="27"/>
  <c r="G28" i="28"/>
  <c r="F10" i="27"/>
  <c r="F28" i="28"/>
  <c r="E10" i="27"/>
  <c r="E28" i="28"/>
  <c r="G15" i="27"/>
  <c r="G30" i="28"/>
  <c r="G11" i="27"/>
  <c r="G29" i="28"/>
  <c r="F15" i="27"/>
  <c r="F30" i="28"/>
  <c r="F11" i="27"/>
  <c r="F29" i="28"/>
  <c r="E15" i="27"/>
  <c r="E30" i="28"/>
  <c r="E11" i="27"/>
  <c r="E29" i="28"/>
  <c r="J21" i="27"/>
  <c r="G13" i="27"/>
  <c r="K26" i="33"/>
  <c r="R23" i="31"/>
  <c r="R15" i="31"/>
  <c r="H11" i="32" l="1"/>
  <c r="H15" i="32"/>
  <c r="H19" i="32"/>
  <c r="H23" i="32"/>
  <c r="H27" i="32"/>
  <c r="H31" i="32"/>
  <c r="K17" i="33"/>
  <c r="K25" i="33"/>
  <c r="L12" i="34"/>
  <c r="L13" i="34"/>
  <c r="L14" i="34"/>
  <c r="L15" i="34"/>
  <c r="L16" i="34"/>
  <c r="L17" i="34"/>
  <c r="L18" i="34"/>
  <c r="L19" i="34"/>
  <c r="L20" i="34"/>
  <c r="L21" i="34"/>
  <c r="L23" i="34"/>
  <c r="L24" i="34"/>
  <c r="L26" i="34"/>
  <c r="R12" i="31"/>
  <c r="R32" i="31"/>
  <c r="H13" i="32"/>
  <c r="H17" i="32"/>
  <c r="H25" i="32"/>
  <c r="H29" i="32"/>
  <c r="K12" i="33"/>
  <c r="K15" i="33"/>
  <c r="K31" i="33"/>
  <c r="L25" i="34"/>
  <c r="L27" i="34"/>
  <c r="L28" i="34"/>
  <c r="R13" i="31"/>
  <c r="R17" i="31"/>
  <c r="R25" i="31"/>
  <c r="K13" i="33"/>
  <c r="K16" i="33"/>
  <c r="K24" i="33"/>
  <c r="K28" i="33"/>
  <c r="R31" i="31"/>
  <c r="H12" i="32"/>
  <c r="H14" i="32"/>
  <c r="H16" i="32"/>
  <c r="H18" i="32"/>
  <c r="H20" i="32"/>
  <c r="H22" i="32"/>
  <c r="H24" i="32"/>
  <c r="H30" i="32"/>
  <c r="K14" i="33"/>
  <c r="K18" i="33"/>
  <c r="K20" i="33"/>
  <c r="K30" i="33"/>
  <c r="K32" i="33"/>
  <c r="R14" i="31"/>
  <c r="R16" i="31"/>
  <c r="R18" i="31"/>
  <c r="R20" i="31"/>
  <c r="R24" i="31"/>
  <c r="R26" i="31"/>
  <c r="R28" i="31"/>
  <c r="R30" i="31"/>
  <c r="K23" i="33"/>
  <c r="N9" i="24" l="1"/>
  <c r="O9" i="24"/>
  <c r="P9" i="24"/>
  <c r="Q9" i="24"/>
  <c r="R9" i="24"/>
  <c r="S9" i="24"/>
  <c r="T9" i="24"/>
  <c r="U9" i="24"/>
  <c r="W9" i="24"/>
  <c r="X9" i="24"/>
  <c r="Z9" i="24"/>
  <c r="AA9" i="24"/>
  <c r="AB9" i="24"/>
  <c r="AD9" i="24"/>
  <c r="AE9" i="24"/>
  <c r="E56" i="25"/>
  <c r="F56" i="25"/>
  <c r="G56" i="25"/>
  <c r="I56" i="25"/>
  <c r="J56" i="25"/>
  <c r="K56" i="25"/>
  <c r="L56" i="25"/>
  <c r="N56" i="25"/>
  <c r="O56" i="25"/>
  <c r="P56" i="25"/>
  <c r="Q56" i="25"/>
  <c r="R56" i="25"/>
  <c r="S56" i="25"/>
  <c r="T56" i="25"/>
  <c r="U56" i="25"/>
  <c r="V56" i="25"/>
  <c r="W56" i="25"/>
  <c r="Z56" i="25"/>
  <c r="AA56" i="25"/>
  <c r="AB56" i="25"/>
  <c r="AD56" i="25"/>
  <c r="AE56" i="25"/>
  <c r="D56" i="25"/>
  <c r="I23" i="25"/>
  <c r="J23" i="25"/>
  <c r="K23" i="25"/>
  <c r="I24" i="25"/>
  <c r="J24" i="25"/>
  <c r="K24" i="25"/>
  <c r="I25" i="25"/>
  <c r="J25" i="25"/>
  <c r="K25" i="25"/>
  <c r="I26" i="25"/>
  <c r="J26" i="25"/>
  <c r="K26" i="25"/>
  <c r="I27" i="25"/>
  <c r="J27" i="25"/>
  <c r="K27" i="25"/>
  <c r="I28" i="25"/>
  <c r="J28" i="25"/>
  <c r="K28" i="25"/>
  <c r="I29" i="25"/>
  <c r="J29" i="25"/>
  <c r="K29" i="25"/>
  <c r="I31" i="25"/>
  <c r="J31" i="25"/>
  <c r="K31" i="25"/>
  <c r="I32" i="25"/>
  <c r="J32" i="25"/>
  <c r="K32" i="25"/>
  <c r="I33" i="25"/>
  <c r="J33" i="25"/>
  <c r="K33" i="25"/>
  <c r="I34" i="25"/>
  <c r="J34" i="25"/>
  <c r="K34" i="25"/>
  <c r="I35" i="25"/>
  <c r="J35" i="25"/>
  <c r="K35" i="25"/>
  <c r="I36" i="25"/>
  <c r="J36" i="25"/>
  <c r="K36" i="25"/>
  <c r="I37" i="25"/>
  <c r="J37" i="25"/>
  <c r="K37" i="25"/>
  <c r="I38" i="25"/>
  <c r="J38" i="25"/>
  <c r="K38" i="25"/>
  <c r="I39" i="25"/>
  <c r="J39" i="25"/>
  <c r="K39" i="25"/>
  <c r="D12" i="24"/>
  <c r="D13" i="24"/>
  <c r="V11" i="25"/>
  <c r="R11" i="25"/>
  <c r="AB11" i="25"/>
  <c r="AD11" i="25"/>
  <c r="AC11" i="25"/>
  <c r="U11" i="25"/>
  <c r="T11" i="25"/>
  <c r="Q11" i="25"/>
  <c r="P11" i="25"/>
  <c r="AE11" i="25"/>
  <c r="W18" i="28" s="1"/>
  <c r="X11" i="25"/>
  <c r="W11" i="25"/>
  <c r="S11" i="25"/>
  <c r="O11" i="25"/>
  <c r="I15" i="29" l="1"/>
  <c r="I14" i="28"/>
  <c r="I20" i="29"/>
  <c r="I19" i="28"/>
  <c r="Y18" i="28"/>
  <c r="I27" i="29"/>
  <c r="I26" i="28"/>
  <c r="I12" i="29"/>
  <c r="I11" i="28"/>
  <c r="I16" i="29"/>
  <c r="I15" i="28"/>
  <c r="I25" i="29"/>
  <c r="I24" i="28"/>
  <c r="I24" i="29"/>
  <c r="I23" i="28"/>
  <c r="V18" i="28"/>
  <c r="I18" i="29"/>
  <c r="I17" i="28"/>
  <c r="I11" i="29"/>
  <c r="I10" i="28"/>
  <c r="I19" i="29"/>
  <c r="I18" i="28"/>
  <c r="U18" i="28"/>
  <c r="I23" i="29"/>
  <c r="I22" i="28"/>
  <c r="I13" i="29"/>
  <c r="I12" i="28"/>
  <c r="I17" i="29"/>
  <c r="I16" i="28"/>
  <c r="I22" i="29"/>
  <c r="I21" i="28"/>
  <c r="I26" i="29"/>
  <c r="I25" i="28"/>
  <c r="X18" i="28"/>
  <c r="I14" i="29"/>
  <c r="I13" i="28"/>
  <c r="J22" i="25"/>
  <c r="K30" i="25"/>
  <c r="K22" i="25"/>
  <c r="I22" i="25"/>
  <c r="I30" i="25"/>
  <c r="J30" i="25"/>
  <c r="D55" i="25"/>
  <c r="D53" i="25"/>
  <c r="D52" i="25"/>
  <c r="D49" i="25"/>
  <c r="D48" i="25"/>
  <c r="D47" i="25"/>
  <c r="D46" i="25"/>
  <c r="D44" i="25"/>
  <c r="D43" i="25"/>
  <c r="D39" i="25"/>
  <c r="D43" i="24"/>
  <c r="D38" i="25" s="1"/>
  <c r="D42" i="24"/>
  <c r="D37" i="25" s="1"/>
  <c r="D41" i="24"/>
  <c r="D36" i="25" s="1"/>
  <c r="D40" i="24"/>
  <c r="D35" i="25" s="1"/>
  <c r="D39" i="24"/>
  <c r="D34" i="25" s="1"/>
  <c r="D38" i="24"/>
  <c r="D33" i="25" s="1"/>
  <c r="D37" i="24"/>
  <c r="D32" i="25" s="1"/>
  <c r="D36" i="24"/>
  <c r="D31" i="25" s="1"/>
  <c r="D35" i="24"/>
  <c r="D34" i="24"/>
  <c r="D29" i="25" s="1"/>
  <c r="D33" i="24"/>
  <c r="D28" i="25" s="1"/>
  <c r="D32" i="24"/>
  <c r="D27" i="25" s="1"/>
  <c r="D31" i="24"/>
  <c r="D26" i="25" s="1"/>
  <c r="D30" i="24"/>
  <c r="D25" i="25" s="1"/>
  <c r="D29" i="24"/>
  <c r="D24" i="25" s="1"/>
  <c r="D28" i="24"/>
  <c r="D23" i="25" s="1"/>
  <c r="D27" i="24"/>
  <c r="F29" i="29" s="1"/>
  <c r="D25" i="24"/>
  <c r="D24" i="24"/>
  <c r="D23" i="24"/>
  <c r="D22" i="24"/>
  <c r="D21" i="24"/>
  <c r="D20" i="24"/>
  <c r="D19" i="24"/>
  <c r="D18" i="24"/>
  <c r="D14" i="24"/>
  <c r="G8" i="27" s="1"/>
  <c r="D11" i="24"/>
  <c r="F8" i="27" s="1"/>
  <c r="D10" i="24"/>
  <c r="E8" i="27" s="1"/>
  <c r="F39" i="25"/>
  <c r="F38" i="25"/>
  <c r="F37" i="25"/>
  <c r="F36" i="25"/>
  <c r="F35" i="25"/>
  <c r="F34" i="25"/>
  <c r="F33" i="25"/>
  <c r="F32" i="25"/>
  <c r="F31" i="25"/>
  <c r="F29" i="25"/>
  <c r="F28" i="25"/>
  <c r="F27" i="25"/>
  <c r="F26" i="25"/>
  <c r="F25" i="25"/>
  <c r="F24" i="25"/>
  <c r="F23" i="25"/>
  <c r="F9" i="24"/>
  <c r="D10" i="27" s="1"/>
  <c r="G39" i="25"/>
  <c r="G38" i="25"/>
  <c r="G37" i="25"/>
  <c r="G36" i="25"/>
  <c r="G35" i="25"/>
  <c r="G34" i="25"/>
  <c r="G33" i="25"/>
  <c r="G32" i="25"/>
  <c r="G31" i="25"/>
  <c r="G29" i="25"/>
  <c r="G28" i="25"/>
  <c r="G27" i="25"/>
  <c r="G26" i="25"/>
  <c r="G25" i="25"/>
  <c r="G24" i="25"/>
  <c r="G23" i="25"/>
  <c r="E35" i="26"/>
  <c r="D22" i="28" s="1"/>
  <c r="AA39" i="25"/>
  <c r="AA38" i="25"/>
  <c r="AA37" i="25"/>
  <c r="AA36" i="25"/>
  <c r="AA35" i="25"/>
  <c r="AA34" i="25"/>
  <c r="AA33" i="25"/>
  <c r="AA32" i="25"/>
  <c r="AA31" i="25"/>
  <c r="AA29" i="25"/>
  <c r="AA28" i="25"/>
  <c r="AA27" i="25"/>
  <c r="AA26" i="25"/>
  <c r="AA25" i="25"/>
  <c r="AA24" i="25"/>
  <c r="AA23" i="25"/>
  <c r="E34" i="26"/>
  <c r="D21" i="28" s="1"/>
  <c r="Z39" i="25"/>
  <c r="Z38" i="25"/>
  <c r="Z37" i="25"/>
  <c r="Z36" i="25"/>
  <c r="Z35" i="25"/>
  <c r="Z34" i="25"/>
  <c r="Z33" i="25"/>
  <c r="Z32" i="25"/>
  <c r="Z31" i="25"/>
  <c r="Z29" i="25"/>
  <c r="Z28" i="25"/>
  <c r="Z27" i="25"/>
  <c r="Z26" i="25"/>
  <c r="Z25" i="25"/>
  <c r="Z24" i="25"/>
  <c r="Z23" i="25"/>
  <c r="X39" i="25"/>
  <c r="X38" i="25"/>
  <c r="X37" i="25"/>
  <c r="X36" i="25"/>
  <c r="X35" i="25"/>
  <c r="X34" i="25"/>
  <c r="X33" i="25"/>
  <c r="X32" i="25"/>
  <c r="X31" i="25"/>
  <c r="X29" i="25"/>
  <c r="X27" i="25"/>
  <c r="X26" i="25"/>
  <c r="X25" i="25"/>
  <c r="X24" i="25"/>
  <c r="X23" i="25"/>
  <c r="W39" i="25"/>
  <c r="W38" i="25"/>
  <c r="W37" i="25"/>
  <c r="W36" i="25"/>
  <c r="W35" i="25"/>
  <c r="W34" i="25"/>
  <c r="W33" i="25"/>
  <c r="W32" i="25"/>
  <c r="W31" i="25"/>
  <c r="W29" i="25"/>
  <c r="W28" i="25"/>
  <c r="W27" i="25"/>
  <c r="W26" i="25"/>
  <c r="W25" i="25"/>
  <c r="W24" i="25"/>
  <c r="W23" i="25"/>
  <c r="V39" i="25"/>
  <c r="V38" i="25"/>
  <c r="V37" i="25"/>
  <c r="V36" i="25"/>
  <c r="V35" i="25"/>
  <c r="V34" i="25"/>
  <c r="V33" i="25"/>
  <c r="V32" i="25"/>
  <c r="V31" i="25"/>
  <c r="V29" i="25"/>
  <c r="V28" i="25"/>
  <c r="V26" i="25"/>
  <c r="V25" i="25"/>
  <c r="V24" i="25"/>
  <c r="V23" i="25"/>
  <c r="U39" i="25"/>
  <c r="U38" i="25"/>
  <c r="U37" i="25"/>
  <c r="U36" i="25"/>
  <c r="U35" i="25"/>
  <c r="U34" i="25"/>
  <c r="U33" i="25"/>
  <c r="U32" i="25"/>
  <c r="U31" i="25"/>
  <c r="U29" i="25"/>
  <c r="U28" i="25"/>
  <c r="U27" i="25"/>
  <c r="U26" i="25"/>
  <c r="U25" i="25"/>
  <c r="U24" i="25"/>
  <c r="U23" i="25"/>
  <c r="T39" i="25"/>
  <c r="T38" i="25"/>
  <c r="T37" i="25"/>
  <c r="T36" i="25"/>
  <c r="T35" i="25"/>
  <c r="T34" i="25"/>
  <c r="T33" i="25"/>
  <c r="T32" i="25"/>
  <c r="T31" i="25"/>
  <c r="T29" i="25"/>
  <c r="T28" i="25"/>
  <c r="T27" i="25"/>
  <c r="T26" i="25"/>
  <c r="T25" i="25"/>
  <c r="T24" i="25"/>
  <c r="T23" i="25"/>
  <c r="S39" i="25"/>
  <c r="S38" i="25"/>
  <c r="S37" i="25"/>
  <c r="S36" i="25"/>
  <c r="S35" i="25"/>
  <c r="S34" i="25"/>
  <c r="S33" i="25"/>
  <c r="S32" i="25"/>
  <c r="S31" i="25"/>
  <c r="S29" i="25"/>
  <c r="S28" i="25"/>
  <c r="S27" i="25"/>
  <c r="S26" i="25"/>
  <c r="S25" i="25"/>
  <c r="S24" i="25"/>
  <c r="S23" i="25"/>
  <c r="R39" i="25"/>
  <c r="R38" i="25"/>
  <c r="R37" i="25"/>
  <c r="R36" i="25"/>
  <c r="R35" i="25"/>
  <c r="R34" i="25"/>
  <c r="R33" i="25"/>
  <c r="R32" i="25"/>
  <c r="R31" i="25"/>
  <c r="R29" i="25"/>
  <c r="R28" i="25"/>
  <c r="R27" i="25"/>
  <c r="R26" i="25"/>
  <c r="R25" i="25"/>
  <c r="R24" i="25"/>
  <c r="R23" i="25"/>
  <c r="Q39" i="25"/>
  <c r="Q38" i="25"/>
  <c r="Q37" i="25"/>
  <c r="Q36" i="25"/>
  <c r="Q35" i="25"/>
  <c r="Q34" i="25"/>
  <c r="Q33" i="25"/>
  <c r="Q32" i="25"/>
  <c r="Q31" i="25"/>
  <c r="Q29" i="25"/>
  <c r="Q28" i="25"/>
  <c r="Q27" i="25"/>
  <c r="Q26" i="25"/>
  <c r="Q25" i="25"/>
  <c r="Q24" i="25"/>
  <c r="Q23" i="25"/>
  <c r="P39" i="25"/>
  <c r="P38" i="25"/>
  <c r="P37" i="25"/>
  <c r="P36" i="25"/>
  <c r="P35" i="25"/>
  <c r="P34" i="25"/>
  <c r="P33" i="25"/>
  <c r="P32" i="25"/>
  <c r="P31" i="25"/>
  <c r="P29" i="25"/>
  <c r="P28" i="25"/>
  <c r="P27" i="25"/>
  <c r="P26" i="25"/>
  <c r="P25" i="25"/>
  <c r="P24" i="25"/>
  <c r="P23" i="25"/>
  <c r="O39" i="25"/>
  <c r="O38" i="25"/>
  <c r="O37" i="25"/>
  <c r="O36" i="25"/>
  <c r="O35" i="25"/>
  <c r="O34" i="25"/>
  <c r="O33" i="25"/>
  <c r="O32" i="25"/>
  <c r="O31" i="25"/>
  <c r="O29" i="25"/>
  <c r="O28" i="25"/>
  <c r="O27" i="25"/>
  <c r="O26" i="25"/>
  <c r="O25" i="25"/>
  <c r="O24" i="25"/>
  <c r="O23" i="25"/>
  <c r="L39" i="25"/>
  <c r="L38" i="25"/>
  <c r="L37" i="25"/>
  <c r="L36" i="25"/>
  <c r="L35" i="25"/>
  <c r="L34" i="25"/>
  <c r="L33" i="25"/>
  <c r="L32" i="25"/>
  <c r="L31" i="25"/>
  <c r="L29" i="25"/>
  <c r="L28" i="25"/>
  <c r="L27" i="25"/>
  <c r="L26" i="25"/>
  <c r="L25" i="25"/>
  <c r="L24" i="25"/>
  <c r="L23" i="25"/>
  <c r="L9" i="24"/>
  <c r="D15" i="27" s="1"/>
  <c r="AE39" i="25"/>
  <c r="AE38" i="25"/>
  <c r="AE37" i="25"/>
  <c r="AE36" i="25"/>
  <c r="AE35" i="25"/>
  <c r="AE34" i="25"/>
  <c r="AE33" i="25"/>
  <c r="AE32" i="25"/>
  <c r="AE31" i="25"/>
  <c r="AE29" i="25"/>
  <c r="AE28" i="25"/>
  <c r="AE27" i="25"/>
  <c r="AE26" i="25"/>
  <c r="AE25" i="25"/>
  <c r="AE24" i="25"/>
  <c r="AE23" i="25"/>
  <c r="E37" i="26"/>
  <c r="D24" i="28" s="1"/>
  <c r="E36" i="26"/>
  <c r="D23" i="28" s="1"/>
  <c r="AB39" i="25"/>
  <c r="AB38" i="25"/>
  <c r="AB37" i="25"/>
  <c r="AB36" i="25"/>
  <c r="AB35" i="25"/>
  <c r="AB34" i="25"/>
  <c r="AB33" i="25"/>
  <c r="AB32" i="25"/>
  <c r="AB31" i="25"/>
  <c r="AB29" i="25"/>
  <c r="AB28" i="25"/>
  <c r="AB27" i="25"/>
  <c r="AB26" i="25"/>
  <c r="AB25" i="25"/>
  <c r="AB24" i="25"/>
  <c r="AB23" i="25"/>
  <c r="D51" i="25" l="1"/>
  <c r="K21" i="25"/>
  <c r="I21" i="25"/>
  <c r="AB22" i="25"/>
  <c r="AB30" i="25"/>
  <c r="AC22" i="25"/>
  <c r="AC30" i="25"/>
  <c r="AE22" i="25"/>
  <c r="AE30" i="25"/>
  <c r="L22" i="25"/>
  <c r="L30" i="25"/>
  <c r="Q30" i="25"/>
  <c r="R22" i="25"/>
  <c r="R30" i="25"/>
  <c r="S30" i="25"/>
  <c r="T22" i="25"/>
  <c r="T30" i="25"/>
  <c r="U30" i="25"/>
  <c r="Z22" i="25"/>
  <c r="Z30" i="25"/>
  <c r="F30" i="25"/>
  <c r="J21" i="25"/>
  <c r="O30" i="25"/>
  <c r="P30" i="25"/>
  <c r="AA30" i="25"/>
  <c r="G30" i="25"/>
  <c r="W30" i="25"/>
  <c r="D9" i="24"/>
  <c r="D8" i="27" s="1"/>
  <c r="E9" i="26"/>
  <c r="O22" i="25"/>
  <c r="P22" i="25"/>
  <c r="Q22" i="25"/>
  <c r="S22" i="25"/>
  <c r="U22" i="25"/>
  <c r="W22" i="25"/>
  <c r="AA22" i="25"/>
  <c r="G22" i="25"/>
  <c r="F22" i="25"/>
  <c r="D22" i="25"/>
  <c r="D30" i="25"/>
  <c r="D45" i="25"/>
  <c r="F12" i="4"/>
  <c r="F13" i="4"/>
  <c r="F14" i="4"/>
  <c r="E12" i="4"/>
  <c r="E13" i="4"/>
  <c r="E14" i="4"/>
  <c r="D12" i="4"/>
  <c r="D13" i="4"/>
  <c r="D14" i="4"/>
  <c r="C11" i="3"/>
  <c r="P56" i="5"/>
  <c r="D56" i="5"/>
  <c r="E56" i="5"/>
  <c r="F56" i="5"/>
  <c r="H56" i="5"/>
  <c r="I56" i="5"/>
  <c r="J56" i="5"/>
  <c r="K56" i="5"/>
  <c r="M56" i="5"/>
  <c r="N56" i="5"/>
  <c r="O56" i="5"/>
  <c r="Q56" i="5"/>
  <c r="R56" i="5"/>
  <c r="S56" i="5"/>
  <c r="T56" i="5"/>
  <c r="U56" i="5"/>
  <c r="V56" i="5"/>
  <c r="Y56" i="5"/>
  <c r="AA56" i="5"/>
  <c r="AC56" i="5"/>
  <c r="AD56" i="5"/>
  <c r="C56" i="5"/>
  <c r="C27" i="17"/>
  <c r="C28" i="21"/>
  <c r="E28" i="21"/>
  <c r="F28" i="21"/>
  <c r="G28" i="21"/>
  <c r="I28" i="21"/>
  <c r="F27" i="17"/>
  <c r="C27" i="20"/>
  <c r="F27" i="20"/>
  <c r="D27" i="17"/>
  <c r="C28" i="19"/>
  <c r="D28" i="19"/>
  <c r="E28" i="19"/>
  <c r="F28" i="19"/>
  <c r="G28" i="19"/>
  <c r="H28" i="19"/>
  <c r="I28" i="19"/>
  <c r="J28" i="19"/>
  <c r="K28" i="19"/>
  <c r="O28" i="19"/>
  <c r="P28" i="19"/>
  <c r="E27" i="17"/>
  <c r="C27" i="18"/>
  <c r="D27" i="18"/>
  <c r="E27" i="18"/>
  <c r="F27" i="18"/>
  <c r="J29" i="22"/>
  <c r="C29" i="22"/>
  <c r="D29" i="22"/>
  <c r="E29" i="22"/>
  <c r="F29" i="22"/>
  <c r="G29" i="22"/>
  <c r="H29" i="22"/>
  <c r="I29" i="22"/>
  <c r="C28" i="22"/>
  <c r="E28" i="22"/>
  <c r="F28" i="22"/>
  <c r="G28" i="22"/>
  <c r="H28" i="22"/>
  <c r="I28" i="22"/>
  <c r="J28" i="22"/>
  <c r="C25" i="18"/>
  <c r="D25" i="18"/>
  <c r="E25" i="18"/>
  <c r="F25" i="18"/>
  <c r="F25" i="17"/>
  <c r="C25" i="20"/>
  <c r="D25" i="20"/>
  <c r="F25" i="20"/>
  <c r="C26" i="21"/>
  <c r="D26" i="21"/>
  <c r="E26" i="21"/>
  <c r="F26" i="21"/>
  <c r="G26" i="21"/>
  <c r="H26" i="21"/>
  <c r="D25" i="17"/>
  <c r="C26" i="19"/>
  <c r="D26" i="19"/>
  <c r="F26" i="19"/>
  <c r="G26" i="19"/>
  <c r="H26" i="19"/>
  <c r="J26" i="19"/>
  <c r="K26" i="19"/>
  <c r="O26" i="19"/>
  <c r="C27" i="22"/>
  <c r="D27" i="22"/>
  <c r="F27" i="22"/>
  <c r="G27" i="22"/>
  <c r="H27" i="22"/>
  <c r="J27" i="22"/>
  <c r="C24" i="18"/>
  <c r="D24" i="18"/>
  <c r="E24" i="18"/>
  <c r="D24" i="17"/>
  <c r="C25" i="19"/>
  <c r="D25" i="19"/>
  <c r="F25" i="19"/>
  <c r="G25" i="19"/>
  <c r="H25" i="19"/>
  <c r="J25" i="19"/>
  <c r="K25" i="19"/>
  <c r="O25" i="19"/>
  <c r="F24" i="17"/>
  <c r="C24" i="20"/>
  <c r="D24" i="20"/>
  <c r="C24" i="17"/>
  <c r="C25" i="21"/>
  <c r="D25" i="21"/>
  <c r="F25" i="21"/>
  <c r="G25" i="21"/>
  <c r="H25" i="21"/>
  <c r="I25" i="21"/>
  <c r="C26" i="22"/>
  <c r="D26" i="22"/>
  <c r="E26" i="22"/>
  <c r="G26" i="22"/>
  <c r="H26" i="22"/>
  <c r="I26" i="22"/>
  <c r="E23" i="17"/>
  <c r="D23" i="18"/>
  <c r="E23" i="18"/>
  <c r="F23" i="18"/>
  <c r="C24" i="19"/>
  <c r="D24" i="19"/>
  <c r="E24" i="19"/>
  <c r="G24" i="19"/>
  <c r="H24" i="19"/>
  <c r="I24" i="19"/>
  <c r="K24" i="19"/>
  <c r="O24" i="19"/>
  <c r="P24" i="19"/>
  <c r="C23" i="20"/>
  <c r="D23" i="20"/>
  <c r="F23" i="20"/>
  <c r="C24" i="21"/>
  <c r="D24" i="21"/>
  <c r="E24" i="21"/>
  <c r="G24" i="21"/>
  <c r="H24" i="21"/>
  <c r="I24" i="21"/>
  <c r="D25" i="22"/>
  <c r="E25" i="22"/>
  <c r="F25" i="22"/>
  <c r="G25" i="22"/>
  <c r="H25" i="22"/>
  <c r="I25" i="22"/>
  <c r="J25" i="22"/>
  <c r="AE17" i="24"/>
  <c r="AB18" i="24"/>
  <c r="AE18" i="24"/>
  <c r="AE19" i="24"/>
  <c r="AE21" i="24"/>
  <c r="AE22" i="24"/>
  <c r="AE23" i="24"/>
  <c r="AA24" i="24"/>
  <c r="C22" i="18"/>
  <c r="D22" i="18"/>
  <c r="E22" i="18"/>
  <c r="D22" i="17"/>
  <c r="C23" i="19"/>
  <c r="D23" i="19"/>
  <c r="F23" i="19"/>
  <c r="G23" i="19"/>
  <c r="H23" i="19"/>
  <c r="J23" i="19"/>
  <c r="K23" i="19"/>
  <c r="O23" i="19"/>
  <c r="F22" i="17"/>
  <c r="C22" i="20"/>
  <c r="D22" i="20"/>
  <c r="C22" i="17"/>
  <c r="C23" i="21"/>
  <c r="D23" i="21"/>
  <c r="F23" i="21"/>
  <c r="G23" i="21"/>
  <c r="H23" i="21"/>
  <c r="I26" i="1"/>
  <c r="J26" i="1"/>
  <c r="K26" i="1"/>
  <c r="C21" i="19"/>
  <c r="E21" i="19"/>
  <c r="F21" i="19"/>
  <c r="G21" i="19"/>
  <c r="I21" i="19"/>
  <c r="J21" i="19"/>
  <c r="K21" i="19"/>
  <c r="P21" i="19"/>
  <c r="E20" i="17"/>
  <c r="C20" i="18"/>
  <c r="E20" i="18"/>
  <c r="F20" i="18"/>
  <c r="F20" i="17"/>
  <c r="D20" i="20"/>
  <c r="F20" i="20"/>
  <c r="D21" i="21"/>
  <c r="E21" i="21"/>
  <c r="F21" i="21"/>
  <c r="I21" i="21"/>
  <c r="C22" i="22"/>
  <c r="D22" i="22"/>
  <c r="E22" i="22"/>
  <c r="F22" i="22"/>
  <c r="H22" i="22"/>
  <c r="I22" i="22"/>
  <c r="J22" i="22"/>
  <c r="E19" i="17"/>
  <c r="D19" i="18"/>
  <c r="E19" i="18"/>
  <c r="F19" i="18"/>
  <c r="C20" i="19"/>
  <c r="D20" i="19"/>
  <c r="E20" i="19"/>
  <c r="G20" i="19"/>
  <c r="H20" i="19"/>
  <c r="I20" i="19"/>
  <c r="K20" i="19"/>
  <c r="O20" i="19"/>
  <c r="P20" i="19"/>
  <c r="C19" i="20"/>
  <c r="D19" i="20"/>
  <c r="F19" i="20"/>
  <c r="C20" i="21"/>
  <c r="D20" i="21"/>
  <c r="E20" i="21"/>
  <c r="G20" i="21"/>
  <c r="H20" i="21"/>
  <c r="I20" i="21"/>
  <c r="D21" i="22"/>
  <c r="E21" i="22"/>
  <c r="F21" i="22"/>
  <c r="H21" i="22"/>
  <c r="I21" i="22"/>
  <c r="J21" i="22"/>
  <c r="E18" i="17"/>
  <c r="C18" i="18"/>
  <c r="D18" i="18"/>
  <c r="F18" i="18"/>
  <c r="F18" i="17"/>
  <c r="C18" i="20"/>
  <c r="F18" i="20"/>
  <c r="C19" i="19"/>
  <c r="E19" i="19"/>
  <c r="F19" i="19"/>
  <c r="G19" i="19"/>
  <c r="I19" i="19"/>
  <c r="J19" i="19"/>
  <c r="K19" i="19"/>
  <c r="C19" i="21"/>
  <c r="E19" i="21"/>
  <c r="F19" i="21"/>
  <c r="I19" i="21"/>
  <c r="C20" i="22"/>
  <c r="D20" i="22"/>
  <c r="E20" i="22"/>
  <c r="F20" i="22"/>
  <c r="G20" i="22"/>
  <c r="H20" i="22"/>
  <c r="J20" i="22"/>
  <c r="E17" i="17"/>
  <c r="D17" i="18"/>
  <c r="E17" i="18"/>
  <c r="F17" i="18"/>
  <c r="C18" i="21"/>
  <c r="D18" i="21"/>
  <c r="E18" i="21"/>
  <c r="G18" i="21"/>
  <c r="H18" i="21"/>
  <c r="I18" i="21"/>
  <c r="C17" i="20"/>
  <c r="D17" i="20"/>
  <c r="F17" i="20"/>
  <c r="D17" i="17"/>
  <c r="C18" i="19"/>
  <c r="D18" i="19"/>
  <c r="E18" i="19"/>
  <c r="F18" i="19"/>
  <c r="G18" i="19"/>
  <c r="H18" i="19"/>
  <c r="I18" i="19"/>
  <c r="J18" i="19"/>
  <c r="K18" i="19"/>
  <c r="O18" i="19"/>
  <c r="P18" i="19"/>
  <c r="C19" i="22"/>
  <c r="D19" i="22"/>
  <c r="F19" i="22"/>
  <c r="G19" i="22"/>
  <c r="H19" i="22"/>
  <c r="I19" i="22"/>
  <c r="J19" i="22"/>
  <c r="I17" i="22"/>
  <c r="C17" i="22"/>
  <c r="D17" i="22"/>
  <c r="E17" i="22"/>
  <c r="F17" i="22"/>
  <c r="G17" i="22"/>
  <c r="H17" i="22"/>
  <c r="J17" i="22"/>
  <c r="C15" i="17"/>
  <c r="C16" i="21"/>
  <c r="D16" i="21"/>
  <c r="E16" i="21"/>
  <c r="F16" i="21"/>
  <c r="G16" i="21"/>
  <c r="H16" i="21"/>
  <c r="I16" i="21"/>
  <c r="F15" i="17"/>
  <c r="C15" i="20"/>
  <c r="D15" i="20"/>
  <c r="F15" i="20"/>
  <c r="D15" i="17"/>
  <c r="D16" i="19"/>
  <c r="E16" i="19"/>
  <c r="F16" i="19"/>
  <c r="H16" i="19"/>
  <c r="I16" i="19"/>
  <c r="J16" i="19"/>
  <c r="O16" i="19"/>
  <c r="P16" i="19"/>
  <c r="E15" i="17"/>
  <c r="D15" i="18"/>
  <c r="E15" i="18"/>
  <c r="F15" i="18"/>
  <c r="C14" i="17"/>
  <c r="D15" i="21"/>
  <c r="E15" i="21"/>
  <c r="F15" i="21"/>
  <c r="H15" i="21"/>
  <c r="I15" i="21"/>
  <c r="F14" i="17"/>
  <c r="D14" i="20"/>
  <c r="F14" i="20"/>
  <c r="D14" i="17"/>
  <c r="C15" i="19"/>
  <c r="D15" i="19"/>
  <c r="E15" i="19"/>
  <c r="F15" i="19"/>
  <c r="G15" i="19"/>
  <c r="H15" i="19"/>
  <c r="I15" i="19"/>
  <c r="J15" i="19"/>
  <c r="K15" i="19"/>
  <c r="O15" i="19"/>
  <c r="P15" i="19"/>
  <c r="E14" i="17"/>
  <c r="C14" i="18"/>
  <c r="D14" i="18"/>
  <c r="E14" i="18"/>
  <c r="F14" i="18"/>
  <c r="C16" i="22"/>
  <c r="D16" i="22"/>
  <c r="E16" i="22"/>
  <c r="G16" i="22"/>
  <c r="H16" i="22"/>
  <c r="I16" i="22"/>
  <c r="E16" i="17"/>
  <c r="C16" i="18"/>
  <c r="D16" i="18"/>
  <c r="E16" i="18"/>
  <c r="F16" i="18"/>
  <c r="D16" i="17"/>
  <c r="C17" i="19"/>
  <c r="E17" i="19"/>
  <c r="F17" i="19"/>
  <c r="G17" i="19"/>
  <c r="I17" i="19"/>
  <c r="J17" i="19"/>
  <c r="K17" i="19"/>
  <c r="P17" i="19"/>
  <c r="D16" i="20"/>
  <c r="C16" i="20"/>
  <c r="C16" i="17"/>
  <c r="C17" i="21"/>
  <c r="D17" i="21"/>
  <c r="F17" i="21"/>
  <c r="G17" i="21"/>
  <c r="H17" i="21"/>
  <c r="I17" i="21"/>
  <c r="R22" i="24"/>
  <c r="V17" i="24"/>
  <c r="S18" i="24"/>
  <c r="W24" i="24"/>
  <c r="W18" i="24"/>
  <c r="W19" i="24"/>
  <c r="X20" i="24"/>
  <c r="U21" i="24"/>
  <c r="W22" i="24"/>
  <c r="C18" i="22"/>
  <c r="D18" i="22"/>
  <c r="E18" i="22"/>
  <c r="F18" i="22"/>
  <c r="G18" i="22"/>
  <c r="H18" i="22"/>
  <c r="I18" i="22"/>
  <c r="J18" i="22"/>
  <c r="F16" i="17"/>
  <c r="D15" i="22"/>
  <c r="E15" i="22"/>
  <c r="F15" i="22"/>
  <c r="H15" i="22"/>
  <c r="I15" i="22"/>
  <c r="J15" i="22"/>
  <c r="F13" i="17"/>
  <c r="C13" i="20"/>
  <c r="F13" i="20"/>
  <c r="E13" i="17"/>
  <c r="C13" i="18"/>
  <c r="E13" i="18"/>
  <c r="F13" i="18"/>
  <c r="D13" i="17"/>
  <c r="D14" i="19"/>
  <c r="E14" i="19"/>
  <c r="F14" i="19"/>
  <c r="H14" i="19"/>
  <c r="I14" i="19"/>
  <c r="J14" i="19"/>
  <c r="O14" i="19"/>
  <c r="P14" i="19"/>
  <c r="C13" i="17"/>
  <c r="D14" i="21"/>
  <c r="E14" i="21"/>
  <c r="F14" i="21"/>
  <c r="H14" i="21"/>
  <c r="I14" i="21"/>
  <c r="Q24" i="24"/>
  <c r="Q20" i="24"/>
  <c r="K18" i="5"/>
  <c r="K17" i="5"/>
  <c r="K16" i="5"/>
  <c r="K14" i="5"/>
  <c r="K13" i="5"/>
  <c r="F18" i="5"/>
  <c r="F16" i="5"/>
  <c r="F14" i="5"/>
  <c r="F12" i="5"/>
  <c r="G12" i="25" s="1"/>
  <c r="C14" i="22"/>
  <c r="D14" i="22"/>
  <c r="E14" i="22"/>
  <c r="F14" i="22"/>
  <c r="G14" i="22"/>
  <c r="H14" i="22"/>
  <c r="I14" i="22"/>
  <c r="J14" i="22"/>
  <c r="C13" i="21"/>
  <c r="D13" i="21"/>
  <c r="E13" i="21"/>
  <c r="G13" i="21"/>
  <c r="H13" i="21"/>
  <c r="I13" i="21"/>
  <c r="C12" i="20"/>
  <c r="D12" i="20"/>
  <c r="F12" i="20"/>
  <c r="C13" i="19"/>
  <c r="D13" i="19"/>
  <c r="E13" i="19"/>
  <c r="G13" i="19"/>
  <c r="H13" i="19"/>
  <c r="I13" i="19"/>
  <c r="K13" i="19"/>
  <c r="O13" i="19"/>
  <c r="P13" i="19"/>
  <c r="C12" i="18"/>
  <c r="D12" i="18"/>
  <c r="E12" i="18"/>
  <c r="H22" i="5"/>
  <c r="C31" i="17" s="1"/>
  <c r="I22" i="5"/>
  <c r="C32" i="17" s="1"/>
  <c r="J22" i="5"/>
  <c r="R22" i="5"/>
  <c r="S22" i="5"/>
  <c r="Y22" i="5"/>
  <c r="AD22" i="5"/>
  <c r="H23" i="5"/>
  <c r="I23" i="5"/>
  <c r="J23" i="5"/>
  <c r="R23" i="5"/>
  <c r="S23" i="5"/>
  <c r="Y23" i="5"/>
  <c r="AA23" i="5"/>
  <c r="AD23" i="5"/>
  <c r="H24" i="5"/>
  <c r="I24" i="5"/>
  <c r="J24" i="5"/>
  <c r="O24" i="5"/>
  <c r="P24" i="5"/>
  <c r="S24" i="5"/>
  <c r="T24" i="5"/>
  <c r="Y24" i="5"/>
  <c r="AA24" i="5"/>
  <c r="H25" i="5"/>
  <c r="I25" i="5"/>
  <c r="J25" i="5"/>
  <c r="U25" i="5"/>
  <c r="W25" i="5"/>
  <c r="AD25" i="5"/>
  <c r="H26" i="5"/>
  <c r="I26" i="5"/>
  <c r="J26" i="5"/>
  <c r="S26" i="5"/>
  <c r="U26" i="5"/>
  <c r="Y26" i="5"/>
  <c r="AD26" i="5"/>
  <c r="H27" i="5"/>
  <c r="I27" i="5"/>
  <c r="J27" i="5"/>
  <c r="R27" i="5"/>
  <c r="S27" i="5"/>
  <c r="Y27" i="5"/>
  <c r="AA27" i="5"/>
  <c r="AD27" i="5"/>
  <c r="H28" i="5"/>
  <c r="I28" i="5"/>
  <c r="J28" i="5"/>
  <c r="P28" i="5"/>
  <c r="S28" i="5"/>
  <c r="T28" i="5"/>
  <c r="Y28" i="5"/>
  <c r="AA28" i="5"/>
  <c r="H29" i="5"/>
  <c r="I29" i="5"/>
  <c r="J29" i="5"/>
  <c r="V29" i="5"/>
  <c r="AD29" i="5"/>
  <c r="H30" i="5"/>
  <c r="D31" i="17" s="1"/>
  <c r="I30" i="5"/>
  <c r="D32" i="17" s="1"/>
  <c r="J30" i="5"/>
  <c r="D33" i="17" s="1"/>
  <c r="R30" i="5"/>
  <c r="Y30" i="5"/>
  <c r="AD30" i="5"/>
  <c r="H31" i="5"/>
  <c r="I31" i="5"/>
  <c r="J31" i="5"/>
  <c r="Q31" i="5"/>
  <c r="U31" i="5"/>
  <c r="Y31" i="5"/>
  <c r="AA31" i="5"/>
  <c r="AD31" i="5"/>
  <c r="H32" i="5"/>
  <c r="I32" i="5"/>
  <c r="J32" i="5"/>
  <c r="O32" i="5"/>
  <c r="P32" i="5"/>
  <c r="Q32" i="5"/>
  <c r="T32" i="5"/>
  <c r="V32" i="5"/>
  <c r="Y32" i="5"/>
  <c r="AA32" i="5"/>
  <c r="H33" i="5"/>
  <c r="I33" i="5"/>
  <c r="J33" i="5"/>
  <c r="Q33" i="5"/>
  <c r="R33" i="5"/>
  <c r="V33" i="5"/>
  <c r="AD33" i="5"/>
  <c r="H34" i="5"/>
  <c r="I34" i="5"/>
  <c r="J34" i="5"/>
  <c r="P34" i="5"/>
  <c r="T34" i="5"/>
  <c r="U34" i="5"/>
  <c r="W34" i="5"/>
  <c r="Y34" i="5"/>
  <c r="AD34" i="5"/>
  <c r="H35" i="5"/>
  <c r="I35" i="5"/>
  <c r="J35" i="5"/>
  <c r="V35" i="5"/>
  <c r="W35" i="5"/>
  <c r="Y35" i="5"/>
  <c r="AA35" i="5"/>
  <c r="H36" i="5"/>
  <c r="I36" i="5"/>
  <c r="J36" i="5"/>
  <c r="P36" i="5"/>
  <c r="T36" i="5"/>
  <c r="V36" i="5"/>
  <c r="Y36" i="5"/>
  <c r="AA36" i="5"/>
  <c r="H37" i="5"/>
  <c r="I37" i="5"/>
  <c r="J37" i="5"/>
  <c r="R37" i="5"/>
  <c r="S37" i="5"/>
  <c r="T37" i="5"/>
  <c r="W37" i="5"/>
  <c r="AD37" i="5"/>
  <c r="H38" i="5"/>
  <c r="I38" i="5"/>
  <c r="J38" i="5"/>
  <c r="T38" i="5"/>
  <c r="W38" i="5"/>
  <c r="Y38" i="5"/>
  <c r="AD38" i="5"/>
  <c r="H39" i="5"/>
  <c r="I39" i="5"/>
  <c r="J39" i="5"/>
  <c r="Q39" i="5"/>
  <c r="V39" i="5"/>
  <c r="Y39" i="5"/>
  <c r="AA39" i="5"/>
  <c r="AD39" i="5"/>
  <c r="H43" i="5"/>
  <c r="I43" i="5"/>
  <c r="J43" i="5"/>
  <c r="T43" i="5"/>
  <c r="Y43" i="5"/>
  <c r="AA43" i="5"/>
  <c r="H44" i="5"/>
  <c r="I44" i="5"/>
  <c r="J44" i="5"/>
  <c r="Q44" i="5"/>
  <c r="S44" i="5"/>
  <c r="T44" i="5"/>
  <c r="AD44" i="5"/>
  <c r="H45" i="5"/>
  <c r="E31" i="17" s="1"/>
  <c r="I45" i="5"/>
  <c r="E32" i="17" s="1"/>
  <c r="J45" i="5"/>
  <c r="E33" i="17" s="1"/>
  <c r="S45" i="5"/>
  <c r="V45" i="5"/>
  <c r="AD45" i="5"/>
  <c r="H46" i="5"/>
  <c r="I46" i="5"/>
  <c r="J46" i="5"/>
  <c r="Q46" i="5"/>
  <c r="S46" i="5"/>
  <c r="Y46" i="5"/>
  <c r="H47" i="5"/>
  <c r="I47" i="5"/>
  <c r="J47" i="5"/>
  <c r="V47" i="5"/>
  <c r="Y47" i="5"/>
  <c r="AA47" i="5"/>
  <c r="H48" i="5"/>
  <c r="I48" i="5"/>
  <c r="J48" i="5"/>
  <c r="Q48" i="5"/>
  <c r="R48" i="5"/>
  <c r="T48" i="5"/>
  <c r="V48" i="5"/>
  <c r="W48" i="5"/>
  <c r="Y48" i="5"/>
  <c r="AA48" i="5"/>
  <c r="AD48" i="5"/>
  <c r="H49" i="5"/>
  <c r="I49" i="5"/>
  <c r="J49" i="5"/>
  <c r="S49" i="5"/>
  <c r="V49" i="5"/>
  <c r="AD49" i="5"/>
  <c r="H51" i="5"/>
  <c r="F31" i="17" s="1"/>
  <c r="I51" i="5"/>
  <c r="F32" i="17" s="1"/>
  <c r="J51" i="5"/>
  <c r="F33" i="17" s="1"/>
  <c r="S51" i="5"/>
  <c r="U51" i="5"/>
  <c r="W51" i="5"/>
  <c r="Y51" i="5"/>
  <c r="AD51" i="5"/>
  <c r="H52" i="5"/>
  <c r="I52" i="5"/>
  <c r="J52" i="5"/>
  <c r="R52" i="5"/>
  <c r="S52" i="5"/>
  <c r="Y52" i="5"/>
  <c r="AA52" i="5"/>
  <c r="H53" i="5"/>
  <c r="I53" i="5"/>
  <c r="J53" i="5"/>
  <c r="T53" i="5"/>
  <c r="Y53" i="5"/>
  <c r="AA53" i="5"/>
  <c r="H55" i="5"/>
  <c r="I55" i="5"/>
  <c r="J55" i="5"/>
  <c r="R55" i="5"/>
  <c r="T55" i="5"/>
  <c r="W55" i="5"/>
  <c r="AD55" i="5"/>
  <c r="E11" i="17"/>
  <c r="C11" i="18"/>
  <c r="D11" i="18"/>
  <c r="E11" i="18"/>
  <c r="F11" i="18"/>
  <c r="C11" i="17"/>
  <c r="C12" i="21"/>
  <c r="D12" i="21"/>
  <c r="E12" i="21"/>
  <c r="F12" i="21"/>
  <c r="G12" i="21"/>
  <c r="H12" i="21"/>
  <c r="I12" i="21"/>
  <c r="F11" i="17"/>
  <c r="C11" i="20"/>
  <c r="D11" i="20"/>
  <c r="F11" i="20"/>
  <c r="D11" i="17"/>
  <c r="C12" i="19"/>
  <c r="D12" i="19"/>
  <c r="E12" i="19"/>
  <c r="F12" i="19"/>
  <c r="G12" i="19"/>
  <c r="H12" i="19"/>
  <c r="I12" i="19"/>
  <c r="J12" i="19"/>
  <c r="K12" i="19"/>
  <c r="O12" i="19"/>
  <c r="P12" i="19"/>
  <c r="J19" i="5"/>
  <c r="J18" i="5"/>
  <c r="J17" i="5"/>
  <c r="J15" i="5"/>
  <c r="J16" i="5"/>
  <c r="J12" i="5"/>
  <c r="I17" i="5"/>
  <c r="I15" i="5"/>
  <c r="H16" i="5"/>
  <c r="H18" i="5"/>
  <c r="I19" i="5"/>
  <c r="I18" i="5"/>
  <c r="I16" i="5"/>
  <c r="I12" i="5"/>
  <c r="H19" i="5"/>
  <c r="H17" i="5"/>
  <c r="H15" i="5"/>
  <c r="H12" i="5"/>
  <c r="E34" i="17"/>
  <c r="C31" i="18"/>
  <c r="D31" i="18"/>
  <c r="E31" i="18"/>
  <c r="F31" i="18"/>
  <c r="D34" i="17"/>
  <c r="F34" i="17"/>
  <c r="K22" i="5"/>
  <c r="E19" i="5"/>
  <c r="E18" i="5"/>
  <c r="E17" i="5"/>
  <c r="E16" i="5"/>
  <c r="E14" i="5"/>
  <c r="E13" i="5"/>
  <c r="E15" i="5"/>
  <c r="E12" i="5"/>
  <c r="F12" i="25" s="1"/>
  <c r="C16" i="5"/>
  <c r="C12" i="5"/>
  <c r="K12" i="5"/>
  <c r="L12" i="25" s="1"/>
  <c r="K15" i="5"/>
  <c r="K19" i="5"/>
  <c r="E17" i="2"/>
  <c r="F13" i="5"/>
  <c r="F15" i="5"/>
  <c r="F17" i="5"/>
  <c r="F19" i="5"/>
  <c r="F22" i="5"/>
  <c r="C31" i="21"/>
  <c r="F23" i="5"/>
  <c r="E31" i="21"/>
  <c r="G31" i="21"/>
  <c r="I31" i="21"/>
  <c r="C30" i="20"/>
  <c r="F52" i="5"/>
  <c r="F30" i="20"/>
  <c r="C31" i="19"/>
  <c r="E31" i="19"/>
  <c r="G31" i="19"/>
  <c r="I31" i="19"/>
  <c r="K31" i="19"/>
  <c r="P31" i="19"/>
  <c r="F44" i="5"/>
  <c r="C30" i="18"/>
  <c r="F46" i="5"/>
  <c r="E30" i="18"/>
  <c r="E12" i="2"/>
  <c r="E12" i="26" s="1"/>
  <c r="D29" i="28" s="1"/>
  <c r="E22" i="5"/>
  <c r="C30" i="21"/>
  <c r="D30" i="21"/>
  <c r="E30" i="21"/>
  <c r="F30" i="21"/>
  <c r="G30" i="21"/>
  <c r="E27" i="5"/>
  <c r="H30" i="21"/>
  <c r="I30" i="21"/>
  <c r="F29" i="17"/>
  <c r="C29" i="20"/>
  <c r="D29" i="20"/>
  <c r="F29" i="20"/>
  <c r="E55" i="5"/>
  <c r="D29" i="17"/>
  <c r="C30" i="19"/>
  <c r="D30" i="19"/>
  <c r="E30" i="19"/>
  <c r="E33" i="5"/>
  <c r="F30" i="19"/>
  <c r="G30" i="19"/>
  <c r="H30" i="19"/>
  <c r="I30" i="19"/>
  <c r="J30" i="19"/>
  <c r="K30" i="19"/>
  <c r="O30" i="19"/>
  <c r="P30" i="19"/>
  <c r="E29" i="17"/>
  <c r="C29" i="18"/>
  <c r="D29" i="18"/>
  <c r="E29" i="18"/>
  <c r="F29" i="18"/>
  <c r="E11" i="2"/>
  <c r="E11" i="26" s="1"/>
  <c r="D28" i="28" s="1"/>
  <c r="C52" i="5"/>
  <c r="C55" i="5"/>
  <c r="C46" i="5"/>
  <c r="C48" i="5"/>
  <c r="C30" i="5"/>
  <c r="C32" i="5"/>
  <c r="C34" i="5"/>
  <c r="C36" i="5"/>
  <c r="C38" i="5"/>
  <c r="C43" i="5"/>
  <c r="C22" i="5"/>
  <c r="E9" i="2"/>
  <c r="C8" i="3" s="1"/>
  <c r="F34" i="22" l="1"/>
  <c r="J15" i="25"/>
  <c r="G33" i="34" s="1"/>
  <c r="I33" i="22"/>
  <c r="I18" i="25"/>
  <c r="J32" i="34" s="1"/>
  <c r="C35" i="22"/>
  <c r="K12" i="25"/>
  <c r="D34" i="34" s="1"/>
  <c r="G33" i="22"/>
  <c r="I16" i="25"/>
  <c r="H32" i="34" s="1"/>
  <c r="G35" i="22"/>
  <c r="K16" i="25"/>
  <c r="H34" i="34" s="1"/>
  <c r="F35" i="22"/>
  <c r="K15" i="25"/>
  <c r="G34" i="34" s="1"/>
  <c r="H35" i="22"/>
  <c r="K17" i="25"/>
  <c r="I34" i="34" s="1"/>
  <c r="C33" i="22"/>
  <c r="I12" i="25"/>
  <c r="D32" i="34" s="1"/>
  <c r="I35" i="22"/>
  <c r="K18" i="25"/>
  <c r="J34" i="34" s="1"/>
  <c r="F33" i="22"/>
  <c r="I15" i="25"/>
  <c r="G32" i="34" s="1"/>
  <c r="J35" i="22"/>
  <c r="K19" i="25"/>
  <c r="K34" i="34" s="1"/>
  <c r="H33" i="22"/>
  <c r="I17" i="25"/>
  <c r="I32" i="34" s="1"/>
  <c r="J33" i="22"/>
  <c r="I19" i="25"/>
  <c r="K32" i="34" s="1"/>
  <c r="H34" i="22"/>
  <c r="J17" i="25"/>
  <c r="I33" i="34" s="1"/>
  <c r="G34" i="22"/>
  <c r="J16" i="25"/>
  <c r="H33" i="34" s="1"/>
  <c r="I34" i="22"/>
  <c r="J18" i="25"/>
  <c r="J33" i="34" s="1"/>
  <c r="C34" i="22"/>
  <c r="J12" i="25"/>
  <c r="D33" i="34" s="1"/>
  <c r="J34" i="22"/>
  <c r="J19" i="25"/>
  <c r="K33" i="34" s="1"/>
  <c r="D32" i="22"/>
  <c r="G13" i="25"/>
  <c r="E31" i="34" s="1"/>
  <c r="J36" i="22"/>
  <c r="L19" i="25"/>
  <c r="K35" i="34" s="1"/>
  <c r="F36" i="22"/>
  <c r="L15" i="25"/>
  <c r="G35" i="34" s="1"/>
  <c r="D35" i="34"/>
  <c r="C10" i="22"/>
  <c r="D12" i="25"/>
  <c r="G10" i="22"/>
  <c r="D16" i="25"/>
  <c r="D30" i="34"/>
  <c r="D31" i="34"/>
  <c r="E32" i="22"/>
  <c r="G14" i="25"/>
  <c r="F31" i="34" s="1"/>
  <c r="D31" i="22"/>
  <c r="F13" i="25"/>
  <c r="E30" i="34" s="1"/>
  <c r="G32" i="22"/>
  <c r="G16" i="25"/>
  <c r="H31" i="34" s="1"/>
  <c r="F31" i="22"/>
  <c r="F15" i="25"/>
  <c r="G30" i="34" s="1"/>
  <c r="E31" i="22"/>
  <c r="F14" i="25"/>
  <c r="F30" i="34" s="1"/>
  <c r="I32" i="22"/>
  <c r="G18" i="25"/>
  <c r="J31" i="34" s="1"/>
  <c r="G31" i="22"/>
  <c r="F16" i="25"/>
  <c r="H30" i="34" s="1"/>
  <c r="D36" i="22"/>
  <c r="L13" i="25"/>
  <c r="E35" i="34" s="1"/>
  <c r="H31" i="22"/>
  <c r="F17" i="25"/>
  <c r="I30" i="34" s="1"/>
  <c r="E36" i="22"/>
  <c r="L14" i="25"/>
  <c r="F35" i="34" s="1"/>
  <c r="I36" i="22"/>
  <c r="L18" i="25"/>
  <c r="J35" i="34" s="1"/>
  <c r="J32" i="22"/>
  <c r="G19" i="25"/>
  <c r="K31" i="34" s="1"/>
  <c r="I31" i="22"/>
  <c r="F18" i="25"/>
  <c r="J30" i="34" s="1"/>
  <c r="G36" i="22"/>
  <c r="L16" i="25"/>
  <c r="H35" i="34" s="1"/>
  <c r="F32" i="22"/>
  <c r="G15" i="25"/>
  <c r="G31" i="34" s="1"/>
  <c r="H32" i="22"/>
  <c r="G17" i="25"/>
  <c r="I31" i="34" s="1"/>
  <c r="J31" i="22"/>
  <c r="F19" i="25"/>
  <c r="K30" i="34" s="1"/>
  <c r="H36" i="22"/>
  <c r="L17" i="25"/>
  <c r="I35" i="34" s="1"/>
  <c r="K26" i="24"/>
  <c r="G32" i="3"/>
  <c r="J26" i="24"/>
  <c r="G31" i="3"/>
  <c r="I26" i="24"/>
  <c r="G30" i="3"/>
  <c r="K24" i="22"/>
  <c r="H16" i="18"/>
  <c r="H11" i="18"/>
  <c r="H29" i="18"/>
  <c r="H31" i="18"/>
  <c r="H14" i="18"/>
  <c r="H25" i="18"/>
  <c r="H27" i="18"/>
  <c r="E17" i="26"/>
  <c r="D30" i="28" s="1"/>
  <c r="J21" i="5"/>
  <c r="G33" i="17" s="1"/>
  <c r="C33" i="17"/>
  <c r="Z21" i="25"/>
  <c r="Z9" i="25" s="1"/>
  <c r="R21" i="25"/>
  <c r="R9" i="25" s="1"/>
  <c r="L21" i="25"/>
  <c r="AB21" i="25"/>
  <c r="AB9" i="25" s="1"/>
  <c r="F21" i="25"/>
  <c r="G21" i="25"/>
  <c r="AA21" i="25"/>
  <c r="AA9" i="25" s="1"/>
  <c r="W21" i="25"/>
  <c r="W9" i="25" s="1"/>
  <c r="T21" i="25"/>
  <c r="T9" i="25" s="1"/>
  <c r="S21" i="25"/>
  <c r="S9" i="25" s="1"/>
  <c r="AE21" i="25"/>
  <c r="AE9" i="25" s="1"/>
  <c r="AC21" i="25"/>
  <c r="AC9" i="25" s="1"/>
  <c r="U21" i="25"/>
  <c r="U9" i="25" s="1"/>
  <c r="Q21" i="25"/>
  <c r="Q9" i="25" s="1"/>
  <c r="P21" i="25"/>
  <c r="P9" i="25" s="1"/>
  <c r="O21" i="25"/>
  <c r="O9" i="25" s="1"/>
  <c r="D21" i="25"/>
  <c r="O55" i="5"/>
  <c r="O35" i="5"/>
  <c r="O43" i="5"/>
  <c r="O28" i="5"/>
  <c r="S53" i="5"/>
  <c r="T49" i="5"/>
  <c r="U47" i="5"/>
  <c r="T45" i="5"/>
  <c r="R43" i="5"/>
  <c r="W39" i="5"/>
  <c r="O39" i="5"/>
  <c r="S38" i="5"/>
  <c r="T33" i="5"/>
  <c r="S30" i="5"/>
  <c r="S21" i="5" s="1"/>
  <c r="T29" i="5"/>
  <c r="T25" i="5"/>
  <c r="Q19" i="24"/>
  <c r="V22" i="24"/>
  <c r="W20" i="24"/>
  <c r="U24" i="24"/>
  <c r="R21" i="24"/>
  <c r="R53" i="5"/>
  <c r="P52" i="5"/>
  <c r="R47" i="5"/>
  <c r="W46" i="5"/>
  <c r="P46" i="5"/>
  <c r="V44" i="5"/>
  <c r="Q43" i="5"/>
  <c r="P38" i="5"/>
  <c r="R36" i="5"/>
  <c r="U35" i="5"/>
  <c r="S33" i="5"/>
  <c r="O31" i="5"/>
  <c r="P29" i="5"/>
  <c r="R28" i="5"/>
  <c r="O27" i="5"/>
  <c r="P26" i="5"/>
  <c r="P25" i="5"/>
  <c r="R24" i="5"/>
  <c r="U23" i="5"/>
  <c r="O23" i="5"/>
  <c r="Q18" i="24"/>
  <c r="V21" i="24"/>
  <c r="U20" i="24"/>
  <c r="V18" i="24"/>
  <c r="S22" i="24"/>
  <c r="S17" i="24"/>
  <c r="G19" i="20"/>
  <c r="E48" i="5"/>
  <c r="F35" i="5"/>
  <c r="F29" i="5"/>
  <c r="V55" i="5"/>
  <c r="V53" i="5"/>
  <c r="Q53" i="5"/>
  <c r="U52" i="5"/>
  <c r="O52" i="5"/>
  <c r="P51" i="5"/>
  <c r="W49" i="5"/>
  <c r="Q47" i="5"/>
  <c r="U46" i="5"/>
  <c r="O46" i="5"/>
  <c r="W45" i="5"/>
  <c r="V43" i="5"/>
  <c r="P43" i="5"/>
  <c r="U39" i="5"/>
  <c r="AA38" i="5"/>
  <c r="U38" i="5"/>
  <c r="V37" i="5"/>
  <c r="O37" i="5"/>
  <c r="Q36" i="5"/>
  <c r="Q35" i="5"/>
  <c r="S34" i="5"/>
  <c r="R32" i="5"/>
  <c r="W31" i="5"/>
  <c r="P30" i="5"/>
  <c r="W29" i="5"/>
  <c r="V28" i="5"/>
  <c r="Q28" i="5"/>
  <c r="W26" i="5"/>
  <c r="V25" i="5"/>
  <c r="V24" i="5"/>
  <c r="Q24" i="5"/>
  <c r="T23" i="5"/>
  <c r="P22" i="5"/>
  <c r="X19" i="24"/>
  <c r="X24" i="24"/>
  <c r="S21" i="24"/>
  <c r="R17" i="24"/>
  <c r="AE26" i="1"/>
  <c r="AB23" i="24"/>
  <c r="AB19" i="24"/>
  <c r="W53" i="5"/>
  <c r="R49" i="5"/>
  <c r="P44" i="5"/>
  <c r="U33" i="5"/>
  <c r="T31" i="5"/>
  <c r="S29" i="5"/>
  <c r="T27" i="5"/>
  <c r="R26" i="5"/>
  <c r="V24" i="24"/>
  <c r="E44" i="5"/>
  <c r="G11" i="20"/>
  <c r="Q55" i="5"/>
  <c r="U49" i="5"/>
  <c r="P49" i="5"/>
  <c r="P48" i="5"/>
  <c r="T47" i="5"/>
  <c r="O47" i="5"/>
  <c r="AD46" i="5"/>
  <c r="U45" i="5"/>
  <c r="P45" i="5"/>
  <c r="W44" i="5"/>
  <c r="O44" i="5"/>
  <c r="AD43" i="5"/>
  <c r="T39" i="5"/>
  <c r="U37" i="5"/>
  <c r="Q37" i="5"/>
  <c r="O36" i="5"/>
  <c r="AD35" i="5"/>
  <c r="T35" i="5"/>
  <c r="R34" i="5"/>
  <c r="P33" i="5"/>
  <c r="S31" i="5"/>
  <c r="R29" i="5"/>
  <c r="R25" i="5"/>
  <c r="W24" i="5"/>
  <c r="V23" i="5"/>
  <c r="AA22" i="5"/>
  <c r="Q22" i="24"/>
  <c r="U22" i="24"/>
  <c r="U18" i="24"/>
  <c r="S20" i="24"/>
  <c r="U17" i="24"/>
  <c r="V52" i="5"/>
  <c r="R45" i="5"/>
  <c r="O29" i="5"/>
  <c r="O25" i="5"/>
  <c r="E37" i="5"/>
  <c r="E25" i="5"/>
  <c r="F33" i="5"/>
  <c r="U55" i="5"/>
  <c r="P55" i="5"/>
  <c r="O53" i="5"/>
  <c r="AD52" i="5"/>
  <c r="T52" i="5"/>
  <c r="R51" i="5"/>
  <c r="S48" i="5"/>
  <c r="O48" i="5"/>
  <c r="AD47" i="5"/>
  <c r="S47" i="5"/>
  <c r="R44" i="5"/>
  <c r="S39" i="5"/>
  <c r="R38" i="5"/>
  <c r="P37" i="5"/>
  <c r="S35" i="5"/>
  <c r="W33" i="5"/>
  <c r="O33" i="5"/>
  <c r="V31" i="5"/>
  <c r="U29" i="5"/>
  <c r="Q29" i="5"/>
  <c r="V27" i="5"/>
  <c r="AA26" i="5"/>
  <c r="Q25" i="5"/>
  <c r="X22" i="24"/>
  <c r="V20" i="24"/>
  <c r="X18" i="24"/>
  <c r="S24" i="24"/>
  <c r="S19" i="24"/>
  <c r="R18" i="24"/>
  <c r="G15" i="20"/>
  <c r="Q30" i="5"/>
  <c r="Q49" i="5"/>
  <c r="Q38" i="5"/>
  <c r="Q34" i="5"/>
  <c r="R19" i="24"/>
  <c r="Q51" i="5"/>
  <c r="Q45" i="5"/>
  <c r="Q26" i="5"/>
  <c r="Q22" i="5"/>
  <c r="AA51" i="5"/>
  <c r="AA34" i="5"/>
  <c r="AB22" i="24"/>
  <c r="AA30" i="5"/>
  <c r="AA46" i="5"/>
  <c r="AB17" i="24"/>
  <c r="AA22" i="24"/>
  <c r="AA18" i="24"/>
  <c r="E29" i="5"/>
  <c r="F48" i="5"/>
  <c r="F37" i="5"/>
  <c r="F55" i="5"/>
  <c r="F25" i="5"/>
  <c r="E46" i="5"/>
  <c r="E35" i="5"/>
  <c r="E52" i="5"/>
  <c r="E23" i="5"/>
  <c r="F39" i="5"/>
  <c r="F31" i="5"/>
  <c r="F27" i="5"/>
  <c r="K14" i="22"/>
  <c r="E39" i="5"/>
  <c r="E31" i="5"/>
  <c r="U23" i="24"/>
  <c r="C35" i="5"/>
  <c r="C47" i="5"/>
  <c r="E30" i="17"/>
  <c r="F45" i="5"/>
  <c r="F31" i="19"/>
  <c r="F34" i="5"/>
  <c r="F30" i="17"/>
  <c r="F51" i="5"/>
  <c r="C25" i="22"/>
  <c r="K25" i="22" s="1"/>
  <c r="AA17" i="24"/>
  <c r="F24" i="21"/>
  <c r="J24" i="21" s="1"/>
  <c r="C23" i="17"/>
  <c r="AA26" i="1"/>
  <c r="F23" i="17"/>
  <c r="J24" i="19"/>
  <c r="F24" i="19"/>
  <c r="D23" i="17"/>
  <c r="C23" i="18"/>
  <c r="H23" i="18" s="1"/>
  <c r="J26" i="22"/>
  <c r="AB24" i="24"/>
  <c r="F26" i="22"/>
  <c r="E25" i="21"/>
  <c r="J25" i="21" s="1"/>
  <c r="AA25" i="5"/>
  <c r="F24" i="20"/>
  <c r="G24" i="20" s="1"/>
  <c r="AA55" i="5"/>
  <c r="P25" i="19"/>
  <c r="AA44" i="5"/>
  <c r="I25" i="19"/>
  <c r="AA37" i="5"/>
  <c r="E25" i="19"/>
  <c r="AA33" i="5"/>
  <c r="F24" i="18"/>
  <c r="H24" i="18" s="1"/>
  <c r="AA49" i="5"/>
  <c r="E24" i="17"/>
  <c r="AB26" i="1"/>
  <c r="AA45" i="5"/>
  <c r="I27" i="22"/>
  <c r="E27" i="22"/>
  <c r="P26" i="19"/>
  <c r="C37" i="5"/>
  <c r="C49" i="5"/>
  <c r="C51" i="5"/>
  <c r="D30" i="18"/>
  <c r="F47" i="5"/>
  <c r="H31" i="19"/>
  <c r="F36" i="5"/>
  <c r="D30" i="20"/>
  <c r="G30" i="20" s="1"/>
  <c r="F53" i="5"/>
  <c r="D31" i="21"/>
  <c r="F24" i="5"/>
  <c r="AA29" i="5"/>
  <c r="I23" i="21"/>
  <c r="Y29" i="5"/>
  <c r="E23" i="21"/>
  <c r="Y25" i="5"/>
  <c r="F22" i="20"/>
  <c r="G22" i="20" s="1"/>
  <c r="Y55" i="5"/>
  <c r="P23" i="19"/>
  <c r="Y44" i="5"/>
  <c r="I23" i="19"/>
  <c r="Y37" i="5"/>
  <c r="E23" i="19"/>
  <c r="Y33" i="5"/>
  <c r="F22" i="18"/>
  <c r="Y49" i="5"/>
  <c r="E22" i="17"/>
  <c r="Y45" i="5"/>
  <c r="Y21" i="5" s="1"/>
  <c r="Z26" i="1"/>
  <c r="C39" i="5"/>
  <c r="C31" i="5"/>
  <c r="C53" i="5"/>
  <c r="F30" i="18"/>
  <c r="F49" i="5"/>
  <c r="J31" i="19"/>
  <c r="F38" i="5"/>
  <c r="D30" i="17"/>
  <c r="F30" i="5"/>
  <c r="F31" i="21"/>
  <c r="F26" i="5"/>
  <c r="C44" i="5"/>
  <c r="C33" i="5"/>
  <c r="C45" i="5"/>
  <c r="O31" i="19"/>
  <c r="F43" i="5"/>
  <c r="D31" i="19"/>
  <c r="F32" i="5"/>
  <c r="H31" i="21"/>
  <c r="F28" i="5"/>
  <c r="I26" i="19"/>
  <c r="I26" i="21"/>
  <c r="J26" i="21" s="1"/>
  <c r="E25" i="17"/>
  <c r="AC26" i="1"/>
  <c r="D28" i="22"/>
  <c r="K28" i="22" s="1"/>
  <c r="D27" i="20"/>
  <c r="G27" i="20" s="1"/>
  <c r="AD53" i="5"/>
  <c r="D28" i="21"/>
  <c r="AD24" i="5"/>
  <c r="AD36" i="5"/>
  <c r="E12" i="17"/>
  <c r="O45" i="5"/>
  <c r="F13" i="19"/>
  <c r="O34" i="5"/>
  <c r="D12" i="17"/>
  <c r="O30" i="5"/>
  <c r="F13" i="21"/>
  <c r="J13" i="21" s="1"/>
  <c r="O26" i="5"/>
  <c r="G15" i="22"/>
  <c r="Q21" i="24"/>
  <c r="F17" i="17"/>
  <c r="T51" i="5"/>
  <c r="C17" i="17"/>
  <c r="T22" i="5"/>
  <c r="I20" i="22"/>
  <c r="K20" i="22" s="1"/>
  <c r="V23" i="24"/>
  <c r="H19" i="21"/>
  <c r="U28" i="5"/>
  <c r="O19" i="19"/>
  <c r="U43" i="5"/>
  <c r="D18" i="20"/>
  <c r="G18" i="20" s="1"/>
  <c r="U53" i="5"/>
  <c r="C21" i="22"/>
  <c r="W17" i="24"/>
  <c r="C19" i="17"/>
  <c r="V22" i="5"/>
  <c r="J20" i="19"/>
  <c r="V38" i="5"/>
  <c r="F20" i="19"/>
  <c r="V34" i="5"/>
  <c r="G21" i="21"/>
  <c r="W27" i="5"/>
  <c r="C21" i="21"/>
  <c r="W23" i="5"/>
  <c r="C20" i="20"/>
  <c r="G20" i="20" s="1"/>
  <c r="W52" i="5"/>
  <c r="H21" i="19"/>
  <c r="W36" i="5"/>
  <c r="D21" i="19"/>
  <c r="W32" i="5"/>
  <c r="AE20" i="24"/>
  <c r="D26" i="1"/>
  <c r="E49" i="5"/>
  <c r="E47" i="5"/>
  <c r="E45" i="5"/>
  <c r="E43" i="5"/>
  <c r="E38" i="5"/>
  <c r="E36" i="5"/>
  <c r="E34" i="5"/>
  <c r="E32" i="5"/>
  <c r="E30" i="5"/>
  <c r="E53" i="5"/>
  <c r="E51" i="5"/>
  <c r="E28" i="5"/>
  <c r="E26" i="5"/>
  <c r="E24" i="5"/>
  <c r="AD32" i="5"/>
  <c r="T30" i="5"/>
  <c r="H21" i="5"/>
  <c r="G31" i="17" s="1"/>
  <c r="G14" i="21"/>
  <c r="P27" i="5"/>
  <c r="C14" i="21"/>
  <c r="P23" i="5"/>
  <c r="K14" i="19"/>
  <c r="P39" i="5"/>
  <c r="G14" i="19"/>
  <c r="P35" i="5"/>
  <c r="C14" i="19"/>
  <c r="P31" i="5"/>
  <c r="D13" i="18"/>
  <c r="H13" i="18" s="1"/>
  <c r="P47" i="5"/>
  <c r="D13" i="20"/>
  <c r="P53" i="5"/>
  <c r="X17" i="24"/>
  <c r="J16" i="22"/>
  <c r="R24" i="24"/>
  <c r="F16" i="22"/>
  <c r="R20" i="24"/>
  <c r="R23" i="24"/>
  <c r="Q15" i="19"/>
  <c r="C14" i="20"/>
  <c r="Q52" i="5"/>
  <c r="G15" i="21"/>
  <c r="Q27" i="5"/>
  <c r="C15" i="21"/>
  <c r="Q23" i="5"/>
  <c r="C15" i="18"/>
  <c r="H15" i="18" s="1"/>
  <c r="R46" i="5"/>
  <c r="K16" i="19"/>
  <c r="R39" i="5"/>
  <c r="G16" i="19"/>
  <c r="R35" i="5"/>
  <c r="C16" i="19"/>
  <c r="R31" i="5"/>
  <c r="J16" i="21"/>
  <c r="K17" i="22"/>
  <c r="E19" i="22"/>
  <c r="K19" i="22" s="1"/>
  <c r="U19" i="24"/>
  <c r="E26" i="19"/>
  <c r="H28" i="21"/>
  <c r="AD28" i="5"/>
  <c r="I21" i="5"/>
  <c r="G32" i="17" s="1"/>
  <c r="F12" i="18"/>
  <c r="H12" i="18" s="1"/>
  <c r="O49" i="5"/>
  <c r="J13" i="19"/>
  <c r="O38" i="5"/>
  <c r="F12" i="17"/>
  <c r="O51" i="5"/>
  <c r="C12" i="17"/>
  <c r="O22" i="5"/>
  <c r="Q23" i="24"/>
  <c r="C15" i="22"/>
  <c r="P11" i="5"/>
  <c r="Q17" i="24"/>
  <c r="F18" i="21"/>
  <c r="J18" i="21" s="1"/>
  <c r="T26" i="5"/>
  <c r="C17" i="18"/>
  <c r="H17" i="18" s="1"/>
  <c r="T46" i="5"/>
  <c r="D19" i="21"/>
  <c r="U24" i="5"/>
  <c r="H19" i="19"/>
  <c r="U36" i="5"/>
  <c r="D19" i="19"/>
  <c r="U32" i="5"/>
  <c r="E18" i="18"/>
  <c r="H18" i="18" s="1"/>
  <c r="U48" i="5"/>
  <c r="G21" i="22"/>
  <c r="W21" i="24"/>
  <c r="F20" i="21"/>
  <c r="J20" i="21" s="1"/>
  <c r="V26" i="5"/>
  <c r="F19" i="17"/>
  <c r="V51" i="5"/>
  <c r="D19" i="17"/>
  <c r="V30" i="5"/>
  <c r="C19" i="18"/>
  <c r="H19" i="18" s="1"/>
  <c r="V46" i="5"/>
  <c r="G22" i="22"/>
  <c r="K22" i="22" s="1"/>
  <c r="X21" i="24"/>
  <c r="D20" i="18"/>
  <c r="H20" i="18" s="1"/>
  <c r="W47" i="5"/>
  <c r="V19" i="24"/>
  <c r="E17" i="21"/>
  <c r="J17" i="21" s="1"/>
  <c r="S25" i="5"/>
  <c r="F16" i="20"/>
  <c r="G16" i="20" s="1"/>
  <c r="S55" i="5"/>
  <c r="O17" i="19"/>
  <c r="S43" i="5"/>
  <c r="H17" i="19"/>
  <c r="S36" i="5"/>
  <c r="D17" i="19"/>
  <c r="S32" i="5"/>
  <c r="K13" i="22"/>
  <c r="K18" i="22"/>
  <c r="AA23" i="24"/>
  <c r="AA19" i="24"/>
  <c r="Q28" i="19"/>
  <c r="O16" i="1"/>
  <c r="O16" i="24" s="1"/>
  <c r="G25" i="20"/>
  <c r="Q12" i="19"/>
  <c r="J12" i="21"/>
  <c r="AD21" i="5"/>
  <c r="G12" i="20"/>
  <c r="Q18" i="19"/>
  <c r="G17" i="20"/>
  <c r="G23" i="20"/>
  <c r="K29" i="22"/>
  <c r="C31" i="22"/>
  <c r="E11" i="5"/>
  <c r="C34" i="3"/>
  <c r="C33" i="3"/>
  <c r="F8" i="4"/>
  <c r="D16" i="1"/>
  <c r="C8" i="4"/>
  <c r="D8" i="4"/>
  <c r="C29" i="5"/>
  <c r="C28" i="5"/>
  <c r="C27" i="5"/>
  <c r="C26" i="5"/>
  <c r="C25" i="5"/>
  <c r="C24" i="5"/>
  <c r="C23" i="5"/>
  <c r="D10" i="4"/>
  <c r="F16" i="1"/>
  <c r="F16" i="24" s="1"/>
  <c r="H10" i="27" s="1"/>
  <c r="C10" i="4"/>
  <c r="F10" i="4"/>
  <c r="F29" i="3"/>
  <c r="Q30" i="19"/>
  <c r="G29" i="20"/>
  <c r="J30" i="21"/>
  <c r="C29" i="17"/>
  <c r="F26" i="1"/>
  <c r="E33" i="3"/>
  <c r="C30" i="17"/>
  <c r="G26" i="1"/>
  <c r="C32" i="22"/>
  <c r="F11" i="5"/>
  <c r="E15" i="4"/>
  <c r="E34" i="3"/>
  <c r="C13" i="5"/>
  <c r="C14" i="5"/>
  <c r="C15" i="5"/>
  <c r="C17" i="5"/>
  <c r="C18" i="5"/>
  <c r="C19" i="5"/>
  <c r="K29" i="5"/>
  <c r="K28" i="5"/>
  <c r="K27" i="5"/>
  <c r="K26" i="5"/>
  <c r="K25" i="5"/>
  <c r="K24" i="5"/>
  <c r="K23" i="5"/>
  <c r="K55" i="5"/>
  <c r="K53" i="5"/>
  <c r="K52" i="5"/>
  <c r="K51" i="5"/>
  <c r="K44" i="5"/>
  <c r="K43" i="5"/>
  <c r="K39" i="5"/>
  <c r="K38" i="5"/>
  <c r="K37" i="5"/>
  <c r="K36" i="5"/>
  <c r="K35" i="5"/>
  <c r="K34" i="5"/>
  <c r="K33" i="5"/>
  <c r="K32" i="5"/>
  <c r="K31" i="5"/>
  <c r="K30" i="5"/>
  <c r="K49" i="5"/>
  <c r="K48" i="5"/>
  <c r="K47" i="5"/>
  <c r="K46" i="5"/>
  <c r="K45" i="5"/>
  <c r="E8" i="4"/>
  <c r="E10" i="4"/>
  <c r="E29" i="3"/>
  <c r="C29" i="3"/>
  <c r="G16" i="1"/>
  <c r="G16" i="24" s="1"/>
  <c r="H11" i="27" s="1"/>
  <c r="F33" i="3"/>
  <c r="D15" i="4"/>
  <c r="C15" i="4"/>
  <c r="L16" i="1"/>
  <c r="L16" i="24" s="1"/>
  <c r="H15" i="27" s="1"/>
  <c r="F15" i="4"/>
  <c r="F34" i="3"/>
  <c r="C36" i="22"/>
  <c r="K11" i="5"/>
  <c r="J32" i="21"/>
  <c r="C34" i="17"/>
  <c r="L26" i="1"/>
  <c r="G31" i="20"/>
  <c r="Q32" i="19"/>
  <c r="Q26" i="1"/>
  <c r="T24" i="24"/>
  <c r="T22" i="24"/>
  <c r="T21" i="24"/>
  <c r="T20" i="24"/>
  <c r="T19" i="24"/>
  <c r="T18" i="24"/>
  <c r="T17" i="24"/>
  <c r="W26" i="1"/>
  <c r="U26" i="1"/>
  <c r="S26" i="1"/>
  <c r="P26" i="1"/>
  <c r="W23" i="24"/>
  <c r="Z24" i="24"/>
  <c r="Z23" i="24"/>
  <c r="AE24" i="24"/>
  <c r="P24" i="24"/>
  <c r="P22" i="24"/>
  <c r="P21" i="24"/>
  <c r="P20" i="24"/>
  <c r="P19" i="24"/>
  <c r="P18" i="24"/>
  <c r="P17" i="24"/>
  <c r="P23" i="24"/>
  <c r="AC11" i="5"/>
  <c r="H26" i="3" s="1"/>
  <c r="AA11" i="5"/>
  <c r="Y11" i="5"/>
  <c r="W11" i="5"/>
  <c r="H20" i="3" s="1"/>
  <c r="U11" i="5"/>
  <c r="S11" i="5"/>
  <c r="Q11" i="5"/>
  <c r="N11" i="5"/>
  <c r="H11" i="17" s="1"/>
  <c r="AB16" i="1"/>
  <c r="AB16" i="24" s="1"/>
  <c r="Z16" i="1"/>
  <c r="Z16" i="24" s="1"/>
  <c r="V16" i="1"/>
  <c r="V16" i="24" s="1"/>
  <c r="T16" i="1"/>
  <c r="T16" i="24" s="1"/>
  <c r="R16" i="1"/>
  <c r="R16" i="24" s="1"/>
  <c r="P16" i="1"/>
  <c r="P16" i="24" s="1"/>
  <c r="C19" i="3"/>
  <c r="C17" i="3"/>
  <c r="C15" i="3"/>
  <c r="C13" i="3"/>
  <c r="C25" i="3"/>
  <c r="C23" i="3"/>
  <c r="C27" i="3"/>
  <c r="D11" i="3"/>
  <c r="D15" i="3"/>
  <c r="D13" i="3"/>
  <c r="D18" i="3"/>
  <c r="D23" i="3"/>
  <c r="E24" i="3"/>
  <c r="E22" i="3"/>
  <c r="E18" i="3"/>
  <c r="E16" i="3"/>
  <c r="E14" i="3"/>
  <c r="E12" i="3"/>
  <c r="F27" i="3"/>
  <c r="F23" i="3"/>
  <c r="F19" i="3"/>
  <c r="F17" i="3"/>
  <c r="F15" i="3"/>
  <c r="F13" i="3"/>
  <c r="F11" i="3"/>
  <c r="N44" i="5"/>
  <c r="N43" i="5"/>
  <c r="N39" i="5"/>
  <c r="N38" i="5"/>
  <c r="N37" i="5"/>
  <c r="N36" i="5"/>
  <c r="N35" i="5"/>
  <c r="N34" i="5"/>
  <c r="N33" i="5"/>
  <c r="N32" i="5"/>
  <c r="N31" i="5"/>
  <c r="N30" i="5"/>
  <c r="N55" i="5"/>
  <c r="N53" i="5"/>
  <c r="N52" i="5"/>
  <c r="N51" i="5"/>
  <c r="N29" i="5"/>
  <c r="N28" i="5"/>
  <c r="N27" i="5"/>
  <c r="N26" i="5"/>
  <c r="N25" i="5"/>
  <c r="N24" i="5"/>
  <c r="N23" i="5"/>
  <c r="N22" i="5"/>
  <c r="N49" i="5"/>
  <c r="N48" i="5"/>
  <c r="N47" i="5"/>
  <c r="N46" i="5"/>
  <c r="N45" i="5"/>
  <c r="S23" i="24"/>
  <c r="T23" i="24"/>
  <c r="T26" i="1"/>
  <c r="R26" i="1"/>
  <c r="O26" i="1"/>
  <c r="Z22" i="24"/>
  <c r="Z19" i="24"/>
  <c r="Z18" i="24"/>
  <c r="Z17" i="24"/>
  <c r="O24" i="24"/>
  <c r="O22" i="24"/>
  <c r="O21" i="24"/>
  <c r="O20" i="24"/>
  <c r="O19" i="24"/>
  <c r="O18" i="24"/>
  <c r="O17" i="24"/>
  <c r="O23" i="24"/>
  <c r="AD11" i="5"/>
  <c r="Z11" i="5"/>
  <c r="V11" i="5"/>
  <c r="T11" i="5"/>
  <c r="R11" i="5"/>
  <c r="O11" i="5"/>
  <c r="AE16" i="1"/>
  <c r="AC16" i="1"/>
  <c r="AC16" i="24" s="1"/>
  <c r="AA16" i="1"/>
  <c r="AA16" i="24" s="1"/>
  <c r="W16" i="24"/>
  <c r="U16" i="1"/>
  <c r="U16" i="24" s="1"/>
  <c r="S16" i="1"/>
  <c r="S16" i="24" s="1"/>
  <c r="Q16" i="1"/>
  <c r="Q16" i="24" s="1"/>
  <c r="C16" i="3"/>
  <c r="C14" i="3"/>
  <c r="C12" i="3"/>
  <c r="C24" i="3"/>
  <c r="C22" i="3"/>
  <c r="C26" i="3"/>
  <c r="D16" i="3"/>
  <c r="D14" i="3"/>
  <c r="D12" i="3"/>
  <c r="D19" i="3"/>
  <c r="D17" i="3"/>
  <c r="D24" i="3"/>
  <c r="D22" i="3"/>
  <c r="D27" i="3"/>
  <c r="E27" i="3"/>
  <c r="E23" i="3"/>
  <c r="E19" i="3"/>
  <c r="E17" i="3"/>
  <c r="E15" i="3"/>
  <c r="E13" i="3"/>
  <c r="E11" i="3"/>
  <c r="F24" i="3"/>
  <c r="F22" i="3"/>
  <c r="F18" i="3"/>
  <c r="F16" i="3"/>
  <c r="F14" i="3"/>
  <c r="F12" i="3"/>
  <c r="L30" i="34" l="1"/>
  <c r="K36" i="22"/>
  <c r="K32" i="22"/>
  <c r="I10" i="22"/>
  <c r="D18" i="25"/>
  <c r="D16" i="24"/>
  <c r="H8" i="27" s="1"/>
  <c r="H10" i="22"/>
  <c r="D17" i="25"/>
  <c r="F10" i="22"/>
  <c r="D15" i="25"/>
  <c r="AC26" i="24"/>
  <c r="H25" i="29" s="1"/>
  <c r="G25" i="3"/>
  <c r="D14" i="14" s="1"/>
  <c r="E10" i="22"/>
  <c r="D14" i="25"/>
  <c r="D10" i="22"/>
  <c r="K10" i="22" s="1"/>
  <c r="D13" i="25"/>
  <c r="K31" i="22"/>
  <c r="L11" i="25"/>
  <c r="L35" i="34"/>
  <c r="J10" i="22"/>
  <c r="D19" i="25"/>
  <c r="G11" i="25"/>
  <c r="L31" i="34"/>
  <c r="H22" i="18"/>
  <c r="F11" i="25"/>
  <c r="F9" i="25" s="1"/>
  <c r="AE16" i="24"/>
  <c r="H22" i="17"/>
  <c r="H22" i="3"/>
  <c r="G8" i="17"/>
  <c r="G8" i="3"/>
  <c r="O26" i="24"/>
  <c r="H11" i="29" s="1"/>
  <c r="J11" i="29" s="1"/>
  <c r="O15" i="1"/>
  <c r="O15" i="24" s="1"/>
  <c r="T26" i="24"/>
  <c r="H16" i="29" s="1"/>
  <c r="J16" i="29" s="1"/>
  <c r="T15" i="1"/>
  <c r="T15" i="24" s="1"/>
  <c r="S26" i="24"/>
  <c r="H14" i="28" s="1"/>
  <c r="J14" i="28" s="1"/>
  <c r="S15" i="1"/>
  <c r="S15" i="24" s="1"/>
  <c r="W26" i="24"/>
  <c r="H19" i="29" s="1"/>
  <c r="J19" i="29" s="1"/>
  <c r="W15" i="1"/>
  <c r="W15" i="24" s="1"/>
  <c r="Q26" i="24"/>
  <c r="H13" i="29" s="1"/>
  <c r="J13" i="29" s="1"/>
  <c r="Q15" i="1"/>
  <c r="Q15" i="24" s="1"/>
  <c r="AC15" i="1"/>
  <c r="AC15" i="24" s="1"/>
  <c r="Z26" i="24"/>
  <c r="H22" i="29" s="1"/>
  <c r="J22" i="29" s="1"/>
  <c r="Z15" i="1"/>
  <c r="Z15" i="24" s="1"/>
  <c r="AB26" i="24"/>
  <c r="H23" i="28" s="1"/>
  <c r="J23" i="28" s="1"/>
  <c r="AB15" i="1"/>
  <c r="AB15" i="24" s="1"/>
  <c r="AE26" i="24"/>
  <c r="AE15" i="1"/>
  <c r="R26" i="24"/>
  <c r="H14" i="29" s="1"/>
  <c r="J14" i="29" s="1"/>
  <c r="R15" i="1"/>
  <c r="R15" i="24" s="1"/>
  <c r="P26" i="24"/>
  <c r="H12" i="29" s="1"/>
  <c r="J12" i="29" s="1"/>
  <c r="P15" i="1"/>
  <c r="P15" i="24" s="1"/>
  <c r="U26" i="24"/>
  <c r="H17" i="29" s="1"/>
  <c r="J17" i="29" s="1"/>
  <c r="U15" i="1"/>
  <c r="U15" i="24" s="1"/>
  <c r="L26" i="24"/>
  <c r="H30" i="28" s="1"/>
  <c r="L15" i="1"/>
  <c r="L15" i="24" s="1"/>
  <c r="G26" i="24"/>
  <c r="H29" i="28" s="1"/>
  <c r="G15" i="1"/>
  <c r="G15" i="24" s="1"/>
  <c r="G32" i="28" s="1"/>
  <c r="F26" i="24"/>
  <c r="H29" i="29" s="1"/>
  <c r="F15" i="1"/>
  <c r="F15" i="24" s="1"/>
  <c r="D26" i="24"/>
  <c r="D15" i="1"/>
  <c r="AA26" i="24"/>
  <c r="H22" i="28" s="1"/>
  <c r="J22" i="28" s="1"/>
  <c r="AA15" i="1"/>
  <c r="AA15" i="24" s="1"/>
  <c r="C21" i="5"/>
  <c r="H30" i="18"/>
  <c r="G24" i="3"/>
  <c r="D13" i="14" s="1"/>
  <c r="E13" i="14" s="1"/>
  <c r="H13" i="17"/>
  <c r="G25" i="17"/>
  <c r="G22" i="3"/>
  <c r="D11" i="14" s="1"/>
  <c r="E11" i="14" s="1"/>
  <c r="G23" i="17"/>
  <c r="G27" i="17"/>
  <c r="E21" i="5"/>
  <c r="E9" i="5" s="1"/>
  <c r="Q24" i="19"/>
  <c r="P21" i="5"/>
  <c r="P9" i="5" s="1"/>
  <c r="K26" i="22"/>
  <c r="G27" i="3"/>
  <c r="D16" i="14" s="1"/>
  <c r="Q13" i="19"/>
  <c r="Q25" i="19"/>
  <c r="R21" i="5"/>
  <c r="R9" i="5" s="1"/>
  <c r="Q31" i="19"/>
  <c r="Q17" i="19"/>
  <c r="K16" i="22"/>
  <c r="Q21" i="5"/>
  <c r="Q9" i="5" s="1"/>
  <c r="J28" i="21"/>
  <c r="F21" i="5"/>
  <c r="F9" i="5" s="1"/>
  <c r="K27" i="22"/>
  <c r="Q23" i="19"/>
  <c r="J23" i="21"/>
  <c r="AA21" i="5"/>
  <c r="AA9" i="5" s="1"/>
  <c r="G23" i="3"/>
  <c r="D12" i="14" s="1"/>
  <c r="E12" i="14" s="1"/>
  <c r="O21" i="5"/>
  <c r="O9" i="5" s="1"/>
  <c r="Q14" i="19"/>
  <c r="Q20" i="19"/>
  <c r="J31" i="21"/>
  <c r="K21" i="5"/>
  <c r="K9" i="5" s="1"/>
  <c r="H13" i="3"/>
  <c r="Z21" i="5"/>
  <c r="Z9" i="5" s="1"/>
  <c r="Q26" i="19"/>
  <c r="K15" i="22"/>
  <c r="K21" i="22"/>
  <c r="G24" i="17"/>
  <c r="G22" i="17"/>
  <c r="G13" i="20"/>
  <c r="Q16" i="19"/>
  <c r="J15" i="21"/>
  <c r="G14" i="20"/>
  <c r="J14" i="21"/>
  <c r="V21" i="5"/>
  <c r="V9" i="5" s="1"/>
  <c r="T21" i="5"/>
  <c r="T9" i="5" s="1"/>
  <c r="H17" i="17"/>
  <c r="H17" i="3"/>
  <c r="H15" i="17"/>
  <c r="H15" i="3"/>
  <c r="H19" i="17"/>
  <c r="H19" i="3"/>
  <c r="H23" i="17"/>
  <c r="H23" i="3"/>
  <c r="H27" i="17"/>
  <c r="H27" i="3"/>
  <c r="AD9" i="5"/>
  <c r="G11" i="17"/>
  <c r="G11" i="3"/>
  <c r="G16" i="17"/>
  <c r="G16" i="3"/>
  <c r="N21" i="5"/>
  <c r="N9" i="5" s="1"/>
  <c r="H11" i="3"/>
  <c r="H16" i="17"/>
  <c r="H16" i="3"/>
  <c r="S9" i="5"/>
  <c r="H20" i="17"/>
  <c r="H24" i="17"/>
  <c r="H24" i="3"/>
  <c r="G12" i="17"/>
  <c r="G12" i="3"/>
  <c r="G17" i="17"/>
  <c r="G17" i="3"/>
  <c r="G34" i="17"/>
  <c r="G34" i="3"/>
  <c r="G15" i="4"/>
  <c r="D16" i="13" s="1"/>
  <c r="E16" i="13" s="1"/>
  <c r="G11" i="4"/>
  <c r="D12" i="13" s="1"/>
  <c r="E12" i="13" s="1"/>
  <c r="H30" i="17"/>
  <c r="H33" i="3"/>
  <c r="G30" i="17"/>
  <c r="G33" i="3"/>
  <c r="D19" i="14" s="1"/>
  <c r="G29" i="17"/>
  <c r="G29" i="3"/>
  <c r="H29" i="17"/>
  <c r="H29" i="3"/>
  <c r="H12" i="17"/>
  <c r="H12" i="3"/>
  <c r="H25" i="17"/>
  <c r="H25" i="3"/>
  <c r="AB9" i="5"/>
  <c r="G14" i="17"/>
  <c r="G14" i="3"/>
  <c r="H14" i="17"/>
  <c r="H14" i="3"/>
  <c r="H18" i="17"/>
  <c r="H18" i="3"/>
  <c r="Y9" i="5"/>
  <c r="H26" i="17"/>
  <c r="G15" i="17"/>
  <c r="G15" i="3"/>
  <c r="G19" i="17"/>
  <c r="G19" i="3"/>
  <c r="G13" i="17"/>
  <c r="G13" i="3"/>
  <c r="H34" i="17"/>
  <c r="H34" i="3"/>
  <c r="G10" i="4"/>
  <c r="D11" i="13" s="1"/>
  <c r="G8" i="4"/>
  <c r="C11" i="5"/>
  <c r="D11" i="25" l="1"/>
  <c r="D9" i="25" s="1"/>
  <c r="I30" i="29"/>
  <c r="I29" i="28"/>
  <c r="I31" i="29"/>
  <c r="I30" i="28"/>
  <c r="J30" i="28" s="1"/>
  <c r="L9" i="25"/>
  <c r="J29" i="28"/>
  <c r="I29" i="29"/>
  <c r="J29" i="29" s="1"/>
  <c r="I28" i="28"/>
  <c r="G9" i="25"/>
  <c r="E14" i="14"/>
  <c r="AE15" i="24"/>
  <c r="H27" i="29"/>
  <c r="J27" i="29" s="1"/>
  <c r="H24" i="28"/>
  <c r="J24" i="28" s="1"/>
  <c r="J25" i="29"/>
  <c r="E11" i="13"/>
  <c r="I29" i="3"/>
  <c r="H31" i="29"/>
  <c r="H28" i="28"/>
  <c r="H21" i="28"/>
  <c r="J21" i="28" s="1"/>
  <c r="H26" i="28"/>
  <c r="J26" i="28" s="1"/>
  <c r="H24" i="29"/>
  <c r="J24" i="29" s="1"/>
  <c r="H23" i="29"/>
  <c r="J23" i="29" s="1"/>
  <c r="H18" i="28"/>
  <c r="J18" i="28" s="1"/>
  <c r="H16" i="28"/>
  <c r="J16" i="28" s="1"/>
  <c r="H15" i="28"/>
  <c r="J15" i="28" s="1"/>
  <c r="H15" i="29"/>
  <c r="J15" i="29" s="1"/>
  <c r="H13" i="28"/>
  <c r="J13" i="28" s="1"/>
  <c r="H12" i="28"/>
  <c r="J12" i="28" s="1"/>
  <c r="H11" i="28"/>
  <c r="J11" i="28" s="1"/>
  <c r="H10" i="28"/>
  <c r="J10" i="28" s="1"/>
  <c r="H30" i="29"/>
  <c r="J30" i="29" s="1"/>
  <c r="H8" i="3"/>
  <c r="I8" i="3" s="1"/>
  <c r="H8" i="17"/>
  <c r="I8" i="17" s="1"/>
  <c r="D15" i="24"/>
  <c r="I34" i="3"/>
  <c r="C9" i="5"/>
  <c r="I27" i="17"/>
  <c r="I22" i="3"/>
  <c r="I25" i="17"/>
  <c r="I13" i="17"/>
  <c r="I24" i="3"/>
  <c r="I23" i="17"/>
  <c r="I25" i="3"/>
  <c r="I19" i="17"/>
  <c r="I17" i="17"/>
  <c r="I13" i="3"/>
  <c r="I15" i="3"/>
  <c r="I27" i="3"/>
  <c r="I23" i="3"/>
  <c r="I15" i="17"/>
  <c r="I24" i="17"/>
  <c r="I30" i="17"/>
  <c r="I19" i="3"/>
  <c r="I17" i="3"/>
  <c r="I22" i="17"/>
  <c r="I12" i="3"/>
  <c r="D9" i="13"/>
  <c r="I14" i="3"/>
  <c r="E19" i="14"/>
  <c r="I33" i="3"/>
  <c r="D20" i="14"/>
  <c r="E20" i="14" s="1"/>
  <c r="I34" i="17"/>
  <c r="I12" i="17"/>
  <c r="I16" i="3"/>
  <c r="I14" i="17"/>
  <c r="D18" i="14"/>
  <c r="I29" i="17"/>
  <c r="I16" i="17"/>
  <c r="I11" i="3"/>
  <c r="I11" i="17"/>
  <c r="J31" i="29" l="1"/>
  <c r="J28" i="28"/>
  <c r="E18" i="14"/>
  <c r="E9" i="13"/>
  <c r="C8" i="23" l="1"/>
  <c r="C20" i="3"/>
  <c r="C8" i="35" l="1"/>
  <c r="D19" i="28"/>
  <c r="N11" i="25" l="1"/>
  <c r="L11" i="34"/>
  <c r="I10" i="29" l="1"/>
  <c r="I9" i="28"/>
  <c r="AD14" i="24"/>
  <c r="G25" i="28" s="1"/>
  <c r="F26" i="3"/>
  <c r="AD11" i="24"/>
  <c r="F25" i="28" s="1"/>
  <c r="E26" i="3"/>
  <c r="AD10" i="24"/>
  <c r="E25" i="28" s="1"/>
  <c r="AD16" i="1"/>
  <c r="D26" i="3"/>
  <c r="AD25" i="24"/>
  <c r="AD16" i="24" l="1"/>
  <c r="AD24" i="24" l="1"/>
  <c r="AC50" i="5"/>
  <c r="G26" i="18"/>
  <c r="AD55" i="24"/>
  <c r="AD50" i="25" l="1"/>
  <c r="H26" i="30"/>
  <c r="AD54" i="24"/>
  <c r="F26" i="18"/>
  <c r="AC49" i="5"/>
  <c r="AD38" i="24"/>
  <c r="E27" i="19"/>
  <c r="AC33" i="5"/>
  <c r="AD41" i="24"/>
  <c r="H27" i="19"/>
  <c r="AC36" i="5"/>
  <c r="AC41" i="5"/>
  <c r="M27" i="19"/>
  <c r="AD46" i="24"/>
  <c r="AD49" i="24"/>
  <c r="AC44" i="5"/>
  <c r="P27" i="19"/>
  <c r="AD29" i="24"/>
  <c r="D27" i="21"/>
  <c r="AC24" i="5"/>
  <c r="AD32" i="24"/>
  <c r="AC27" i="5"/>
  <c r="G27" i="21"/>
  <c r="AD34" i="24"/>
  <c r="AC29" i="5"/>
  <c r="I27" i="21"/>
  <c r="AD18" i="24"/>
  <c r="AD20" i="24"/>
  <c r="AD22" i="24"/>
  <c r="AD53" i="24"/>
  <c r="AC48" i="5"/>
  <c r="E26" i="18"/>
  <c r="AD37" i="24"/>
  <c r="D27" i="19"/>
  <c r="AC32" i="5"/>
  <c r="AD44" i="24"/>
  <c r="K27" i="19"/>
  <c r="AC39" i="5"/>
  <c r="AD52" i="24"/>
  <c r="AC47" i="5"/>
  <c r="D26" i="18"/>
  <c r="AD40" i="24"/>
  <c r="G27" i="19"/>
  <c r="AC35" i="5"/>
  <c r="E26" i="20"/>
  <c r="AC54" i="5"/>
  <c r="AD59" i="24"/>
  <c r="AD27" i="1"/>
  <c r="AD28" i="24"/>
  <c r="AC23" i="5"/>
  <c r="C27" i="21"/>
  <c r="AD30" i="24"/>
  <c r="E27" i="21"/>
  <c r="AC25" i="5"/>
  <c r="AD33" i="24"/>
  <c r="H27" i="21"/>
  <c r="AC28" i="5"/>
  <c r="AD17" i="24"/>
  <c r="AD19" i="24"/>
  <c r="AD21" i="24"/>
  <c r="AD23" i="24"/>
  <c r="AD51" i="24"/>
  <c r="AD50" i="1"/>
  <c r="C26" i="18"/>
  <c r="AC46" i="5"/>
  <c r="AD31" i="24"/>
  <c r="F27" i="21"/>
  <c r="AC26" i="5"/>
  <c r="G27" i="33" l="1"/>
  <c r="AD26" i="25"/>
  <c r="AD50" i="24"/>
  <c r="D26" i="29" s="1"/>
  <c r="AC45" i="5"/>
  <c r="E26" i="17"/>
  <c r="AD58" i="24"/>
  <c r="D26" i="20"/>
  <c r="AC53" i="5"/>
  <c r="AD39" i="24"/>
  <c r="F27" i="19"/>
  <c r="AC34" i="5"/>
  <c r="AC40" i="5"/>
  <c r="AD45" i="24"/>
  <c r="L27" i="19"/>
  <c r="AD46" i="25"/>
  <c r="D26" i="30"/>
  <c r="I27" i="33"/>
  <c r="AD28" i="25"/>
  <c r="F27" i="33"/>
  <c r="AD25" i="25"/>
  <c r="J27" i="21"/>
  <c r="D27" i="33"/>
  <c r="AD23" i="25"/>
  <c r="AD60" i="24"/>
  <c r="AC55" i="5"/>
  <c r="F26" i="20"/>
  <c r="AD43" i="24"/>
  <c r="J27" i="19"/>
  <c r="AC38" i="5"/>
  <c r="AD48" i="24"/>
  <c r="O27" i="19"/>
  <c r="AC43" i="5"/>
  <c r="AD42" i="24"/>
  <c r="AC37" i="5"/>
  <c r="I27" i="19"/>
  <c r="AD35" i="1"/>
  <c r="AD36" i="24"/>
  <c r="C27" i="19"/>
  <c r="AC31" i="5"/>
  <c r="AD57" i="24"/>
  <c r="AD56" i="1"/>
  <c r="AC52" i="5"/>
  <c r="C26" i="20"/>
  <c r="AD27" i="24"/>
  <c r="G26" i="29" s="1"/>
  <c r="C26" i="17"/>
  <c r="AC22" i="5"/>
  <c r="F26" i="32"/>
  <c r="AD54" i="25"/>
  <c r="H27" i="31"/>
  <c r="AD35" i="25"/>
  <c r="H26" i="18"/>
  <c r="AD47" i="25"/>
  <c r="E26" i="30"/>
  <c r="L27" i="31"/>
  <c r="AD39" i="25"/>
  <c r="E27" i="31"/>
  <c r="AD32" i="25"/>
  <c r="AD48" i="25"/>
  <c r="F26" i="30"/>
  <c r="J27" i="33"/>
  <c r="AD29" i="25"/>
  <c r="H27" i="33"/>
  <c r="AD27" i="25"/>
  <c r="E27" i="33"/>
  <c r="AD24" i="25"/>
  <c r="AD44" i="25"/>
  <c r="Q27" i="31"/>
  <c r="N27" i="31"/>
  <c r="AD41" i="25"/>
  <c r="I27" i="31"/>
  <c r="AD36" i="25"/>
  <c r="F27" i="31"/>
  <c r="AD33" i="25"/>
  <c r="AD49" i="25"/>
  <c r="G26" i="30"/>
  <c r="AD26" i="1" l="1"/>
  <c r="AD26" i="24" s="1"/>
  <c r="H25" i="28" s="1"/>
  <c r="G26" i="20"/>
  <c r="AD56" i="24"/>
  <c r="F26" i="29" s="1"/>
  <c r="AC51" i="5"/>
  <c r="F26" i="17"/>
  <c r="Q27" i="19"/>
  <c r="AD35" i="24"/>
  <c r="E26" i="29" s="1"/>
  <c r="D26" i="17"/>
  <c r="AC30" i="5"/>
  <c r="J27" i="31"/>
  <c r="AD37" i="25"/>
  <c r="K27" i="31"/>
  <c r="AD38" i="25"/>
  <c r="K27" i="33"/>
  <c r="AD45" i="25"/>
  <c r="AD40" i="25"/>
  <c r="M27" i="31"/>
  <c r="AD52" i="25"/>
  <c r="D26" i="32"/>
  <c r="D27" i="31"/>
  <c r="AD31" i="25"/>
  <c r="AD43" i="25"/>
  <c r="P27" i="31"/>
  <c r="AD55" i="25"/>
  <c r="G26" i="32"/>
  <c r="AD22" i="25"/>
  <c r="I26" i="30"/>
  <c r="G27" i="31"/>
  <c r="AD34" i="25"/>
  <c r="AD53" i="25"/>
  <c r="E26" i="32"/>
  <c r="AC21" i="5" l="1"/>
  <c r="AC9" i="5" s="1"/>
  <c r="AD15" i="1"/>
  <c r="AD15" i="24" s="1"/>
  <c r="G26" i="17"/>
  <c r="G26" i="3"/>
  <c r="AD51" i="25"/>
  <c r="AD30" i="25"/>
  <c r="H26" i="32"/>
  <c r="H26" i="29"/>
  <c r="J26" i="29" s="1"/>
  <c r="J25" i="28"/>
  <c r="R27" i="31"/>
  <c r="I26" i="17" l="1"/>
  <c r="D15" i="14"/>
  <c r="AD21" i="25"/>
  <c r="AD9" i="25" s="1"/>
  <c r="I26" i="3"/>
  <c r="H14" i="5" l="1"/>
  <c r="I14" i="25" s="1"/>
  <c r="I19" i="24"/>
  <c r="I13" i="5"/>
  <c r="J13" i="25" s="1"/>
  <c r="J18" i="24"/>
  <c r="K18" i="24"/>
  <c r="J13" i="5"/>
  <c r="K13" i="25" s="1"/>
  <c r="J14" i="5"/>
  <c r="K19" i="24"/>
  <c r="J19" i="24"/>
  <c r="I14" i="5"/>
  <c r="L13" i="5"/>
  <c r="M18" i="24"/>
  <c r="M19" i="24"/>
  <c r="L14" i="5"/>
  <c r="E20" i="28"/>
  <c r="Y16" i="1"/>
  <c r="Y16" i="24" s="1"/>
  <c r="E37" i="22" l="1"/>
  <c r="M14" i="25"/>
  <c r="F36" i="34" s="1"/>
  <c r="D37" i="22"/>
  <c r="M13" i="25"/>
  <c r="E36" i="34" s="1"/>
  <c r="E34" i="22"/>
  <c r="J14" i="25"/>
  <c r="E35" i="22"/>
  <c r="K14" i="25"/>
  <c r="E15" i="2"/>
  <c r="J9" i="24"/>
  <c r="D13" i="27" s="1"/>
  <c r="C13" i="4"/>
  <c r="G13" i="4" s="1"/>
  <c r="D14" i="13" s="1"/>
  <c r="E14" i="13" s="1"/>
  <c r="J16" i="1"/>
  <c r="J16" i="24" s="1"/>
  <c r="H13" i="27" s="1"/>
  <c r="J15" i="1"/>
  <c r="J15" i="24" s="1"/>
  <c r="E18" i="2"/>
  <c r="D17" i="13"/>
  <c r="E17" i="13" s="1"/>
  <c r="M15" i="1"/>
  <c r="M15" i="24" s="1"/>
  <c r="C16" i="4"/>
  <c r="G16" i="4" s="1"/>
  <c r="M9" i="24"/>
  <c r="D16" i="27" s="1"/>
  <c r="M16" i="1"/>
  <c r="M16" i="24" s="1"/>
  <c r="H16" i="27" s="1"/>
  <c r="K16" i="1"/>
  <c r="K16" i="24" s="1"/>
  <c r="H14" i="27" s="1"/>
  <c r="C14" i="4"/>
  <c r="G14" i="4" s="1"/>
  <c r="D15" i="13" s="1"/>
  <c r="E15" i="13" s="1"/>
  <c r="E16" i="2"/>
  <c r="K15" i="1"/>
  <c r="K15" i="24" s="1"/>
  <c r="K9" i="24"/>
  <c r="D14" i="27" s="1"/>
  <c r="I16" i="1"/>
  <c r="E14" i="2"/>
  <c r="C30" i="3" s="1"/>
  <c r="C12" i="4"/>
  <c r="I9" i="24"/>
  <c r="D12" i="27" s="1"/>
  <c r="I15" i="1"/>
  <c r="L11" i="5"/>
  <c r="H35" i="17" s="1"/>
  <c r="K37" i="22"/>
  <c r="J11" i="5"/>
  <c r="H32" i="3" s="1"/>
  <c r="I32" i="3" s="1"/>
  <c r="D35" i="22"/>
  <c r="D34" i="22"/>
  <c r="I11" i="5"/>
  <c r="H31" i="3" s="1"/>
  <c r="I31" i="3" s="1"/>
  <c r="E33" i="22"/>
  <c r="I18" i="24"/>
  <c r="H13" i="5"/>
  <c r="I13" i="25" s="1"/>
  <c r="K34" i="22" l="1"/>
  <c r="K35" i="22"/>
  <c r="E16" i="26"/>
  <c r="C32" i="3"/>
  <c r="E15" i="26"/>
  <c r="C31" i="3"/>
  <c r="H11" i="5"/>
  <c r="D33" i="22"/>
  <c r="E20" i="26"/>
  <c r="D20" i="28" s="1"/>
  <c r="C21" i="3"/>
  <c r="H32" i="17"/>
  <c r="I32" i="17" s="1"/>
  <c r="I9" i="5"/>
  <c r="J9" i="5"/>
  <c r="H33" i="17"/>
  <c r="I33" i="17" s="1"/>
  <c r="L9" i="5"/>
  <c r="I35" i="17"/>
  <c r="H35" i="3"/>
  <c r="I35" i="3" s="1"/>
  <c r="I15" i="24"/>
  <c r="G12" i="4"/>
  <c r="E14" i="26"/>
  <c r="I16" i="24"/>
  <c r="H12" i="27" s="1"/>
  <c r="C35" i="3"/>
  <c r="E18" i="26"/>
  <c r="D31" i="28" s="1"/>
  <c r="H30" i="3" l="1"/>
  <c r="I30" i="3" s="1"/>
  <c r="H10" i="17"/>
  <c r="Y27" i="1"/>
  <c r="Y50" i="1"/>
  <c r="Y35" i="1"/>
  <c r="D13" i="13"/>
  <c r="K33" i="22"/>
  <c r="H9" i="5"/>
  <c r="H31" i="17"/>
  <c r="D22" i="33"/>
  <c r="F22" i="33"/>
  <c r="G22" i="33"/>
  <c r="G21" i="30"/>
  <c r="Y35" i="24" l="1"/>
  <c r="E21" i="29" s="1"/>
  <c r="X30" i="5"/>
  <c r="D21" i="17"/>
  <c r="E21" i="17"/>
  <c r="Y50" i="24"/>
  <c r="D21" i="29" s="1"/>
  <c r="X45" i="5"/>
  <c r="Y27" i="24"/>
  <c r="G21" i="29" s="1"/>
  <c r="X22" i="5"/>
  <c r="C21" i="17"/>
  <c r="J22" i="21"/>
  <c r="Y56" i="1"/>
  <c r="I31" i="17"/>
  <c r="E13" i="13"/>
  <c r="K22" i="31"/>
  <c r="J22" i="33"/>
  <c r="F21" i="32"/>
  <c r="H21" i="30"/>
  <c r="I22" i="33"/>
  <c r="E22" i="33"/>
  <c r="E21" i="32"/>
  <c r="M22" i="31"/>
  <c r="I22" i="31"/>
  <c r="F21" i="30"/>
  <c r="F22" i="31"/>
  <c r="G21" i="32"/>
  <c r="P22" i="31"/>
  <c r="E22" i="31"/>
  <c r="D22" i="31"/>
  <c r="Q22" i="19"/>
  <c r="N22" i="31"/>
  <c r="J22" i="31"/>
  <c r="H22" i="31"/>
  <c r="E21" i="30"/>
  <c r="H22" i="33"/>
  <c r="Q22" i="31"/>
  <c r="L22" i="31"/>
  <c r="G22" i="31"/>
  <c r="H21" i="18"/>
  <c r="D21" i="30"/>
  <c r="Y26" i="1" l="1"/>
  <c r="F21" i="17"/>
  <c r="Y56" i="24"/>
  <c r="F21" i="29" s="1"/>
  <c r="X51" i="5"/>
  <c r="I21" i="30"/>
  <c r="Y22" i="25"/>
  <c r="Y45" i="25"/>
  <c r="R22" i="31"/>
  <c r="K22" i="33"/>
  <c r="Y30" i="25"/>
  <c r="Y51" i="25"/>
  <c r="D21" i="32"/>
  <c r="H21" i="32" s="1"/>
  <c r="G21" i="20"/>
  <c r="Y15" i="1" l="1"/>
  <c r="Y15" i="24" s="1"/>
  <c r="Y26" i="24"/>
  <c r="G21" i="3"/>
  <c r="G21" i="17"/>
  <c r="Y21" i="25"/>
  <c r="X21" i="5"/>
  <c r="D10" i="14" l="1"/>
  <c r="H21" i="29"/>
  <c r="H20" i="28"/>
  <c r="E10" i="14"/>
  <c r="L36" i="34" l="1"/>
  <c r="M11" i="25"/>
  <c r="I32" i="29" s="1"/>
  <c r="J32" i="29" l="1"/>
  <c r="M9" i="25"/>
  <c r="I31" i="28"/>
  <c r="J31" i="28" s="1"/>
  <c r="F32" i="34"/>
  <c r="F34" i="34"/>
  <c r="F33" i="34"/>
  <c r="E34" i="34" l="1"/>
  <c r="L34" i="34" s="1"/>
  <c r="K11" i="25"/>
  <c r="K9" i="25" s="1"/>
  <c r="J11" i="25"/>
  <c r="J9" i="25" s="1"/>
  <c r="E33" i="34"/>
  <c r="L33" i="34" s="1"/>
  <c r="E32" i="34"/>
  <c r="L32" i="34" s="1"/>
  <c r="I11" i="25"/>
  <c r="I9" i="25" s="1"/>
  <c r="K22" i="34"/>
  <c r="G22" i="34"/>
  <c r="H22" i="34"/>
  <c r="J22" i="34"/>
  <c r="F22" i="34"/>
  <c r="I22" i="34"/>
  <c r="E22" i="34"/>
  <c r="Y11" i="25" l="1"/>
  <c r="D22" i="34"/>
  <c r="L22" i="34" s="1"/>
  <c r="I20" i="28" l="1"/>
  <c r="J20" i="28" s="1"/>
  <c r="I21" i="29"/>
  <c r="J21" i="29" s="1"/>
  <c r="Y9" i="25"/>
  <c r="J23" i="22" l="1"/>
  <c r="H23" i="22"/>
  <c r="G23" i="22"/>
  <c r="F23" i="22"/>
  <c r="E23" i="22"/>
  <c r="X11" i="5"/>
  <c r="C23" i="22"/>
  <c r="I23" i="22"/>
  <c r="H21" i="3" l="1"/>
  <c r="H21" i="17"/>
  <c r="X9" i="5"/>
  <c r="D23" i="22"/>
  <c r="K23" i="22" l="1"/>
  <c r="I21" i="17"/>
  <c r="I21" i="3"/>
  <c r="X61" i="24" l="1"/>
  <c r="X56" i="25" s="1"/>
  <c r="W56" i="5"/>
  <c r="AE56" i="5" s="1"/>
  <c r="X27" i="1" l="1"/>
  <c r="H21" i="21"/>
  <c r="X33" i="24"/>
  <c r="W28" i="5"/>
  <c r="I21" i="33" l="1"/>
  <c r="K21" i="33" s="1"/>
  <c r="X28" i="25"/>
  <c r="X22" i="25" s="1"/>
  <c r="C13" i="35" s="1"/>
  <c r="J21" i="21"/>
  <c r="C20" i="17"/>
  <c r="C13" i="23"/>
  <c r="W22" i="5"/>
  <c r="X27" i="24"/>
  <c r="G20" i="29" s="1"/>
  <c r="W43" i="5" l="1"/>
  <c r="X48" i="24"/>
  <c r="X35" i="1"/>
  <c r="O21" i="19"/>
  <c r="C10" i="23"/>
  <c r="E20" i="3"/>
  <c r="X11" i="24"/>
  <c r="X14" i="24"/>
  <c r="F20" i="3"/>
  <c r="X23" i="24"/>
  <c r="X10" i="24"/>
  <c r="X16" i="1"/>
  <c r="C9" i="23"/>
  <c r="D20" i="3"/>
  <c r="G19" i="28" l="1"/>
  <c r="C11" i="35"/>
  <c r="Q21" i="19"/>
  <c r="X16" i="24"/>
  <c r="X26" i="1"/>
  <c r="D20" i="17"/>
  <c r="X35" i="24"/>
  <c r="E20" i="29" s="1"/>
  <c r="W30" i="5"/>
  <c r="F19" i="28"/>
  <c r="C10" i="35"/>
  <c r="P21" i="31"/>
  <c r="R21" i="31" s="1"/>
  <c r="X43" i="25"/>
  <c r="X30" i="25" s="1"/>
  <c r="X21" i="25" s="1"/>
  <c r="E19" i="28"/>
  <c r="C9" i="35"/>
  <c r="X9" i="25" l="1"/>
  <c r="C12" i="35" s="1"/>
  <c r="G20" i="17"/>
  <c r="G20" i="3"/>
  <c r="X26" i="24"/>
  <c r="X15" i="1"/>
  <c r="W21" i="5"/>
  <c r="C15" i="35" l="1"/>
  <c r="C16" i="35"/>
  <c r="C19" i="35"/>
  <c r="C17" i="35"/>
  <c r="C18" i="35"/>
  <c r="I20" i="17"/>
  <c r="W9" i="5"/>
  <c r="C12" i="23" s="1"/>
  <c r="X15" i="24"/>
  <c r="C11" i="23"/>
  <c r="I20" i="3"/>
  <c r="H20" i="29"/>
  <c r="J20" i="29" s="1"/>
  <c r="H19" i="28"/>
  <c r="J19" i="28" s="1"/>
  <c r="C14" i="35" l="1"/>
  <c r="C9" i="4"/>
  <c r="C17" i="4" s="1"/>
  <c r="E10" i="2"/>
  <c r="E9" i="24"/>
  <c r="D9" i="27" s="1"/>
  <c r="E16" i="1"/>
  <c r="E25" i="24"/>
  <c r="E12" i="24"/>
  <c r="E10" i="24"/>
  <c r="D28" i="3"/>
  <c r="D9" i="4"/>
  <c r="D17" i="4" s="1"/>
  <c r="E14" i="24"/>
  <c r="F9" i="4"/>
  <c r="F17" i="4" s="1"/>
  <c r="F28" i="3"/>
  <c r="E13" i="24"/>
  <c r="E28" i="3"/>
  <c r="E11" i="24"/>
  <c r="E9" i="4"/>
  <c r="E17" i="4" s="1"/>
  <c r="E20" i="24" l="1"/>
  <c r="D15" i="5"/>
  <c r="E17" i="24"/>
  <c r="D12" i="5"/>
  <c r="AE12" i="5" s="1"/>
  <c r="E31" i="24"/>
  <c r="D26" i="5"/>
  <c r="F29" i="21"/>
  <c r="D33" i="5"/>
  <c r="E38" i="24"/>
  <c r="E29" i="19"/>
  <c r="E53" i="24"/>
  <c r="E28" i="18"/>
  <c r="D48" i="5"/>
  <c r="G28" i="18"/>
  <c r="D50" i="5"/>
  <c r="E55" i="24"/>
  <c r="E39" i="24"/>
  <c r="F29" i="19"/>
  <c r="D34" i="5"/>
  <c r="C29" i="21"/>
  <c r="E28" i="24"/>
  <c r="D23" i="5"/>
  <c r="E58" i="24"/>
  <c r="D53" i="5"/>
  <c r="D28" i="20"/>
  <c r="F27" i="28"/>
  <c r="F9" i="27"/>
  <c r="E16" i="24"/>
  <c r="H9" i="27" s="1"/>
  <c r="E10" i="26"/>
  <c r="D27" i="28" s="1"/>
  <c r="C28" i="3"/>
  <c r="E8" i="2"/>
  <c r="D18" i="5"/>
  <c r="E23" i="24"/>
  <c r="D16" i="5"/>
  <c r="E21" i="24"/>
  <c r="G29" i="21"/>
  <c r="E32" i="24"/>
  <c r="D27" i="5"/>
  <c r="E30" i="24"/>
  <c r="D25" i="5"/>
  <c r="E29" i="21"/>
  <c r="D54" i="5"/>
  <c r="E28" i="20"/>
  <c r="E59" i="24"/>
  <c r="E52" i="24"/>
  <c r="D47" i="5"/>
  <c r="D28" i="18"/>
  <c r="F28" i="18"/>
  <c r="E54" i="24"/>
  <c r="D49" i="5"/>
  <c r="E18" i="24"/>
  <c r="D13" i="5"/>
  <c r="AE13" i="5" s="1"/>
  <c r="E49" i="24"/>
  <c r="D44" i="5"/>
  <c r="P29" i="19"/>
  <c r="D29" i="21"/>
  <c r="E29" i="24"/>
  <c r="D24" i="5"/>
  <c r="C28" i="20"/>
  <c r="E57" i="24"/>
  <c r="D52" i="5"/>
  <c r="G9" i="27"/>
  <c r="G27" i="28"/>
  <c r="E27" i="28"/>
  <c r="E9" i="27"/>
  <c r="G9" i="4"/>
  <c r="E50" i="25" l="1"/>
  <c r="H28" i="30"/>
  <c r="E18" i="25"/>
  <c r="AE18" i="5"/>
  <c r="E12" i="25"/>
  <c r="E13" i="25"/>
  <c r="E16" i="25"/>
  <c r="AE16" i="5"/>
  <c r="E15" i="25"/>
  <c r="AE15" i="5"/>
  <c r="E41" i="24"/>
  <c r="H29" i="19"/>
  <c r="D36" i="5"/>
  <c r="L29" i="19"/>
  <c r="D40" i="5"/>
  <c r="E45" i="24"/>
  <c r="E56" i="1"/>
  <c r="E60" i="24"/>
  <c r="F28" i="20"/>
  <c r="G28" i="20" s="1"/>
  <c r="D55" i="5"/>
  <c r="H29" i="21"/>
  <c r="E33" i="24"/>
  <c r="D28" i="5"/>
  <c r="E24" i="24"/>
  <c r="D19" i="5"/>
  <c r="E37" i="24"/>
  <c r="D29" i="19"/>
  <c r="D32" i="5"/>
  <c r="D41" i="5"/>
  <c r="M29" i="19"/>
  <c r="E46" i="24"/>
  <c r="E34" i="24"/>
  <c r="D29" i="5"/>
  <c r="I29" i="21"/>
  <c r="I29" i="19"/>
  <c r="E42" i="24"/>
  <c r="D37" i="5"/>
  <c r="E43" i="24"/>
  <c r="D38" i="5"/>
  <c r="J29" i="19"/>
  <c r="D43" i="5"/>
  <c r="E48" i="24"/>
  <c r="O29" i="19"/>
  <c r="E40" i="24"/>
  <c r="D35" i="5"/>
  <c r="G29" i="19"/>
  <c r="K29" i="19"/>
  <c r="E44" i="24"/>
  <c r="D39" i="5"/>
  <c r="E19" i="24"/>
  <c r="D14" i="5"/>
  <c r="AE14" i="5" s="1"/>
  <c r="E51" i="24"/>
  <c r="D46" i="5"/>
  <c r="E50" i="1"/>
  <c r="C28" i="18"/>
  <c r="E22" i="24"/>
  <c r="D17" i="5"/>
  <c r="Q29" i="31"/>
  <c r="E44" i="25"/>
  <c r="D30" i="22"/>
  <c r="E47" i="25"/>
  <c r="E28" i="30"/>
  <c r="E54" i="25"/>
  <c r="F28" i="32"/>
  <c r="F29" i="33"/>
  <c r="E25" i="25"/>
  <c r="I30" i="22"/>
  <c r="E28" i="32"/>
  <c r="E53" i="25"/>
  <c r="F29" i="31"/>
  <c r="E33" i="25"/>
  <c r="F30" i="22"/>
  <c r="E36" i="24"/>
  <c r="D31" i="5"/>
  <c r="C29" i="19"/>
  <c r="E35" i="1"/>
  <c r="D10" i="13"/>
  <c r="D18" i="13" s="1"/>
  <c r="G17" i="4"/>
  <c r="E52" i="25"/>
  <c r="D28" i="32"/>
  <c r="E29" i="33"/>
  <c r="E24" i="25"/>
  <c r="E49" i="25"/>
  <c r="G28" i="30"/>
  <c r="H29" i="33"/>
  <c r="E27" i="25"/>
  <c r="G30" i="22"/>
  <c r="E23" i="25"/>
  <c r="D29" i="33"/>
  <c r="E27" i="1"/>
  <c r="G29" i="31"/>
  <c r="E34" i="25"/>
  <c r="F28" i="30"/>
  <c r="E48" i="25"/>
  <c r="G29" i="33"/>
  <c r="E26" i="25"/>
  <c r="C30" i="22"/>
  <c r="E17" i="25" l="1"/>
  <c r="AE17" i="5"/>
  <c r="E19" i="25"/>
  <c r="AE19" i="5"/>
  <c r="E14" i="25"/>
  <c r="J29" i="21"/>
  <c r="D11" i="5"/>
  <c r="H28" i="3" s="1"/>
  <c r="E27" i="24"/>
  <c r="G28" i="29" s="1"/>
  <c r="C28" i="17"/>
  <c r="D22" i="5"/>
  <c r="E26" i="1"/>
  <c r="E10" i="13"/>
  <c r="E18" i="13"/>
  <c r="E35" i="24"/>
  <c r="E28" i="29" s="1"/>
  <c r="D30" i="5"/>
  <c r="D28" i="17"/>
  <c r="H30" i="22"/>
  <c r="E28" i="17"/>
  <c r="E50" i="24"/>
  <c r="D28" i="29" s="1"/>
  <c r="D45" i="5"/>
  <c r="E46" i="25"/>
  <c r="E45" i="25" s="1"/>
  <c r="D28" i="30"/>
  <c r="I28" i="30" s="1"/>
  <c r="E30" i="22"/>
  <c r="L29" i="31"/>
  <c r="E39" i="25"/>
  <c r="E29" i="25"/>
  <c r="J29" i="33"/>
  <c r="E41" i="25"/>
  <c r="N29" i="31"/>
  <c r="E32" i="25"/>
  <c r="E29" i="31"/>
  <c r="F28" i="17"/>
  <c r="E56" i="24"/>
  <c r="F28" i="29" s="1"/>
  <c r="D51" i="5"/>
  <c r="Q29" i="19"/>
  <c r="E31" i="25"/>
  <c r="D29" i="31"/>
  <c r="H28" i="18"/>
  <c r="H29" i="31"/>
  <c r="E35" i="25"/>
  <c r="P29" i="31"/>
  <c r="E43" i="25"/>
  <c r="K29" i="31"/>
  <c r="E38" i="25"/>
  <c r="E37" i="25"/>
  <c r="J29" i="31"/>
  <c r="J30" i="22"/>
  <c r="E28" i="25"/>
  <c r="I29" i="33"/>
  <c r="E55" i="25"/>
  <c r="E51" i="25" s="1"/>
  <c r="G28" i="32"/>
  <c r="H28" i="32" s="1"/>
  <c r="E40" i="25"/>
  <c r="M29" i="31"/>
  <c r="E36" i="25"/>
  <c r="I29" i="31"/>
  <c r="AE11" i="5" l="1"/>
  <c r="E15" i="1"/>
  <c r="D21" i="5"/>
  <c r="K29" i="33"/>
  <c r="H28" i="17"/>
  <c r="E22" i="25"/>
  <c r="E30" i="25"/>
  <c r="R29" i="31"/>
  <c r="K30" i="22"/>
  <c r="E26" i="24"/>
  <c r="G28" i="17"/>
  <c r="G28" i="3"/>
  <c r="E21" i="25" l="1"/>
  <c r="E15" i="24"/>
  <c r="D17" i="14"/>
  <c r="I28" i="3"/>
  <c r="H27" i="28"/>
  <c r="H28" i="29"/>
  <c r="D9" i="5"/>
  <c r="I28" i="17"/>
  <c r="E17" i="14" l="1"/>
  <c r="G29" i="34" l="1"/>
  <c r="J29" i="34"/>
  <c r="H29" i="34"/>
  <c r="E29" i="34"/>
  <c r="D29" i="34" l="1"/>
  <c r="I29" i="34"/>
  <c r="F29" i="34"/>
  <c r="K29" i="34"/>
  <c r="E11" i="25" l="1"/>
  <c r="L29" i="34"/>
  <c r="I27" i="28" l="1"/>
  <c r="J27" i="28" s="1"/>
  <c r="I28" i="29"/>
  <c r="J28" i="29" s="1"/>
  <c r="E9" i="25"/>
  <c r="E10" i="3" l="1"/>
  <c r="E9" i="3" s="1"/>
  <c r="E37" i="3" s="1"/>
  <c r="N11" i="24"/>
  <c r="F9" i="28" s="1"/>
  <c r="N25" i="24"/>
  <c r="D10" i="3"/>
  <c r="D9" i="3" s="1"/>
  <c r="D37" i="3" s="1"/>
  <c r="N10" i="24"/>
  <c r="E9" i="28" s="1"/>
  <c r="N16" i="1"/>
  <c r="AF16" i="1" s="1"/>
  <c r="N14" i="24"/>
  <c r="G9" i="28" s="1"/>
  <c r="F10" i="3"/>
  <c r="F9" i="3" s="1"/>
  <c r="F37" i="3" s="1"/>
  <c r="N46" i="24" l="1"/>
  <c r="N11" i="31" s="1"/>
  <c r="M41" i="5"/>
  <c r="AE41" i="5" s="1"/>
  <c r="M10" i="19"/>
  <c r="M34" i="19" s="1"/>
  <c r="M33" i="5"/>
  <c r="AE33" i="5" s="1"/>
  <c r="N38" i="24"/>
  <c r="F11" i="31" s="1"/>
  <c r="E10" i="19"/>
  <c r="E34" i="19" s="1"/>
  <c r="N34" i="24"/>
  <c r="J11" i="33" s="1"/>
  <c r="I10" i="21"/>
  <c r="I34" i="21" s="1"/>
  <c r="M29" i="5"/>
  <c r="AE29" i="5" s="1"/>
  <c r="E10" i="21"/>
  <c r="E34" i="21" s="1"/>
  <c r="N30" i="24"/>
  <c r="F11" i="33" s="1"/>
  <c r="M25" i="5"/>
  <c r="AE25" i="5" s="1"/>
  <c r="N29" i="24"/>
  <c r="E11" i="33" s="1"/>
  <c r="M24" i="5"/>
  <c r="AE24" i="5" s="1"/>
  <c r="D10" i="21"/>
  <c r="D34" i="21" s="1"/>
  <c r="N16" i="24"/>
  <c r="M27" i="5"/>
  <c r="N32" i="24"/>
  <c r="H11" i="33" s="1"/>
  <c r="N59" i="24"/>
  <c r="F10" i="32" s="1"/>
  <c r="M54" i="5"/>
  <c r="AE54" i="5" s="1"/>
  <c r="E9" i="20"/>
  <c r="E33" i="20" s="1"/>
  <c r="M26" i="5"/>
  <c r="AE26" i="5" s="1"/>
  <c r="N31" i="24"/>
  <c r="G11" i="33" s="1"/>
  <c r="F10" i="21"/>
  <c r="F34" i="21" s="1"/>
  <c r="I10" i="19"/>
  <c r="I34" i="19" s="1"/>
  <c r="N42" i="24"/>
  <c r="J11" i="31" s="1"/>
  <c r="M37" i="5"/>
  <c r="AE37" i="5" s="1"/>
  <c r="M49" i="5"/>
  <c r="AE49" i="5" s="1"/>
  <c r="N54" i="24"/>
  <c r="G10" i="30" s="1"/>
  <c r="F9" i="18"/>
  <c r="F33" i="18" s="1"/>
  <c r="N33" i="24"/>
  <c r="I11" i="33" s="1"/>
  <c r="M28" i="5"/>
  <c r="AE28" i="5" s="1"/>
  <c r="H10" i="21"/>
  <c r="H34" i="21" s="1"/>
  <c r="N49" i="24"/>
  <c r="Q11" i="31" s="1"/>
  <c r="M44" i="5"/>
  <c r="N44" i="24"/>
  <c r="L11" i="31" s="1"/>
  <c r="M39" i="5"/>
  <c r="AE39" i="5" s="1"/>
  <c r="K10" i="19"/>
  <c r="K34" i="19" s="1"/>
  <c r="N40" i="24"/>
  <c r="H11" i="31" s="1"/>
  <c r="M35" i="5"/>
  <c r="AE35" i="5" s="1"/>
  <c r="G10" i="19"/>
  <c r="G34" i="19" s="1"/>
  <c r="N28" i="24"/>
  <c r="D11" i="33" s="1"/>
  <c r="M23" i="5"/>
  <c r="AE23" i="5" s="1"/>
  <c r="N27" i="1"/>
  <c r="N60" i="24"/>
  <c r="G10" i="32" s="1"/>
  <c r="M55" i="5"/>
  <c r="AE55" i="5" s="1"/>
  <c r="F9" i="20"/>
  <c r="F33" i="20" s="1"/>
  <c r="C10" i="3"/>
  <c r="E22" i="26"/>
  <c r="D9" i="28" s="1"/>
  <c r="C10" i="17" l="1"/>
  <c r="N53" i="24"/>
  <c r="F10" i="30" s="1"/>
  <c r="E9" i="18"/>
  <c r="E33" i="18" s="1"/>
  <c r="M48" i="5"/>
  <c r="AE48" i="5" s="1"/>
  <c r="H10" i="19"/>
  <c r="H34" i="19" s="1"/>
  <c r="N41" i="24"/>
  <c r="I11" i="31" s="1"/>
  <c r="M36" i="5"/>
  <c r="AE36" i="5" s="1"/>
  <c r="N51" i="24"/>
  <c r="D10" i="30" s="1"/>
  <c r="N50" i="1"/>
  <c r="M46" i="5"/>
  <c r="AE46" i="5" s="1"/>
  <c r="N49" i="25"/>
  <c r="N33" i="25"/>
  <c r="N39" i="24"/>
  <c r="G11" i="31" s="1"/>
  <c r="M34" i="5"/>
  <c r="AE34" i="5" s="1"/>
  <c r="F10" i="19"/>
  <c r="F34" i="19" s="1"/>
  <c r="E12" i="22"/>
  <c r="E11" i="22" s="1"/>
  <c r="E39" i="22" s="1"/>
  <c r="N41" i="25"/>
  <c r="N55" i="24"/>
  <c r="H10" i="30" s="1"/>
  <c r="M50" i="5"/>
  <c r="AE50" i="5" s="1"/>
  <c r="G10" i="18"/>
  <c r="G9" i="18" s="1"/>
  <c r="G33" i="18" s="1"/>
  <c r="J10" i="19"/>
  <c r="J34" i="19" s="1"/>
  <c r="N43" i="24"/>
  <c r="K11" i="31" s="1"/>
  <c r="M38" i="5"/>
  <c r="AE38" i="5" s="1"/>
  <c r="D9" i="18"/>
  <c r="D33" i="18" s="1"/>
  <c r="N52" i="24"/>
  <c r="E10" i="30" s="1"/>
  <c r="M47" i="5"/>
  <c r="AE47" i="5" s="1"/>
  <c r="C10" i="21"/>
  <c r="C34" i="21" s="1"/>
  <c r="J11" i="21"/>
  <c r="N35" i="25"/>
  <c r="N39" i="25"/>
  <c r="N44" i="25"/>
  <c r="N28" i="25"/>
  <c r="G12" i="22"/>
  <c r="G11" i="22" s="1"/>
  <c r="G39" i="22" s="1"/>
  <c r="N54" i="25"/>
  <c r="F12" i="22"/>
  <c r="F11" i="22" s="1"/>
  <c r="F39" i="22" s="1"/>
  <c r="C12" i="22"/>
  <c r="N58" i="24"/>
  <c r="E10" i="32" s="1"/>
  <c r="M53" i="5"/>
  <c r="AE53" i="5" s="1"/>
  <c r="D9" i="20"/>
  <c r="D33" i="20" s="1"/>
  <c r="N27" i="24"/>
  <c r="G10" i="29" s="1"/>
  <c r="M22" i="5"/>
  <c r="N19" i="24"/>
  <c r="N37" i="25"/>
  <c r="N26" i="25"/>
  <c r="N25" i="25"/>
  <c r="N24" i="24"/>
  <c r="M43" i="5"/>
  <c r="AE43" i="5" s="1"/>
  <c r="N48" i="24"/>
  <c r="P11" i="31" s="1"/>
  <c r="O10" i="19"/>
  <c r="O34" i="19" s="1"/>
  <c r="N24" i="25"/>
  <c r="N29" i="25"/>
  <c r="J12" i="22"/>
  <c r="J11" i="22" s="1"/>
  <c r="J39" i="22" s="1"/>
  <c r="N22" i="24"/>
  <c r="M32" i="5"/>
  <c r="AE32" i="5" s="1"/>
  <c r="D10" i="19"/>
  <c r="D34" i="19" s="1"/>
  <c r="N37" i="24"/>
  <c r="E11" i="31" s="1"/>
  <c r="L11" i="19"/>
  <c r="L10" i="19" s="1"/>
  <c r="L34" i="19" s="1"/>
  <c r="N45" i="24"/>
  <c r="M11" i="31" s="1"/>
  <c r="M40" i="5"/>
  <c r="AE40" i="5" s="1"/>
  <c r="N55" i="25"/>
  <c r="N23" i="25"/>
  <c r="N35" i="1"/>
  <c r="N36" i="24"/>
  <c r="D11" i="31" s="1"/>
  <c r="M31" i="5"/>
  <c r="AE31" i="5" s="1"/>
  <c r="N21" i="24"/>
  <c r="N27" i="25"/>
  <c r="N20" i="24"/>
  <c r="N17" i="24"/>
  <c r="H12" i="22"/>
  <c r="H11" i="22" s="1"/>
  <c r="H39" i="22" s="1"/>
  <c r="E10" i="17" l="1"/>
  <c r="AF50" i="1"/>
  <c r="D10" i="17"/>
  <c r="M11" i="5"/>
  <c r="N22" i="25"/>
  <c r="N53" i="25"/>
  <c r="N47" i="25"/>
  <c r="N38" i="25"/>
  <c r="K11" i="33"/>
  <c r="Q11" i="19"/>
  <c r="C10" i="19"/>
  <c r="C34" i="19" s="1"/>
  <c r="N23" i="24"/>
  <c r="N43" i="25"/>
  <c r="N50" i="24"/>
  <c r="D10" i="29" s="1"/>
  <c r="M45" i="5"/>
  <c r="AE45" i="5" s="1"/>
  <c r="E9" i="17"/>
  <c r="E37" i="17" s="1"/>
  <c r="N31" i="25"/>
  <c r="N32" i="25"/>
  <c r="I12" i="22"/>
  <c r="I11" i="22" s="1"/>
  <c r="I39" i="22" s="1"/>
  <c r="D12" i="22"/>
  <c r="D11" i="22" s="1"/>
  <c r="D39" i="22" s="1"/>
  <c r="C11" i="22"/>
  <c r="C39" i="22" s="1"/>
  <c r="N50" i="25"/>
  <c r="N34" i="25"/>
  <c r="C9" i="18"/>
  <c r="C33" i="18" s="1"/>
  <c r="H10" i="18"/>
  <c r="H9" i="18" s="1"/>
  <c r="H33" i="18" s="1"/>
  <c r="N36" i="25"/>
  <c r="N35" i="24"/>
  <c r="E10" i="29" s="1"/>
  <c r="M30" i="5"/>
  <c r="N40" i="25"/>
  <c r="N18" i="24"/>
  <c r="N46" i="25"/>
  <c r="N48" i="25"/>
  <c r="H9" i="17" l="1"/>
  <c r="H37" i="17" s="1"/>
  <c r="H10" i="3"/>
  <c r="K12" i="22"/>
  <c r="K11" i="22" s="1"/>
  <c r="K39" i="22" s="1"/>
  <c r="I10" i="30"/>
  <c r="N45" i="25"/>
  <c r="R11" i="31"/>
  <c r="N30" i="25"/>
  <c r="H9" i="3" l="1"/>
  <c r="H37" i="3" s="1"/>
  <c r="N57" i="24"/>
  <c r="D10" i="32" s="1"/>
  <c r="M52" i="5"/>
  <c r="AE52" i="5" s="1"/>
  <c r="N56" i="1"/>
  <c r="F10" i="17" l="1"/>
  <c r="F9" i="17" s="1"/>
  <c r="F37" i="17" s="1"/>
  <c r="AF56" i="1"/>
  <c r="C9" i="20"/>
  <c r="C33" i="20" s="1"/>
  <c r="G10" i="20"/>
  <c r="G9" i="20" s="1"/>
  <c r="G33" i="20" s="1"/>
  <c r="M51" i="5"/>
  <c r="AE51" i="5" s="1"/>
  <c r="N26" i="1"/>
  <c r="N56" i="24"/>
  <c r="F10" i="29" s="1"/>
  <c r="N52" i="25"/>
  <c r="N51" i="25" s="1"/>
  <c r="N21" i="25" s="1"/>
  <c r="N9" i="25" s="1"/>
  <c r="H10" i="32"/>
  <c r="G10" i="17" l="1"/>
  <c r="M21" i="5"/>
  <c r="N26" i="24"/>
  <c r="G10" i="3"/>
  <c r="N15" i="1"/>
  <c r="H10" i="29" l="1"/>
  <c r="J10" i="29" s="1"/>
  <c r="H9" i="28"/>
  <c r="J9" i="28" s="1"/>
  <c r="N15" i="24"/>
  <c r="M9" i="5"/>
  <c r="I10" i="3"/>
  <c r="I10" i="17"/>
  <c r="AF49" i="1" l="1"/>
  <c r="V49" i="24" l="1"/>
  <c r="V35" i="1"/>
  <c r="AF35" i="1" s="1"/>
  <c r="U44" i="5"/>
  <c r="AE44" i="5" s="1"/>
  <c r="P19" i="19"/>
  <c r="E30" i="26" l="1"/>
  <c r="D17" i="28" s="1"/>
  <c r="C18" i="3"/>
  <c r="C9" i="3" s="1"/>
  <c r="C37" i="3" s="1"/>
  <c r="E21" i="2"/>
  <c r="E19" i="2" s="1"/>
  <c r="Q19" i="19"/>
  <c r="Q10" i="19" s="1"/>
  <c r="Q34" i="19" s="1"/>
  <c r="P10" i="19"/>
  <c r="P34" i="19" s="1"/>
  <c r="V35" i="24"/>
  <c r="E18" i="29" s="1"/>
  <c r="D18" i="17"/>
  <c r="D9" i="17" s="1"/>
  <c r="D37" i="17" s="1"/>
  <c r="U30" i="5"/>
  <c r="AE30" i="5" s="1"/>
  <c r="V44" i="25"/>
  <c r="V30" i="25" s="1"/>
  <c r="Q19" i="31"/>
  <c r="R19" i="31" s="1"/>
  <c r="V27" i="1" l="1"/>
  <c r="AF27" i="1" s="1"/>
  <c r="V32" i="24"/>
  <c r="G19" i="21"/>
  <c r="U27" i="5"/>
  <c r="AE27" i="5" s="1"/>
  <c r="J19" i="21" l="1"/>
  <c r="J10" i="21" s="1"/>
  <c r="J34" i="21" s="1"/>
  <c r="G10" i="21"/>
  <c r="G34" i="21" s="1"/>
  <c r="H19" i="33"/>
  <c r="K19" i="33" s="1"/>
  <c r="V27" i="25"/>
  <c r="V22" i="25" s="1"/>
  <c r="V21" i="25" s="1"/>
  <c r="V9" i="25" s="1"/>
  <c r="V27" i="24"/>
  <c r="G18" i="29" s="1"/>
  <c r="C18" i="17"/>
  <c r="C9" i="17" s="1"/>
  <c r="C37" i="17" s="1"/>
  <c r="U22" i="5"/>
  <c r="AE22" i="5" s="1"/>
  <c r="V26" i="1"/>
  <c r="AF26" i="1" s="1"/>
  <c r="G18" i="17" l="1"/>
  <c r="G18" i="3"/>
  <c r="V26" i="24"/>
  <c r="V15" i="1"/>
  <c r="AF15" i="1" s="1"/>
  <c r="U21" i="5"/>
  <c r="AE21" i="5" s="1"/>
  <c r="AE9" i="5" s="1"/>
  <c r="U9" i="5" l="1"/>
  <c r="H18" i="29"/>
  <c r="J18" i="29" s="1"/>
  <c r="H17" i="28"/>
  <c r="J17" i="28" s="1"/>
  <c r="I18" i="3"/>
  <c r="G9" i="3"/>
  <c r="G37" i="3" s="1"/>
  <c r="V15" i="24"/>
  <c r="I18" i="17"/>
  <c r="I9" i="17" s="1"/>
  <c r="I37" i="17" s="1"/>
  <c r="G9" i="17"/>
  <c r="G37" i="17" s="1"/>
  <c r="I37" i="3" l="1"/>
  <c r="I9" i="3"/>
  <c r="D9" i="14"/>
  <c r="D21" i="14" s="1"/>
  <c r="E21" i="14" l="1"/>
  <c r="E9" i="14"/>
</calcChain>
</file>

<file path=xl/sharedStrings.xml><?xml version="1.0" encoding="utf-8"?>
<sst xmlns="http://schemas.openxmlformats.org/spreadsheetml/2006/main" count="1801" uniqueCount="526">
  <si>
    <t>Balance Nacional de Energía</t>
  </si>
  <si>
    <t>(Teracalorías)</t>
  </si>
  <si>
    <t>VOLVER A INDICE</t>
  </si>
  <si>
    <t>ITEM</t>
  </si>
  <si>
    <t>ENERGÉTICOS PRIMARIOS</t>
  </si>
  <si>
    <t>DERIVADOS DE PETRÓLEO</t>
  </si>
  <si>
    <t>Electricidad</t>
  </si>
  <si>
    <t>DERIVADOS DE CARBÓN</t>
  </si>
  <si>
    <t>Gas Corriente</t>
  </si>
  <si>
    <t>Metanol</t>
  </si>
  <si>
    <t>TOTAL</t>
  </si>
  <si>
    <t>Petróleo Crudo</t>
  </si>
  <si>
    <t>Gas Natural</t>
  </si>
  <si>
    <t>Carbón</t>
  </si>
  <si>
    <t xml:space="preserve">Biomasa </t>
  </si>
  <si>
    <t>Energía Hídrica</t>
  </si>
  <si>
    <t>Energía Eólica</t>
  </si>
  <si>
    <t>Energía Solar</t>
  </si>
  <si>
    <t>Biogás</t>
  </si>
  <si>
    <t>Petróleo Diesel</t>
  </si>
  <si>
    <t>Petróleo Combustible</t>
  </si>
  <si>
    <t>Gasolina de Motor</t>
  </si>
  <si>
    <t>Kerosene</t>
  </si>
  <si>
    <t>Gas Licuado</t>
  </si>
  <si>
    <t>Gasolina de Aviación</t>
  </si>
  <si>
    <t>Kerosene de Aviación</t>
  </si>
  <si>
    <t>Nafta</t>
  </si>
  <si>
    <t>Gas de Refinería</t>
  </si>
  <si>
    <t>Coque de Petróleo</t>
  </si>
  <si>
    <t>D.I. de Petróleo</t>
  </si>
  <si>
    <t>Coque Mineral</t>
  </si>
  <si>
    <t>Gas Coque</t>
  </si>
  <si>
    <t>Alquitrán</t>
  </si>
  <si>
    <t>Gas de Altos Hornos</t>
  </si>
  <si>
    <t>OFERTA</t>
  </si>
  <si>
    <t>Producción Primaria</t>
  </si>
  <si>
    <t>Importación</t>
  </si>
  <si>
    <t>Exportación</t>
  </si>
  <si>
    <t>Gas lift</t>
  </si>
  <si>
    <t>Gas quemado</t>
  </si>
  <si>
    <t>Variación de Stock</t>
  </si>
  <si>
    <t>Error Estadístico</t>
  </si>
  <si>
    <t>Oferta Total</t>
  </si>
  <si>
    <t>C.TRANSFORMAC</t>
  </si>
  <si>
    <t>Carbón y Leña</t>
  </si>
  <si>
    <t>Electricidad Servicio Público</t>
  </si>
  <si>
    <t>Electricidad Autoproducción</t>
  </si>
  <si>
    <t>Siderurgia Hornos de Coque</t>
  </si>
  <si>
    <t>Siderurgia Altos Hornos</t>
  </si>
  <si>
    <t>Plantas de Gas</t>
  </si>
  <si>
    <t>Refinería y Extracción Petr-Gn</t>
  </si>
  <si>
    <t>Producción de Metanol</t>
  </si>
  <si>
    <t>Pérdidas</t>
  </si>
  <si>
    <t>Consumo Final</t>
  </si>
  <si>
    <t>DEMANDA DE ENERGÍA</t>
  </si>
  <si>
    <t>Sector Energético: Consumo Propio</t>
  </si>
  <si>
    <t>Sector Industrial y Minero</t>
  </si>
  <si>
    <t>Cobre</t>
  </si>
  <si>
    <t>Salitre</t>
  </si>
  <si>
    <t>Hierro</t>
  </si>
  <si>
    <t>Papel y Celulosa</t>
  </si>
  <si>
    <t>Siderurgia</t>
  </si>
  <si>
    <t>Petroquímica</t>
  </si>
  <si>
    <t>Cemento</t>
  </si>
  <si>
    <t>Azúcar</t>
  </si>
  <si>
    <t>Pesca</t>
  </si>
  <si>
    <t>Industrias Varias</t>
  </si>
  <si>
    <t>Minas Varias</t>
  </si>
  <si>
    <t>Sector Transporte</t>
  </si>
  <si>
    <t>Terrestre</t>
  </si>
  <si>
    <t>Ferroviario</t>
  </si>
  <si>
    <t>Marítimo</t>
  </si>
  <si>
    <t>Aéreo</t>
  </si>
  <si>
    <t>Sector Comercial, Público y Residencial</t>
  </si>
  <si>
    <t>Comercial</t>
  </si>
  <si>
    <t>Público</t>
  </si>
  <si>
    <t>Residencial</t>
  </si>
  <si>
    <t>Cons. No Energético - Industrial</t>
  </si>
  <si>
    <t>Producción Bruta de Energía</t>
  </si>
  <si>
    <t>Energético</t>
  </si>
  <si>
    <t>Producción bruta</t>
  </si>
  <si>
    <t>Energéticos primarios</t>
  </si>
  <si>
    <t>Biomasa</t>
  </si>
  <si>
    <t>Energéticos secundarios</t>
  </si>
  <si>
    <t>Derivados de Petróleo</t>
  </si>
  <si>
    <t>Derivados de Carbón</t>
  </si>
  <si>
    <t>Otros</t>
  </si>
  <si>
    <t>Matriz Energética Secundaria</t>
  </si>
  <si>
    <t>Variación de stock</t>
  </si>
  <si>
    <t>Consumo CTR</t>
  </si>
  <si>
    <t>Consumo Total</t>
  </si>
  <si>
    <t>Total Derivados de Petróleo</t>
  </si>
  <si>
    <t>Gasolina de Motor (*)</t>
  </si>
  <si>
    <t>Derivados Industriales de Petróleo</t>
  </si>
  <si>
    <t>Alquitrán (**)</t>
  </si>
  <si>
    <t>Gas de Alto Horno</t>
  </si>
  <si>
    <t>Total</t>
  </si>
  <si>
    <t>Matriz Energética Primaria</t>
  </si>
  <si>
    <t>Oferta Primaria</t>
  </si>
  <si>
    <r>
      <t xml:space="preserve">(*)  La cifra correspondiente a variación de stock para el energético gas natural incluye los flujos de </t>
    </r>
    <r>
      <rPr>
        <i/>
        <sz val="8"/>
        <color indexed="8"/>
        <rFont val="Calibri"/>
        <family val="2"/>
      </rPr>
      <t>gas lift</t>
    </r>
    <r>
      <rPr>
        <sz val="8"/>
        <color indexed="8"/>
        <rFont val="Calibri"/>
        <family val="2"/>
      </rPr>
      <t xml:space="preserve"> y </t>
    </r>
    <r>
      <rPr>
        <i/>
        <sz val="8"/>
        <color indexed="8"/>
        <rFont val="Calibri"/>
        <family val="2"/>
      </rPr>
      <t>gas quemado</t>
    </r>
  </si>
  <si>
    <t>Consumo Sectorial de Energía</t>
  </si>
  <si>
    <t>Centro de Transformación</t>
  </si>
  <si>
    <t>-</t>
  </si>
  <si>
    <t>Santiago - Chile</t>
  </si>
  <si>
    <t xml:space="preserve">Contacto: </t>
  </si>
  <si>
    <t>bne@minenergia.cl</t>
  </si>
  <si>
    <t>IR A ÍNDICE</t>
  </si>
  <si>
    <t>Introducción BNE</t>
  </si>
  <si>
    <t>Introducción</t>
  </si>
  <si>
    <t>A. Balance Calórico (Teracalorías)</t>
  </si>
  <si>
    <t>B. Balance Físico (Unidades Físicas)</t>
  </si>
  <si>
    <t>C. Anexos</t>
  </si>
  <si>
    <t>CUADRO1</t>
  </si>
  <si>
    <t>CUADRO12</t>
  </si>
  <si>
    <t>CUADRO2</t>
  </si>
  <si>
    <t>CUADRO13</t>
  </si>
  <si>
    <t>CUADROA2</t>
  </si>
  <si>
    <t>CUADRO3</t>
  </si>
  <si>
    <t>CUADRO14</t>
  </si>
  <si>
    <t>CUADROA3</t>
  </si>
  <si>
    <t>CUADRO4</t>
  </si>
  <si>
    <t>CUADRO15</t>
  </si>
  <si>
    <t>Diagrama</t>
  </si>
  <si>
    <t>CUADRO5</t>
  </si>
  <si>
    <t>CUADRO16</t>
  </si>
  <si>
    <t>Glosario</t>
  </si>
  <si>
    <t>CUADRO6</t>
  </si>
  <si>
    <t>CUADRO17</t>
  </si>
  <si>
    <t>CUADRO7</t>
  </si>
  <si>
    <t>CUADRO18</t>
  </si>
  <si>
    <t>CUADRO8</t>
  </si>
  <si>
    <t>CUADRO19</t>
  </si>
  <si>
    <t>CUADRO9</t>
  </si>
  <si>
    <t>CUADRO20</t>
  </si>
  <si>
    <t>CUADRO10</t>
  </si>
  <si>
    <t>Producción Bruta</t>
  </si>
  <si>
    <t>CUADRO11</t>
  </si>
  <si>
    <t>Balance Energético</t>
  </si>
  <si>
    <t>DIAGRAMA DE FLUJO DE ENERGÍA</t>
  </si>
  <si>
    <t>Densidades y Poderes Caloríficos</t>
  </si>
  <si>
    <t>Producto</t>
  </si>
  <si>
    <t>Densidad Ton/m3</t>
  </si>
  <si>
    <t>Petróleo Crudo Nacional</t>
  </si>
  <si>
    <t>Petróleo Crudo Importado</t>
  </si>
  <si>
    <t>Petróleo Combustible 5</t>
  </si>
  <si>
    <t>Petróleo Combustible IFO 180</t>
  </si>
  <si>
    <t>Petróleo Combustible  6</t>
  </si>
  <si>
    <t>Gasolina Motor</t>
  </si>
  <si>
    <t>Petróleo Diésel</t>
  </si>
  <si>
    <t>Notas:</t>
  </si>
  <si>
    <t>Conversión de / a</t>
  </si>
  <si>
    <t>Beep</t>
  </si>
  <si>
    <t>Tep</t>
  </si>
  <si>
    <t>Tcal</t>
  </si>
  <si>
    <t>Tjoule</t>
  </si>
  <si>
    <t>MWh</t>
  </si>
  <si>
    <t>Kg GLP</t>
  </si>
  <si>
    <t>(Nota: E + x = 10 elevado a x )</t>
  </si>
  <si>
    <t>Abreviaturas</t>
  </si>
  <si>
    <t>Equivalencia Olade</t>
  </si>
  <si>
    <t>Equivalencia Balance Nacional</t>
  </si>
  <si>
    <t>Equivalencia</t>
  </si>
  <si>
    <t>Símbolo</t>
  </si>
  <si>
    <t>1 Bbl GLP</t>
  </si>
  <si>
    <t>0,670 Bep</t>
  </si>
  <si>
    <t>1 Bpe</t>
  </si>
  <si>
    <t>1,05 Beep</t>
  </si>
  <si>
    <t>Barril Equivalente de Petróleo</t>
  </si>
  <si>
    <t>Tonelada Equivalente de Petróleo</t>
  </si>
  <si>
    <t>552,4 Kg</t>
  </si>
  <si>
    <t>Barriles</t>
  </si>
  <si>
    <t>Bbl</t>
  </si>
  <si>
    <t>(Bpe = Barril de Petroleo Equivalente, Balance)</t>
  </si>
  <si>
    <t>Metros Cúbicos</t>
  </si>
  <si>
    <t>Teracalorías</t>
  </si>
  <si>
    <t>Múltiplos</t>
  </si>
  <si>
    <t>Toneladas Métricas</t>
  </si>
  <si>
    <t>Ton</t>
  </si>
  <si>
    <t>Prefijo</t>
  </si>
  <si>
    <t>Factor</t>
  </si>
  <si>
    <t>GigaWatts</t>
  </si>
  <si>
    <t>GW</t>
  </si>
  <si>
    <t>K</t>
  </si>
  <si>
    <t>Kilo</t>
  </si>
  <si>
    <t>TeraWatts-hora</t>
  </si>
  <si>
    <t>TWh</t>
  </si>
  <si>
    <t>M</t>
  </si>
  <si>
    <t>Mega</t>
  </si>
  <si>
    <t>GigaWatts-hora</t>
  </si>
  <si>
    <t>GWh</t>
  </si>
  <si>
    <t>G</t>
  </si>
  <si>
    <t>Giga</t>
  </si>
  <si>
    <t>KiloWatts-hora</t>
  </si>
  <si>
    <t>KWh</t>
  </si>
  <si>
    <t>T</t>
  </si>
  <si>
    <t>Tera</t>
  </si>
  <si>
    <t>MegaWatts-hora</t>
  </si>
  <si>
    <t>P</t>
  </si>
  <si>
    <t>Peta</t>
  </si>
  <si>
    <t xml:space="preserve">(*) Para obtener equivalencias internacionales, se deben tener en cuenta las equivalencias del balance nacional de energía, principalmente </t>
  </si>
  <si>
    <t xml:space="preserve"> respecto a poderes caloríficos y densidades</t>
  </si>
  <si>
    <t>ENERGÍA</t>
  </si>
  <si>
    <t xml:space="preserve"> Primaria</t>
  </si>
  <si>
    <t xml:space="preserve">Se entiende por energía primaria a las fuentes de energía en su estado natural, es decir que no han sufrido ningún tipo de transformación física o química mediante la intervención humana. Se le puede obtener de la naturaleza, ya sea: en forma directa como en el caso de la energía hidráulica,  solar, leña y otro combustibles vegetales; o después de un proceso de extracción como el petróleo, carbón mineral, geoenergía, etc. </t>
  </si>
  <si>
    <t xml:space="preserve"> Secundaria</t>
  </si>
  <si>
    <t>Se denomina energía secundaria a los productos energéticos que se obtienen mediante la transformación de fuentes de origen primario o de otras fuentes secundarias. Las fuentes y formas de energía secundaria consideradas para el balance energético, se les ha clasificado de acuerdo a la fuente primaria de la proviene y son las siguientes:  electricidad, productos petroleros secundarios, derivados de carbón mineral, derivados de biomasa o bio-combustibles.</t>
  </si>
  <si>
    <t>ENERGÉTICOS</t>
  </si>
  <si>
    <t>Es un hidrocarburo sólido, semi-sólido o viscoso con estructura coloidal, de café a negro en color, obtenido como residuo en la destilación del carbón, por destilación al vacío de los residuos petroleros de la destilación atmosférica. Se usa principalmente para construir carreteras e impermeabilizar los techos.</t>
  </si>
  <si>
    <t xml:space="preserve">Es el gas, principalmente metano, obtenido de la fermentación anaeróbica de desechos biomásicos y de rellenos sanitarios. Se lo emplea como combustible de motores de combustión interna acoplados a generadores de electricidad. </t>
  </si>
  <si>
    <t xml:space="preserve">Es un mineral combustible sólido, de color negro o marrón oscuro que contiene esencialmente carbono, así como pequeñas cantidades de hidrógeno y oxígeno, nitrógeno, azufre y otros elementos. Resulta de la degradación de los restos de organismos vegetales durante largos periodos, por la acción del calor, presión y otros fenómenos físicos químicos naturales. </t>
  </si>
  <si>
    <t xml:space="preserve">Debido a que se dan distintos grados de cambio en el proceso, el carbón mineral no es un mineral uniforme y se clasifican por rangos de acuerdo a su grado de degradación, en series que van desde lignitos a antracitas, pasando por los sub-bituminosos y los bituminosos, los cuales presentan diferencias considerables en su contenido de volátiles, carbono fijo y poder calorífico. </t>
  </si>
  <si>
    <t xml:space="preserve">En términos de uso final, el carbón mineral se puede dividir en dos clases: a) carbón coquizable o </t>
  </si>
  <si>
    <t>metalúrgico y b) carbón térmico de vapor</t>
  </si>
  <si>
    <t>El coque mineral (o coque metalúrgico) es un subproducto energético que se obtiene a partir de un proceso de destilación de carbón mineral. Proporciona calor para las reacciones de reducción y para la fusión de material reducido y escoria.</t>
  </si>
  <si>
    <t xml:space="preserve">Es un combustible sólido y poroso no fundible generalmente de color negro, con un alto contenido de carbono (90% - 95%) y que se obtiene como residuo de la refinación del petróleo. Se usa como insumo en coquerías para la industria siderúrgica, en la elaboración de electrodos y en la producción de químicos y como combustible para calefacción. </t>
  </si>
  <si>
    <t xml:space="preserve">Combustibles líquidos que se obtienen de la destilación atmosférica del petróleo entre los 200 y 380 grados centígrados, son más pesados que el kerosene y es utilizado en motores de combustión interna tipo diésel (automóviles, camiones, generación eléctrica, motores marinos y ferroviarios), para calefacción en usos industriales y comerciales. Se incluyen dentro de este grupo otros gasóleos más pesados que destilan a 380 y 450 grados centígrados que se usan como insumos petroquímicos. </t>
  </si>
  <si>
    <t xml:space="preserve">Es la energía transmitida por electrones en movimiento. Se incluye la energía eléctrica generada con cualquier recurso, sea primario o secundario, renovable o no renovable, en los diferentes tipos de plantas de generación eléctrica. </t>
  </si>
  <si>
    <t xml:space="preserve">Se obtiene como un subproducto de la actividad de producción de acero en altos hornos, siendo usado </t>
  </si>
  <si>
    <t xml:space="preserve">generalmente como combustible para fines de calentamiento en la planta. </t>
  </si>
  <si>
    <t xml:space="preserve">Es el gas obtenido como producto secundario en el calentamiento intenso del carbón mineral o coque, con una mezcla de aire y vapor, en las coquerías. Está compuesto de monóxido de carbono, nitrógeno y pequeñas cantidades de hidrógeno y dióxido de carbono. </t>
  </si>
  <si>
    <t>Corresponde a una mescla de biogás o propano enriquecida con GLP o con gas natural. Su medio de distribución es por la red cañería de los gasómetros. Utilizada para cocinar alimentos, calentar agua, climatizar viviendas, entre otros usos. La gran parte del uso de este combustible es en el sector CPR.</t>
  </si>
  <si>
    <t xml:space="preserve">Gas no condensable, obtenido de la refinación del petróleo crudo, compuesto principalmente de hidrógeno, metano y etano. Es usado como fuente de energía en el propio proceso de refinación. </t>
  </si>
  <si>
    <t>Es una mezcla gaseosa de hidrocarburos. Incluye tanto el gas natural libre como el asociado y se presenta también en las minas de carbón o zonas de geopresión.</t>
  </si>
  <si>
    <t xml:space="preserve">Para objetivos del balance energético se les considera dentro de una misma fuente, tanto al gas libre como al gas asociado neto producido, por ser de naturaleza y usos similares.   </t>
  </si>
  <si>
    <t>Mezcla de hidrocarburos líquidos, livianos, obtenidos desde la destilación del petróleo y/o del tratamiento del gas natural, cuyo rango de ebullición se encuentra generalmente entre los 30-200 grados centígrados. Dentro de este grupo incluyen las gasolinas de 93, 95 y 97 octanos.</t>
  </si>
  <si>
    <t xml:space="preserve">Es una mezcla de naftas reformadas de elevado octanaje, de alta volátiles y estabilidad y de un bajo </t>
  </si>
  <si>
    <t xml:space="preserve">punto de congelamiento, que se usa en aviones de hélice con motores de pistón. </t>
  </si>
  <si>
    <t>Gas Licuado de Petróleo</t>
  </si>
  <si>
    <t>Consiste en una mezcla de hidrocarburos livianos, que se obtienen como productos de los precios de refinación, de estabilización de petróleo crudo y de fraccionamiento de líquidos de gas natural. Puede ser de tres tipos:</t>
  </si>
  <si>
    <t>Mezcla de hidrocarburos del grupo C3 (propano, propeno, propileno)</t>
  </si>
  <si>
    <t>Mezcla de hidrocarburos del grupo C4 (butano, buteno, butileno)</t>
  </si>
  <si>
    <t xml:space="preserve">Mezcla de C3 y C4 en cualesquiera proporciones </t>
  </si>
  <si>
    <t xml:space="preserve">El GLP normalmente se licua bajo presión para el transporte y almacenamiento. </t>
  </si>
  <si>
    <t xml:space="preserve">Es un combustible que se utiliza para cocción de alimentos, en alumbrado, motores, en equipos de refrigeración y como solvente para asfalto e insecticidas de uso doméstico. </t>
  </si>
  <si>
    <t xml:space="preserve">Es un combustible líquido compuesto por la fracción del petróleo que se destila entre 150 y 300 grados centígrados. </t>
  </si>
  <si>
    <t>Posee un grado especial de refinación que le otorga un punto de congelación más abajo que el de kerosene común. Se utiliza como combustible en motores de reacción y turbo hélic</t>
  </si>
  <si>
    <t xml:space="preserve">El metanol es un líquido petroquímico compuesto de cuatro partes de hidrógeno, una de oxígeno, y una de carbono. Es una sustancia que se da naturalmente y que puede ser producida tanto de combustibles fósiles renovables como de los no renovables (ejemplo gas natural) que contengan carbono e hidrógeno. </t>
  </si>
  <si>
    <t xml:space="preserve">Es una fracción ligera del petróleo que se obtiene mediante destilación directa entre los 30 y 210°C, </t>
  </si>
  <si>
    <t>se utiliza como insumo tanto en la fabricación de gasolina, como en la industria petroquímica.</t>
  </si>
  <si>
    <t xml:space="preserve"> Además se emplea como solvente en la industria química (fabricación de pinturas y barnices) </t>
  </si>
  <si>
    <t xml:space="preserve">Es un combustible residual de la refinación del petróleo y comprende a todos los productos pesados (incluyendo los obtenidos por mezcla). Generalmente es utilizado en calderas, plantas de generación eléctrica y en motores utilizados en navegación. </t>
  </si>
  <si>
    <t>Es una mezcla compleja de hidrocarburos, de distinto peso molecular en la que hay una fracción generalmente pequeña de compuestos que contienen azufre y nitrógeno. La composición del petróleo es variable y puede dividirse en tres clases de acuerdo a los residuos de la destilación: como parafinas, asfaltos o una mezcla de ambos.</t>
  </si>
  <si>
    <t xml:space="preserve">En su estado natural se encuentra en fase líquida y permanece líquido en condiciones normales de presión y temperatura, aunque en el yacimiento, puede estar asociado con hidrocarburos gaseosos. En este concepto se incluyen los líquidos del gas asociado que se condensan al salir a la superficie, en las instalaciones de producción (condensados de petróleo) u otros hidrocarburos líquidos que sean mezclados en el caudal comercial de petróleo crudo. </t>
  </si>
  <si>
    <t xml:space="preserve">o derivados. </t>
  </si>
  <si>
    <t>Fuente: Encuestas a empresas del sector energía e industrias intensivas en consumo energético</t>
  </si>
  <si>
    <t>Variación %</t>
  </si>
  <si>
    <t>Años</t>
  </si>
  <si>
    <t>%</t>
  </si>
  <si>
    <t>Variación</t>
  </si>
  <si>
    <t>Variación Consumo Final de Energía</t>
  </si>
  <si>
    <t>Var. Stock+ Perd y Error Est.</t>
  </si>
  <si>
    <t>(** ) Alquitrán de uso energético  (producido en siderurgia)</t>
  </si>
  <si>
    <t xml:space="preserve">Gas Natural </t>
  </si>
  <si>
    <t xml:space="preserve">Carbón </t>
  </si>
  <si>
    <t>Sector CPR</t>
  </si>
  <si>
    <t>Sector IyM</t>
  </si>
  <si>
    <t>Sector Energético</t>
  </si>
  <si>
    <t>Consumo Sectorial</t>
  </si>
  <si>
    <t>Alquitrán (***)</t>
  </si>
  <si>
    <t>Electricidad (**)</t>
  </si>
  <si>
    <t>Sector Centros de Transforamcion</t>
  </si>
  <si>
    <t>Etileno, Gas Oil y Pitch Asfáltico</t>
  </si>
  <si>
    <t>Componente Asfáltico</t>
  </si>
  <si>
    <t>Asfalto</t>
  </si>
  <si>
    <t>Solventes</t>
  </si>
  <si>
    <t>Propileno</t>
  </si>
  <si>
    <t>Ventas Industriales</t>
  </si>
  <si>
    <t>Consumo Sector Energético</t>
  </si>
  <si>
    <t>Var. Stock + perd. y Dif.</t>
  </si>
  <si>
    <t>Exportaciones</t>
  </si>
  <si>
    <t>Importaciones</t>
  </si>
  <si>
    <t>Produccion Bruta</t>
  </si>
  <si>
    <t xml:space="preserve"> Derivados Industriales de Petróleo</t>
  </si>
  <si>
    <t>Gas Corriente (Millones m3)</t>
  </si>
  <si>
    <t>Metanol (Mil ton)</t>
  </si>
  <si>
    <t>Petróleo Crudo (Mil m3)</t>
  </si>
  <si>
    <t>Gas Natural (Millones m3)</t>
  </si>
  <si>
    <t>Carbón (Mil ton)</t>
  </si>
  <si>
    <t>Biomasa (Mil ton)</t>
  </si>
  <si>
    <t>Energía Hídrica (Gwh)</t>
  </si>
  <si>
    <t>Energía Eólica (Gwh)</t>
  </si>
  <si>
    <t>Energía Solar (Gwh)</t>
  </si>
  <si>
    <t>Biogás (Millones m3)</t>
  </si>
  <si>
    <t>Petróleo Diesel (Mil m3)</t>
  </si>
  <si>
    <t>Petróleo Combustible (Mil ton)</t>
  </si>
  <si>
    <t>Gasolina de Motor (Mil m3)</t>
  </si>
  <si>
    <t>Kerosene (Mil m3)</t>
  </si>
  <si>
    <t>Gas Licuado (Mil ton)</t>
  </si>
  <si>
    <t>Gasolina de Aviación (Mil m3)</t>
  </si>
  <si>
    <t>Kerosene de Aviación (Mil m3)</t>
  </si>
  <si>
    <t>Nafta (Mil m3)</t>
  </si>
  <si>
    <t>Gas de Refinería (Mil m3)</t>
  </si>
  <si>
    <t>Coque de Petróleo (Mil ton)</t>
  </si>
  <si>
    <t>D.I. de Petróleo (Mil ton)</t>
  </si>
  <si>
    <t>Coque Mineral (Mil ton)</t>
  </si>
  <si>
    <t>Gas Coque (Mil m3)</t>
  </si>
  <si>
    <t>Alquitrán (Mil m3)</t>
  </si>
  <si>
    <t>Gas de Altos Hornos (Mil m3)</t>
  </si>
  <si>
    <t>PODER CALORIFICO</t>
  </si>
  <si>
    <t>DENSIDAD</t>
  </si>
  <si>
    <t>KCAL/KG</t>
  </si>
  <si>
    <t>KCal/m3</t>
  </si>
  <si>
    <t xml:space="preserve"> KCal/KWh </t>
  </si>
  <si>
    <t>GCAL/MIL M3</t>
  </si>
  <si>
    <t>Kcal/m3</t>
  </si>
  <si>
    <t>TON/M3</t>
  </si>
  <si>
    <t>TON/M3 SOL</t>
  </si>
  <si>
    <t>Ton/m3</t>
  </si>
  <si>
    <t>Petróleo Crudo (Miles m3)</t>
  </si>
  <si>
    <t>Carbón (Miles ton)</t>
  </si>
  <si>
    <t>Biomasa  (Miles ton)</t>
  </si>
  <si>
    <t>CONSUMO TOTAL</t>
  </si>
  <si>
    <t>Este balance de energía, es una adaptación del formato de la Agencia Internacional de Energía (AIE), que representa el flujo de energía global del país, tanto a nivel primario como secundario.</t>
  </si>
  <si>
    <t>La producción primaria corresponde a la producción de energía que proviene de recursos naturales o primarios.</t>
  </si>
  <si>
    <t>La Oferta Total de energía, representa la energía que se consume tanto a nivel final como en centros de transformación. En el formato AIE corresponde al Total Primary Energy Supply (TPES). El signo positivo indica que es energía que entra al país, y el signo negativo indica que sale del sistema (ya sea por inventario o por exportación).</t>
  </si>
  <si>
    <t>Para este formato, el coque se desagregó en coque mineral y coque de petróleo. El gas corriente se desagregó en gas coque y gas corriente (gas de ciudad). Además se agregan los Derivados Industriales de petróleo (D.I. de petróleo) de consumo no energético.</t>
  </si>
  <si>
    <t>Para los centros de transformación (CTR), el signo negativo indica que la cantidad mostrada es un insumo de energía para el CTR respectivo, y por otro lado, el signo positivo indica producción de energía. La visualización de las filas de los CTR, permite rastrear el origen de los distintos energéticos secundarios.</t>
  </si>
  <si>
    <t>El centro de transformación de siderurgia, en este formato se muestra desagregado en altos hornos y hornos de coque. Con respecto al CTR gas coque/ gas corriente, se desagrega el gas que se produce en los hornos de coque (gas coque), y el gas que se produce en las plantas de gas (gas corriente).</t>
  </si>
  <si>
    <t>El CTR de plantas de gas producen gas corriente, o gas de ciudad.</t>
  </si>
  <si>
    <t>El CTR de Liquefacción transforma gas natural en metanol.</t>
  </si>
  <si>
    <t>El CTR de refinería de petróleo - gas natural, transforma petróleo crudo en derivados, y extrae gas natural (ENAP).</t>
  </si>
  <si>
    <t xml:space="preserve">Dentro del consumo final, el Sector Energético, incluye el auto consumo de energía de los centros de transformación. </t>
  </si>
  <si>
    <t>En el consumo final se incluye un sector adicional, que es el consumo de industrial no - energético, que incluye el consumo de productos derivados industriales de petróleo.</t>
  </si>
  <si>
    <t>El consumo final de energía de este formato, incluye en forma adicional el consumo no energético. Si se descuenta este consumo, se llega al equivalente de consumo final del BNE tradicional.</t>
  </si>
  <si>
    <t>(Unidades Físicas)</t>
  </si>
  <si>
    <t>Unidad</t>
  </si>
  <si>
    <t>Consumo Bruto</t>
  </si>
  <si>
    <t xml:space="preserve">Petróleo Crudo </t>
  </si>
  <si>
    <t>(Mil m3)</t>
  </si>
  <si>
    <t>(Millones m3)</t>
  </si>
  <si>
    <t>(Mil ton)</t>
  </si>
  <si>
    <t xml:space="preserve">Energía Hídrica </t>
  </si>
  <si>
    <t>(GWh)</t>
  </si>
  <si>
    <t xml:space="preserve">Energía Eólica </t>
  </si>
  <si>
    <t xml:space="preserve">Energía Solar </t>
  </si>
  <si>
    <t xml:space="preserve">Biogás </t>
  </si>
  <si>
    <r>
      <t>(Mil m</t>
    </r>
    <r>
      <rPr>
        <vertAlign val="superscript"/>
        <sz val="10"/>
        <color indexed="8"/>
        <rFont val="Arial"/>
        <family val="2"/>
      </rPr>
      <t>3</t>
    </r>
    <r>
      <rPr>
        <sz val="10"/>
        <color indexed="8"/>
        <rFont val="Arial"/>
        <family val="2"/>
      </rPr>
      <t>)</t>
    </r>
  </si>
  <si>
    <r>
      <t>(Millones m</t>
    </r>
    <r>
      <rPr>
        <vertAlign val="superscript"/>
        <sz val="10"/>
        <color indexed="8"/>
        <rFont val="Arial"/>
        <family val="2"/>
      </rPr>
      <t>3</t>
    </r>
    <r>
      <rPr>
        <sz val="10"/>
        <color indexed="8"/>
        <rFont val="Arial"/>
        <family val="2"/>
      </rPr>
      <t>)</t>
    </r>
  </si>
  <si>
    <t xml:space="preserve">(*) Se incluyen las Gasolinas 93, 95 y 97 </t>
  </si>
  <si>
    <t>Carbón y Leña incluye el consumo de carboneras.</t>
  </si>
  <si>
    <t>(1) Incluye a Generadoras de Servicio Público y Auto Generadoras</t>
  </si>
  <si>
    <t>(2) Incluye a la Siderurgia y a Plantas de Gas Corriente</t>
  </si>
  <si>
    <t>(3) Incluye el consumo de carboneras.</t>
  </si>
  <si>
    <t>(Miles de ton)</t>
  </si>
  <si>
    <r>
      <t>10</t>
    </r>
    <r>
      <rPr>
        <vertAlign val="superscript"/>
        <sz val="8"/>
        <rFont val="Calibri"/>
        <family val="2"/>
        <scheme val="minor"/>
      </rPr>
      <t xml:space="preserve">3 </t>
    </r>
    <r>
      <rPr>
        <sz val="8"/>
        <rFont val="Calibri"/>
        <family val="2"/>
        <scheme val="minor"/>
      </rPr>
      <t>BTU</t>
    </r>
  </si>
  <si>
    <r>
      <t>M</t>
    </r>
    <r>
      <rPr>
        <vertAlign val="superscript"/>
        <sz val="8"/>
        <rFont val="Calibri"/>
        <family val="2"/>
        <scheme val="minor"/>
      </rPr>
      <t>3</t>
    </r>
    <r>
      <rPr>
        <sz val="8"/>
        <rFont val="Calibri"/>
        <family val="2"/>
        <scheme val="minor"/>
      </rPr>
      <t xml:space="preserve"> Gas Natural</t>
    </r>
  </si>
  <si>
    <r>
      <t>Pie</t>
    </r>
    <r>
      <rPr>
        <vertAlign val="superscript"/>
        <sz val="8"/>
        <rFont val="Calibri"/>
        <family val="2"/>
        <scheme val="minor"/>
      </rPr>
      <t>3</t>
    </r>
    <r>
      <rPr>
        <sz val="8"/>
        <rFont val="Calibri"/>
        <family val="2"/>
        <scheme val="minor"/>
      </rPr>
      <t xml:space="preserve"> Gas Natural</t>
    </r>
  </si>
  <si>
    <r>
      <t>10E+3</t>
    </r>
    <r>
      <rPr>
        <b/>
        <vertAlign val="superscript"/>
        <sz val="8"/>
        <rFont val="Arial"/>
        <family val="2"/>
      </rPr>
      <t xml:space="preserve"> </t>
    </r>
    <r>
      <rPr>
        <b/>
        <sz val="8"/>
        <rFont val="Arial"/>
        <family val="2"/>
      </rPr>
      <t>BTU</t>
    </r>
  </si>
  <si>
    <r>
      <t>M</t>
    </r>
    <r>
      <rPr>
        <b/>
        <sz val="8"/>
        <rFont val="Calibri"/>
        <family val="2"/>
      </rPr>
      <t>³</t>
    </r>
    <r>
      <rPr>
        <b/>
        <sz val="8"/>
        <rFont val="Arial"/>
        <family val="2"/>
      </rPr>
      <t xml:space="preserve"> Gas Natural</t>
    </r>
  </si>
  <si>
    <r>
      <t>Pie</t>
    </r>
    <r>
      <rPr>
        <b/>
        <sz val="8"/>
        <rFont val="Calibri"/>
        <family val="2"/>
      </rPr>
      <t>³</t>
    </r>
    <r>
      <rPr>
        <b/>
        <sz val="8"/>
        <rFont val="Arial"/>
        <family val="2"/>
      </rPr>
      <t xml:space="preserve"> Gas Natural</t>
    </r>
  </si>
  <si>
    <t>Tabla de Conversión unidades energéticas Internacionales  (OLADE) (*)</t>
  </si>
  <si>
    <r>
      <t>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</si>
  <si>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GLP</t>
    </r>
  </si>
  <si>
    <r>
      <t>0,15893 m</t>
    </r>
    <r>
      <rPr>
        <vertAlign val="superscript"/>
        <sz val="8"/>
        <rFont val="Calibri"/>
        <family val="2"/>
        <scheme val="minor"/>
      </rPr>
      <t>3</t>
    </r>
  </si>
  <si>
    <r>
      <t>1 Pie</t>
    </r>
    <r>
      <rPr>
        <vertAlign val="superscript"/>
        <sz val="8"/>
        <rFont val="Calibri"/>
        <family val="2"/>
        <scheme val="minor"/>
      </rPr>
      <t>3</t>
    </r>
  </si>
  <si>
    <r>
      <t>0,028317 m</t>
    </r>
    <r>
      <rPr>
        <vertAlign val="superscript"/>
        <sz val="8"/>
        <rFont val="Calibri"/>
        <family val="2"/>
        <scheme val="minor"/>
      </rPr>
      <t>3</t>
    </r>
  </si>
  <si>
    <r>
      <t>1 m</t>
    </r>
    <r>
      <rPr>
        <vertAlign val="superscript"/>
        <sz val="8"/>
        <rFont val="Calibri"/>
        <family val="2"/>
        <scheme val="minor"/>
      </rPr>
      <t>3</t>
    </r>
    <r>
      <rPr>
        <sz val="8"/>
        <rFont val="Calibri"/>
        <family val="2"/>
        <scheme val="minor"/>
      </rPr>
      <t xml:space="preserve"> Gas Nat.</t>
    </r>
  </si>
  <si>
    <r>
      <t>1,13 m</t>
    </r>
    <r>
      <rPr>
        <vertAlign val="superscript"/>
        <sz val="8"/>
        <rFont val="Calibri"/>
        <family val="2"/>
        <scheme val="minor"/>
      </rPr>
      <t>3</t>
    </r>
    <r>
      <rPr>
        <sz val="8"/>
        <rFont val="Calibri"/>
        <family val="2"/>
        <scheme val="minor"/>
      </rPr>
      <t xml:space="preserve"> Gas Nat.</t>
    </r>
  </si>
  <si>
    <t>Ministerio de Energía</t>
  </si>
  <si>
    <t>Matriz de consumos</t>
  </si>
  <si>
    <t xml:space="preserve">Matriz de Consumos </t>
  </si>
  <si>
    <t>Índice</t>
  </si>
  <si>
    <r>
      <t>(Mil m</t>
    </r>
    <r>
      <rPr>
        <vertAlign val="superscript"/>
        <sz val="10"/>
        <color indexed="8"/>
        <rFont val="Calibri"/>
        <family val="2"/>
        <scheme val="minor"/>
      </rPr>
      <t>3</t>
    </r>
    <r>
      <rPr>
        <sz val="10"/>
        <color indexed="8"/>
        <rFont val="Calibri"/>
        <family val="2"/>
        <scheme val="minor"/>
      </rPr>
      <t>)</t>
    </r>
  </si>
  <si>
    <r>
      <t>(Mil m</t>
    </r>
    <r>
      <rPr>
        <vertAlign val="superscript"/>
        <sz val="8"/>
        <color indexed="8"/>
        <rFont val="Calibri"/>
        <family val="2"/>
        <scheme val="minor"/>
      </rPr>
      <t>3</t>
    </r>
    <r>
      <rPr>
        <sz val="8"/>
        <color indexed="8"/>
        <rFont val="Calibri"/>
        <family val="2"/>
        <scheme val="minor"/>
      </rPr>
      <t>)</t>
    </r>
  </si>
  <si>
    <r>
      <t>(Millones m</t>
    </r>
    <r>
      <rPr>
        <vertAlign val="superscript"/>
        <sz val="10"/>
        <color indexed="8"/>
        <rFont val="Calibri"/>
        <family val="2"/>
        <scheme val="minor"/>
      </rPr>
      <t>3</t>
    </r>
    <r>
      <rPr>
        <sz val="10"/>
        <color indexed="8"/>
        <rFont val="Calibri"/>
        <family val="2"/>
        <scheme val="minor"/>
      </rPr>
      <t>)</t>
    </r>
  </si>
  <si>
    <t>BALANCE NACIONAL DE ENERGÍA</t>
  </si>
  <si>
    <r>
      <rPr>
        <b/>
        <sz val="8"/>
        <rFont val="Calibri"/>
        <family val="2"/>
        <scheme val="minor"/>
      </rPr>
      <t>2.</t>
    </r>
    <r>
      <rPr>
        <sz val="8"/>
        <rFont val="Calibri"/>
        <family val="2"/>
        <scheme val="minor"/>
      </rPr>
      <t xml:space="preserve"> Variación Consumo Final de Energía</t>
    </r>
  </si>
  <si>
    <r>
      <rPr>
        <b/>
        <sz val="8"/>
        <rFont val="Calibri"/>
        <family val="2"/>
        <scheme val="minor"/>
      </rPr>
      <t>3.</t>
    </r>
    <r>
      <rPr>
        <sz val="8"/>
        <rFont val="Calibri"/>
        <family val="2"/>
        <scheme val="minor"/>
      </rPr>
      <t xml:space="preserve"> Matriz Energética Primaria.</t>
    </r>
  </si>
  <si>
    <r>
      <rPr>
        <b/>
        <sz val="8"/>
        <rFont val="Calibri"/>
        <family val="2"/>
        <scheme val="minor"/>
      </rPr>
      <t>4.</t>
    </r>
    <r>
      <rPr>
        <sz val="8"/>
        <rFont val="Calibri"/>
        <family val="2"/>
        <scheme val="minor"/>
      </rPr>
      <t xml:space="preserve"> Matriz Energética Secundaria.</t>
    </r>
  </si>
  <si>
    <r>
      <rPr>
        <b/>
        <sz val="8"/>
        <rFont val="Calibri"/>
        <family val="2"/>
        <scheme val="minor"/>
      </rPr>
      <t>5.</t>
    </r>
    <r>
      <rPr>
        <sz val="8"/>
        <rFont val="Calibri"/>
        <family val="2"/>
        <scheme val="minor"/>
      </rPr>
      <t xml:space="preserve"> Distribución Consumo Total.</t>
    </r>
  </si>
  <si>
    <r>
      <rPr>
        <b/>
        <sz val="8"/>
        <rFont val="Calibri"/>
        <family val="2"/>
        <scheme val="minor"/>
      </rPr>
      <t xml:space="preserve">6. </t>
    </r>
    <r>
      <rPr>
        <sz val="8"/>
        <rFont val="Calibri"/>
        <family val="2"/>
        <scheme val="minor"/>
      </rPr>
      <t>Distribución Consumo sector Transporte.</t>
    </r>
  </si>
  <si>
    <r>
      <rPr>
        <b/>
        <sz val="8"/>
        <rFont val="Calibri"/>
        <family val="2"/>
        <scheme val="minor"/>
      </rPr>
      <t>7.</t>
    </r>
    <r>
      <rPr>
        <sz val="8"/>
        <rFont val="Calibri"/>
        <family val="2"/>
        <scheme val="minor"/>
      </rPr>
      <t xml:space="preserve"> Distribución Consumo sector Industrial y Minero.</t>
    </r>
  </si>
  <si>
    <r>
      <rPr>
        <b/>
        <sz val="8"/>
        <rFont val="Calibri"/>
        <family val="2"/>
        <scheme val="minor"/>
      </rPr>
      <t>8.</t>
    </r>
    <r>
      <rPr>
        <sz val="8"/>
        <rFont val="Calibri"/>
        <family val="2"/>
        <scheme val="minor"/>
      </rPr>
      <t xml:space="preserve"> Distribución Consumo sector Residencial.</t>
    </r>
  </si>
  <si>
    <r>
      <rPr>
        <b/>
        <sz val="8"/>
        <rFont val="Calibri"/>
        <family val="2"/>
        <scheme val="minor"/>
      </rPr>
      <t>9.</t>
    </r>
    <r>
      <rPr>
        <sz val="8"/>
        <rFont val="Calibri"/>
        <family val="2"/>
        <scheme val="minor"/>
      </rPr>
      <t xml:space="preserve"> Distribución Consumo del Sector Energético</t>
    </r>
  </si>
  <si>
    <r>
      <rPr>
        <b/>
        <sz val="8"/>
        <rFont val="Calibri"/>
        <family val="2"/>
        <scheme val="minor"/>
      </rPr>
      <t xml:space="preserve">10. </t>
    </r>
    <r>
      <rPr>
        <sz val="8"/>
        <rFont val="Calibri"/>
        <family val="2"/>
        <scheme val="minor"/>
      </rPr>
      <t>Distribución Consumo sector Centros de Transformación.</t>
    </r>
  </si>
  <si>
    <r>
      <t xml:space="preserve">12. </t>
    </r>
    <r>
      <rPr>
        <sz val="8"/>
        <rFont val="Calibri"/>
        <family val="2"/>
        <scheme val="minor"/>
      </rPr>
      <t>Producción bruta de energía</t>
    </r>
  </si>
  <si>
    <r>
      <t xml:space="preserve">12. </t>
    </r>
    <r>
      <rPr>
        <sz val="8"/>
        <rFont val="Calibri"/>
        <family val="2"/>
        <scheme val="minor"/>
      </rPr>
      <t>Cuadro consolidado de consumos sectoriales</t>
    </r>
  </si>
  <si>
    <r>
      <t>13.</t>
    </r>
    <r>
      <rPr>
        <sz val="8"/>
        <rFont val="Calibri"/>
        <family val="2"/>
        <scheme val="minor"/>
      </rPr>
      <t xml:space="preserve"> Balance de Energía Global</t>
    </r>
  </si>
  <si>
    <r>
      <rPr>
        <b/>
        <sz val="8"/>
        <rFont val="Calibri"/>
        <family val="2"/>
        <scheme val="minor"/>
      </rPr>
      <t>1.</t>
    </r>
    <r>
      <rPr>
        <sz val="8"/>
        <rFont val="Calibri"/>
        <family val="2"/>
        <scheme val="minor"/>
      </rPr>
      <t xml:space="preserve"> Matriz Energética Primaria.</t>
    </r>
  </si>
  <si>
    <r>
      <rPr>
        <b/>
        <sz val="8"/>
        <rFont val="Calibri"/>
        <family val="2"/>
        <scheme val="minor"/>
      </rPr>
      <t xml:space="preserve">2. </t>
    </r>
    <r>
      <rPr>
        <sz val="8"/>
        <rFont val="Calibri"/>
        <family val="2"/>
        <scheme val="minor"/>
      </rPr>
      <t>Matriz Energética Secundaria.</t>
    </r>
  </si>
  <si>
    <r>
      <rPr>
        <b/>
        <sz val="8"/>
        <rFont val="Calibri"/>
        <family val="2"/>
        <scheme val="minor"/>
      </rPr>
      <t>3.</t>
    </r>
    <r>
      <rPr>
        <sz val="8"/>
        <rFont val="Calibri"/>
        <family val="2"/>
        <scheme val="minor"/>
      </rPr>
      <t xml:space="preserve"> Distribución Consumo Total.</t>
    </r>
  </si>
  <si>
    <r>
      <rPr>
        <b/>
        <sz val="8"/>
        <rFont val="Calibri"/>
        <family val="2"/>
        <scheme val="minor"/>
      </rPr>
      <t xml:space="preserve">4. </t>
    </r>
    <r>
      <rPr>
        <sz val="8"/>
        <rFont val="Calibri"/>
        <family val="2"/>
        <scheme val="minor"/>
      </rPr>
      <t>Distribución Consumo Sector Transporte.</t>
    </r>
  </si>
  <si>
    <r>
      <rPr>
        <b/>
        <sz val="8"/>
        <rFont val="Calibri"/>
        <family val="2"/>
        <scheme val="minor"/>
      </rPr>
      <t>5.</t>
    </r>
    <r>
      <rPr>
        <sz val="8"/>
        <rFont val="Calibri"/>
        <family val="2"/>
        <scheme val="minor"/>
      </rPr>
      <t xml:space="preserve"> Distribución Consumo Sector Industrial y Minero.</t>
    </r>
  </si>
  <si>
    <r>
      <rPr>
        <b/>
        <sz val="8"/>
        <rFont val="Calibri"/>
        <family val="2"/>
        <scheme val="minor"/>
      </rPr>
      <t>6.</t>
    </r>
    <r>
      <rPr>
        <sz val="8"/>
        <rFont val="Calibri"/>
        <family val="2"/>
        <scheme val="minor"/>
      </rPr>
      <t xml:space="preserve">  Distribución Consumo sector Residencial.</t>
    </r>
  </si>
  <si>
    <r>
      <rPr>
        <b/>
        <sz val="8"/>
        <rFont val="Calibri"/>
        <family val="2"/>
        <scheme val="minor"/>
      </rPr>
      <t xml:space="preserve">7. </t>
    </r>
    <r>
      <rPr>
        <sz val="8"/>
        <rFont val="Calibri"/>
        <family val="2"/>
        <scheme val="minor"/>
      </rPr>
      <t>Distribución Consumo del Sector Energético</t>
    </r>
  </si>
  <si>
    <r>
      <rPr>
        <b/>
        <sz val="8"/>
        <rFont val="Calibri"/>
        <family val="2"/>
        <scheme val="minor"/>
      </rPr>
      <t xml:space="preserve">8. </t>
    </r>
    <r>
      <rPr>
        <sz val="8"/>
        <rFont val="Calibri"/>
        <family val="2"/>
        <scheme val="minor"/>
      </rPr>
      <t>Distribución en Centros de Transformación.</t>
    </r>
  </si>
  <si>
    <r>
      <rPr>
        <b/>
        <sz val="8"/>
        <rFont val="Calibri"/>
        <family val="2"/>
        <scheme val="minor"/>
      </rPr>
      <t xml:space="preserve">9. </t>
    </r>
    <r>
      <rPr>
        <sz val="8"/>
        <rFont val="Calibri"/>
        <family val="2"/>
        <scheme val="minor"/>
      </rPr>
      <t>Derivados Industriales de Petróleo.</t>
    </r>
  </si>
  <si>
    <r>
      <t xml:space="preserve">10. </t>
    </r>
    <r>
      <rPr>
        <sz val="8"/>
        <rFont val="Calibri"/>
        <family val="2"/>
        <scheme val="minor"/>
      </rPr>
      <t>Producción bruta de energía</t>
    </r>
  </si>
  <si>
    <r>
      <t xml:space="preserve">11. </t>
    </r>
    <r>
      <rPr>
        <sz val="8"/>
        <rFont val="Calibri"/>
        <family val="2"/>
        <scheme val="minor"/>
      </rPr>
      <t>Cuadro consolidado de consumos sectoriales</t>
    </r>
  </si>
  <si>
    <r>
      <t>12.</t>
    </r>
    <r>
      <rPr>
        <sz val="8"/>
        <rFont val="Calibri"/>
        <family val="2"/>
        <scheme val="minor"/>
      </rPr>
      <t xml:space="preserve"> Balance de Energía Global</t>
    </r>
  </si>
  <si>
    <t>La siguiente figura resume las transacciones involucradas en la cadena energética nacional, pasando desde su adquisición o generación hasta sus transformaciones y consumos finales. Los arcos corresponden aproximadamente a la proporción de su participación dentro de la matriz nacional en cada flujo. De esta manera es posible apreciar los distintos aportes de los energéticos según cada fase de la cadena productiva.</t>
  </si>
  <si>
    <r>
      <rPr>
        <b/>
        <sz val="8"/>
        <rFont val="Calibri"/>
        <family val="2"/>
        <scheme val="minor"/>
      </rPr>
      <t>1.</t>
    </r>
    <r>
      <rPr>
        <sz val="8"/>
        <rFont val="Calibri"/>
        <family val="2"/>
        <scheme val="minor"/>
      </rPr>
      <t xml:space="preserve"> Variación Oferta Bruta Energía Primaria.</t>
    </r>
  </si>
  <si>
    <t>Variación en la Oferta Bruta de Energía Primaria</t>
  </si>
  <si>
    <t>Sector Industrial y Minería</t>
  </si>
  <si>
    <t>Consumo Centros de Transformación</t>
  </si>
  <si>
    <t>Sector Energético Consumo Propio</t>
  </si>
  <si>
    <t>Agroindustria</t>
  </si>
  <si>
    <t>Construcción</t>
  </si>
  <si>
    <t>Transporte por Ducto</t>
  </si>
  <si>
    <t>Sanitarias</t>
  </si>
  <si>
    <t>Geotermia</t>
  </si>
  <si>
    <t>El petróleo crudo, es el principal insumo a las refinerías, para la elaboración de los productos petroleros</t>
  </si>
  <si>
    <t>Sector Comercial, Público, Sanitario y Residencial</t>
  </si>
  <si>
    <t>Nota: El factor de conversión utilizado para la energía Hidroeléctrica, Eólica, Solar y Geotérmica corresponde al utilizado en metodología</t>
  </si>
  <si>
    <t xml:space="preserve">internacional (Establecida por la Agencia Internacional de Energía) de generación de balances equivalente a 860 Kcal/Kwh, a excepción </t>
  </si>
  <si>
    <t>de la energía Geotérmica para la cual se asume un nivel de eficiencia de 10% en la transformación.</t>
  </si>
  <si>
    <t xml:space="preserve">Nota 2: El Consumo Final equivale a la suma de los sectores: Transporte, Industrial y Minero, Comercial, Público, Residencial y Consumo Propio del Sector Energético </t>
  </si>
  <si>
    <t>Nota 3: El Consumo Total equivale a la suma del Consumo Final y Consumo en Centros de Transformación</t>
  </si>
  <si>
    <t>(**) Alquitrán de uso energético  (producido en siderurgia)</t>
  </si>
  <si>
    <t>(*) Se incluyen las Gasolinas 93, 95 y 97 octanos</t>
  </si>
  <si>
    <t>(*) Se incluyen las Gasolinas de 93, 95 y 97 octanos</t>
  </si>
  <si>
    <t xml:space="preserve">Sector Comercial, Público, Sanitarias y Residencial </t>
  </si>
  <si>
    <t>(*) Se incluyen las Gasolinas 93, 95 y 97</t>
  </si>
  <si>
    <t>Gas Natural (*)</t>
  </si>
  <si>
    <t>(***) Alquitrán de uso energético  (producido en siderurgia)</t>
  </si>
  <si>
    <t>(**) Electricidad Incluye a Generadoras de Servicio Público y Auto Generadoras</t>
  </si>
  <si>
    <t>Nota:Carbon y Leña Incluye el consumo de carboneras.</t>
  </si>
  <si>
    <t>Nota 2:El factor de conversión utilizado para la energía Hidroeléctrica, Eólica, Solar y Geotérmica corresponde al utilizado en metodología</t>
  </si>
  <si>
    <t>Centros de Transformación</t>
  </si>
  <si>
    <t>Poder Calorífico</t>
  </si>
  <si>
    <t>División de Políticas y Estudios Energéticos y Ambientales</t>
  </si>
  <si>
    <t>Año 2021</t>
  </si>
  <si>
    <t>Industria Láctea</t>
  </si>
  <si>
    <t>Licor Negro</t>
  </si>
  <si>
    <t>Elaboración: Ministerio de Energía, Noviembre 2022</t>
  </si>
  <si>
    <t>Gas Natural Licuado</t>
  </si>
  <si>
    <t>Licor Negro (Mil ton)</t>
  </si>
  <si>
    <t>Licor negro</t>
  </si>
  <si>
    <t>2020</t>
  </si>
  <si>
    <t>CLASIFICACIÓN SECTORIAL BNE</t>
  </si>
  <si>
    <t>CATEGORÍA PERTENECIENTE A CIIU REV 4 *</t>
  </si>
  <si>
    <t>GLOSA</t>
  </si>
  <si>
    <t>COBRE</t>
  </si>
  <si>
    <t>CLASE 0729, ACTIVIDADES REFERIDAS A COBRE</t>
  </si>
  <si>
    <t>Extracción y fundición de cobre</t>
  </si>
  <si>
    <t>SALITRE</t>
  </si>
  <si>
    <t>CLASE 0891</t>
  </si>
  <si>
    <t>Extracción de minerales para la fabricación de abonos y productos químicos</t>
  </si>
  <si>
    <t>HIERRO</t>
  </si>
  <si>
    <t>GRUPO 071</t>
  </si>
  <si>
    <t>Extracción de minerales de hierro</t>
  </si>
  <si>
    <t>MINAS VARIAS</t>
  </si>
  <si>
    <t>DIVISIONES 07-08</t>
  </si>
  <si>
    <t>Extracción de minerales metálicos y explotación de otras minas y canteras</t>
  </si>
  <si>
    <t>PAPEL Y CELULOSA</t>
  </si>
  <si>
    <t>DIVISIÓN 17</t>
  </si>
  <si>
    <t>Fabricación de productos de papel y de productos de papel</t>
  </si>
  <si>
    <t>SIDERÚRGICA</t>
  </si>
  <si>
    <t>GRUPO 241</t>
  </si>
  <si>
    <t>Industria básica de hierro y acero</t>
  </si>
  <si>
    <t>CEMENTO</t>
  </si>
  <si>
    <t>CLASE 2394</t>
  </si>
  <si>
    <t>Fabricación de cemento</t>
  </si>
  <si>
    <t>AZÚCAR</t>
  </si>
  <si>
    <t>CLASE 1072</t>
  </si>
  <si>
    <t>Fabricación de azúcar</t>
  </si>
  <si>
    <t>PESCA</t>
  </si>
  <si>
    <t>DIVISIÓN 03</t>
  </si>
  <si>
    <t>Pesca y acuicultura</t>
  </si>
  <si>
    <t xml:space="preserve">AGROINDUSTRIA </t>
  </si>
  <si>
    <t>DIVISIONES 1,Y 2</t>
  </si>
  <si>
    <t>Actividades industriales asociadas a la agricultura, ganadería, silvicultura y extracción de madera</t>
  </si>
  <si>
    <t xml:space="preserve">CONSTRUCCIÓN </t>
  </si>
  <si>
    <t>DIVISIONES 41, 42 Y 43</t>
  </si>
  <si>
    <t>Construcción de edificios, obras de ingeniería civil y actividades especializadas de construcción</t>
  </si>
  <si>
    <t>PETROQUÍMICA</t>
  </si>
  <si>
    <t>DIVISIÓN 20</t>
  </si>
  <si>
    <t>Fabricación de sustancias y productos químicos</t>
  </si>
  <si>
    <t>INDUSTRIAS VARIAS</t>
  </si>
  <si>
    <t>DIVISIONES 1,2,10,11,12,13,14,15,16,18,21, 22,23,24,25,26,27,28,29,30,31 y 32</t>
  </si>
  <si>
    <t>Resto de actividades manufactureras</t>
  </si>
  <si>
    <t>COMERCIO Y SERVICIO</t>
  </si>
  <si>
    <t>DIVISIONES 33,36-39,45-47,52,53,55,56,58-66,68-75,77-82,90-96, y 99</t>
  </si>
  <si>
    <t>Actividades de comercio y de servicio</t>
  </si>
  <si>
    <t xml:space="preserve">SANITARIAS  </t>
  </si>
  <si>
    <t>DIVISIONES 36, 37 Y 38</t>
  </si>
  <si>
    <t>Suministro de agua, tratamiento y evacuación de aguas residuales</t>
  </si>
  <si>
    <t>TRANSPORTE TERRESTRE</t>
  </si>
  <si>
    <t>GRUPO 492</t>
  </si>
  <si>
    <t>Transporte terrestre de carga y pasajeros</t>
  </si>
  <si>
    <t>TRANSPORTE FERROVIARIO</t>
  </si>
  <si>
    <t>GRUPO 491</t>
  </si>
  <si>
    <t>Transporte de carga y pasajeros por vías ferroviarias, incluye metro</t>
  </si>
  <si>
    <t>TRANSPORTE MARITIMO</t>
  </si>
  <si>
    <t>DIVISIÓN 50</t>
  </si>
  <si>
    <t>Transporte por vía acuática</t>
  </si>
  <si>
    <t>TRANSPORTE AEREO</t>
  </si>
  <si>
    <t>DIVISIÓN 51</t>
  </si>
  <si>
    <t>Transporte por vía aérea</t>
  </si>
  <si>
    <t xml:space="preserve">TRANSPORTE POR DUCTO </t>
  </si>
  <si>
    <t>GRUPO 493</t>
  </si>
  <si>
    <t>Transporte por ductos o tuberías</t>
  </si>
  <si>
    <t>PÚBLICO</t>
  </si>
  <si>
    <t>DIVISIONES 84,85-88</t>
  </si>
  <si>
    <t>Administración pública y defensa, enseñanza, y actividades de atención en salud humana</t>
  </si>
  <si>
    <t>Equivalencias entre secotres BNE y CIIU4</t>
  </si>
  <si>
    <r>
      <rPr>
        <b/>
        <sz val="8"/>
        <rFont val="Calibri"/>
        <family val="2"/>
        <scheme val="minor"/>
      </rPr>
      <t xml:space="preserve">11. </t>
    </r>
    <r>
      <rPr>
        <sz val="8"/>
        <rFont val="Calibri"/>
        <family val="2"/>
        <scheme val="minor"/>
      </rPr>
      <t>Derivados Industriales de Petróleo.</t>
    </r>
  </si>
  <si>
    <t>Equivalencia BNE - CIIU4</t>
  </si>
  <si>
    <t>Cambios metodológicos BNE 2021</t>
  </si>
  <si>
    <r>
      <rPr>
        <b/>
        <sz val="10"/>
        <rFont val="Arial"/>
        <family val="2"/>
      </rPr>
      <t>Incorporación de la Industria de la Leche</t>
    </r>
    <r>
      <rPr>
        <sz val="10"/>
        <rFont val="Arial"/>
        <family val="2"/>
      </rPr>
      <t>: Se logró separar el consumo de la industria de la leche de las Industrias Varias, continuando con los trabajos asociado a desagregar lo más posible a las Industrias Varias.</t>
    </r>
  </si>
  <si>
    <r>
      <rPr>
        <b/>
        <sz val="10"/>
        <rFont val="Arial"/>
        <family val="2"/>
      </rPr>
      <t>Incorporación del Licor Negro</t>
    </r>
    <r>
      <rPr>
        <sz val="10"/>
        <rFont val="Arial"/>
        <family val="2"/>
      </rPr>
      <t>: El Licor negro es un subproducto del proceso de elaboración de celulosa, el cual es utilizado como combustible para la generación propia de electricidad del sector Papel y Celulosa". En los años previos, estaba considerado dentro de la Biomasa, y se estimaba que parte de su consumo se reportaba como consumo del sector Papel y Celulosa. Para este año, todo su consumo fue declarado como autoconsumo en los Centros de Transformación.</t>
    </r>
  </si>
  <si>
    <t>Para el BNE del presente año, se realizaron las siguientes modificaciones metodológicas:</t>
  </si>
  <si>
    <t>Cambios metodlogicos</t>
  </si>
  <si>
    <t>Biomasa(*)</t>
  </si>
  <si>
    <t xml:space="preserve">(*) La caida del consumo de biomasa se debe a la separación del Licor negro de ésta. Para mayores antecedentes, ver hoja </t>
  </si>
  <si>
    <t>Cambios metodológicos</t>
  </si>
  <si>
    <t>Biomasa (**)</t>
  </si>
  <si>
    <t>(**) Considera la Biomasa y Licor Negro</t>
  </si>
  <si>
    <r>
      <rPr>
        <b/>
        <sz val="8"/>
        <rFont val="Calibri"/>
        <family val="2"/>
        <scheme val="minor"/>
      </rPr>
      <t>1.</t>
    </r>
    <r>
      <rPr>
        <sz val="8"/>
        <rFont val="Calibri"/>
        <family val="2"/>
        <scheme val="minor"/>
      </rPr>
      <t xml:space="preserve"> Cuadro Densidades y Poderes Caloríficos usados.</t>
    </r>
  </si>
  <si>
    <r>
      <rPr>
        <b/>
        <sz val="8"/>
        <rFont val="Calibri"/>
        <family val="2"/>
        <scheme val="minor"/>
      </rPr>
      <t xml:space="preserve">2. </t>
    </r>
    <r>
      <rPr>
        <sz val="8"/>
        <rFont val="Calibri"/>
        <family val="2"/>
        <scheme val="minor"/>
      </rPr>
      <t>Cuadro Factores Internacionales de Conversión</t>
    </r>
  </si>
  <si>
    <r>
      <rPr>
        <b/>
        <sz val="8"/>
        <rFont val="Calibri"/>
        <family val="2"/>
        <scheme val="minor"/>
      </rPr>
      <t xml:space="preserve">3. </t>
    </r>
    <r>
      <rPr>
        <sz val="8"/>
        <rFont val="Calibri"/>
        <family val="2"/>
        <scheme val="minor"/>
      </rPr>
      <t>Diagrama de flujos energéticos</t>
    </r>
  </si>
  <si>
    <r>
      <rPr>
        <b/>
        <sz val="8"/>
        <rFont val="Calibri"/>
        <family val="2"/>
        <scheme val="minor"/>
      </rPr>
      <t>4.</t>
    </r>
    <r>
      <rPr>
        <sz val="8"/>
        <rFont val="Calibri"/>
        <family val="2"/>
        <scheme val="minor"/>
      </rPr>
      <t xml:space="preserve"> Equivalencias BNE - CIIU4</t>
    </r>
  </si>
  <si>
    <r>
      <rPr>
        <b/>
        <sz val="8"/>
        <rFont val="Calibri"/>
        <family val="2"/>
        <scheme val="minor"/>
      </rPr>
      <t>5.</t>
    </r>
    <r>
      <rPr>
        <sz val="8"/>
        <rFont val="Calibri"/>
        <family val="2"/>
        <scheme val="minor"/>
      </rPr>
      <t xml:space="preserve"> Glosario</t>
    </r>
  </si>
  <si>
    <t>Electricidad (GWh)</t>
  </si>
  <si>
    <t>Energía Hídrica (GWh)</t>
  </si>
  <si>
    <t>Energía Eólica (GWh)</t>
  </si>
  <si>
    <t>Energía Solar (GWh)</t>
  </si>
  <si>
    <t>Geotermia (GWh)</t>
  </si>
  <si>
    <t>Electricidad  (GWh)</t>
  </si>
  <si>
    <t>kCal/kg</t>
  </si>
  <si>
    <t>kCal/m3</t>
  </si>
  <si>
    <t>kCal/kWh</t>
  </si>
  <si>
    <t>utilizados en el Balance Nacional de Energia</t>
  </si>
  <si>
    <t>Biomasa (*)</t>
  </si>
  <si>
    <t>(*) La Biomasa considera al Licor Negro</t>
  </si>
  <si>
    <t xml:space="preserve">La División de Políticas y Estudios Energéticos y Ambientales del Ministerio de Energía presenta el Balance Nacional de Energía de Chile (BNE) Año 2021.      
                                                                                                                                                                                                                                                                                                       El Balance Nacional de Energía representa una herramienta útil que permite conocer la realidad del país en materia energética ya que, de forma integrada y comparativa, presenta los diferentes flujos de energía desde la producción hasta el consumo ocurridos en el transcurso del Año 2021.                                                                          La información contenida en el BNE tiene como objetivo la difusión de la estructura del sector energético por sus fuentes y usos de una manera clara y cuantitativa, además de mostrar la dinámica de la oferta y la demanda de energía en el contexto económico actual del país.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</si>
</sst>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 #,##0_ ;_ * \-#,##0_ ;_ * &quot;-&quot;_ ;_ @_ "/>
    <numFmt numFmtId="43" formatCode="_ * #,##0.00_ ;_ * \-#,##0.00_ ;_ * &quot;-&quot;??_ ;_ @_ "/>
    <numFmt numFmtId="164" formatCode="_-* #,##0.00_-;\-* #,##0.00_-;_-* &quot;-&quot;??_-;_-@_-"/>
    <numFmt numFmtId="165" formatCode="_(* #,##0.00_);_(* \(#,##0.00\);_(* &quot;-&quot;??_);_(@_)"/>
    <numFmt numFmtId="166" formatCode="#,##0.0"/>
    <numFmt numFmtId="167" formatCode="#,##0.0000"/>
    <numFmt numFmtId="168" formatCode="#,##0.000000"/>
    <numFmt numFmtId="169" formatCode="#,##0.00;\-#,##0.00;&quot;-&quot;"/>
    <numFmt numFmtId="170" formatCode="_ * #,##0.00_ ;_ * \-#,##0.00_ ;_ * &quot;-&quot;_ ;_ @_ "/>
    <numFmt numFmtId="171" formatCode="_ * #,##0.000_ ;_ * \-#,##0.000_ ;_ * &quot;-&quot;_ ;_ @_ "/>
    <numFmt numFmtId="172" formatCode="0.000"/>
    <numFmt numFmtId="173" formatCode="0.0"/>
    <numFmt numFmtId="174" formatCode="0.0%"/>
    <numFmt numFmtId="175" formatCode="0.00000%"/>
    <numFmt numFmtId="176" formatCode="_(* #,##0_);_(* \(#,##0\);_(* &quot;-&quot;??_);_(@_)"/>
    <numFmt numFmtId="177" formatCode="_(* #,##0.00000_);_(* \(#,##0.00000\);_(* &quot;-&quot;??_);_(@_)"/>
  </numFmts>
  <fonts count="81">
    <font>
      <sz val="11"/>
      <color theme="1"/>
      <name val="Calibri"/>
      <family val="2"/>
      <scheme val="minor"/>
    </font>
    <font>
      <sz val="10"/>
      <name val="Arial"/>
      <family val="2"/>
    </font>
    <font>
      <sz val="11"/>
      <color indexed="8"/>
      <name val="Calibri"/>
      <family val="2"/>
    </font>
    <font>
      <sz val="10"/>
      <name val="Geneva"/>
    </font>
    <font>
      <u/>
      <sz val="10"/>
      <color indexed="12"/>
      <name val="Arial"/>
      <family val="2"/>
    </font>
    <font>
      <sz val="10"/>
      <name val="Courier"/>
      <family val="3"/>
    </font>
    <font>
      <sz val="8"/>
      <color indexed="8"/>
      <name val="Calibri"/>
      <family val="2"/>
    </font>
    <font>
      <b/>
      <sz val="8"/>
      <name val="Arial"/>
      <family val="2"/>
    </font>
    <font>
      <sz val="8"/>
      <name val="Arial"/>
      <family val="2"/>
    </font>
    <font>
      <sz val="8"/>
      <name val="Geneva"/>
    </font>
    <font>
      <sz val="8"/>
      <color indexed="12"/>
      <name val="Arial"/>
      <family val="2"/>
    </font>
    <font>
      <u/>
      <sz val="8"/>
      <color indexed="12"/>
      <name val="Arial"/>
      <family val="2"/>
    </font>
    <font>
      <b/>
      <sz val="8"/>
      <color indexed="12"/>
      <name val="Arial"/>
      <family val="2"/>
    </font>
    <font>
      <b/>
      <sz val="8"/>
      <name val="Geneva"/>
    </font>
    <font>
      <u/>
      <sz val="9"/>
      <color indexed="12"/>
      <name val="Arial"/>
      <family val="2"/>
    </font>
    <font>
      <sz val="10"/>
      <name val="MS Sans Serif"/>
      <family val="2"/>
    </font>
    <font>
      <i/>
      <sz val="8"/>
      <color indexed="8"/>
      <name val="Calibri"/>
      <family val="2"/>
    </font>
    <font>
      <b/>
      <sz val="10"/>
      <name val="Arial"/>
      <family val="2"/>
    </font>
    <font>
      <b/>
      <sz val="14"/>
      <name val="Arial"/>
      <family val="2"/>
    </font>
    <font>
      <b/>
      <sz val="12"/>
      <name val="Arial"/>
      <family val="2"/>
    </font>
    <font>
      <sz val="11"/>
      <name val="Arial"/>
      <family val="2"/>
    </font>
    <font>
      <b/>
      <sz val="26"/>
      <name val="Arial"/>
      <family val="2"/>
    </font>
    <font>
      <sz val="20"/>
      <name val="Arial"/>
      <family val="2"/>
    </font>
    <font>
      <sz val="10"/>
      <color indexed="8"/>
      <name val="Arial"/>
      <family val="2"/>
    </font>
    <font>
      <sz val="8"/>
      <name val="MS Sans Serif"/>
      <family val="2"/>
    </font>
    <font>
      <b/>
      <sz val="10"/>
      <color indexed="18"/>
      <name val="Arial"/>
      <family val="2"/>
    </font>
    <font>
      <b/>
      <sz val="10"/>
      <color indexed="12"/>
      <name val="Arial"/>
      <family val="2"/>
    </font>
    <font>
      <sz val="10"/>
      <color indexed="12"/>
      <name val="Arial"/>
      <family val="2"/>
    </font>
    <font>
      <b/>
      <sz val="10"/>
      <name val="MS Sans Serif"/>
      <family val="2"/>
    </font>
    <font>
      <b/>
      <sz val="10"/>
      <color indexed="8"/>
      <name val="Arial"/>
      <family val="2"/>
    </font>
    <font>
      <b/>
      <sz val="8"/>
      <name val="MS Sans Serif"/>
      <family val="2"/>
    </font>
    <font>
      <sz val="11"/>
      <color theme="1"/>
      <name val="Calibri"/>
      <family val="2"/>
      <scheme val="minor"/>
    </font>
    <font>
      <u/>
      <sz val="10"/>
      <color rgb="FF0000FF"/>
      <name val="Arial"/>
      <family val="2"/>
    </font>
    <font>
      <b/>
      <sz val="8"/>
      <color theme="1"/>
      <name val="Arial"/>
      <family val="2"/>
    </font>
    <font>
      <sz val="8"/>
      <color theme="1"/>
      <name val="Calibri"/>
      <family val="2"/>
      <scheme val="minor"/>
    </font>
    <font>
      <sz val="8"/>
      <color theme="1"/>
      <name val="Arial"/>
      <family val="2"/>
    </font>
    <font>
      <b/>
      <sz val="8"/>
      <color theme="0"/>
      <name val="Arial"/>
      <family val="2"/>
    </font>
    <font>
      <b/>
      <sz val="8"/>
      <color theme="1"/>
      <name val="Calibri"/>
      <family val="2"/>
      <scheme val="minor"/>
    </font>
    <font>
      <b/>
      <sz val="20"/>
      <color theme="0" tint="-0.499984740745262"/>
      <name val="Arial"/>
      <family val="2"/>
    </font>
    <font>
      <b/>
      <sz val="17"/>
      <color theme="0" tint="-0.499984740745262"/>
      <name val="Arial"/>
      <family val="2"/>
    </font>
    <font>
      <sz val="8"/>
      <color theme="0" tint="-0.499984740745262"/>
      <name val="Arial"/>
      <family val="2"/>
    </font>
    <font>
      <b/>
      <sz val="8"/>
      <color theme="0" tint="-0.499984740745262"/>
      <name val="Arial"/>
      <family val="2"/>
    </font>
    <font>
      <sz val="10"/>
      <color theme="0" tint="-0.499984740745262"/>
      <name val="Arial"/>
      <family val="2"/>
    </font>
    <font>
      <b/>
      <sz val="12"/>
      <color indexed="12"/>
      <name val="Arial"/>
      <family val="2"/>
    </font>
    <font>
      <sz val="10"/>
      <color indexed="12"/>
      <name val="Geneva"/>
    </font>
    <font>
      <sz val="8"/>
      <name val="Calibri"/>
      <family val="2"/>
      <scheme val="minor"/>
    </font>
    <font>
      <b/>
      <sz val="10"/>
      <name val="Geneva"/>
    </font>
    <font>
      <sz val="10"/>
      <name val="Arial"/>
      <family val="2"/>
    </font>
    <font>
      <b/>
      <sz val="8"/>
      <color indexed="8"/>
      <name val="Arial"/>
      <family val="2"/>
    </font>
    <font>
      <vertAlign val="superscript"/>
      <sz val="10"/>
      <color indexed="8"/>
      <name val="Arial"/>
      <family val="2"/>
    </font>
    <font>
      <b/>
      <sz val="10"/>
      <color theme="0" tint="-0.499984740745262"/>
      <name val="Arial"/>
      <family val="2"/>
    </font>
    <font>
      <sz val="8"/>
      <color indexed="8"/>
      <name val="Calibri"/>
      <family val="2"/>
      <scheme val="minor"/>
    </font>
    <font>
      <b/>
      <sz val="10"/>
      <name val="Calibri"/>
      <family val="2"/>
      <scheme val="minor"/>
    </font>
    <font>
      <b/>
      <sz val="8"/>
      <color indexed="8"/>
      <name val="Calibri"/>
      <family val="2"/>
      <scheme val="minor"/>
    </font>
    <font>
      <sz val="8"/>
      <color rgb="FF000000"/>
      <name val="Calibri"/>
      <family val="2"/>
      <scheme val="minor"/>
    </font>
    <font>
      <b/>
      <sz val="8"/>
      <name val="Calibri"/>
      <family val="2"/>
      <scheme val="minor"/>
    </font>
    <font>
      <b/>
      <sz val="8"/>
      <name val="Calibri"/>
      <family val="2"/>
    </font>
    <font>
      <sz val="10"/>
      <name val="Calibri"/>
      <family val="2"/>
      <scheme val="minor"/>
    </font>
    <font>
      <u/>
      <sz val="10"/>
      <color indexed="12"/>
      <name val="Calibri"/>
      <family val="2"/>
      <scheme val="minor"/>
    </font>
    <font>
      <vertAlign val="superscript"/>
      <sz val="8"/>
      <name val="Calibri"/>
      <family val="2"/>
      <scheme val="minor"/>
    </font>
    <font>
      <b/>
      <vertAlign val="superscript"/>
      <sz val="8"/>
      <name val="Arial"/>
      <family val="2"/>
    </font>
    <font>
      <b/>
      <sz val="11"/>
      <color theme="1"/>
      <name val="Arial"/>
      <family val="2"/>
    </font>
    <font>
      <b/>
      <sz val="9"/>
      <color theme="1"/>
      <name val="Arial"/>
      <family val="2"/>
    </font>
    <font>
      <b/>
      <sz val="9"/>
      <name val="Calibri"/>
      <family val="2"/>
      <scheme val="minor"/>
    </font>
    <font>
      <sz val="9"/>
      <name val="Arial"/>
      <family val="2"/>
    </font>
    <font>
      <sz val="10"/>
      <color rgb="FF000000"/>
      <name val="Calibri"/>
      <family val="2"/>
      <scheme val="minor"/>
    </font>
    <font>
      <b/>
      <sz val="8"/>
      <color theme="0"/>
      <name val="Calibri"/>
      <family val="2"/>
      <scheme val="minor"/>
    </font>
    <font>
      <vertAlign val="superscript"/>
      <sz val="10"/>
      <color indexed="8"/>
      <name val="Calibri"/>
      <family val="2"/>
      <scheme val="minor"/>
    </font>
    <font>
      <sz val="10"/>
      <color indexed="8"/>
      <name val="Calibri"/>
      <family val="2"/>
      <scheme val="minor"/>
    </font>
    <font>
      <vertAlign val="superscript"/>
      <sz val="8"/>
      <color indexed="8"/>
      <name val="Calibri"/>
      <family val="2"/>
      <scheme val="minor"/>
    </font>
    <font>
      <b/>
      <sz val="9"/>
      <color theme="1"/>
      <name val="Calibri"/>
      <family val="2"/>
      <scheme val="minor"/>
    </font>
    <font>
      <b/>
      <sz val="11"/>
      <color theme="1"/>
      <name val="Calibri"/>
      <family val="2"/>
      <scheme val="minor"/>
    </font>
    <font>
      <sz val="12"/>
      <color theme="0" tint="-0.499984740745262"/>
      <name val="Arial"/>
      <family val="2"/>
    </font>
    <font>
      <sz val="9"/>
      <name val="Calibri"/>
      <family val="2"/>
      <scheme val="minor"/>
    </font>
    <font>
      <u/>
      <sz val="8"/>
      <color indexed="12"/>
      <name val="Calibri"/>
      <family val="2"/>
      <scheme val="minor"/>
    </font>
    <font>
      <b/>
      <sz val="18"/>
      <name val="Arial"/>
      <family val="2"/>
    </font>
    <font>
      <b/>
      <sz val="8"/>
      <color theme="0" tint="-0.499984740745262"/>
      <name val="Calibri"/>
      <family val="2"/>
      <scheme val="minor"/>
    </font>
    <font>
      <sz val="8"/>
      <color theme="0" tint="-0.499984740745262"/>
      <name val="Calibri"/>
      <family val="2"/>
      <scheme val="minor"/>
    </font>
    <font>
      <sz val="10"/>
      <color theme="0" tint="-0.499984740745262"/>
      <name val="Geneva"/>
    </font>
    <font>
      <sz val="11"/>
      <color theme="0" tint="-0.499984740745262"/>
      <name val="Calibri"/>
      <family val="2"/>
      <scheme val="minor"/>
    </font>
    <font>
      <sz val="11"/>
      <color theme="1"/>
      <name val="Arial"/>
      <family val="2"/>
    </font>
  </fonts>
  <fills count="20">
    <fill>
      <patternFill patternType="none"/>
    </fill>
    <fill>
      <patternFill patternType="gray125"/>
    </fill>
    <fill>
      <patternFill patternType="solid">
        <fgColor indexed="27"/>
        <bgColor indexed="64"/>
      </patternFill>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bgColor indexed="64"/>
      </patternFill>
    </fill>
    <fill>
      <patternFill patternType="solid">
        <fgColor rgb="FFF4823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39997558519241921"/>
        <bgColor rgb="FF000000"/>
      </patternFill>
    </fill>
  </fills>
  <borders count="41">
    <border>
      <left/>
      <right/>
      <top/>
      <bottom/>
      <diagonal/>
    </border>
    <border>
      <left/>
      <right style="thin">
        <color theme="9"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diagonal/>
    </border>
    <border>
      <left style="thin">
        <color theme="9" tint="-0.249977111117893"/>
      </left>
      <right/>
      <top/>
      <bottom style="thin">
        <color theme="9" tint="-0.249977111117893"/>
      </bottom>
      <diagonal/>
    </border>
    <border>
      <left/>
      <right style="thin">
        <color theme="9" tint="-0.249977111117893"/>
      </right>
      <top/>
      <bottom/>
      <diagonal/>
    </border>
    <border>
      <left/>
      <right style="thin">
        <color theme="9" tint="-0.249977111117893"/>
      </right>
      <top style="thin">
        <color theme="9" tint="-0.249977111117893"/>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style="thin">
        <color theme="9" tint="-0.249977111117893"/>
      </left>
      <right style="thin">
        <color theme="9" tint="-0.499984740745262"/>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style="thin">
        <color theme="9" tint="-0.249977111117893"/>
      </left>
      <right style="thin">
        <color theme="9" tint="-0.499984740745262"/>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499984740745262"/>
      </left>
      <right style="thin">
        <color theme="9" tint="-0.499984740745262"/>
      </right>
      <top/>
      <bottom/>
      <diagonal/>
    </border>
    <border>
      <left style="thin">
        <color theme="9" tint="-0.499984740745262"/>
      </left>
      <right/>
      <top/>
      <bottom/>
      <diagonal/>
    </border>
    <border>
      <left/>
      <right style="thin">
        <color theme="9" tint="-0.499984740745262"/>
      </right>
      <top/>
      <bottom style="thin">
        <color theme="9" tint="-0.249977111117893"/>
      </bottom>
      <diagonal/>
    </border>
    <border>
      <left/>
      <right/>
      <top style="thin">
        <color theme="4" tint="0.39994506668294322"/>
      </top>
      <bottom/>
      <diagonal/>
    </border>
    <border>
      <left/>
      <right/>
      <top style="thin">
        <color theme="9" tint="-0.499984740745262"/>
      </top>
      <bottom/>
      <diagonal/>
    </border>
    <border>
      <left style="thin">
        <color theme="9" tint="-0.249977111117893"/>
      </left>
      <right style="thin">
        <color indexed="64"/>
      </right>
      <top style="thin">
        <color theme="9" tint="-0.249977111117893"/>
      </top>
      <bottom style="thin">
        <color theme="9" tint="-0.249977111117893"/>
      </bottom>
      <diagonal/>
    </border>
    <border>
      <left style="thin">
        <color indexed="64"/>
      </left>
      <right style="thin">
        <color indexed="64"/>
      </right>
      <top style="thin">
        <color theme="9" tint="-0.249977111117893"/>
      </top>
      <bottom style="thin">
        <color theme="9" tint="-0.249977111117893"/>
      </bottom>
      <diagonal/>
    </border>
    <border>
      <left style="thin">
        <color indexed="64"/>
      </left>
      <right style="thin">
        <color theme="9" tint="-0.249977111117893"/>
      </right>
      <top style="thin">
        <color theme="9" tint="-0.249977111117893"/>
      </top>
      <bottom style="thin">
        <color theme="9" tint="-0.249977111117893"/>
      </bottom>
      <diagonal/>
    </border>
    <border>
      <left/>
      <right style="thin">
        <color indexed="64"/>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style="thin">
        <color indexed="64"/>
      </bottom>
      <diagonal/>
    </border>
    <border>
      <left style="thin">
        <color theme="9" tint="-0.249977111117893"/>
      </left>
      <right style="thin">
        <color theme="9" tint="-0.249977111117893"/>
      </right>
      <top style="thin">
        <color indexed="64"/>
      </top>
      <bottom style="thin">
        <color theme="9" tint="-0.249977111117893"/>
      </bottom>
      <diagonal/>
    </border>
    <border>
      <left style="thin">
        <color theme="9" tint="-0.499984740745262"/>
      </left>
      <right style="thin">
        <color theme="9" tint="-0.249977111117893"/>
      </right>
      <top style="thin">
        <color theme="9" tint="-0.249977111117893"/>
      </top>
      <bottom/>
      <diagonal/>
    </border>
    <border>
      <left style="thin">
        <color theme="9" tint="-0.499984740745262"/>
      </left>
      <right style="thin">
        <color theme="9" tint="-0.249977111117893"/>
      </right>
      <top/>
      <bottom/>
      <diagonal/>
    </border>
    <border>
      <left/>
      <right/>
      <top style="thin">
        <color theme="9" tint="-0.249977111117893"/>
      </top>
      <bottom style="thin">
        <color indexed="64"/>
      </bottom>
      <diagonal/>
    </border>
    <border>
      <left style="thin">
        <color theme="9" tint="-0.499984740745262"/>
      </left>
      <right style="thin">
        <color theme="9" tint="-0.499984740745262"/>
      </right>
      <top style="thin">
        <color indexed="64"/>
      </top>
      <bottom/>
      <diagonal/>
    </border>
    <border>
      <left style="thin">
        <color theme="9" tint="-0.499984740745262"/>
      </left>
      <right style="thin">
        <color theme="9" tint="-0.499984740745262"/>
      </right>
      <top style="thin">
        <color theme="9" tint="-0.249977111117893"/>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9" tint="-0.499984740745262"/>
      </left>
      <right style="thin">
        <color theme="9" tint="-0.249977111117893"/>
      </right>
      <top style="thin">
        <color theme="9" tint="-0.249977111117893"/>
      </top>
      <bottom style="thin">
        <color theme="9" tint="-0.249977111117893"/>
      </bottom>
      <diagonal/>
    </border>
  </borders>
  <cellStyleXfs count="45">
    <xf numFmtId="0" fontId="0" fillId="0" borderId="0"/>
    <xf numFmtId="0" fontId="5" fillId="0" borderId="0"/>
    <xf numFmtId="0" fontId="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41" fontId="31" fillId="0" borderId="0" applyFont="0" applyFill="0" applyBorder="0" applyAlignment="0" applyProtection="0"/>
    <xf numFmtId="38" fontId="1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2" fillId="2" borderId="0" applyNumberFormat="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5" fillId="0" borderId="0"/>
    <xf numFmtId="0" fontId="47" fillId="0" borderId="0"/>
    <xf numFmtId="38"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4" fontId="31" fillId="0" borderId="0" applyFont="0" applyFill="0" applyBorder="0" applyAlignment="0" applyProtection="0"/>
    <xf numFmtId="165" fontId="31" fillId="0" borderId="0" applyFont="0" applyFill="0" applyBorder="0" applyAlignment="0" applyProtection="0"/>
    <xf numFmtId="0" fontId="1" fillId="0" borderId="0"/>
    <xf numFmtId="41" fontId="31" fillId="0" borderId="0" applyFont="0" applyFill="0" applyBorder="0" applyAlignment="0" applyProtection="0"/>
  </cellStyleXfs>
  <cellXfs count="661">
    <xf numFmtId="0" fontId="0" fillId="0" borderId="0" xfId="0"/>
    <xf numFmtId="0" fontId="8" fillId="5" borderId="0" xfId="14" applyFont="1" applyFill="1"/>
    <xf numFmtId="166" fontId="10" fillId="5" borderId="0" xfId="14" applyNumberFormat="1" applyFont="1" applyFill="1" applyAlignment="1">
      <alignment horizontal="center"/>
    </xf>
    <xf numFmtId="166" fontId="8" fillId="5" borderId="0" xfId="14" applyNumberFormat="1" applyFont="1" applyFill="1" applyAlignment="1">
      <alignment horizontal="center"/>
    </xf>
    <xf numFmtId="0" fontId="11" fillId="5" borderId="0" xfId="2" applyFont="1" applyFill="1" applyBorder="1" applyAlignment="1" applyProtection="1"/>
    <xf numFmtId="0" fontId="8" fillId="0" borderId="0" xfId="14" applyFont="1"/>
    <xf numFmtId="166" fontId="12" fillId="5" borderId="0" xfId="14" applyNumberFormat="1" applyFont="1" applyFill="1"/>
    <xf numFmtId="166" fontId="12" fillId="5" borderId="0" xfId="14" applyNumberFormat="1" applyFont="1" applyFill="1" applyAlignment="1">
      <alignment horizontal="center"/>
    </xf>
    <xf numFmtId="0" fontId="8" fillId="5" borderId="0" xfId="14" applyFont="1" applyFill="1" applyAlignment="1">
      <alignment vertical="center"/>
    </xf>
    <xf numFmtId="3" fontId="8" fillId="5" borderId="0" xfId="14" applyNumberFormat="1" applyFont="1" applyFill="1"/>
    <xf numFmtId="9" fontId="8" fillId="5" borderId="0" xfId="28" applyFont="1" applyFill="1"/>
    <xf numFmtId="0" fontId="33" fillId="5" borderId="0" xfId="0" applyFont="1" applyFill="1"/>
    <xf numFmtId="0" fontId="14" fillId="5" borderId="0" xfId="2" applyFont="1" applyFill="1" applyBorder="1" applyAlignment="1" applyProtection="1"/>
    <xf numFmtId="170" fontId="8" fillId="5" borderId="1" xfId="4" applyNumberFormat="1" applyFont="1" applyFill="1" applyBorder="1" applyAlignment="1">
      <alignment horizontal="center" vertical="center"/>
    </xf>
    <xf numFmtId="170" fontId="8" fillId="5" borderId="0" xfId="4" quotePrefix="1" applyNumberFormat="1" applyFont="1" applyFill="1" applyBorder="1" applyAlignment="1">
      <alignment horizontal="center" vertical="center"/>
    </xf>
    <xf numFmtId="170" fontId="8" fillId="7" borderId="4" xfId="4" applyNumberFormat="1" applyFont="1" applyFill="1" applyBorder="1" applyAlignment="1">
      <alignment horizontal="center" vertical="center"/>
    </xf>
    <xf numFmtId="4" fontId="8" fillId="7" borderId="4" xfId="2" applyNumberFormat="1" applyFont="1" applyFill="1" applyBorder="1" applyAlignment="1" applyProtection="1">
      <alignment vertical="center"/>
    </xf>
    <xf numFmtId="4" fontId="8" fillId="7" borderId="5" xfId="2" applyNumberFormat="1" applyFont="1" applyFill="1" applyBorder="1" applyAlignment="1" applyProtection="1">
      <alignment vertical="center"/>
    </xf>
    <xf numFmtId="4" fontId="8" fillId="7" borderId="6" xfId="2" applyNumberFormat="1" applyFont="1" applyFill="1" applyBorder="1" applyAlignment="1" applyProtection="1">
      <alignment vertical="center"/>
    </xf>
    <xf numFmtId="170" fontId="7" fillId="6" borderId="7" xfId="4" applyNumberFormat="1" applyFont="1" applyFill="1" applyBorder="1" applyAlignment="1">
      <alignment horizontal="center" vertical="center"/>
    </xf>
    <xf numFmtId="170" fontId="8" fillId="7" borderId="10" xfId="4" applyNumberFormat="1" applyFont="1" applyFill="1" applyBorder="1" applyAlignment="1">
      <alignment horizontal="center" vertical="center"/>
    </xf>
    <xf numFmtId="170" fontId="7" fillId="7" borderId="2" xfId="4" applyNumberFormat="1" applyFont="1" applyFill="1" applyBorder="1" applyAlignment="1">
      <alignment horizontal="center" vertical="center"/>
    </xf>
    <xf numFmtId="4" fontId="8" fillId="7" borderId="5" xfId="2" applyNumberFormat="1" applyFont="1" applyFill="1" applyBorder="1" applyAlignment="1" applyProtection="1">
      <alignment horizontal="left" vertical="center"/>
    </xf>
    <xf numFmtId="4" fontId="7" fillId="7" borderId="14" xfId="2" applyNumberFormat="1" applyFont="1" applyFill="1" applyBorder="1" applyAlignment="1" applyProtection="1">
      <alignment vertical="center"/>
    </xf>
    <xf numFmtId="4" fontId="7" fillId="6" borderId="15" xfId="2" applyNumberFormat="1" applyFont="1" applyFill="1" applyBorder="1" applyAlignment="1" applyProtection="1">
      <alignment vertical="center"/>
    </xf>
    <xf numFmtId="4" fontId="7" fillId="9" borderId="8" xfId="2" applyNumberFormat="1" applyFont="1" applyFill="1" applyBorder="1" applyAlignment="1" applyProtection="1">
      <alignment vertical="center"/>
    </xf>
    <xf numFmtId="4" fontId="7" fillId="9" borderId="16" xfId="2" applyNumberFormat="1" applyFont="1" applyFill="1" applyBorder="1" applyAlignment="1" applyProtection="1">
      <alignment vertical="center"/>
    </xf>
    <xf numFmtId="4" fontId="8" fillId="9" borderId="12" xfId="2" applyNumberFormat="1" applyFont="1" applyFill="1" applyBorder="1" applyAlignment="1" applyProtection="1">
      <alignment horizontal="left" vertical="center"/>
    </xf>
    <xf numFmtId="4" fontId="7" fillId="7" borderId="12" xfId="2" applyNumberFormat="1" applyFont="1" applyFill="1" applyBorder="1" applyAlignment="1" applyProtection="1">
      <alignment vertical="center"/>
    </xf>
    <xf numFmtId="4" fontId="9" fillId="7" borderId="6" xfId="15" applyNumberFormat="1" applyFont="1" applyFill="1" applyBorder="1" applyAlignment="1">
      <alignment vertical="center"/>
    </xf>
    <xf numFmtId="170" fontId="8" fillId="5" borderId="15" xfId="4" applyNumberFormat="1" applyFont="1" applyFill="1" applyBorder="1" applyAlignment="1">
      <alignment horizontal="center" vertical="center"/>
    </xf>
    <xf numFmtId="170" fontId="8" fillId="5" borderId="17" xfId="4" applyNumberFormat="1" applyFont="1" applyFill="1" applyBorder="1" applyAlignment="1">
      <alignment horizontal="center" vertical="center"/>
    </xf>
    <xf numFmtId="170" fontId="8" fillId="5" borderId="18" xfId="4" applyNumberFormat="1" applyFont="1" applyFill="1" applyBorder="1" applyAlignment="1">
      <alignment horizontal="center" vertical="center"/>
    </xf>
    <xf numFmtId="170" fontId="8" fillId="10" borderId="17" xfId="4" applyNumberFormat="1" applyFont="1" applyFill="1" applyBorder="1" applyAlignment="1">
      <alignment horizontal="center" vertical="center"/>
    </xf>
    <xf numFmtId="170" fontId="8" fillId="10" borderId="4" xfId="4" applyNumberFormat="1" applyFont="1" applyFill="1" applyBorder="1" applyAlignment="1">
      <alignment horizontal="center" vertical="center"/>
    </xf>
    <xf numFmtId="170" fontId="8" fillId="10" borderId="0" xfId="4" applyNumberFormat="1" applyFont="1" applyFill="1" applyBorder="1" applyAlignment="1">
      <alignment horizontal="center" vertical="center"/>
    </xf>
    <xf numFmtId="170" fontId="8" fillId="10" borderId="9" xfId="4" applyNumberFormat="1" applyFont="1" applyFill="1" applyBorder="1" applyAlignment="1">
      <alignment horizontal="center" vertical="center"/>
    </xf>
    <xf numFmtId="170" fontId="8" fillId="10" borderId="5" xfId="4" applyNumberFormat="1" applyFont="1" applyFill="1" applyBorder="1" applyAlignment="1">
      <alignment horizontal="center" vertical="center"/>
    </xf>
    <xf numFmtId="170" fontId="8" fillId="9" borderId="13" xfId="4" applyNumberFormat="1" applyFont="1" applyFill="1" applyBorder="1" applyAlignment="1">
      <alignment horizontal="center" vertical="center"/>
    </xf>
    <xf numFmtId="170" fontId="8" fillId="9" borderId="10" xfId="4" applyNumberFormat="1" applyFont="1" applyFill="1" applyBorder="1" applyAlignment="1">
      <alignment horizontal="center" vertical="center"/>
    </xf>
    <xf numFmtId="170" fontId="8" fillId="9" borderId="0" xfId="4" applyNumberFormat="1" applyFont="1" applyFill="1" applyBorder="1" applyAlignment="1">
      <alignment horizontal="center" vertical="center"/>
    </xf>
    <xf numFmtId="170" fontId="8" fillId="9" borderId="4" xfId="4" applyNumberFormat="1" applyFont="1" applyFill="1" applyBorder="1" applyAlignment="1">
      <alignment horizontal="center" vertical="center"/>
    </xf>
    <xf numFmtId="170" fontId="8" fillId="7" borderId="13" xfId="4" applyNumberFormat="1" applyFont="1" applyFill="1" applyBorder="1" applyAlignment="1">
      <alignment horizontal="center" vertical="center"/>
    </xf>
    <xf numFmtId="170" fontId="8" fillId="5" borderId="4" xfId="4" applyNumberFormat="1" applyFont="1" applyFill="1" applyBorder="1" applyAlignment="1">
      <alignment horizontal="center" vertical="center"/>
    </xf>
    <xf numFmtId="170" fontId="8" fillId="9" borderId="19" xfId="4" applyNumberFormat="1" applyFont="1" applyFill="1" applyBorder="1" applyAlignment="1">
      <alignment horizontal="center" vertical="center"/>
    </xf>
    <xf numFmtId="170" fontId="8" fillId="9" borderId="20" xfId="4" applyNumberFormat="1" applyFont="1" applyFill="1" applyBorder="1" applyAlignment="1">
      <alignment horizontal="center" vertical="center"/>
    </xf>
    <xf numFmtId="170" fontId="8" fillId="9" borderId="1" xfId="4" applyNumberFormat="1" applyFont="1" applyFill="1" applyBorder="1" applyAlignment="1">
      <alignment horizontal="center" vertical="center"/>
    </xf>
    <xf numFmtId="170" fontId="8" fillId="6" borderId="15" xfId="4" applyNumberFormat="1" applyFont="1" applyFill="1" applyBorder="1" applyAlignment="1">
      <alignment horizontal="center" vertical="center"/>
    </xf>
    <xf numFmtId="170" fontId="8" fillId="6" borderId="17" xfId="4" applyNumberFormat="1" applyFont="1" applyFill="1" applyBorder="1" applyAlignment="1">
      <alignment horizontal="center" vertical="center"/>
    </xf>
    <xf numFmtId="170" fontId="8" fillId="6" borderId="18" xfId="4" applyNumberFormat="1" applyFont="1" applyFill="1" applyBorder="1" applyAlignment="1">
      <alignment horizontal="center" vertical="center"/>
    </xf>
    <xf numFmtId="170" fontId="8" fillId="6" borderId="4" xfId="4" applyNumberFormat="1" applyFont="1" applyFill="1" applyBorder="1" applyAlignment="1">
      <alignment horizontal="center" vertical="center"/>
    </xf>
    <xf numFmtId="170" fontId="8" fillId="5" borderId="21" xfId="4" applyNumberFormat="1" applyFont="1" applyFill="1" applyBorder="1" applyAlignment="1">
      <alignment horizontal="center" vertical="center"/>
    </xf>
    <xf numFmtId="170" fontId="8" fillId="9" borderId="8" xfId="4" applyNumberFormat="1" applyFont="1" applyFill="1" applyBorder="1" applyAlignment="1">
      <alignment horizontal="center" vertical="center"/>
    </xf>
    <xf numFmtId="170" fontId="8" fillId="9" borderId="3" xfId="4" applyNumberFormat="1" applyFont="1" applyFill="1" applyBorder="1" applyAlignment="1">
      <alignment horizontal="center" vertical="center"/>
    </xf>
    <xf numFmtId="170" fontId="8" fillId="9" borderId="11" xfId="4" applyNumberFormat="1" applyFont="1" applyFill="1" applyBorder="1" applyAlignment="1">
      <alignment horizontal="center" vertical="center"/>
    </xf>
    <xf numFmtId="170" fontId="8" fillId="9" borderId="6" xfId="4" applyNumberFormat="1" applyFont="1" applyFill="1" applyBorder="1" applyAlignment="1">
      <alignment horizontal="center" vertical="center"/>
    </xf>
    <xf numFmtId="170" fontId="8" fillId="9" borderId="21" xfId="4" applyNumberFormat="1" applyFont="1" applyFill="1" applyBorder="1" applyAlignment="1">
      <alignment horizontal="center" vertical="center"/>
    </xf>
    <xf numFmtId="170" fontId="7" fillId="7" borderId="5" xfId="4" applyNumberFormat="1" applyFont="1" applyFill="1" applyBorder="1" applyAlignment="1">
      <alignment horizontal="center" vertical="center"/>
    </xf>
    <xf numFmtId="0" fontId="0" fillId="5" borderId="0" xfId="0" applyFill="1"/>
    <xf numFmtId="4" fontId="7" fillId="6" borderId="7" xfId="14" applyNumberFormat="1" applyFont="1" applyFill="1" applyBorder="1" applyAlignment="1">
      <alignment vertical="center"/>
    </xf>
    <xf numFmtId="4" fontId="7" fillId="8" borderId="22" xfId="5" applyNumberFormat="1" applyFont="1" applyFill="1" applyBorder="1" applyAlignment="1">
      <alignment horizontal="right" vertical="center" indent="1"/>
    </xf>
    <xf numFmtId="170" fontId="34" fillId="5" borderId="0" xfId="4" applyNumberFormat="1" applyFont="1" applyFill="1"/>
    <xf numFmtId="4" fontId="7" fillId="8" borderId="0" xfId="5" applyNumberFormat="1" applyFont="1" applyFill="1" applyBorder="1" applyAlignment="1">
      <alignment horizontal="right" vertical="center" indent="1"/>
    </xf>
    <xf numFmtId="0" fontId="0" fillId="11" borderId="0" xfId="0" applyFill="1"/>
    <xf numFmtId="4" fontId="7" fillId="8" borderId="0" xfId="5" applyNumberFormat="1" applyFont="1" applyFill="1" applyBorder="1" applyAlignment="1">
      <alignment horizontal="left" vertical="center" indent="1"/>
    </xf>
    <xf numFmtId="0" fontId="35" fillId="11" borderId="0" xfId="0" applyFont="1" applyFill="1"/>
    <xf numFmtId="4" fontId="7" fillId="8" borderId="0" xfId="5" applyNumberFormat="1" applyFont="1" applyFill="1" applyBorder="1" applyAlignment="1">
      <alignment horizontal="left" vertical="center"/>
    </xf>
    <xf numFmtId="170" fontId="34" fillId="5" borderId="0" xfId="4" applyNumberFormat="1" applyFont="1" applyFill="1" applyAlignment="1">
      <alignment horizontal="left" indent="2"/>
    </xf>
    <xf numFmtId="170" fontId="34" fillId="12" borderId="0" xfId="4" applyNumberFormat="1" applyFont="1" applyFill="1"/>
    <xf numFmtId="4" fontId="7" fillId="12" borderId="0" xfId="0" applyNumberFormat="1" applyFont="1" applyFill="1" applyAlignment="1">
      <alignment vertical="center"/>
    </xf>
    <xf numFmtId="170" fontId="35" fillId="12" borderId="0" xfId="4" applyNumberFormat="1" applyFont="1" applyFill="1" applyAlignment="1">
      <alignment horizontal="left" vertical="center"/>
    </xf>
    <xf numFmtId="0" fontId="35" fillId="11" borderId="0" xfId="0" applyFont="1" applyFill="1" applyAlignment="1">
      <alignment horizontal="left" vertical="center"/>
    </xf>
    <xf numFmtId="4" fontId="8" fillId="12" borderId="0" xfId="0" applyNumberFormat="1" applyFont="1" applyFill="1" applyAlignment="1">
      <alignment vertical="center"/>
    </xf>
    <xf numFmtId="170" fontId="34" fillId="12" borderId="0" xfId="0" applyNumberFormat="1" applyFont="1" applyFill="1"/>
    <xf numFmtId="4" fontId="7" fillId="8" borderId="22" xfId="5" applyNumberFormat="1" applyFont="1" applyFill="1" applyBorder="1" applyAlignment="1">
      <alignment horizontal="left" vertical="center" indent="1"/>
    </xf>
    <xf numFmtId="4" fontId="8" fillId="5" borderId="0" xfId="5" applyNumberFormat="1" applyFont="1" applyFill="1" applyBorder="1" applyAlignment="1">
      <alignment horizontal="right" vertical="center" indent="1"/>
    </xf>
    <xf numFmtId="4" fontId="7" fillId="11" borderId="0" xfId="5" applyNumberFormat="1" applyFont="1" applyFill="1" applyBorder="1" applyAlignment="1">
      <alignment horizontal="left" vertical="center"/>
    </xf>
    <xf numFmtId="4" fontId="8" fillId="11" borderId="0" xfId="5" applyNumberFormat="1" applyFont="1" applyFill="1" applyBorder="1" applyAlignment="1">
      <alignment horizontal="right" vertical="center" indent="1"/>
    </xf>
    <xf numFmtId="170" fontId="35" fillId="11" borderId="0" xfId="4" applyNumberFormat="1" applyFont="1" applyFill="1"/>
    <xf numFmtId="0" fontId="4" fillId="5" borderId="0" xfId="2" applyFill="1" applyBorder="1" applyAlignment="1" applyProtection="1"/>
    <xf numFmtId="0" fontId="34" fillId="5" borderId="0" xfId="0" applyFont="1" applyFill="1"/>
    <xf numFmtId="4" fontId="8" fillId="5" borderId="0" xfId="14" applyNumberFormat="1" applyFont="1" applyFill="1"/>
    <xf numFmtId="4" fontId="7" fillId="5" borderId="0" xfId="2" applyNumberFormat="1" applyFont="1" applyFill="1" applyBorder="1" applyAlignment="1" applyProtection="1">
      <alignment vertical="center"/>
    </xf>
    <xf numFmtId="164" fontId="7" fillId="5" borderId="0" xfId="6" applyFont="1" applyFill="1" applyBorder="1" applyAlignment="1">
      <alignment horizontal="center" vertical="center"/>
    </xf>
    <xf numFmtId="167" fontId="8" fillId="5" borderId="0" xfId="14" applyNumberFormat="1" applyFont="1" applyFill="1"/>
    <xf numFmtId="168" fontId="8" fillId="5" borderId="0" xfId="14" applyNumberFormat="1" applyFont="1" applyFill="1"/>
    <xf numFmtId="4" fontId="8" fillId="11" borderId="0" xfId="14" applyNumberFormat="1" applyFont="1" applyFill="1" applyAlignment="1">
      <alignment horizontal="center" vertical="center" wrapText="1"/>
    </xf>
    <xf numFmtId="4" fontId="8" fillId="11" borderId="1" xfId="14" applyNumberFormat="1" applyFont="1" applyFill="1" applyBorder="1" applyAlignment="1">
      <alignment horizontal="center" vertical="center" wrapText="1"/>
    </xf>
    <xf numFmtId="4" fontId="8" fillId="11" borderId="0" xfId="14" quotePrefix="1" applyNumberFormat="1" applyFont="1" applyFill="1" applyAlignment="1">
      <alignment horizontal="center" vertical="center" wrapText="1"/>
    </xf>
    <xf numFmtId="4" fontId="9" fillId="11" borderId="0" xfId="15" applyNumberFormat="1" applyFont="1" applyFill="1" applyAlignment="1">
      <alignment horizontal="center" vertical="center" wrapText="1"/>
    </xf>
    <xf numFmtId="4" fontId="9" fillId="11" borderId="1" xfId="15" applyNumberFormat="1" applyFont="1" applyFill="1" applyBorder="1" applyAlignment="1">
      <alignment horizontal="center" vertical="center" wrapText="1"/>
    </xf>
    <xf numFmtId="4" fontId="8" fillId="5" borderId="0" xfId="2" applyNumberFormat="1" applyFont="1" applyFill="1" applyBorder="1" applyAlignment="1" applyProtection="1">
      <alignment vertical="center"/>
    </xf>
    <xf numFmtId="170" fontId="8" fillId="6" borderId="0" xfId="4" applyNumberFormat="1" applyFont="1" applyFill="1" applyBorder="1" applyAlignment="1">
      <alignment horizontal="center" vertical="center"/>
    </xf>
    <xf numFmtId="170" fontId="8" fillId="5" borderId="0" xfId="4" applyNumberFormat="1" applyFont="1" applyFill="1" applyBorder="1" applyAlignment="1">
      <alignment horizontal="center" vertical="center"/>
    </xf>
    <xf numFmtId="170" fontId="34" fillId="5" borderId="0" xfId="4" applyNumberFormat="1" applyFont="1" applyFill="1" applyBorder="1"/>
    <xf numFmtId="4" fontId="7" fillId="8" borderId="12" xfId="2" applyNumberFormat="1" applyFont="1" applyFill="1" applyBorder="1" applyAlignment="1" applyProtection="1">
      <alignment vertical="center"/>
    </xf>
    <xf numFmtId="170" fontId="34" fillId="8" borderId="13" xfId="4" applyNumberFormat="1" applyFont="1" applyFill="1" applyBorder="1"/>
    <xf numFmtId="0" fontId="34" fillId="13" borderId="4" xfId="0" applyFont="1" applyFill="1" applyBorder="1"/>
    <xf numFmtId="0" fontId="34" fillId="13" borderId="5" xfId="0" applyFont="1" applyFill="1" applyBorder="1"/>
    <xf numFmtId="4" fontId="7" fillId="8" borderId="2" xfId="2" applyNumberFormat="1" applyFont="1" applyFill="1" applyBorder="1" applyAlignment="1" applyProtection="1">
      <alignment vertical="center"/>
    </xf>
    <xf numFmtId="4" fontId="8" fillId="11" borderId="7" xfId="14" applyNumberFormat="1" applyFont="1" applyFill="1" applyBorder="1" applyAlignment="1">
      <alignment horizontal="center" vertical="center" wrapText="1"/>
    </xf>
    <xf numFmtId="170" fontId="34" fillId="8" borderId="12" xfId="4" applyNumberFormat="1" applyFont="1" applyFill="1" applyBorder="1"/>
    <xf numFmtId="170" fontId="8" fillId="7" borderId="2" xfId="4" applyNumberFormat="1" applyFont="1" applyFill="1" applyBorder="1" applyAlignment="1">
      <alignment horizontal="center" vertical="center"/>
    </xf>
    <xf numFmtId="170" fontId="34" fillId="5" borderId="3" xfId="4" applyNumberFormat="1" applyFont="1" applyFill="1" applyBorder="1"/>
    <xf numFmtId="170" fontId="8" fillId="5" borderId="3" xfId="4" applyNumberFormat="1" applyFont="1" applyFill="1" applyBorder="1" applyAlignment="1">
      <alignment horizontal="center" vertical="center"/>
    </xf>
    <xf numFmtId="170" fontId="8" fillId="7" borderId="5" xfId="4" applyNumberFormat="1" applyFont="1" applyFill="1" applyBorder="1" applyAlignment="1">
      <alignment horizontal="center" vertical="center"/>
    </xf>
    <xf numFmtId="170" fontId="8" fillId="7" borderId="6" xfId="4" applyNumberFormat="1" applyFont="1" applyFill="1" applyBorder="1" applyAlignment="1">
      <alignment horizontal="center" vertical="center"/>
    </xf>
    <xf numFmtId="170" fontId="34" fillId="8" borderId="2" xfId="4" applyNumberFormat="1" applyFont="1" applyFill="1" applyBorder="1"/>
    <xf numFmtId="170" fontId="34" fillId="5" borderId="5" xfId="4" applyNumberFormat="1" applyFont="1" applyFill="1" applyBorder="1"/>
    <xf numFmtId="170" fontId="34" fillId="5" borderId="6" xfId="4" applyNumberFormat="1" applyFont="1" applyFill="1" applyBorder="1"/>
    <xf numFmtId="170" fontId="34" fillId="8" borderId="10" xfId="4" applyNumberFormat="1" applyFont="1" applyFill="1" applyBorder="1"/>
    <xf numFmtId="4" fontId="8" fillId="7" borderId="15" xfId="2" applyNumberFormat="1" applyFont="1" applyFill="1" applyBorder="1" applyAlignment="1" applyProtection="1">
      <alignment vertical="center"/>
    </xf>
    <xf numFmtId="4" fontId="8" fillId="7" borderId="7" xfId="2" applyNumberFormat="1" applyFont="1" applyFill="1" applyBorder="1" applyAlignment="1" applyProtection="1">
      <alignment vertical="center"/>
    </xf>
    <xf numFmtId="4" fontId="8" fillId="7" borderId="8" xfId="2" applyNumberFormat="1" applyFont="1" applyFill="1" applyBorder="1" applyAlignment="1" applyProtection="1">
      <alignment vertical="center"/>
    </xf>
    <xf numFmtId="170" fontId="34" fillId="5" borderId="7" xfId="4" applyNumberFormat="1" applyFont="1" applyFill="1" applyBorder="1"/>
    <xf numFmtId="170" fontId="34" fillId="5" borderId="9" xfId="4" applyNumberFormat="1" applyFont="1" applyFill="1" applyBorder="1"/>
    <xf numFmtId="170" fontId="34" fillId="5" borderId="8" xfId="4" applyNumberFormat="1" applyFont="1" applyFill="1" applyBorder="1"/>
    <xf numFmtId="170" fontId="8" fillId="6" borderId="3" xfId="4" applyNumberFormat="1" applyFont="1" applyFill="1" applyBorder="1" applyAlignment="1">
      <alignment horizontal="center" vertical="center"/>
    </xf>
    <xf numFmtId="4" fontId="7" fillId="6" borderId="7" xfId="2" applyNumberFormat="1" applyFont="1" applyFill="1" applyBorder="1" applyAlignment="1" applyProtection="1">
      <alignment vertical="center"/>
    </xf>
    <xf numFmtId="4" fontId="9" fillId="7" borderId="7" xfId="15" applyNumberFormat="1" applyFont="1" applyFill="1" applyBorder="1" applyAlignment="1">
      <alignment vertical="center"/>
    </xf>
    <xf numFmtId="170" fontId="8" fillId="6" borderId="7" xfId="4" applyNumberFormat="1" applyFont="1" applyFill="1" applyBorder="1" applyAlignment="1">
      <alignment horizontal="center" vertical="center"/>
    </xf>
    <xf numFmtId="170" fontId="8" fillId="6" borderId="9" xfId="4" applyNumberFormat="1" applyFont="1" applyFill="1" applyBorder="1" applyAlignment="1">
      <alignment horizontal="center" vertical="center"/>
    </xf>
    <xf numFmtId="170" fontId="8" fillId="5" borderId="7" xfId="4" applyNumberFormat="1" applyFont="1" applyFill="1" applyBorder="1" applyAlignment="1">
      <alignment horizontal="center" vertical="center"/>
    </xf>
    <xf numFmtId="170" fontId="8" fillId="5" borderId="9" xfId="4" applyNumberFormat="1" applyFont="1" applyFill="1" applyBorder="1" applyAlignment="1">
      <alignment horizontal="center" vertical="center"/>
    </xf>
    <xf numFmtId="170" fontId="8" fillId="6" borderId="8" xfId="4" applyNumberFormat="1" applyFont="1" applyFill="1" applyBorder="1" applyAlignment="1">
      <alignment horizontal="center" vertical="center"/>
    </xf>
    <xf numFmtId="170" fontId="8" fillId="6" borderId="11" xfId="4" applyNumberFormat="1" applyFont="1" applyFill="1" applyBorder="1" applyAlignment="1">
      <alignment horizontal="center" vertical="center"/>
    </xf>
    <xf numFmtId="170" fontId="8" fillId="5" borderId="7" xfId="4" quotePrefix="1" applyNumberFormat="1" applyFont="1" applyFill="1" applyBorder="1" applyAlignment="1">
      <alignment horizontal="center" vertical="center"/>
    </xf>
    <xf numFmtId="170" fontId="8" fillId="6" borderId="5" xfId="4" applyNumberFormat="1" applyFont="1" applyFill="1" applyBorder="1" applyAlignment="1">
      <alignment horizontal="center" vertical="center"/>
    </xf>
    <xf numFmtId="170" fontId="8" fillId="5" borderId="5" xfId="4" applyNumberFormat="1" applyFont="1" applyFill="1" applyBorder="1" applyAlignment="1">
      <alignment horizontal="center" vertical="center"/>
    </xf>
    <xf numFmtId="170" fontId="8" fillId="6" borderId="6" xfId="4" applyNumberFormat="1" applyFont="1" applyFill="1" applyBorder="1" applyAlignment="1">
      <alignment horizontal="center" vertical="center"/>
    </xf>
    <xf numFmtId="170" fontId="7" fillId="7" borderId="10" xfId="4" applyNumberFormat="1" applyFont="1" applyFill="1" applyBorder="1" applyAlignment="1">
      <alignment horizontal="center" vertical="center"/>
    </xf>
    <xf numFmtId="170" fontId="8" fillId="5" borderId="8" xfId="4" applyNumberFormat="1" applyFont="1" applyFill="1" applyBorder="1" applyAlignment="1">
      <alignment horizontal="center" vertical="center"/>
    </xf>
    <xf numFmtId="170" fontId="8" fillId="5" borderId="11" xfId="4" applyNumberFormat="1" applyFont="1" applyFill="1" applyBorder="1" applyAlignment="1">
      <alignment horizontal="center" vertical="center"/>
    </xf>
    <xf numFmtId="170" fontId="8" fillId="5" borderId="6" xfId="4" applyNumberFormat="1" applyFont="1" applyFill="1" applyBorder="1" applyAlignment="1">
      <alignment horizontal="center" vertical="center"/>
    </xf>
    <xf numFmtId="0" fontId="34" fillId="11" borderId="0" xfId="0" applyFont="1" applyFill="1"/>
    <xf numFmtId="4" fontId="7" fillId="8" borderId="22" xfId="5" applyNumberFormat="1" applyFont="1" applyFill="1" applyBorder="1" applyAlignment="1">
      <alignment horizontal="center" vertical="center"/>
    </xf>
    <xf numFmtId="4" fontId="7" fillId="6" borderId="8" xfId="14" applyNumberFormat="1" applyFont="1" applyFill="1" applyBorder="1" applyAlignment="1">
      <alignment vertical="center"/>
    </xf>
    <xf numFmtId="4" fontId="7" fillId="6" borderId="5" xfId="14" applyNumberFormat="1" applyFont="1" applyFill="1" applyBorder="1" applyAlignment="1">
      <alignment vertical="center"/>
    </xf>
    <xf numFmtId="4" fontId="7" fillId="6" borderId="2" xfId="14" applyNumberFormat="1" applyFont="1" applyFill="1" applyBorder="1" applyAlignment="1">
      <alignment vertical="center"/>
    </xf>
    <xf numFmtId="4" fontId="7" fillId="6" borderId="4" xfId="2" applyNumberFormat="1" applyFont="1" applyFill="1" applyBorder="1" applyAlignment="1" applyProtection="1">
      <alignment vertical="center"/>
    </xf>
    <xf numFmtId="164" fontId="7" fillId="8" borderId="22" xfId="5" applyNumberFormat="1" applyFont="1" applyFill="1" applyBorder="1" applyAlignment="1">
      <alignment horizontal="right" vertical="center" indent="1"/>
    </xf>
    <xf numFmtId="4" fontId="0" fillId="5" borderId="0" xfId="0" applyNumberFormat="1" applyFill="1"/>
    <xf numFmtId="4" fontId="7" fillId="11" borderId="0" xfId="5" applyNumberFormat="1" applyFont="1" applyFill="1" applyBorder="1" applyAlignment="1">
      <alignment horizontal="right" vertical="center" indent="1"/>
    </xf>
    <xf numFmtId="170" fontId="33" fillId="11" borderId="0" xfId="4" applyNumberFormat="1" applyFont="1" applyFill="1"/>
    <xf numFmtId="170" fontId="37" fillId="5" borderId="0" xfId="4" applyNumberFormat="1" applyFont="1" applyFill="1"/>
    <xf numFmtId="0" fontId="1" fillId="3" borderId="0" xfId="8" applyFill="1"/>
    <xf numFmtId="0" fontId="1" fillId="3" borderId="0" xfId="8" applyFill="1" applyAlignment="1">
      <alignment horizontal="center"/>
    </xf>
    <xf numFmtId="0" fontId="19" fillId="3" borderId="0" xfId="8" applyFont="1" applyFill="1"/>
    <xf numFmtId="0" fontId="20" fillId="3" borderId="0" xfId="8" applyFont="1" applyFill="1"/>
    <xf numFmtId="0" fontId="1" fillId="3" borderId="0" xfId="8" applyFill="1" applyAlignment="1">
      <alignment vertical="center"/>
    </xf>
    <xf numFmtId="0" fontId="1" fillId="3" borderId="0" xfId="8" applyFill="1" applyAlignment="1">
      <alignment horizontal="right" vertical="center"/>
    </xf>
    <xf numFmtId="0" fontId="1" fillId="5" borderId="0" xfId="8" applyFill="1"/>
    <xf numFmtId="0" fontId="1" fillId="4" borderId="0" xfId="8" applyFill="1"/>
    <xf numFmtId="0" fontId="3" fillId="3" borderId="0" xfId="25" applyFill="1" applyAlignment="1">
      <alignment vertical="center"/>
    </xf>
    <xf numFmtId="0" fontId="1" fillId="4" borderId="0" xfId="8" applyFill="1" applyAlignment="1">
      <alignment vertical="center"/>
    </xf>
    <xf numFmtId="0" fontId="4" fillId="3" borderId="0" xfId="2" applyFill="1" applyAlignment="1" applyProtection="1">
      <alignment vertical="center"/>
    </xf>
    <xf numFmtId="0" fontId="1" fillId="5" borderId="0" xfId="8" applyFill="1" applyAlignment="1">
      <alignment vertical="center"/>
    </xf>
    <xf numFmtId="0" fontId="17" fillId="5" borderId="0" xfId="25" applyFont="1" applyFill="1" applyAlignment="1">
      <alignment horizontal="right" vertical="center" indent="1"/>
    </xf>
    <xf numFmtId="0" fontId="3" fillId="3" borderId="0" xfId="25" applyFill="1"/>
    <xf numFmtId="0" fontId="3" fillId="5" borderId="0" xfId="25" applyFill="1"/>
    <xf numFmtId="0" fontId="4" fillId="3" borderId="0" xfId="2" applyNumberFormat="1" applyFill="1" applyAlignment="1" applyProtection="1">
      <alignment vertical="center"/>
    </xf>
    <xf numFmtId="0" fontId="1" fillId="3" borderId="0" xfId="26" applyFont="1" applyFill="1" applyAlignment="1">
      <alignment vertical="center"/>
    </xf>
    <xf numFmtId="0" fontId="24" fillId="3" borderId="0" xfId="26" applyFont="1" applyFill="1"/>
    <xf numFmtId="0" fontId="40" fillId="3" borderId="0" xfId="8" applyFont="1" applyFill="1"/>
    <xf numFmtId="0" fontId="24" fillId="5" borderId="0" xfId="26" applyFont="1" applyFill="1"/>
    <xf numFmtId="0" fontId="17" fillId="5" borderId="0" xfId="8" applyFont="1" applyFill="1"/>
    <xf numFmtId="0" fontId="17" fillId="0" borderId="0" xfId="8" applyFont="1"/>
    <xf numFmtId="0" fontId="1" fillId="0" borderId="0" xfId="8"/>
    <xf numFmtId="1" fontId="41" fillId="3" borderId="0" xfId="5" applyNumberFormat="1" applyFont="1" applyFill="1"/>
    <xf numFmtId="3" fontId="1" fillId="3" borderId="0" xfId="8" applyNumberFormat="1" applyFill="1"/>
    <xf numFmtId="0" fontId="42" fillId="3" borderId="0" xfId="8" applyFont="1" applyFill="1"/>
    <xf numFmtId="0" fontId="41" fillId="4" borderId="0" xfId="8" applyFont="1" applyFill="1"/>
    <xf numFmtId="9" fontId="40" fillId="3" borderId="0" xfId="28" applyFont="1" applyFill="1" applyBorder="1"/>
    <xf numFmtId="0" fontId="25" fillId="5" borderId="0" xfId="16" applyFont="1" applyFill="1" applyAlignment="1">
      <alignment horizontal="left"/>
    </xf>
    <xf numFmtId="169" fontId="1" fillId="5" borderId="0" xfId="6" applyNumberFormat="1" applyFont="1" applyFill="1" applyBorder="1" applyAlignment="1">
      <alignment horizontal="right" vertical="center"/>
    </xf>
    <xf numFmtId="0" fontId="1" fillId="3" borderId="0" xfId="17" applyFont="1" applyFill="1" applyAlignment="1">
      <alignment vertical="center"/>
    </xf>
    <xf numFmtId="0" fontId="4" fillId="3" borderId="0" xfId="2" applyFill="1" applyBorder="1" applyAlignment="1" applyProtection="1">
      <alignment vertical="center"/>
    </xf>
    <xf numFmtId="0" fontId="15" fillId="3" borderId="0" xfId="19" applyFill="1"/>
    <xf numFmtId="173" fontId="1" fillId="3" borderId="0" xfId="19" applyNumberFormat="1" applyFont="1" applyFill="1"/>
    <xf numFmtId="0" fontId="1" fillId="3" borderId="0" xfId="19" applyFont="1" applyFill="1"/>
    <xf numFmtId="0" fontId="8" fillId="3" borderId="0" xfId="19" applyFont="1" applyFill="1"/>
    <xf numFmtId="3" fontId="8" fillId="3" borderId="0" xfId="19" applyNumberFormat="1" applyFont="1" applyFill="1"/>
    <xf numFmtId="3" fontId="1" fillId="3" borderId="0" xfId="19" applyNumberFormat="1" applyFont="1" applyFill="1"/>
    <xf numFmtId="10" fontId="1" fillId="3" borderId="0" xfId="19" applyNumberFormat="1" applyFont="1" applyFill="1"/>
    <xf numFmtId="174" fontId="15" fillId="3" borderId="0" xfId="19" applyNumberFormat="1" applyFill="1"/>
    <xf numFmtId="175" fontId="1" fillId="3" borderId="0" xfId="19" applyNumberFormat="1" applyFont="1" applyFill="1"/>
    <xf numFmtId="174" fontId="1" fillId="3" borderId="0" xfId="19" applyNumberFormat="1" applyFont="1" applyFill="1"/>
    <xf numFmtId="3" fontId="1" fillId="5" borderId="0" xfId="8" applyNumberFormat="1" applyFill="1"/>
    <xf numFmtId="4" fontId="17" fillId="5" borderId="0" xfId="5" applyNumberFormat="1" applyFont="1" applyFill="1" applyBorder="1" applyAlignment="1">
      <alignment horizontal="center" vertical="center"/>
    </xf>
    <xf numFmtId="0" fontId="8" fillId="3" borderId="0" xfId="8" applyFont="1" applyFill="1"/>
    <xf numFmtId="0" fontId="8" fillId="4" borderId="0" xfId="8" applyFont="1" applyFill="1"/>
    <xf numFmtId="1" fontId="7" fillId="3" borderId="0" xfId="5" applyNumberFormat="1" applyFont="1" applyFill="1"/>
    <xf numFmtId="3" fontId="15" fillId="3" borderId="0" xfId="20" applyNumberFormat="1" applyFill="1"/>
    <xf numFmtId="3" fontId="1" fillId="3" borderId="0" xfId="20" applyNumberFormat="1" applyFont="1" applyFill="1"/>
    <xf numFmtId="3" fontId="8" fillId="3" borderId="0" xfId="5" applyNumberFormat="1" applyFont="1" applyFill="1" applyBorder="1" applyAlignment="1">
      <alignment horizontal="center"/>
    </xf>
    <xf numFmtId="169" fontId="17" fillId="5" borderId="0" xfId="6" applyNumberFormat="1" applyFont="1" applyFill="1" applyBorder="1" applyAlignment="1">
      <alignment horizontal="right" vertical="center"/>
    </xf>
    <xf numFmtId="0" fontId="1" fillId="3" borderId="0" xfId="21" applyFont="1" applyFill="1"/>
    <xf numFmtId="1" fontId="17" fillId="3" borderId="0" xfId="5" applyNumberFormat="1" applyFont="1" applyFill="1"/>
    <xf numFmtId="174" fontId="8" fillId="3" borderId="0" xfId="5" applyNumberFormat="1" applyFont="1" applyFill="1" applyBorder="1" applyAlignment="1">
      <alignment horizontal="center"/>
    </xf>
    <xf numFmtId="173" fontId="8" fillId="3" borderId="0" xfId="5" applyNumberFormat="1" applyFont="1" applyFill="1" applyBorder="1" applyAlignment="1">
      <alignment horizontal="center"/>
    </xf>
    <xf numFmtId="0" fontId="1" fillId="3" borderId="0" xfId="20" applyFont="1" applyFill="1"/>
    <xf numFmtId="9" fontId="1" fillId="3" borderId="0" xfId="20" applyNumberFormat="1" applyFont="1" applyFill="1"/>
    <xf numFmtId="3" fontId="1" fillId="3" borderId="0" xfId="21" applyNumberFormat="1" applyFont="1" applyFill="1"/>
    <xf numFmtId="4" fontId="1" fillId="3" borderId="0" xfId="21" applyNumberFormat="1" applyFont="1" applyFill="1"/>
    <xf numFmtId="4" fontId="8" fillId="3" borderId="0" xfId="21" applyNumberFormat="1" applyFont="1" applyFill="1"/>
    <xf numFmtId="0" fontId="15" fillId="3" borderId="0" xfId="22" applyFill="1"/>
    <xf numFmtId="0" fontId="1" fillId="3" borderId="0" xfId="22" applyFont="1" applyFill="1"/>
    <xf numFmtId="1" fontId="28" fillId="3" borderId="0" xfId="5" applyNumberFormat="1" applyFont="1" applyFill="1"/>
    <xf numFmtId="0" fontId="15" fillId="3" borderId="0" xfId="20" applyFill="1"/>
    <xf numFmtId="3" fontId="1" fillId="3" borderId="0" xfId="22" applyNumberFormat="1" applyFont="1" applyFill="1"/>
    <xf numFmtId="3" fontId="15" fillId="3" borderId="0" xfId="22" applyNumberFormat="1" applyFill="1"/>
    <xf numFmtId="4" fontId="1" fillId="3" borderId="0" xfId="22" applyNumberFormat="1" applyFont="1" applyFill="1"/>
    <xf numFmtId="0" fontId="24" fillId="3" borderId="0" xfId="23" applyFont="1" applyFill="1"/>
    <xf numFmtId="0" fontId="15" fillId="3" borderId="0" xfId="23" applyFill="1"/>
    <xf numFmtId="0" fontId="8" fillId="3" borderId="0" xfId="23" applyFont="1" applyFill="1"/>
    <xf numFmtId="3" fontId="15" fillId="3" borderId="0" xfId="23" applyNumberFormat="1" applyFill="1"/>
    <xf numFmtId="3" fontId="1" fillId="3" borderId="0" xfId="23" applyNumberFormat="1" applyFont="1" applyFill="1"/>
    <xf numFmtId="0" fontId="25" fillId="0" borderId="0" xfId="23" applyFont="1" applyAlignment="1">
      <alignment horizontal="left"/>
    </xf>
    <xf numFmtId="0" fontId="24" fillId="3" borderId="0" xfId="23" applyFont="1" applyFill="1" applyAlignment="1">
      <alignment vertical="center"/>
    </xf>
    <xf numFmtId="3" fontId="24" fillId="3" borderId="0" xfId="23" applyNumberFormat="1" applyFont="1" applyFill="1" applyAlignment="1">
      <alignment vertical="center"/>
    </xf>
    <xf numFmtId="4" fontId="15" fillId="3" borderId="0" xfId="23" applyNumberFormat="1" applyFill="1" applyAlignment="1">
      <alignment vertical="center"/>
    </xf>
    <xf numFmtId="4" fontId="1" fillId="4" borderId="0" xfId="8" applyNumberFormat="1" applyFill="1" applyAlignment="1">
      <alignment vertical="center"/>
    </xf>
    <xf numFmtId="0" fontId="15" fillId="3" borderId="0" xfId="24" applyFill="1"/>
    <xf numFmtId="0" fontId="1" fillId="3" borderId="0" xfId="24" applyFont="1" applyFill="1"/>
    <xf numFmtId="3" fontId="1" fillId="3" borderId="0" xfId="24" applyNumberFormat="1" applyFont="1" applyFill="1" applyAlignment="1">
      <alignment horizontal="center"/>
    </xf>
    <xf numFmtId="0" fontId="1" fillId="5" borderId="0" xfId="24" applyFont="1" applyFill="1"/>
    <xf numFmtId="0" fontId="15" fillId="3" borderId="0" xfId="24" applyFill="1" applyAlignment="1">
      <alignment vertical="center"/>
    </xf>
    <xf numFmtId="3" fontId="15" fillId="3" borderId="0" xfId="24" applyNumberFormat="1" applyFill="1" applyAlignment="1">
      <alignment vertical="center"/>
    </xf>
    <xf numFmtId="3" fontId="1" fillId="3" borderId="0" xfId="24" applyNumberFormat="1" applyFont="1" applyFill="1" applyAlignment="1">
      <alignment vertical="center"/>
    </xf>
    <xf numFmtId="0" fontId="1" fillId="3" borderId="0" xfId="24" applyFont="1" applyFill="1" applyAlignment="1">
      <alignment vertical="center"/>
    </xf>
    <xf numFmtId="4" fontId="17" fillId="3" borderId="0" xfId="24" applyNumberFormat="1" applyFont="1" applyFill="1" applyAlignment="1">
      <alignment horizontal="left"/>
    </xf>
    <xf numFmtId="1" fontId="7" fillId="5" borderId="0" xfId="5" applyNumberFormat="1" applyFont="1" applyFill="1"/>
    <xf numFmtId="0" fontId="8" fillId="5" borderId="0" xfId="8" applyFont="1" applyFill="1"/>
    <xf numFmtId="3" fontId="8" fillId="5" borderId="0" xfId="5" applyNumberFormat="1" applyFont="1" applyFill="1" applyBorder="1" applyAlignment="1">
      <alignment horizontal="center"/>
    </xf>
    <xf numFmtId="174" fontId="8" fillId="5" borderId="0" xfId="5" applyNumberFormat="1" applyFont="1" applyFill="1" applyBorder="1" applyAlignment="1">
      <alignment horizontal="center"/>
    </xf>
    <xf numFmtId="173" fontId="8" fillId="5" borderId="0" xfId="5" applyNumberFormat="1" applyFont="1" applyFill="1" applyBorder="1" applyAlignment="1">
      <alignment horizontal="center"/>
    </xf>
    <xf numFmtId="3" fontId="8" fillId="5" borderId="0" xfId="8" applyNumberFormat="1" applyFont="1" applyFill="1"/>
    <xf numFmtId="0" fontId="25" fillId="5" borderId="0" xfId="8" applyFont="1" applyFill="1" applyAlignment="1">
      <alignment horizontal="left"/>
    </xf>
    <xf numFmtId="4" fontId="1" fillId="5" borderId="0" xfId="8" applyNumberFormat="1" applyFill="1"/>
    <xf numFmtId="4" fontId="1" fillId="5" borderId="0" xfId="8" applyNumberFormat="1" applyFill="1" applyAlignment="1">
      <alignment vertical="center"/>
    </xf>
    <xf numFmtId="0" fontId="17" fillId="4" borderId="0" xfId="8" applyFont="1" applyFill="1" applyAlignment="1">
      <alignment vertical="center"/>
    </xf>
    <xf numFmtId="0" fontId="15" fillId="3" borderId="0" xfId="17" applyFill="1"/>
    <xf numFmtId="0" fontId="1" fillId="3" borderId="0" xfId="17" applyFont="1" applyFill="1"/>
    <xf numFmtId="1" fontId="30" fillId="3" borderId="0" xfId="5" applyNumberFormat="1" applyFont="1" applyFill="1"/>
    <xf numFmtId="0" fontId="15" fillId="3" borderId="0" xfId="17" applyFill="1" applyAlignment="1">
      <alignment vertical="center"/>
    </xf>
    <xf numFmtId="4" fontId="27" fillId="5" borderId="0" xfId="8" applyNumberFormat="1" applyFont="1" applyFill="1" applyAlignment="1">
      <alignment horizontal="center"/>
    </xf>
    <xf numFmtId="4" fontId="4" fillId="5" borderId="0" xfId="2" applyNumberFormat="1" applyFill="1" applyBorder="1" applyAlignment="1" applyProtection="1"/>
    <xf numFmtId="4" fontId="27" fillId="5" borderId="0" xfId="8" applyNumberFormat="1" applyFont="1" applyFill="1"/>
    <xf numFmtId="4" fontId="26" fillId="5" borderId="0" xfId="8" applyNumberFormat="1" applyFont="1" applyFill="1"/>
    <xf numFmtId="4" fontId="43" fillId="5" borderId="0" xfId="8" applyNumberFormat="1" applyFont="1" applyFill="1" applyAlignment="1">
      <alignment horizontal="center"/>
    </xf>
    <xf numFmtId="4" fontId="0" fillId="5" borderId="0" xfId="28" applyNumberFormat="1" applyFont="1" applyFill="1"/>
    <xf numFmtId="4" fontId="34" fillId="5" borderId="0" xfId="8" applyNumberFormat="1" applyFont="1" applyFill="1"/>
    <xf numFmtId="4" fontId="44" fillId="5" borderId="0" xfId="15" applyNumberFormat="1" applyFont="1" applyFill="1" applyAlignment="1">
      <alignment vertical="center" wrapText="1"/>
    </xf>
    <xf numFmtId="0" fontId="34" fillId="5" borderId="0" xfId="8" applyFont="1" applyFill="1"/>
    <xf numFmtId="1" fontId="34" fillId="5" borderId="0" xfId="8" applyNumberFormat="1" applyFont="1" applyFill="1"/>
    <xf numFmtId="3" fontId="34" fillId="5" borderId="0" xfId="8" applyNumberFormat="1" applyFont="1" applyFill="1"/>
    <xf numFmtId="3" fontId="45" fillId="5" borderId="0" xfId="8" applyNumberFormat="1" applyFont="1" applyFill="1"/>
    <xf numFmtId="176" fontId="34" fillId="5" borderId="0" xfId="6" applyNumberFormat="1" applyFont="1" applyFill="1"/>
    <xf numFmtId="4" fontId="27" fillId="5" borderId="0" xfId="8" applyNumberFormat="1" applyFont="1" applyFill="1" applyAlignment="1">
      <alignment vertical="center" wrapText="1"/>
    </xf>
    <xf numFmtId="2" fontId="34" fillId="5" borderId="0" xfId="8" applyNumberFormat="1" applyFont="1" applyFill="1"/>
    <xf numFmtId="0" fontId="45" fillId="5" borderId="0" xfId="31" applyFont="1" applyFill="1" applyAlignment="1" applyProtection="1">
      <alignment horizontal="center"/>
      <protection locked="0"/>
    </xf>
    <xf numFmtId="165" fontId="34" fillId="5" borderId="0" xfId="8" applyNumberFormat="1" applyFont="1" applyFill="1"/>
    <xf numFmtId="4" fontId="8" fillId="5" borderId="0" xfId="8" applyNumberFormat="1" applyFont="1" applyFill="1"/>
    <xf numFmtId="4" fontId="27" fillId="5" borderId="0" xfId="8" applyNumberFormat="1" applyFont="1" applyFill="1" applyAlignment="1">
      <alignment vertical="center"/>
    </xf>
    <xf numFmtId="4" fontId="27" fillId="5" borderId="0" xfId="8" applyNumberFormat="1" applyFont="1" applyFill="1" applyAlignment="1">
      <alignment wrapText="1"/>
    </xf>
    <xf numFmtId="166" fontId="27" fillId="5" borderId="0" xfId="8" applyNumberFormat="1" applyFont="1" applyFill="1" applyAlignment="1">
      <alignment horizontal="center"/>
    </xf>
    <xf numFmtId="166" fontId="19" fillId="5" borderId="0" xfId="8" applyNumberFormat="1" applyFont="1" applyFill="1"/>
    <xf numFmtId="166" fontId="43" fillId="5" borderId="0" xfId="8" applyNumberFormat="1" applyFont="1" applyFill="1" applyAlignment="1">
      <alignment horizontal="center"/>
    </xf>
    <xf numFmtId="9" fontId="0" fillId="5" borderId="0" xfId="28" applyFont="1" applyFill="1"/>
    <xf numFmtId="167" fontId="1" fillId="5" borderId="0" xfId="8" applyNumberFormat="1" applyFill="1"/>
    <xf numFmtId="168" fontId="1" fillId="5" borderId="0" xfId="8" applyNumberFormat="1" applyFill="1"/>
    <xf numFmtId="4" fontId="46" fillId="5" borderId="0" xfId="15" applyNumberFormat="1" applyFont="1" applyFill="1"/>
    <xf numFmtId="0" fontId="1" fillId="4" borderId="0" xfId="32" applyFont="1" applyFill="1"/>
    <xf numFmtId="0" fontId="1" fillId="3" borderId="0" xfId="32" applyFont="1" applyFill="1"/>
    <xf numFmtId="0" fontId="47" fillId="3" borderId="0" xfId="32" applyFill="1"/>
    <xf numFmtId="0" fontId="47" fillId="4" borderId="0" xfId="32" applyFill="1"/>
    <xf numFmtId="4" fontId="4" fillId="3" borderId="0" xfId="2" applyNumberFormat="1" applyFill="1" applyAlignment="1" applyProtection="1"/>
    <xf numFmtId="4" fontId="1" fillId="3" borderId="0" xfId="18" applyNumberFormat="1" applyFont="1" applyFill="1"/>
    <xf numFmtId="0" fontId="1" fillId="3" borderId="0" xfId="18" applyFont="1" applyFill="1"/>
    <xf numFmtId="4" fontId="1" fillId="3" borderId="0" xfId="33" applyNumberFormat="1" applyFont="1" applyFill="1"/>
    <xf numFmtId="3" fontId="1" fillId="3" borderId="0" xfId="18" applyNumberFormat="1" applyFont="1" applyFill="1"/>
    <xf numFmtId="0" fontId="48" fillId="3" borderId="0" xfId="18" applyFont="1" applyFill="1"/>
    <xf numFmtId="4" fontId="48" fillId="3" borderId="0" xfId="18" applyNumberFormat="1" applyFont="1" applyFill="1" applyAlignment="1">
      <alignment horizontal="left"/>
    </xf>
    <xf numFmtId="3" fontId="48" fillId="3" borderId="0" xfId="18" applyNumberFormat="1" applyFont="1" applyFill="1" applyAlignment="1">
      <alignment horizontal="left"/>
    </xf>
    <xf numFmtId="0" fontId="23" fillId="3" borderId="0" xfId="18" applyFont="1" applyFill="1"/>
    <xf numFmtId="1" fontId="48" fillId="3" borderId="0" xfId="5" applyNumberFormat="1" applyFont="1" applyFill="1"/>
    <xf numFmtId="0" fontId="1" fillId="4" borderId="0" xfId="32" applyFont="1" applyFill="1" applyAlignment="1">
      <alignment horizontal="right" indent="1"/>
    </xf>
    <xf numFmtId="0" fontId="1" fillId="4" borderId="0" xfId="32" applyFont="1" applyFill="1" applyAlignment="1">
      <alignment vertical="center"/>
    </xf>
    <xf numFmtId="4" fontId="4" fillId="3" borderId="0" xfId="2" applyNumberFormat="1" applyFill="1" applyAlignment="1" applyProtection="1">
      <alignment vertical="center"/>
    </xf>
    <xf numFmtId="0" fontId="1" fillId="3" borderId="0" xfId="32" applyFont="1" applyFill="1" applyAlignment="1">
      <alignment vertical="center"/>
    </xf>
    <xf numFmtId="4" fontId="4" fillId="3" borderId="0" xfId="2" applyNumberFormat="1" applyFill="1" applyBorder="1" applyAlignment="1" applyProtection="1">
      <alignment vertical="center"/>
    </xf>
    <xf numFmtId="4" fontId="1" fillId="3" borderId="0" xfId="34" applyNumberFormat="1" applyFont="1" applyFill="1" applyAlignment="1">
      <alignment vertical="center"/>
    </xf>
    <xf numFmtId="0" fontId="15" fillId="3" borderId="0" xfId="34" applyFill="1" applyAlignment="1">
      <alignment vertical="center"/>
    </xf>
    <xf numFmtId="3" fontId="15" fillId="3" borderId="0" xfId="34" applyNumberFormat="1" applyFill="1" applyAlignment="1">
      <alignment vertical="center"/>
    </xf>
    <xf numFmtId="0" fontId="41" fillId="3" borderId="0" xfId="34" applyFont="1" applyFill="1" applyAlignment="1">
      <alignment horizontal="right" indent="1"/>
    </xf>
    <xf numFmtId="0" fontId="50" fillId="3" borderId="0" xfId="34" applyFont="1" applyFill="1"/>
    <xf numFmtId="0" fontId="1" fillId="3" borderId="0" xfId="34" applyFont="1" applyFill="1"/>
    <xf numFmtId="9" fontId="1" fillId="3" borderId="0" xfId="34" applyNumberFormat="1" applyFont="1" applyFill="1"/>
    <xf numFmtId="0" fontId="15" fillId="3" borderId="0" xfId="34" applyFill="1"/>
    <xf numFmtId="1" fontId="41" fillId="3" borderId="0" xfId="5" applyNumberFormat="1" applyFont="1" applyFill="1" applyAlignment="1">
      <alignment horizontal="right" indent="1"/>
    </xf>
    <xf numFmtId="1" fontId="50" fillId="3" borderId="0" xfId="5" applyNumberFormat="1" applyFont="1" applyFill="1"/>
    <xf numFmtId="3" fontId="29" fillId="5" borderId="0" xfId="20" applyNumberFormat="1" applyFont="1" applyFill="1" applyAlignment="1">
      <alignment horizontal="left" vertical="center"/>
    </xf>
    <xf numFmtId="0" fontId="1" fillId="3" borderId="0" xfId="34" applyFont="1" applyFill="1" applyAlignment="1">
      <alignment horizontal="right" indent="1"/>
    </xf>
    <xf numFmtId="0" fontId="1" fillId="3" borderId="0" xfId="32" applyFont="1" applyFill="1" applyAlignment="1">
      <alignment horizontal="right" indent="1"/>
    </xf>
    <xf numFmtId="3" fontId="29" fillId="0" borderId="0" xfId="20" applyNumberFormat="1" applyFont="1" applyAlignment="1">
      <alignment horizontal="left" vertical="center"/>
    </xf>
    <xf numFmtId="0" fontId="47" fillId="4" borderId="0" xfId="32" applyFill="1" applyAlignment="1">
      <alignment vertical="center"/>
    </xf>
    <xf numFmtId="0" fontId="15" fillId="3" borderId="0" xfId="35" applyFill="1" applyAlignment="1">
      <alignment vertical="center"/>
    </xf>
    <xf numFmtId="0" fontId="47" fillId="3" borderId="0" xfId="32" applyFill="1" applyAlignment="1">
      <alignment vertical="center"/>
    </xf>
    <xf numFmtId="4" fontId="8" fillId="3" borderId="0" xfId="35" applyNumberFormat="1" applyFont="1" applyFill="1" applyAlignment="1">
      <alignment vertical="center"/>
    </xf>
    <xf numFmtId="0" fontId="1" fillId="3" borderId="0" xfId="35" applyFont="1" applyFill="1" applyAlignment="1">
      <alignment vertical="center"/>
    </xf>
    <xf numFmtId="4" fontId="1" fillId="3" borderId="0" xfId="35" applyNumberFormat="1" applyFont="1" applyFill="1" applyAlignment="1">
      <alignment vertical="center"/>
    </xf>
    <xf numFmtId="0" fontId="1" fillId="3" borderId="0" xfId="35" applyFont="1" applyFill="1"/>
    <xf numFmtId="0" fontId="15" fillId="3" borderId="0" xfId="35" applyFill="1"/>
    <xf numFmtId="4" fontId="1" fillId="3" borderId="0" xfId="36" applyNumberFormat="1" applyFont="1" applyFill="1"/>
    <xf numFmtId="0" fontId="1" fillId="3" borderId="0" xfId="36" applyFont="1" applyFill="1"/>
    <xf numFmtId="0" fontId="1" fillId="3" borderId="0" xfId="36" applyFont="1" applyFill="1" applyAlignment="1">
      <alignment horizontal="center"/>
    </xf>
    <xf numFmtId="4" fontId="7" fillId="3" borderId="0" xfId="5" applyNumberFormat="1" applyFont="1" applyFill="1"/>
    <xf numFmtId="4" fontId="1" fillId="3" borderId="0" xfId="32" applyNumberFormat="1" applyFont="1" applyFill="1"/>
    <xf numFmtId="4" fontId="47" fillId="5" borderId="0" xfId="32" applyNumberFormat="1" applyFill="1"/>
    <xf numFmtId="4" fontId="1" fillId="4" borderId="0" xfId="32" applyNumberFormat="1" applyFont="1" applyFill="1"/>
    <xf numFmtId="4" fontId="1" fillId="0" borderId="0" xfId="32" applyNumberFormat="1" applyFont="1"/>
    <xf numFmtId="4" fontId="1" fillId="5" borderId="0" xfId="32" applyNumberFormat="1" applyFont="1" applyFill="1"/>
    <xf numFmtId="4" fontId="1" fillId="5" borderId="0" xfId="37" applyNumberFormat="1" applyFont="1" applyFill="1"/>
    <xf numFmtId="4" fontId="17" fillId="5" borderId="0" xfId="37" quotePrefix="1" applyNumberFormat="1" applyFont="1" applyFill="1"/>
    <xf numFmtId="4" fontId="28" fillId="5" borderId="0" xfId="37" quotePrefix="1" applyNumberFormat="1" applyFont="1" applyFill="1"/>
    <xf numFmtId="4" fontId="23" fillId="5" borderId="0" xfId="37" applyNumberFormat="1" applyFont="1" applyFill="1" applyAlignment="1">
      <alignment horizontal="left"/>
    </xf>
    <xf numFmtId="4" fontId="17" fillId="5" borderId="0" xfId="5" applyNumberFormat="1" applyFont="1" applyFill="1" applyBorder="1"/>
    <xf numFmtId="4" fontId="8" fillId="5" borderId="0" xfId="37" applyNumberFormat="1" applyFont="1" applyFill="1"/>
    <xf numFmtId="4" fontId="47" fillId="5" borderId="0" xfId="32" quotePrefix="1" applyNumberFormat="1" applyFill="1"/>
    <xf numFmtId="4" fontId="24" fillId="5" borderId="0" xfId="37" applyNumberFormat="1" applyFont="1" applyFill="1"/>
    <xf numFmtId="2" fontId="1" fillId="4" borderId="0" xfId="32" applyNumberFormat="1" applyFont="1" applyFill="1"/>
    <xf numFmtId="2" fontId="1" fillId="3" borderId="0" xfId="32" applyNumberFormat="1" applyFont="1" applyFill="1"/>
    <xf numFmtId="2" fontId="47" fillId="3" borderId="0" xfId="32" applyNumberFormat="1" applyFill="1"/>
    <xf numFmtId="2" fontId="47" fillId="4" borderId="0" xfId="32" applyNumberFormat="1" applyFill="1"/>
    <xf numFmtId="2" fontId="1" fillId="4" borderId="0" xfId="32" applyNumberFormat="1" applyFont="1" applyFill="1" applyAlignment="1">
      <alignment vertical="center"/>
    </xf>
    <xf numFmtId="2" fontId="47" fillId="4" borderId="0" xfId="32" applyNumberFormat="1" applyFill="1" applyAlignment="1">
      <alignment vertical="center"/>
    </xf>
    <xf numFmtId="2" fontId="4" fillId="3" borderId="0" xfId="2" applyNumberFormat="1" applyFill="1" applyAlignment="1" applyProtection="1">
      <alignment vertical="center"/>
    </xf>
    <xf numFmtId="2" fontId="1" fillId="3" borderId="0" xfId="38" applyNumberFormat="1" applyFont="1" applyFill="1" applyAlignment="1">
      <alignment vertical="center"/>
    </xf>
    <xf numFmtId="2" fontId="47" fillId="3" borderId="0" xfId="32" applyNumberFormat="1" applyFill="1" applyAlignment="1">
      <alignment vertical="center"/>
    </xf>
    <xf numFmtId="2" fontId="1" fillId="3" borderId="0" xfId="38" applyNumberFormat="1" applyFont="1" applyFill="1"/>
    <xf numFmtId="2" fontId="7" fillId="3" borderId="0" xfId="5" applyNumberFormat="1" applyFont="1" applyFill="1"/>
    <xf numFmtId="2" fontId="17" fillId="3" borderId="0" xfId="5" applyNumberFormat="1" applyFont="1" applyFill="1"/>
    <xf numFmtId="4" fontId="47" fillId="0" borderId="0" xfId="32" applyNumberFormat="1"/>
    <xf numFmtId="4" fontId="1" fillId="5" borderId="0" xfId="32" applyNumberFormat="1" applyFont="1" applyFill="1" applyAlignment="1">
      <alignment vertical="center"/>
    </xf>
    <xf numFmtId="4" fontId="47" fillId="5" borderId="0" xfId="32" applyNumberFormat="1" applyFill="1" applyAlignment="1">
      <alignment vertical="center"/>
    </xf>
    <xf numFmtId="4" fontId="4" fillId="5" borderId="0" xfId="2" applyNumberFormat="1" applyFill="1" applyBorder="1" applyAlignment="1" applyProtection="1">
      <alignment vertical="center"/>
    </xf>
    <xf numFmtId="4" fontId="47" fillId="4" borderId="0" xfId="32" applyNumberFormat="1" applyFill="1"/>
    <xf numFmtId="4" fontId="1" fillId="4" borderId="0" xfId="32" applyNumberFormat="1" applyFont="1" applyFill="1" applyAlignment="1">
      <alignment vertical="center"/>
    </xf>
    <xf numFmtId="4" fontId="47" fillId="4" borderId="0" xfId="32" applyNumberFormat="1" applyFill="1" applyAlignment="1">
      <alignment vertical="center"/>
    </xf>
    <xf numFmtId="4" fontId="8" fillId="3" borderId="0" xfId="39" applyNumberFormat="1" applyFont="1" applyFill="1" applyAlignment="1">
      <alignment vertical="center"/>
    </xf>
    <xf numFmtId="0" fontId="1" fillId="3" borderId="0" xfId="40" applyFont="1" applyFill="1" applyAlignment="1">
      <alignment vertical="center"/>
    </xf>
    <xf numFmtId="0" fontId="15" fillId="3" borderId="0" xfId="40" applyFill="1" applyAlignment="1">
      <alignment vertical="center"/>
    </xf>
    <xf numFmtId="0" fontId="1" fillId="3" borderId="0" xfId="40" applyFont="1" applyFill="1"/>
    <xf numFmtId="0" fontId="15" fillId="3" borderId="0" xfId="40" applyFill="1"/>
    <xf numFmtId="4" fontId="9" fillId="11" borderId="20" xfId="15" applyNumberFormat="1" applyFont="1" applyFill="1" applyBorder="1" applyAlignment="1">
      <alignment horizontal="center" vertical="center" wrapText="1"/>
    </xf>
    <xf numFmtId="49" fontId="7" fillId="8" borderId="0" xfId="6" applyNumberFormat="1" applyFont="1" applyFill="1" applyBorder="1" applyAlignment="1">
      <alignment horizontal="center" vertical="center"/>
    </xf>
    <xf numFmtId="0" fontId="7" fillId="8" borderId="0" xfId="6" applyNumberFormat="1" applyFont="1" applyFill="1" applyBorder="1" applyAlignment="1">
      <alignment horizontal="center" vertical="center"/>
    </xf>
    <xf numFmtId="169" fontId="7" fillId="8" borderId="0" xfId="5" applyNumberFormat="1" applyFont="1" applyFill="1" applyBorder="1" applyAlignment="1">
      <alignment horizontal="right" vertical="center" indent="1"/>
    </xf>
    <xf numFmtId="4" fontId="51" fillId="5" borderId="0" xfId="16" applyNumberFormat="1" applyFont="1" applyFill="1" applyAlignment="1">
      <alignment horizontal="left" vertical="center"/>
    </xf>
    <xf numFmtId="169" fontId="45" fillId="5" borderId="0" xfId="6" applyNumberFormat="1" applyFont="1" applyFill="1" applyBorder="1" applyAlignment="1">
      <alignment horizontal="right" vertical="center"/>
    </xf>
    <xf numFmtId="4" fontId="7" fillId="8" borderId="0" xfId="5" applyNumberFormat="1" applyFont="1" applyFill="1" applyBorder="1" applyAlignment="1">
      <alignment horizontal="center" vertical="center"/>
    </xf>
    <xf numFmtId="0" fontId="7" fillId="8" borderId="0" xfId="5" applyNumberFormat="1" applyFont="1" applyFill="1" applyBorder="1" applyAlignment="1">
      <alignment horizontal="center" vertical="center"/>
    </xf>
    <xf numFmtId="2" fontId="7" fillId="8" borderId="0" xfId="5" applyNumberFormat="1" applyFont="1" applyFill="1" applyBorder="1" applyAlignment="1">
      <alignment horizontal="left" vertical="center"/>
    </xf>
    <xf numFmtId="169" fontId="7" fillId="8" borderId="0" xfId="6" applyNumberFormat="1" applyFont="1" applyFill="1" applyBorder="1" applyAlignment="1">
      <alignment horizontal="right" vertical="center" indent="1"/>
    </xf>
    <xf numFmtId="2" fontId="7" fillId="8" borderId="0" xfId="5" applyNumberFormat="1" applyFont="1" applyFill="1" applyBorder="1" applyAlignment="1">
      <alignment horizontal="right" vertical="center" indent="1"/>
    </xf>
    <xf numFmtId="0" fontId="11" fillId="3" borderId="0" xfId="2" applyFont="1" applyFill="1" applyBorder="1" applyAlignment="1" applyProtection="1">
      <alignment vertical="center"/>
    </xf>
    <xf numFmtId="4" fontId="51" fillId="5" borderId="0" xfId="20" applyNumberFormat="1" applyFont="1" applyFill="1" applyAlignment="1">
      <alignment horizontal="right" vertical="center" indent="1"/>
    </xf>
    <xf numFmtId="4" fontId="54" fillId="5" borderId="0" xfId="20" applyNumberFormat="1" applyFont="1" applyFill="1" applyAlignment="1">
      <alignment horizontal="right" vertical="center" indent="1"/>
    </xf>
    <xf numFmtId="4" fontId="55" fillId="11" borderId="0" xfId="5" applyNumberFormat="1" applyFont="1" applyFill="1" applyBorder="1" applyAlignment="1">
      <alignment horizontal="left" vertical="center"/>
    </xf>
    <xf numFmtId="4" fontId="45" fillId="5" borderId="0" xfId="5" applyNumberFormat="1" applyFont="1" applyFill="1" applyBorder="1" applyAlignment="1">
      <alignment horizontal="right" vertical="center" indent="1"/>
    </xf>
    <xf numFmtId="170" fontId="37" fillId="11" borderId="0" xfId="4" applyNumberFormat="1" applyFont="1" applyFill="1"/>
    <xf numFmtId="4" fontId="8" fillId="5" borderId="0" xfId="8" applyNumberFormat="1" applyFont="1" applyFill="1" applyAlignment="1">
      <alignment vertical="center"/>
    </xf>
    <xf numFmtId="4" fontId="45" fillId="11" borderId="0" xfId="5" applyNumberFormat="1" applyFont="1" applyFill="1" applyBorder="1" applyAlignment="1">
      <alignment horizontal="right" vertical="center" indent="1"/>
    </xf>
    <xf numFmtId="4" fontId="55" fillId="11" borderId="0" xfId="5" applyNumberFormat="1" applyFont="1" applyFill="1" applyBorder="1" applyAlignment="1">
      <alignment horizontal="right" vertical="center" indent="1"/>
    </xf>
    <xf numFmtId="4" fontId="45" fillId="5" borderId="0" xfId="5" applyNumberFormat="1" applyFont="1" applyFill="1" applyBorder="1" applyAlignment="1">
      <alignment horizontal="right" vertical="center"/>
    </xf>
    <xf numFmtId="170" fontId="45" fillId="5" borderId="0" xfId="4" applyNumberFormat="1" applyFont="1" applyFill="1" applyBorder="1" applyAlignment="1">
      <alignment horizontal="right" vertical="center" indent="1"/>
    </xf>
    <xf numFmtId="0" fontId="34" fillId="5" borderId="0" xfId="0" applyFont="1" applyFill="1" applyAlignment="1">
      <alignment horizontal="right" vertical="center"/>
    </xf>
    <xf numFmtId="0" fontId="37" fillId="11" borderId="0" xfId="0" applyFont="1" applyFill="1" applyAlignment="1">
      <alignment vertical="center"/>
    </xf>
    <xf numFmtId="170" fontId="34" fillId="11" borderId="0" xfId="4" applyNumberFormat="1" applyFont="1" applyFill="1"/>
    <xf numFmtId="171" fontId="34" fillId="11" borderId="0" xfId="4" applyNumberFormat="1" applyFont="1" applyFill="1"/>
    <xf numFmtId="41" fontId="8" fillId="11" borderId="0" xfId="4" applyFont="1" applyFill="1" applyBorder="1" applyAlignment="1">
      <alignment horizontal="right" vertical="center" indent="1"/>
    </xf>
    <xf numFmtId="164" fontId="34" fillId="11" borderId="0" xfId="41" applyFont="1" applyFill="1"/>
    <xf numFmtId="164" fontId="34" fillId="5" borderId="0" xfId="41" applyFont="1" applyFill="1" applyAlignment="1">
      <alignment horizontal="right" vertical="center"/>
    </xf>
    <xf numFmtId="164" fontId="37" fillId="11" borderId="0" xfId="41" applyFont="1" applyFill="1" applyAlignment="1">
      <alignment vertical="center"/>
    </xf>
    <xf numFmtId="164" fontId="55" fillId="11" borderId="0" xfId="41" applyFont="1" applyFill="1" applyBorder="1" applyAlignment="1">
      <alignment horizontal="left" vertical="center"/>
    </xf>
    <xf numFmtId="164" fontId="45" fillId="11" borderId="0" xfId="41" applyFont="1" applyFill="1" applyBorder="1" applyAlignment="1">
      <alignment horizontal="right" vertical="center" indent="1"/>
    </xf>
    <xf numFmtId="164" fontId="55" fillId="11" borderId="0" xfId="41" applyFont="1" applyFill="1" applyBorder="1" applyAlignment="1">
      <alignment horizontal="right" vertical="center" indent="1"/>
    </xf>
    <xf numFmtId="164" fontId="45" fillId="5" borderId="0" xfId="41" applyFont="1" applyFill="1" applyBorder="1" applyAlignment="1">
      <alignment horizontal="right" vertical="center"/>
    </xf>
    <xf numFmtId="164" fontId="45" fillId="5" borderId="0" xfId="41" applyFont="1" applyFill="1" applyBorder="1" applyAlignment="1">
      <alignment horizontal="right" vertical="center" indent="1"/>
    </xf>
    <xf numFmtId="164" fontId="37" fillId="11" borderId="0" xfId="41" applyFont="1" applyFill="1"/>
    <xf numFmtId="0" fontId="57" fillId="3" borderId="0" xfId="8" applyFont="1" applyFill="1" applyAlignment="1">
      <alignment vertical="center"/>
    </xf>
    <xf numFmtId="170" fontId="35" fillId="11" borderId="0" xfId="4" applyNumberFormat="1" applyFont="1" applyFill="1" applyAlignment="1">
      <alignment horizontal="right"/>
    </xf>
    <xf numFmtId="170" fontId="45" fillId="5" borderId="0" xfId="4" applyNumberFormat="1" applyFont="1" applyFill="1" applyBorder="1" applyAlignment="1">
      <alignment horizontal="right" vertical="center"/>
    </xf>
    <xf numFmtId="4" fontId="8" fillId="11" borderId="0" xfId="5" applyNumberFormat="1" applyFont="1" applyFill="1" applyBorder="1" applyAlignment="1">
      <alignment horizontal="right" vertical="center"/>
    </xf>
    <xf numFmtId="164" fontId="34" fillId="11" borderId="0" xfId="41" applyFont="1" applyFill="1" applyAlignment="1">
      <alignment horizontal="right"/>
    </xf>
    <xf numFmtId="170" fontId="34" fillId="11" borderId="0" xfId="4" applyNumberFormat="1" applyFont="1" applyFill="1" applyAlignment="1">
      <alignment horizontal="right"/>
    </xf>
    <xf numFmtId="0" fontId="7" fillId="8" borderId="0" xfId="25" applyFont="1" applyFill="1" applyAlignment="1">
      <alignment horizontal="right" vertical="center" indent="1"/>
    </xf>
    <xf numFmtId="0" fontId="45" fillId="5" borderId="0" xfId="25" applyFont="1" applyFill="1" applyAlignment="1">
      <alignment vertical="center"/>
    </xf>
    <xf numFmtId="0" fontId="11" fillId="3" borderId="0" xfId="2" applyFont="1" applyFill="1" applyAlignment="1" applyProtection="1">
      <alignment vertical="center"/>
    </xf>
    <xf numFmtId="0" fontId="45" fillId="5" borderId="0" xfId="26" applyFont="1" applyFill="1" applyAlignment="1">
      <alignment horizontal="left" vertical="center"/>
    </xf>
    <xf numFmtId="11" fontId="51" fillId="5" borderId="0" xfId="26" applyNumberFormat="1" applyFont="1" applyFill="1" applyAlignment="1">
      <alignment horizontal="right" vertical="center" indent="1"/>
    </xf>
    <xf numFmtId="49" fontId="51" fillId="5" borderId="0" xfId="26" applyNumberFormat="1" applyFont="1" applyFill="1" applyAlignment="1">
      <alignment horizontal="right" vertical="center" indent="1"/>
    </xf>
    <xf numFmtId="0" fontId="7" fillId="8" borderId="0" xfId="25" applyFont="1" applyFill="1" applyAlignment="1">
      <alignment vertical="center"/>
    </xf>
    <xf numFmtId="0" fontId="11" fillId="3" borderId="0" xfId="2" applyNumberFormat="1" applyFont="1" applyFill="1" applyAlignment="1" applyProtection="1">
      <alignment vertical="center"/>
    </xf>
    <xf numFmtId="0" fontId="45" fillId="5" borderId="0" xfId="26" applyFont="1" applyFill="1"/>
    <xf numFmtId="0" fontId="45" fillId="5" borderId="0" xfId="26" applyFont="1" applyFill="1" applyAlignment="1">
      <alignment horizontal="left"/>
    </xf>
    <xf numFmtId="0" fontId="45" fillId="5" borderId="0" xfId="26" applyFont="1" applyFill="1" applyAlignment="1">
      <alignment horizontal="left" indent="1"/>
    </xf>
    <xf numFmtId="0" fontId="45" fillId="5" borderId="0" xfId="25" applyFont="1" applyFill="1" applyAlignment="1">
      <alignment horizontal="left" vertical="center" indent="1"/>
    </xf>
    <xf numFmtId="0" fontId="45" fillId="5" borderId="0" xfId="25" applyFont="1" applyFill="1" applyAlignment="1">
      <alignment horizontal="left" vertical="center"/>
    </xf>
    <xf numFmtId="0" fontId="51" fillId="5" borderId="0" xfId="26" applyFont="1" applyFill="1"/>
    <xf numFmtId="0" fontId="51" fillId="5" borderId="0" xfId="26" applyFont="1" applyFill="1" applyAlignment="1">
      <alignment horizontal="left" indent="2"/>
    </xf>
    <xf numFmtId="11" fontId="51" fillId="5" borderId="0" xfId="26" applyNumberFormat="1" applyFont="1" applyFill="1" applyAlignment="1">
      <alignment horizontal="right" indent="1"/>
    </xf>
    <xf numFmtId="0" fontId="7" fillId="8" borderId="0" xfId="25" applyFont="1" applyFill="1" applyAlignment="1">
      <alignment horizontal="left" vertical="center"/>
    </xf>
    <xf numFmtId="0" fontId="7" fillId="8" borderId="0" xfId="25" applyFont="1" applyFill="1" applyAlignment="1">
      <alignment horizontal="left" vertical="center" indent="1"/>
    </xf>
    <xf numFmtId="0" fontId="7" fillId="8" borderId="0" xfId="25" applyFont="1" applyFill="1" applyAlignment="1">
      <alignment horizontal="left" vertical="center" indent="2"/>
    </xf>
    <xf numFmtId="4" fontId="11" fillId="5" borderId="0" xfId="2" applyNumberFormat="1" applyFont="1" applyFill="1" applyBorder="1" applyAlignment="1" applyProtection="1"/>
    <xf numFmtId="0" fontId="61" fillId="5" borderId="0" xfId="0" applyFont="1" applyFill="1" applyAlignment="1">
      <alignment vertical="center"/>
    </xf>
    <xf numFmtId="0" fontId="62" fillId="5" borderId="0" xfId="0" applyFont="1" applyFill="1"/>
    <xf numFmtId="41" fontId="45" fillId="11" borderId="0" xfId="4" applyFont="1" applyFill="1" applyBorder="1" applyAlignment="1">
      <alignment horizontal="right" vertical="center" indent="1"/>
    </xf>
    <xf numFmtId="41" fontId="34" fillId="11" borderId="0" xfId="4" applyFont="1" applyFill="1"/>
    <xf numFmtId="169" fontId="55" fillId="5" borderId="0" xfId="6" applyNumberFormat="1" applyFont="1" applyFill="1" applyBorder="1" applyAlignment="1">
      <alignment horizontal="right" vertical="center"/>
    </xf>
    <xf numFmtId="1" fontId="52" fillId="19" borderId="0" xfId="5" applyNumberFormat="1" applyFont="1" applyFill="1" applyBorder="1" applyAlignment="1">
      <alignment horizontal="left" vertical="center"/>
    </xf>
    <xf numFmtId="1" fontId="57" fillId="5" borderId="0" xfId="5" applyNumberFormat="1" applyFont="1" applyFill="1" applyBorder="1" applyAlignment="1">
      <alignment horizontal="left" vertical="center"/>
    </xf>
    <xf numFmtId="4" fontId="7" fillId="8" borderId="22" xfId="5" applyNumberFormat="1" applyFont="1" applyFill="1" applyBorder="1" applyAlignment="1">
      <alignment horizontal="left" vertical="center"/>
    </xf>
    <xf numFmtId="169" fontId="1" fillId="11" borderId="0" xfId="6" applyNumberFormat="1" applyFont="1" applyFill="1" applyBorder="1" applyAlignment="1">
      <alignment horizontal="right" vertical="center"/>
    </xf>
    <xf numFmtId="4" fontId="45" fillId="8" borderId="12" xfId="14" applyNumberFormat="1" applyFont="1" applyFill="1" applyBorder="1" applyAlignment="1">
      <alignment horizontal="center" vertical="center" wrapText="1"/>
    </xf>
    <xf numFmtId="4" fontId="45" fillId="8" borderId="13" xfId="14" applyNumberFormat="1" applyFont="1" applyFill="1" applyBorder="1" applyAlignment="1">
      <alignment horizontal="center" vertical="center" wrapText="1"/>
    </xf>
    <xf numFmtId="4" fontId="45" fillId="8" borderId="10" xfId="14" applyNumberFormat="1" applyFont="1" applyFill="1" applyBorder="1" applyAlignment="1">
      <alignment horizontal="center" vertical="center" wrapText="1"/>
    </xf>
    <xf numFmtId="4" fontId="45" fillId="8" borderId="13" xfId="14" quotePrefix="1" applyNumberFormat="1" applyFont="1" applyFill="1" applyBorder="1" applyAlignment="1">
      <alignment horizontal="center" vertical="center" wrapText="1"/>
    </xf>
    <xf numFmtId="4" fontId="45" fillId="8" borderId="12" xfId="15" applyNumberFormat="1" applyFont="1" applyFill="1" applyBorder="1" applyAlignment="1">
      <alignment horizontal="center" vertical="center" wrapText="1"/>
    </xf>
    <xf numFmtId="4" fontId="45" fillId="8" borderId="13" xfId="15" applyNumberFormat="1" applyFont="1" applyFill="1" applyBorder="1" applyAlignment="1">
      <alignment horizontal="center" vertical="center" wrapText="1"/>
    </xf>
    <xf numFmtId="4" fontId="45" fillId="11" borderId="0" xfId="5" applyNumberFormat="1" applyFont="1" applyFill="1" applyBorder="1" applyAlignment="1">
      <alignment horizontal="right" vertical="center"/>
    </xf>
    <xf numFmtId="170" fontId="45" fillId="11" borderId="0" xfId="4" applyNumberFormat="1" applyFont="1" applyFill="1" applyBorder="1" applyAlignment="1">
      <alignment horizontal="right" vertical="center" indent="1"/>
    </xf>
    <xf numFmtId="4" fontId="53" fillId="11" borderId="0" xfId="20" applyNumberFormat="1" applyFont="1" applyFill="1" applyAlignment="1">
      <alignment horizontal="left" vertical="center"/>
    </xf>
    <xf numFmtId="170" fontId="34" fillId="11" borderId="0" xfId="4" applyNumberFormat="1" applyFont="1" applyFill="1" applyAlignment="1">
      <alignment horizontal="right" vertical="center"/>
    </xf>
    <xf numFmtId="169" fontId="17" fillId="11" borderId="0" xfId="6" applyNumberFormat="1" applyFont="1" applyFill="1" applyBorder="1" applyAlignment="1">
      <alignment horizontal="right" vertical="center"/>
    </xf>
    <xf numFmtId="0" fontId="45" fillId="3" borderId="0" xfId="40" applyFont="1" applyFill="1" applyAlignment="1">
      <alignment vertical="center"/>
    </xf>
    <xf numFmtId="3" fontId="45" fillId="5" borderId="0" xfId="25" applyNumberFormat="1" applyFont="1" applyFill="1" applyAlignment="1">
      <alignment horizontal="center" vertical="center"/>
    </xf>
    <xf numFmtId="172" fontId="45" fillId="5" borderId="0" xfId="25" applyNumberFormat="1" applyFont="1" applyFill="1" applyAlignment="1">
      <alignment horizontal="center" vertical="center"/>
    </xf>
    <xf numFmtId="0" fontId="45" fillId="5" borderId="0" xfId="25" applyFont="1" applyFill="1" applyAlignment="1">
      <alignment horizontal="center" vertical="center"/>
    </xf>
    <xf numFmtId="0" fontId="63" fillId="8" borderId="35" xfId="8" applyFont="1" applyFill="1" applyBorder="1" applyAlignment="1">
      <alignment horizontal="center" vertical="center"/>
    </xf>
    <xf numFmtId="0" fontId="45" fillId="11" borderId="35" xfId="8" applyFont="1" applyFill="1" applyBorder="1" applyAlignment="1">
      <alignment horizontal="justify" vertical="center"/>
    </xf>
    <xf numFmtId="0" fontId="1" fillId="5" borderId="35" xfId="8" applyFill="1" applyBorder="1" applyAlignment="1">
      <alignment horizontal="center"/>
    </xf>
    <xf numFmtId="0" fontId="8" fillId="5" borderId="35" xfId="8" applyFont="1" applyFill="1" applyBorder="1"/>
    <xf numFmtId="0" fontId="45" fillId="11" borderId="35" xfId="8" applyFont="1" applyFill="1" applyBorder="1" applyAlignment="1">
      <alignment wrapText="1"/>
    </xf>
    <xf numFmtId="0" fontId="45" fillId="11" borderId="35" xfId="8" applyFont="1" applyFill="1" applyBorder="1" applyAlignment="1">
      <alignment horizontal="left" vertical="center" wrapText="1"/>
    </xf>
    <xf numFmtId="0" fontId="45" fillId="11" borderId="35" xfId="8" applyFont="1" applyFill="1" applyBorder="1" applyAlignment="1">
      <alignment vertical="center" wrapText="1"/>
    </xf>
    <xf numFmtId="0" fontId="45" fillId="11" borderId="37" xfId="8" applyFont="1" applyFill="1" applyBorder="1" applyAlignment="1">
      <alignment horizontal="justify" vertical="center"/>
    </xf>
    <xf numFmtId="0" fontId="63" fillId="8" borderId="36" xfId="8" applyFont="1" applyFill="1" applyBorder="1" applyAlignment="1">
      <alignment horizontal="center" vertical="center"/>
    </xf>
    <xf numFmtId="0" fontId="45" fillId="11" borderId="37" xfId="8" applyFont="1" applyFill="1" applyBorder="1" applyAlignment="1">
      <alignment horizontal="left" vertical="center" wrapText="1"/>
    </xf>
    <xf numFmtId="0" fontId="45" fillId="11" borderId="37" xfId="8" applyFont="1" applyFill="1" applyBorder="1" applyAlignment="1">
      <alignment vertical="center" wrapText="1"/>
    </xf>
    <xf numFmtId="0" fontId="45" fillId="11" borderId="39" xfId="8" applyFont="1" applyFill="1" applyBorder="1" applyAlignment="1">
      <alignment horizontal="justify" vertical="center"/>
    </xf>
    <xf numFmtId="0" fontId="45" fillId="11" borderId="39" xfId="8" applyFont="1" applyFill="1" applyBorder="1"/>
    <xf numFmtId="0" fontId="45" fillId="11" borderId="38" xfId="8" applyFont="1" applyFill="1" applyBorder="1" applyAlignment="1">
      <alignment horizontal="left" vertical="center" wrapText="1"/>
    </xf>
    <xf numFmtId="0" fontId="45" fillId="11" borderId="39" xfId="8" applyFont="1" applyFill="1" applyBorder="1" applyAlignment="1">
      <alignment vertical="center" wrapText="1"/>
    </xf>
    <xf numFmtId="0" fontId="45" fillId="11" borderId="38" xfId="8" applyFont="1" applyFill="1" applyBorder="1"/>
    <xf numFmtId="0" fontId="45" fillId="11" borderId="37" xfId="8" applyFont="1" applyFill="1" applyBorder="1" applyAlignment="1">
      <alignment vertical="center"/>
    </xf>
    <xf numFmtId="0" fontId="45" fillId="11" borderId="39" xfId="8" applyFont="1" applyFill="1" applyBorder="1" applyAlignment="1">
      <alignment vertical="center"/>
    </xf>
    <xf numFmtId="49" fontId="45" fillId="11" borderId="38" xfId="8" applyNumberFormat="1" applyFont="1" applyFill="1" applyBorder="1" applyAlignment="1">
      <alignment vertical="center"/>
    </xf>
    <xf numFmtId="0" fontId="45" fillId="11" borderId="38" xfId="8" applyFont="1" applyFill="1" applyBorder="1" applyAlignment="1">
      <alignment horizontal="left" wrapText="1"/>
    </xf>
    <xf numFmtId="49" fontId="45" fillId="11" borderId="39" xfId="8" applyNumberFormat="1" applyFont="1" applyFill="1" applyBorder="1" applyAlignment="1">
      <alignment horizontal="left" vertical="center" indent="1"/>
    </xf>
    <xf numFmtId="0" fontId="45" fillId="11" borderId="39" xfId="8" applyFont="1" applyFill="1" applyBorder="1" applyAlignment="1">
      <alignment horizontal="left" vertical="center" indent="1"/>
    </xf>
    <xf numFmtId="0" fontId="70" fillId="5" borderId="0" xfId="0" applyFont="1" applyFill="1" applyAlignment="1">
      <alignment vertical="center"/>
    </xf>
    <xf numFmtId="0" fontId="20" fillId="3" borderId="0" xfId="8" applyFont="1" applyFill="1" applyAlignment="1">
      <alignment horizontal="left"/>
    </xf>
    <xf numFmtId="0" fontId="8" fillId="3" borderId="0" xfId="8" applyFont="1" applyFill="1" applyAlignment="1">
      <alignment horizontal="left"/>
    </xf>
    <xf numFmtId="0" fontId="39" fillId="3" borderId="0" xfId="8" applyFont="1" applyFill="1" applyAlignment="1">
      <alignment horizontal="center"/>
    </xf>
    <xf numFmtId="0" fontId="19" fillId="3" borderId="0" xfId="8" applyFont="1" applyFill="1" applyAlignment="1">
      <alignment horizontal="center"/>
    </xf>
    <xf numFmtId="0" fontId="18" fillId="3" borderId="0" xfId="8" applyFont="1" applyFill="1"/>
    <xf numFmtId="0" fontId="71" fillId="5" borderId="0" xfId="0" applyFont="1" applyFill="1" applyAlignment="1">
      <alignment horizontal="left"/>
    </xf>
    <xf numFmtId="0" fontId="71" fillId="5" borderId="0" xfId="0" applyFont="1" applyFill="1" applyAlignment="1">
      <alignment horizontal="left" vertical="center"/>
    </xf>
    <xf numFmtId="0" fontId="72" fillId="5" borderId="0" xfId="0" applyFont="1" applyFill="1"/>
    <xf numFmtId="0" fontId="62" fillId="5" borderId="0" xfId="0" applyFont="1" applyFill="1" applyAlignment="1">
      <alignment vertical="center"/>
    </xf>
    <xf numFmtId="0" fontId="58" fillId="3" borderId="0" xfId="2" quotePrefix="1" applyFont="1" applyFill="1" applyBorder="1" applyAlignment="1" applyProtection="1">
      <alignment vertical="center"/>
    </xf>
    <xf numFmtId="0" fontId="73" fillId="7" borderId="0" xfId="8" applyFont="1" applyFill="1" applyAlignment="1">
      <alignment vertical="center"/>
    </xf>
    <xf numFmtId="0" fontId="63" fillId="7" borderId="0" xfId="8" applyFont="1" applyFill="1" applyAlignment="1">
      <alignment vertical="center"/>
    </xf>
    <xf numFmtId="0" fontId="57" fillId="12" borderId="0" xfId="8" applyFont="1" applyFill="1" applyAlignment="1">
      <alignment vertical="center"/>
    </xf>
    <xf numFmtId="0" fontId="1" fillId="12" borderId="0" xfId="8" applyFill="1"/>
    <xf numFmtId="0" fontId="22" fillId="12" borderId="0" xfId="8" applyFont="1" applyFill="1"/>
    <xf numFmtId="0" fontId="58" fillId="12" borderId="0" xfId="2" applyFont="1" applyFill="1" applyBorder="1" applyAlignment="1" applyProtection="1">
      <alignment horizontal="left" vertical="center"/>
    </xf>
    <xf numFmtId="0" fontId="64" fillId="3" borderId="0" xfId="8" applyFont="1" applyFill="1" applyAlignment="1">
      <alignment vertical="center"/>
    </xf>
    <xf numFmtId="0" fontId="74" fillId="7" borderId="0" xfId="2" applyFont="1" applyFill="1" applyBorder="1" applyAlignment="1" applyProtection="1">
      <alignment vertical="center"/>
    </xf>
    <xf numFmtId="0" fontId="8" fillId="3" borderId="0" xfId="8" applyFont="1" applyFill="1" applyAlignment="1">
      <alignment vertical="center"/>
    </xf>
    <xf numFmtId="0" fontId="74" fillId="18" borderId="0" xfId="2" applyFont="1" applyFill="1" applyBorder="1" applyAlignment="1" applyProtection="1">
      <alignment vertical="center"/>
    </xf>
    <xf numFmtId="0" fontId="11" fillId="18" borderId="0" xfId="2" applyFont="1" applyFill="1" applyBorder="1" applyAlignment="1" applyProtection="1">
      <alignment vertical="center"/>
    </xf>
    <xf numFmtId="0" fontId="45" fillId="3" borderId="0" xfId="8" applyFont="1" applyFill="1" applyAlignment="1">
      <alignment vertical="center"/>
    </xf>
    <xf numFmtId="0" fontId="74" fillId="16" borderId="0" xfId="2" applyFont="1" applyFill="1" applyBorder="1" applyAlignment="1" applyProtection="1">
      <alignment vertical="center"/>
    </xf>
    <xf numFmtId="0" fontId="45" fillId="7" borderId="0" xfId="8" applyFont="1" applyFill="1" applyAlignment="1">
      <alignment vertical="center"/>
    </xf>
    <xf numFmtId="0" fontId="55" fillId="7" borderId="0" xfId="8" applyFont="1" applyFill="1" applyAlignment="1">
      <alignment vertical="center"/>
    </xf>
    <xf numFmtId="0" fontId="45" fillId="18" borderId="0" xfId="8" applyFont="1" applyFill="1" applyAlignment="1">
      <alignment vertical="center"/>
    </xf>
    <xf numFmtId="0" fontId="45" fillId="16" borderId="0" xfId="8" applyFont="1" applyFill="1" applyAlignment="1">
      <alignment vertical="center"/>
    </xf>
    <xf numFmtId="0" fontId="55" fillId="18" borderId="0" xfId="8" applyFont="1" applyFill="1" applyAlignment="1">
      <alignment vertical="center"/>
    </xf>
    <xf numFmtId="1" fontId="36" fillId="17" borderId="0" xfId="5" applyNumberFormat="1" applyFont="1" applyFill="1" applyBorder="1" applyAlignment="1">
      <alignment vertical="center"/>
    </xf>
    <xf numFmtId="4" fontId="55" fillId="11" borderId="0" xfId="19" applyNumberFormat="1" applyFont="1" applyFill="1" applyAlignment="1">
      <alignment horizontal="left" vertical="center"/>
    </xf>
    <xf numFmtId="0" fontId="64" fillId="3" borderId="0" xfId="8" applyFont="1" applyFill="1"/>
    <xf numFmtId="169" fontId="45" fillId="7" borderId="0" xfId="6" applyNumberFormat="1" applyFont="1" applyFill="1" applyBorder="1" applyAlignment="1">
      <alignment horizontal="right" vertical="center"/>
    </xf>
    <xf numFmtId="169" fontId="55" fillId="8" borderId="0" xfId="6" applyNumberFormat="1" applyFont="1" applyFill="1" applyBorder="1" applyAlignment="1">
      <alignment horizontal="right" vertical="center"/>
    </xf>
    <xf numFmtId="1" fontId="52" fillId="5" borderId="0" xfId="5" applyNumberFormat="1" applyFont="1" applyFill="1" applyBorder="1" applyAlignment="1">
      <alignment horizontal="left" vertical="center" indent="1"/>
    </xf>
    <xf numFmtId="0" fontId="65" fillId="7" borderId="0" xfId="17" applyFont="1" applyFill="1" applyAlignment="1">
      <alignment horizontal="left" vertical="center" indent="3"/>
    </xf>
    <xf numFmtId="3" fontId="65" fillId="7" borderId="0" xfId="17" applyNumberFormat="1" applyFont="1" applyFill="1" applyAlignment="1">
      <alignment horizontal="left" vertical="center" indent="3"/>
    </xf>
    <xf numFmtId="1" fontId="57" fillId="7" borderId="0" xfId="5" applyNumberFormat="1" applyFont="1" applyFill="1" applyBorder="1" applyAlignment="1">
      <alignment horizontal="left" vertical="center" indent="3"/>
    </xf>
    <xf numFmtId="0" fontId="33" fillId="8" borderId="0" xfId="0" applyFont="1" applyFill="1"/>
    <xf numFmtId="0" fontId="57" fillId="3" borderId="0" xfId="40" applyFont="1" applyFill="1" applyAlignment="1">
      <alignment vertical="center"/>
    </xf>
    <xf numFmtId="1" fontId="55" fillId="5" borderId="0" xfId="5" applyNumberFormat="1" applyFont="1" applyFill="1" applyBorder="1" applyAlignment="1">
      <alignment horizontal="left" vertical="center" indent="2"/>
    </xf>
    <xf numFmtId="0" fontId="54" fillId="7" borderId="0" xfId="17" applyFont="1" applyFill="1" applyAlignment="1">
      <alignment horizontal="left" vertical="center" indent="4"/>
    </xf>
    <xf numFmtId="3" fontId="54" fillId="7" borderId="0" xfId="17" applyNumberFormat="1" applyFont="1" applyFill="1" applyAlignment="1">
      <alignment horizontal="left" vertical="center" indent="4"/>
    </xf>
    <xf numFmtId="0" fontId="7" fillId="5" borderId="0" xfId="8" applyFont="1" applyFill="1"/>
    <xf numFmtId="17" fontId="21" fillId="5" borderId="0" xfId="8" applyNumberFormat="1" applyFont="1" applyFill="1" applyAlignment="1">
      <alignment horizontal="center"/>
    </xf>
    <xf numFmtId="0" fontId="20" fillId="5" borderId="0" xfId="8" applyFont="1" applyFill="1"/>
    <xf numFmtId="0" fontId="75" fillId="5" borderId="0" xfId="8" applyFont="1" applyFill="1" applyAlignment="1">
      <alignment horizontal="left" vertical="center"/>
    </xf>
    <xf numFmtId="0" fontId="75" fillId="5" borderId="0" xfId="8" applyFont="1" applyFill="1" applyAlignment="1">
      <alignment vertical="center"/>
    </xf>
    <xf numFmtId="0" fontId="38" fillId="5" borderId="0" xfId="8" applyFont="1" applyFill="1" applyAlignment="1">
      <alignment horizontal="center"/>
    </xf>
    <xf numFmtId="170" fontId="8" fillId="10" borderId="7" xfId="4" applyNumberFormat="1" applyFont="1" applyFill="1" applyBorder="1" applyAlignment="1">
      <alignment horizontal="center" vertical="center"/>
    </xf>
    <xf numFmtId="170" fontId="8" fillId="9" borderId="9" xfId="4" applyNumberFormat="1" applyFont="1" applyFill="1" applyBorder="1" applyAlignment="1">
      <alignment horizontal="center" vertical="center"/>
    </xf>
    <xf numFmtId="170" fontId="8" fillId="9" borderId="40" xfId="4" applyNumberFormat="1" applyFont="1" applyFill="1" applyBorder="1" applyAlignment="1">
      <alignment horizontal="center" vertical="center"/>
    </xf>
    <xf numFmtId="164" fontId="8" fillId="11" borderId="0" xfId="41" applyFont="1" applyFill="1" applyBorder="1" applyAlignment="1">
      <alignment horizontal="right" vertical="center" indent="1"/>
    </xf>
    <xf numFmtId="164" fontId="7" fillId="8" borderId="0" xfId="41" applyFont="1" applyFill="1" applyBorder="1" applyAlignment="1">
      <alignment horizontal="left" vertical="center"/>
    </xf>
    <xf numFmtId="164" fontId="7" fillId="8" borderId="0" xfId="41" applyFont="1" applyFill="1" applyBorder="1" applyAlignment="1">
      <alignment horizontal="right" vertical="center" indent="1"/>
    </xf>
    <xf numFmtId="0" fontId="37" fillId="11" borderId="0" xfId="0" applyFont="1" applyFill="1"/>
    <xf numFmtId="4" fontId="42" fillId="5" borderId="0" xfId="8" applyNumberFormat="1" applyFont="1" applyFill="1"/>
    <xf numFmtId="4" fontId="76" fillId="5" borderId="0" xfId="8" applyNumberFormat="1" applyFont="1" applyFill="1"/>
    <xf numFmtId="4" fontId="77" fillId="5" borderId="0" xfId="8" applyNumberFormat="1" applyFont="1" applyFill="1"/>
    <xf numFmtId="4" fontId="40" fillId="5" borderId="0" xfId="25" applyNumberFormat="1" applyFont="1" applyFill="1" applyAlignment="1">
      <alignment horizontal="right" vertical="center" indent="1"/>
    </xf>
    <xf numFmtId="4" fontId="77" fillId="5" borderId="0" xfId="25" applyNumberFormat="1" applyFont="1" applyFill="1" applyAlignment="1">
      <alignment horizontal="right" vertical="center" indent="1"/>
    </xf>
    <xf numFmtId="4" fontId="77" fillId="5" borderId="0" xfId="6" applyNumberFormat="1" applyFont="1" applyFill="1"/>
    <xf numFmtId="0" fontId="77" fillId="5" borderId="0" xfId="8" applyFont="1" applyFill="1"/>
    <xf numFmtId="1" fontId="77" fillId="5" borderId="0" xfId="8" applyNumberFormat="1" applyFont="1" applyFill="1"/>
    <xf numFmtId="3" fontId="77" fillId="5" borderId="0" xfId="8" applyNumberFormat="1" applyFont="1" applyFill="1"/>
    <xf numFmtId="176" fontId="77" fillId="5" borderId="0" xfId="6" applyNumberFormat="1" applyFont="1" applyFill="1"/>
    <xf numFmtId="3" fontId="40" fillId="5" borderId="0" xfId="8" applyNumberFormat="1" applyFont="1" applyFill="1"/>
    <xf numFmtId="176" fontId="77" fillId="5" borderId="0" xfId="25" applyNumberFormat="1" applyFont="1" applyFill="1" applyAlignment="1">
      <alignment horizontal="right" vertical="center" indent="1"/>
    </xf>
    <xf numFmtId="165" fontId="77" fillId="5" borderId="0" xfId="41" applyNumberFormat="1" applyFont="1" applyFill="1"/>
    <xf numFmtId="177" fontId="77" fillId="5" borderId="0" xfId="6" applyNumberFormat="1" applyFont="1" applyFill="1"/>
    <xf numFmtId="3" fontId="78" fillId="5" borderId="0" xfId="30" applyNumberFormat="1" applyFont="1" applyFill="1" applyAlignment="1">
      <alignment horizontal="left"/>
    </xf>
    <xf numFmtId="4" fontId="42" fillId="5" borderId="0" xfId="8" applyNumberFormat="1" applyFont="1" applyFill="1" applyAlignment="1">
      <alignment vertical="center" wrapText="1"/>
    </xf>
    <xf numFmtId="2" fontId="77" fillId="5" borderId="0" xfId="8" applyNumberFormat="1" applyFont="1" applyFill="1"/>
    <xf numFmtId="0" fontId="77" fillId="5" borderId="0" xfId="31" applyFont="1" applyFill="1" applyAlignment="1" applyProtection="1">
      <alignment horizontal="center"/>
      <protection locked="0"/>
    </xf>
    <xf numFmtId="165" fontId="77" fillId="5" borderId="0" xfId="8" applyNumberFormat="1" applyFont="1" applyFill="1"/>
    <xf numFmtId="4" fontId="40" fillId="5" borderId="0" xfId="8" applyNumberFormat="1" applyFont="1" applyFill="1"/>
    <xf numFmtId="4" fontId="77" fillId="5" borderId="0" xfId="8" applyNumberFormat="1" applyFont="1" applyFill="1" applyAlignment="1">
      <alignment vertical="center"/>
    </xf>
    <xf numFmtId="4" fontId="77" fillId="5" borderId="0" xfId="8" applyNumberFormat="1" applyFont="1" applyFill="1" applyAlignment="1">
      <alignment horizontal="right"/>
    </xf>
    <xf numFmtId="0" fontId="79" fillId="5" borderId="0" xfId="0" applyFont="1" applyFill="1"/>
    <xf numFmtId="164" fontId="8" fillId="9" borderId="13" xfId="41" applyFont="1" applyFill="1" applyBorder="1" applyAlignment="1">
      <alignment horizontal="center" vertical="center"/>
    </xf>
    <xf numFmtId="164" fontId="8" fillId="9" borderId="18" xfId="41" applyFont="1" applyFill="1" applyBorder="1" applyAlignment="1">
      <alignment horizontal="center" vertical="center"/>
    </xf>
    <xf numFmtId="170" fontId="37" fillId="11" borderId="0" xfId="4" applyNumberFormat="1" applyFont="1" applyFill="1" applyAlignment="1">
      <alignment horizontal="center" vertical="center"/>
    </xf>
    <xf numFmtId="164" fontId="7" fillId="11" borderId="0" xfId="41" applyFont="1" applyFill="1" applyBorder="1" applyAlignment="1">
      <alignment horizontal="right" vertical="center" indent="1"/>
    </xf>
    <xf numFmtId="164" fontId="8" fillId="5" borderId="0" xfId="41" applyFont="1" applyFill="1" applyBorder="1" applyAlignment="1">
      <alignment horizontal="right" vertical="center" indent="1"/>
    </xf>
    <xf numFmtId="164" fontId="35" fillId="11" borderId="0" xfId="41" applyFont="1" applyFill="1"/>
    <xf numFmtId="164" fontId="33" fillId="11" borderId="0" xfId="41" applyFont="1" applyFill="1"/>
    <xf numFmtId="164" fontId="1" fillId="11" borderId="0" xfId="41" applyFont="1" applyFill="1" applyBorder="1" applyAlignment="1">
      <alignment horizontal="right" vertical="center"/>
    </xf>
    <xf numFmtId="164" fontId="45" fillId="11" borderId="0" xfId="41" applyFont="1" applyFill="1" applyBorder="1" applyAlignment="1">
      <alignment horizontal="right" vertical="center"/>
    </xf>
    <xf numFmtId="164" fontId="55" fillId="11" borderId="0" xfId="41" applyFont="1" applyFill="1" applyBorder="1" applyAlignment="1">
      <alignment horizontal="right" vertical="center"/>
    </xf>
    <xf numFmtId="164" fontId="8" fillId="5" borderId="0" xfId="41" applyFont="1" applyFill="1" applyBorder="1" applyAlignment="1">
      <alignment horizontal="right" vertical="center"/>
    </xf>
    <xf numFmtId="43" fontId="8" fillId="5" borderId="0" xfId="14" applyNumberFormat="1" applyFont="1" applyFill="1"/>
    <xf numFmtId="4" fontId="7" fillId="5" borderId="0" xfId="14" applyNumberFormat="1" applyFont="1" applyFill="1" applyAlignment="1">
      <alignment horizontal="center" vertical="center" textRotation="90"/>
    </xf>
    <xf numFmtId="4" fontId="8" fillId="5" borderId="0" xfId="14" applyNumberFormat="1" applyFont="1" applyFill="1" applyAlignment="1">
      <alignment horizontal="center" vertical="center"/>
    </xf>
    <xf numFmtId="4" fontId="13" fillId="5" borderId="0" xfId="15" applyNumberFormat="1" applyFont="1" applyFill="1"/>
    <xf numFmtId="169" fontId="8" fillId="5" borderId="0" xfId="14" applyNumberFormat="1" applyFont="1" applyFill="1" applyAlignment="1">
      <alignment horizontal="center" vertical="center"/>
    </xf>
    <xf numFmtId="0" fontId="80" fillId="5" borderId="0" xfId="0" applyFont="1" applyFill="1"/>
    <xf numFmtId="0" fontId="35" fillId="13" borderId="4" xfId="0" applyFont="1" applyFill="1" applyBorder="1"/>
    <xf numFmtId="0" fontId="35" fillId="13" borderId="5" xfId="0" applyFont="1" applyFill="1" applyBorder="1"/>
    <xf numFmtId="4" fontId="8" fillId="11" borderId="12" xfId="14" applyNumberFormat="1" applyFont="1" applyFill="1" applyBorder="1" applyAlignment="1">
      <alignment horizontal="center" vertical="center" wrapText="1"/>
    </xf>
    <xf numFmtId="4" fontId="8" fillId="11" borderId="20" xfId="15" applyNumberFormat="1" applyFont="1" applyFill="1" applyBorder="1" applyAlignment="1">
      <alignment horizontal="center" vertical="center" wrapText="1"/>
    </xf>
    <xf numFmtId="4" fontId="8" fillId="11" borderId="0" xfId="15" applyNumberFormat="1" applyFont="1" applyFill="1" applyAlignment="1">
      <alignment horizontal="center" vertical="center" wrapText="1"/>
    </xf>
    <xf numFmtId="4" fontId="8" fillId="11" borderId="1" xfId="15" applyNumberFormat="1" applyFont="1" applyFill="1" applyBorder="1" applyAlignment="1">
      <alignment horizontal="center" vertical="center" wrapText="1"/>
    </xf>
    <xf numFmtId="170" fontId="35" fillId="8" borderId="12" xfId="4" applyNumberFormat="1" applyFont="1" applyFill="1" applyBorder="1"/>
    <xf numFmtId="170" fontId="35" fillId="8" borderId="13" xfId="4" applyNumberFormat="1" applyFont="1" applyFill="1" applyBorder="1"/>
    <xf numFmtId="170" fontId="35" fillId="8" borderId="2" xfId="4" applyNumberFormat="1" applyFont="1" applyFill="1" applyBorder="1"/>
    <xf numFmtId="170" fontId="35" fillId="5" borderId="7" xfId="4" applyNumberFormat="1" applyFont="1" applyFill="1" applyBorder="1"/>
    <xf numFmtId="170" fontId="35" fillId="5" borderId="0" xfId="4" applyNumberFormat="1" applyFont="1" applyFill="1" applyBorder="1"/>
    <xf numFmtId="170" fontId="35" fillId="5" borderId="5" xfId="4" applyNumberFormat="1" applyFont="1" applyFill="1" applyBorder="1"/>
    <xf numFmtId="170" fontId="35" fillId="5" borderId="8" xfId="4" applyNumberFormat="1" applyFont="1" applyFill="1" applyBorder="1"/>
    <xf numFmtId="170" fontId="35" fillId="5" borderId="3" xfId="4" applyNumberFormat="1" applyFont="1" applyFill="1" applyBorder="1"/>
    <xf numFmtId="170" fontId="35" fillId="5" borderId="6" xfId="4" applyNumberFormat="1" applyFont="1" applyFill="1" applyBorder="1"/>
    <xf numFmtId="164" fontId="35" fillId="5" borderId="0" xfId="0" applyNumberFormat="1" applyFont="1" applyFill="1"/>
    <xf numFmtId="0" fontId="35" fillId="5" borderId="0" xfId="0" applyFont="1" applyFill="1"/>
    <xf numFmtId="170" fontId="35" fillId="8" borderId="10" xfId="4" applyNumberFormat="1" applyFont="1" applyFill="1" applyBorder="1"/>
    <xf numFmtId="4" fontId="8" fillId="7" borderId="7" xfId="15" applyNumberFormat="1" applyFont="1" applyFill="1" applyBorder="1" applyAlignment="1">
      <alignment vertical="center"/>
    </xf>
    <xf numFmtId="4" fontId="8" fillId="7" borderId="8" xfId="15" applyNumberFormat="1" applyFont="1" applyFill="1" applyBorder="1" applyAlignment="1">
      <alignment vertical="center"/>
    </xf>
    <xf numFmtId="41" fontId="7" fillId="7" borderId="9" xfId="44" applyFont="1" applyFill="1" applyBorder="1" applyAlignment="1">
      <alignment horizontal="center" vertical="center"/>
    </xf>
    <xf numFmtId="41" fontId="8" fillId="7" borderId="9" xfId="44" applyFont="1" applyFill="1" applyBorder="1" applyAlignment="1">
      <alignment horizontal="center" vertical="center"/>
    </xf>
    <xf numFmtId="41" fontId="8" fillId="7" borderId="11" xfId="44" applyFont="1" applyFill="1" applyBorder="1" applyAlignment="1">
      <alignment horizontal="center" vertical="center"/>
    </xf>
    <xf numFmtId="41" fontId="7" fillId="7" borderId="11" xfId="44" applyFont="1" applyFill="1" applyBorder="1" applyAlignment="1">
      <alignment horizontal="center" vertical="center"/>
    </xf>
    <xf numFmtId="41" fontId="7" fillId="8" borderId="0" xfId="44" applyFont="1" applyFill="1" applyBorder="1" applyAlignment="1">
      <alignment horizontal="center"/>
    </xf>
    <xf numFmtId="43" fontId="0" fillId="5" borderId="0" xfId="0" applyNumberFormat="1" applyFill="1"/>
    <xf numFmtId="4" fontId="51" fillId="5" borderId="0" xfId="16" applyNumberFormat="1" applyFont="1" applyFill="1" applyAlignment="1">
      <alignment horizontal="center" vertical="center"/>
    </xf>
    <xf numFmtId="169" fontId="45" fillId="5" borderId="0" xfId="6" applyNumberFormat="1" applyFont="1" applyFill="1" applyBorder="1" applyAlignment="1">
      <alignment horizontal="center" vertical="center"/>
    </xf>
    <xf numFmtId="0" fontId="1" fillId="3" borderId="0" xfId="8" applyFill="1" applyAlignment="1">
      <alignment vertical="top" wrapText="1"/>
    </xf>
    <xf numFmtId="0" fontId="4" fillId="4" borderId="0" xfId="2" applyFill="1" applyAlignment="1" applyProtection="1"/>
    <xf numFmtId="0" fontId="1" fillId="3" borderId="0" xfId="8" applyFill="1" applyAlignment="1">
      <alignment horizontal="left" vertical="top" wrapText="1"/>
    </xf>
    <xf numFmtId="1" fontId="36" fillId="14" borderId="0" xfId="5" applyNumberFormat="1" applyFont="1" applyFill="1" applyBorder="1" applyAlignment="1">
      <alignment horizontal="left" vertical="center"/>
    </xf>
    <xf numFmtId="1" fontId="36" fillId="15" borderId="0" xfId="5" applyNumberFormat="1" applyFont="1" applyFill="1" applyBorder="1" applyAlignment="1">
      <alignment horizontal="left" vertical="center"/>
    </xf>
    <xf numFmtId="4" fontId="7" fillId="8" borderId="0" xfId="5" applyNumberFormat="1" applyFont="1" applyFill="1" applyBorder="1" applyAlignment="1">
      <alignment horizontal="center" vertical="center"/>
    </xf>
    <xf numFmtId="4" fontId="7" fillId="8" borderId="0" xfId="5" applyNumberFormat="1" applyFont="1" applyFill="1" applyBorder="1" applyAlignment="1">
      <alignment horizontal="center" vertical="center" wrapText="1"/>
    </xf>
    <xf numFmtId="4" fontId="55" fillId="8" borderId="0" xfId="5" applyNumberFormat="1" applyFont="1" applyFill="1" applyBorder="1" applyAlignment="1">
      <alignment horizontal="center" vertical="center"/>
    </xf>
    <xf numFmtId="4" fontId="55" fillId="8" borderId="0" xfId="5" applyNumberFormat="1" applyFont="1" applyFill="1" applyBorder="1" applyAlignment="1">
      <alignment horizontal="center" vertical="center" wrapText="1"/>
    </xf>
    <xf numFmtId="4" fontId="36" fillId="14" borderId="12" xfId="14" applyNumberFormat="1" applyFont="1" applyFill="1" applyBorder="1" applyAlignment="1">
      <alignment horizontal="center" vertical="center"/>
    </xf>
    <xf numFmtId="4" fontId="36" fillId="14" borderId="13" xfId="14" applyNumberFormat="1" applyFont="1" applyFill="1" applyBorder="1" applyAlignment="1">
      <alignment horizontal="center" vertical="center"/>
    </xf>
    <xf numFmtId="4" fontId="8" fillId="11" borderId="30" xfId="15" applyNumberFormat="1" applyFont="1" applyFill="1" applyBorder="1" applyAlignment="1">
      <alignment horizontal="center" vertical="center" wrapText="1"/>
    </xf>
    <xf numFmtId="4" fontId="8" fillId="11" borderId="31" xfId="15" applyNumberFormat="1" applyFont="1" applyFill="1" applyBorder="1" applyAlignment="1">
      <alignment horizontal="center" vertical="center" wrapText="1"/>
    </xf>
    <xf numFmtId="4" fontId="36" fillId="14" borderId="24" xfId="14" applyNumberFormat="1" applyFont="1" applyFill="1" applyBorder="1" applyAlignment="1">
      <alignment horizontal="center" vertical="center"/>
    </xf>
    <xf numFmtId="4" fontId="36" fillId="14" borderId="25" xfId="14" applyNumberFormat="1" applyFont="1" applyFill="1" applyBorder="1" applyAlignment="1">
      <alignment horizontal="center" vertical="center"/>
    </xf>
    <xf numFmtId="4" fontId="36" fillId="14" borderId="26" xfId="14" applyNumberFormat="1" applyFont="1" applyFill="1" applyBorder="1" applyAlignment="1">
      <alignment horizontal="center" vertical="center"/>
    </xf>
    <xf numFmtId="4" fontId="8" fillId="11" borderId="32" xfId="15" applyNumberFormat="1" applyFont="1" applyFill="1" applyBorder="1" applyAlignment="1">
      <alignment horizontal="center" vertical="center" wrapText="1"/>
    </xf>
    <xf numFmtId="4" fontId="8" fillId="11" borderId="33" xfId="15" applyNumberFormat="1" applyFont="1" applyFill="1" applyBorder="1" applyAlignment="1">
      <alignment horizontal="center" vertical="center" wrapText="1"/>
    </xf>
    <xf numFmtId="4" fontId="36" fillId="14" borderId="10" xfId="14" applyNumberFormat="1" applyFont="1" applyFill="1" applyBorder="1" applyAlignment="1">
      <alignment horizontal="center" vertical="center"/>
    </xf>
    <xf numFmtId="4" fontId="8" fillId="11" borderId="17" xfId="15" applyNumberFormat="1" applyFont="1" applyFill="1" applyBorder="1" applyAlignment="1">
      <alignment horizontal="center" vertical="center" wrapText="1"/>
    </xf>
    <xf numFmtId="4" fontId="8" fillId="11" borderId="20" xfId="15" applyNumberFormat="1" applyFont="1" applyFill="1" applyBorder="1" applyAlignment="1">
      <alignment horizontal="center" vertical="center" wrapText="1"/>
    </xf>
    <xf numFmtId="4" fontId="8" fillId="11" borderId="34" xfId="15" applyNumberFormat="1" applyFont="1" applyFill="1" applyBorder="1" applyAlignment="1">
      <alignment horizontal="center" vertical="center" wrapText="1"/>
    </xf>
    <xf numFmtId="4" fontId="8" fillId="11" borderId="19" xfId="15" applyNumberFormat="1" applyFont="1" applyFill="1" applyBorder="1" applyAlignment="1">
      <alignment horizontal="center" vertical="center" wrapText="1"/>
    </xf>
    <xf numFmtId="166" fontId="7" fillId="5" borderId="0" xfId="14" applyNumberFormat="1" applyFont="1" applyFill="1" applyAlignment="1">
      <alignment horizontal="center"/>
    </xf>
    <xf numFmtId="4" fontId="36" fillId="14" borderId="4" xfId="14" applyNumberFormat="1" applyFont="1" applyFill="1" applyBorder="1" applyAlignment="1">
      <alignment horizontal="center" vertical="center" wrapText="1"/>
    </xf>
    <xf numFmtId="4" fontId="36" fillId="14" borderId="6" xfId="14" applyNumberFormat="1" applyFont="1" applyFill="1" applyBorder="1" applyAlignment="1">
      <alignment horizontal="center" vertical="center" wrapText="1"/>
    </xf>
    <xf numFmtId="4" fontId="66" fillId="14" borderId="27" xfId="14" applyNumberFormat="1" applyFont="1" applyFill="1" applyBorder="1" applyAlignment="1">
      <alignment horizontal="center" vertical="center"/>
    </xf>
    <xf numFmtId="4" fontId="66" fillId="14" borderId="25" xfId="14" applyNumberFormat="1" applyFont="1" applyFill="1" applyBorder="1" applyAlignment="1">
      <alignment horizontal="center" vertical="center"/>
    </xf>
    <xf numFmtId="4" fontId="66" fillId="14" borderId="26" xfId="14" applyNumberFormat="1" applyFont="1" applyFill="1" applyBorder="1" applyAlignment="1">
      <alignment horizontal="center" vertical="center"/>
    </xf>
    <xf numFmtId="4" fontId="45" fillId="8" borderId="28" xfId="15" applyNumberFormat="1" applyFont="1" applyFill="1" applyBorder="1" applyAlignment="1">
      <alignment horizontal="center" vertical="center" wrapText="1"/>
    </xf>
    <xf numFmtId="4" fontId="45" fillId="8" borderId="29" xfId="15" applyNumberFormat="1" applyFont="1" applyFill="1" applyBorder="1" applyAlignment="1">
      <alignment horizontal="center" vertical="center" wrapText="1"/>
    </xf>
    <xf numFmtId="4" fontId="66" fillId="14" borderId="12" xfId="14" applyNumberFormat="1" applyFont="1" applyFill="1" applyBorder="1" applyAlignment="1">
      <alignment horizontal="center" vertical="center"/>
    </xf>
    <xf numFmtId="4" fontId="66" fillId="14" borderId="13" xfId="14" applyNumberFormat="1" applyFont="1" applyFill="1" applyBorder="1" applyAlignment="1">
      <alignment horizontal="center" vertical="center"/>
    </xf>
    <xf numFmtId="4" fontId="45" fillId="8" borderId="4" xfId="15" applyNumberFormat="1" applyFont="1" applyFill="1" applyBorder="1" applyAlignment="1">
      <alignment horizontal="center" vertical="center" wrapText="1"/>
    </xf>
    <xf numFmtId="4" fontId="45" fillId="8" borderId="6" xfId="15" applyNumberFormat="1" applyFont="1" applyFill="1" applyBorder="1" applyAlignment="1">
      <alignment horizontal="center" vertical="center" wrapText="1"/>
    </xf>
    <xf numFmtId="4" fontId="13" fillId="8" borderId="4" xfId="15" applyNumberFormat="1" applyFont="1" applyFill="1" applyBorder="1" applyAlignment="1">
      <alignment horizontal="center" vertical="center" wrapText="1"/>
    </xf>
    <xf numFmtId="4" fontId="13" fillId="8" borderId="6" xfId="15" applyNumberFormat="1" applyFont="1" applyFill="1" applyBorder="1" applyAlignment="1">
      <alignment horizontal="center" vertical="center" wrapText="1"/>
    </xf>
    <xf numFmtId="4" fontId="8" fillId="14" borderId="15" xfId="14" applyNumberFormat="1" applyFont="1" applyFill="1" applyBorder="1" applyAlignment="1">
      <alignment horizontal="center" vertical="center" textRotation="90"/>
    </xf>
    <xf numFmtId="4" fontId="8" fillId="14" borderId="7" xfId="14" applyNumberFormat="1" applyFont="1" applyFill="1" applyBorder="1" applyAlignment="1">
      <alignment horizontal="center" vertical="center" textRotation="90"/>
    </xf>
    <xf numFmtId="4" fontId="8" fillId="14" borderId="8" xfId="14" applyNumberFormat="1" applyFont="1" applyFill="1" applyBorder="1" applyAlignment="1">
      <alignment horizontal="center" vertical="center" textRotation="90"/>
    </xf>
    <xf numFmtId="4" fontId="66" fillId="14" borderId="23" xfId="14" applyNumberFormat="1" applyFont="1" applyFill="1" applyBorder="1" applyAlignment="1">
      <alignment horizontal="center" vertical="center"/>
    </xf>
    <xf numFmtId="4" fontId="8" fillId="5" borderId="0" xfId="14" applyNumberFormat="1" applyFont="1" applyFill="1" applyAlignment="1">
      <alignment horizontal="left" wrapText="1"/>
    </xf>
    <xf numFmtId="4" fontId="8" fillId="5" borderId="0" xfId="14" applyNumberFormat="1" applyFont="1" applyFill="1" applyAlignment="1">
      <alignment horizontal="left" vertical="center" wrapText="1"/>
    </xf>
    <xf numFmtId="4" fontId="8" fillId="14" borderId="4" xfId="14" applyNumberFormat="1" applyFont="1" applyFill="1" applyBorder="1" applyAlignment="1">
      <alignment horizontal="center" vertical="center" textRotation="90"/>
    </xf>
    <xf numFmtId="4" fontId="8" fillId="14" borderId="5" xfId="14" applyNumberFormat="1" applyFont="1" applyFill="1" applyBorder="1" applyAlignment="1">
      <alignment horizontal="center" vertical="center" textRotation="90"/>
    </xf>
    <xf numFmtId="4" fontId="8" fillId="14" borderId="6" xfId="14" applyNumberFormat="1" applyFont="1" applyFill="1" applyBorder="1" applyAlignment="1">
      <alignment horizontal="center" vertical="center" textRotation="90"/>
    </xf>
    <xf numFmtId="4" fontId="8" fillId="5" borderId="0" xfId="14" applyNumberFormat="1" applyFont="1" applyFill="1" applyAlignment="1">
      <alignment horizontal="left" vertical="center"/>
    </xf>
    <xf numFmtId="4" fontId="8" fillId="5" borderId="0" xfId="14" applyNumberFormat="1" applyFont="1" applyFill="1" applyAlignment="1">
      <alignment horizontal="left"/>
    </xf>
    <xf numFmtId="4" fontId="9" fillId="5" borderId="0" xfId="15" applyNumberFormat="1" applyFont="1" applyFill="1" applyAlignment="1">
      <alignment horizontal="left" vertical="center" wrapText="1"/>
    </xf>
    <xf numFmtId="4" fontId="66" fillId="14" borderId="10" xfId="14" applyNumberFormat="1" applyFont="1" applyFill="1" applyBorder="1" applyAlignment="1">
      <alignment horizontal="center" vertical="center"/>
    </xf>
    <xf numFmtId="166" fontId="19" fillId="5" borderId="0" xfId="8" applyNumberFormat="1" applyFont="1" applyFill="1" applyAlignment="1">
      <alignment horizontal="center"/>
    </xf>
    <xf numFmtId="4" fontId="73" fillId="5" borderId="0" xfId="8" applyNumberFormat="1" applyFont="1" applyFill="1" applyAlignment="1">
      <alignment horizontal="left" vertical="center"/>
    </xf>
    <xf numFmtId="4" fontId="73" fillId="5" borderId="0" xfId="8" applyNumberFormat="1" applyFont="1" applyFill="1" applyAlignment="1">
      <alignment horizontal="left"/>
    </xf>
    <xf numFmtId="4" fontId="73" fillId="5" borderId="0" xfId="8" applyNumberFormat="1" applyFont="1" applyFill="1" applyAlignment="1">
      <alignment horizontal="left" vertical="center" wrapText="1"/>
    </xf>
    <xf numFmtId="4" fontId="73" fillId="5" borderId="0" xfId="8" applyNumberFormat="1" applyFont="1" applyFill="1" applyAlignment="1">
      <alignment horizontal="left" wrapText="1"/>
    </xf>
    <xf numFmtId="4" fontId="9" fillId="11" borderId="17" xfId="15" applyNumberFormat="1" applyFont="1" applyFill="1" applyBorder="1" applyAlignment="1">
      <alignment horizontal="center" vertical="center" wrapText="1"/>
    </xf>
    <xf numFmtId="4" fontId="9" fillId="11" borderId="20" xfId="15" applyNumberFormat="1" applyFont="1" applyFill="1" applyBorder="1" applyAlignment="1">
      <alignment horizontal="center" vertical="center" wrapText="1"/>
    </xf>
    <xf numFmtId="4" fontId="9" fillId="11" borderId="34" xfId="15" applyNumberFormat="1" applyFont="1" applyFill="1" applyBorder="1" applyAlignment="1">
      <alignment horizontal="center" vertical="center" wrapText="1"/>
    </xf>
    <xf numFmtId="4" fontId="9" fillId="11" borderId="19" xfId="15" applyNumberFormat="1" applyFont="1" applyFill="1" applyBorder="1" applyAlignment="1">
      <alignment horizontal="center" vertical="center" wrapText="1"/>
    </xf>
    <xf numFmtId="4" fontId="73" fillId="5" borderId="0" xfId="15" applyNumberFormat="1" applyFont="1" applyFill="1" applyAlignment="1">
      <alignment horizontal="left" vertical="center" wrapText="1"/>
    </xf>
    <xf numFmtId="4" fontId="9" fillId="11" borderId="32" xfId="15" applyNumberFormat="1" applyFont="1" applyFill="1" applyBorder="1" applyAlignment="1">
      <alignment horizontal="center" vertical="center" wrapText="1"/>
    </xf>
    <xf numFmtId="4" fontId="9" fillId="11" borderId="33" xfId="15" applyNumberFormat="1" applyFont="1" applyFill="1" applyBorder="1" applyAlignment="1">
      <alignment horizontal="center" vertical="center" wrapText="1"/>
    </xf>
    <xf numFmtId="164" fontId="7" fillId="8" borderId="0" xfId="41" applyFont="1" applyFill="1" applyBorder="1" applyAlignment="1">
      <alignment horizontal="center" vertical="center" wrapText="1"/>
    </xf>
    <xf numFmtId="164" fontId="7" fillId="8" borderId="0" xfId="41" applyFont="1" applyFill="1" applyBorder="1" applyAlignment="1">
      <alignment horizontal="center" vertical="center"/>
    </xf>
    <xf numFmtId="0" fontId="20" fillId="11" borderId="0" xfId="8" applyFont="1" applyFill="1" applyAlignment="1">
      <alignment horizontal="left" vertical="center" wrapText="1"/>
    </xf>
    <xf numFmtId="0" fontId="55" fillId="8" borderId="0" xfId="25" applyFont="1" applyFill="1" applyAlignment="1">
      <alignment horizontal="center" vertical="center" wrapText="1"/>
    </xf>
    <xf numFmtId="0" fontId="55" fillId="8" borderId="0" xfId="25" applyFont="1" applyFill="1" applyAlignment="1">
      <alignment horizontal="center" vertical="center"/>
    </xf>
    <xf numFmtId="0" fontId="7" fillId="8" borderId="0" xfId="25" applyFont="1" applyFill="1" applyAlignment="1">
      <alignment horizontal="center" vertical="center"/>
    </xf>
    <xf numFmtId="0" fontId="57" fillId="14" borderId="0" xfId="8" applyFont="1" applyFill="1" applyAlignment="1">
      <alignment horizontal="center" vertical="center" wrapText="1"/>
    </xf>
    <xf numFmtId="0" fontId="63" fillId="8" borderId="35" xfId="8" applyFont="1" applyFill="1" applyBorder="1" applyAlignment="1">
      <alignment horizontal="center" vertical="center" wrapText="1"/>
    </xf>
    <xf numFmtId="0" fontId="45" fillId="11" borderId="35" xfId="8" applyFont="1" applyFill="1" applyBorder="1" applyAlignment="1">
      <alignment horizontal="left" vertical="center" wrapText="1"/>
    </xf>
    <xf numFmtId="0" fontId="63" fillId="8" borderId="36" xfId="8" applyFont="1" applyFill="1" applyBorder="1" applyAlignment="1">
      <alignment horizontal="center" vertical="center"/>
    </xf>
    <xf numFmtId="0" fontId="63" fillId="8" borderId="36" xfId="8" applyFont="1" applyFill="1" applyBorder="1" applyAlignment="1">
      <alignment horizontal="center" vertical="center" wrapText="1"/>
    </xf>
    <xf numFmtId="0" fontId="45" fillId="11" borderId="39" xfId="8" applyFont="1" applyFill="1" applyBorder="1" applyAlignment="1">
      <alignment horizontal="left" vertical="center" wrapText="1"/>
    </xf>
    <xf numFmtId="0" fontId="45" fillId="11" borderId="38" xfId="8" applyFont="1" applyFill="1" applyBorder="1" applyAlignment="1">
      <alignment horizontal="left" vertical="center" wrapText="1"/>
    </xf>
  </cellXfs>
  <cellStyles count="45">
    <cellStyle name="Estilo 1" xfId="1" xr:uid="{00000000-0005-0000-0000-000000000000}"/>
    <cellStyle name="Hipervínculo" xfId="2" builtinId="8"/>
    <cellStyle name="Hipervínculo 2" xfId="3" xr:uid="{00000000-0005-0000-0000-000002000000}"/>
    <cellStyle name="Millares" xfId="41" builtinId="3"/>
    <cellStyle name="Millares [0]" xfId="44" builtinId="6"/>
    <cellStyle name="Millares [0] 2" xfId="4" xr:uid="{00000000-0005-0000-0000-000005000000}"/>
    <cellStyle name="Millares [0]_CUADRO11" xfId="33" xr:uid="{00000000-0005-0000-0000-000006000000}"/>
    <cellStyle name="Millares [0]_CUADRO3" xfId="5" xr:uid="{00000000-0005-0000-0000-000007000000}"/>
    <cellStyle name="Millares 117" xfId="42" xr:uid="{00000000-0005-0000-0000-000008000000}"/>
    <cellStyle name="Millares 2" xfId="6" xr:uid="{00000000-0005-0000-0000-000009000000}"/>
    <cellStyle name="Millares 3" xfId="7" xr:uid="{00000000-0005-0000-0000-00000A000000}"/>
    <cellStyle name="Normal" xfId="0" builtinId="0"/>
    <cellStyle name="Normal 2" xfId="8" xr:uid="{00000000-0005-0000-0000-00000C000000}"/>
    <cellStyle name="Normal 2 2" xfId="9" xr:uid="{00000000-0005-0000-0000-00000D000000}"/>
    <cellStyle name="Normal 2 2 2" xfId="10" xr:uid="{00000000-0005-0000-0000-00000E000000}"/>
    <cellStyle name="Normal 2 3" xfId="11" xr:uid="{00000000-0005-0000-0000-00000F000000}"/>
    <cellStyle name="Normal 3" xfId="12" xr:uid="{00000000-0005-0000-0000-000010000000}"/>
    <cellStyle name="Normal 3 2" xfId="13" xr:uid="{00000000-0005-0000-0000-000011000000}"/>
    <cellStyle name="Normal 4" xfId="14" xr:uid="{00000000-0005-0000-0000-000012000000}"/>
    <cellStyle name="Normal 5" xfId="32" xr:uid="{00000000-0005-0000-0000-000013000000}"/>
    <cellStyle name="Normal 5 2" xfId="43" xr:uid="{00000000-0005-0000-0000-000014000000}"/>
    <cellStyle name="Normal_ANEXOA1-1" xfId="15" xr:uid="{00000000-0005-0000-0000-000015000000}"/>
    <cellStyle name="Normal_Cuadro1" xfId="16" xr:uid="{00000000-0005-0000-0000-000016000000}"/>
    <cellStyle name="Normal_CUADRO10" xfId="17" xr:uid="{00000000-0005-0000-0000-000017000000}"/>
    <cellStyle name="Normal_CUADRO11" xfId="18" xr:uid="{00000000-0005-0000-0000-000018000000}"/>
    <cellStyle name="Normal_CUADRO12" xfId="34" xr:uid="{00000000-0005-0000-0000-000019000000}"/>
    <cellStyle name="Normal_CUADRO13" xfId="35" xr:uid="{00000000-0005-0000-0000-00001A000000}"/>
    <cellStyle name="Normal_CUADRO14" xfId="36" xr:uid="{00000000-0005-0000-0000-00001B000000}"/>
    <cellStyle name="Normal_Cuadro15" xfId="37" xr:uid="{00000000-0005-0000-0000-00001C000000}"/>
    <cellStyle name="Normal_CUADRO16" xfId="38" xr:uid="{00000000-0005-0000-0000-00001D000000}"/>
    <cellStyle name="Normal_CUADRO17" xfId="39" xr:uid="{00000000-0005-0000-0000-00001E000000}"/>
    <cellStyle name="Normal_CUADRO18" xfId="40" xr:uid="{00000000-0005-0000-0000-00001F000000}"/>
    <cellStyle name="Normal_CUADRO2" xfId="19" xr:uid="{00000000-0005-0000-0000-000020000000}"/>
    <cellStyle name="Normal_Cuadro4" xfId="20" xr:uid="{00000000-0005-0000-0000-000021000000}"/>
    <cellStyle name="Normal_Cuadro5" xfId="21" xr:uid="{00000000-0005-0000-0000-000022000000}"/>
    <cellStyle name="Normal_CUADRO6" xfId="22" xr:uid="{00000000-0005-0000-0000-000023000000}"/>
    <cellStyle name="Normal_CUADRO7" xfId="23" xr:uid="{00000000-0005-0000-0000-000024000000}"/>
    <cellStyle name="Normal_CUADRO8" xfId="24" xr:uid="{00000000-0005-0000-0000-000025000000}"/>
    <cellStyle name="Normal_Cuadroa2" xfId="25" xr:uid="{00000000-0005-0000-0000-000026000000}"/>
    <cellStyle name="Normal_CUADROA3" xfId="26" xr:uid="{00000000-0005-0000-0000-000027000000}"/>
    <cellStyle name="Normal_Form 1 - Adquisiciones" xfId="31" xr:uid="{00000000-0005-0000-0000-000028000000}"/>
    <cellStyle name="Normal_GASAVI7" xfId="30" xr:uid="{00000000-0005-0000-0000-000029000000}"/>
    <cellStyle name="Porcentaje 2" xfId="27" xr:uid="{00000000-0005-0000-0000-00002A000000}"/>
    <cellStyle name="Porcentaje 3" xfId="28" xr:uid="{00000000-0005-0000-0000-00002B000000}"/>
    <cellStyle name="Porcentaje 4" xfId="29" xr:uid="{00000000-0005-0000-0000-00002C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0</xdr:row>
      <xdr:rowOff>190500</xdr:rowOff>
    </xdr:from>
    <xdr:to>
      <xdr:col>2</xdr:col>
      <xdr:colOff>858676</xdr:colOff>
      <xdr:row>5</xdr:row>
      <xdr:rowOff>1425</xdr:rowOff>
    </xdr:to>
    <xdr:pic>
      <xdr:nvPicPr>
        <xdr:cNvPr id="6147" name="2 Imagen">
          <a:extLst>
            <a:ext uri="{FF2B5EF4-FFF2-40B4-BE49-F238E27FC236}">
              <a16:creationId xmlns:a16="http://schemas.microsoft.com/office/drawing/2014/main" id="{00000000-0008-0000-0000-0000031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1" y="295275"/>
          <a:ext cx="792000" cy="79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495300</xdr:colOff>
      <xdr:row>6</xdr:row>
      <xdr:rowOff>133350</xdr:rowOff>
    </xdr:from>
    <xdr:ext cx="2995500" cy="264560"/>
    <xdr:sp macro="" textlink="">
      <xdr:nvSpPr>
        <xdr:cNvPr id="3" name="2 CuadroTexto">
          <a:extLst>
            <a:ext uri="{FF2B5EF4-FFF2-40B4-BE49-F238E27FC236}">
              <a16:creationId xmlns:a16="http://schemas.microsoft.com/office/drawing/2014/main" id="{00000000-0008-0000-1D00-000003000000}"/>
            </a:ext>
          </a:extLst>
        </xdr:cNvPr>
        <xdr:cNvSpPr txBox="1"/>
      </xdr:nvSpPr>
      <xdr:spPr>
        <a:xfrm>
          <a:off x="495300" y="1304925"/>
          <a:ext cx="2995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t>Todas las unidades se encuentran en </a:t>
          </a:r>
          <a:r>
            <a:rPr lang="es-CL" sz="1100" b="1"/>
            <a:t>teracalorías</a:t>
          </a:r>
        </a:p>
      </xdr:txBody>
    </xdr:sp>
    <xdr:clientData/>
  </xdr:oneCellAnchor>
  <xdr:twoCellAnchor editAs="oneCell">
    <xdr:from>
      <xdr:col>1</xdr:col>
      <xdr:colOff>158336</xdr:colOff>
      <xdr:row>8</xdr:row>
      <xdr:rowOff>39584</xdr:rowOff>
    </xdr:from>
    <xdr:to>
      <xdr:col>15</xdr:col>
      <xdr:colOff>692728</xdr:colOff>
      <xdr:row>43</xdr:row>
      <xdr:rowOff>140920</xdr:rowOff>
    </xdr:to>
    <xdr:pic>
      <xdr:nvPicPr>
        <xdr:cNvPr id="11" name="Imagen 10">
          <a:extLst>
            <a:ext uri="{FF2B5EF4-FFF2-40B4-BE49-F238E27FC236}">
              <a16:creationId xmlns:a16="http://schemas.microsoft.com/office/drawing/2014/main" id="{BE3AF941-BA48-8FD0-13CE-A98BA0E63D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5011" y="1702129"/>
          <a:ext cx="11756573" cy="564315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ne@minenergia.c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B1:D20"/>
  <sheetViews>
    <sheetView tabSelected="1" zoomScaleNormal="100" workbookViewId="0"/>
  </sheetViews>
  <sheetFormatPr baseColWidth="10" defaultColWidth="11.3828125" defaultRowHeight="12.45"/>
  <cols>
    <col min="1" max="1" width="1.69140625" style="145" customWidth="1"/>
    <col min="2" max="2" width="2.15234375" style="145" customWidth="1"/>
    <col min="3" max="3" width="62.69140625" style="145" customWidth="1"/>
    <col min="4" max="4" width="1.84375" style="145" customWidth="1"/>
    <col min="5" max="16384" width="11.3828125" style="145"/>
  </cols>
  <sheetData>
    <row r="1" spans="2:4" ht="15.45">
      <c r="B1" s="147"/>
      <c r="C1" s="147"/>
    </row>
    <row r="2" spans="2:4" ht="15.45">
      <c r="B2" s="147"/>
      <c r="C2" s="147"/>
    </row>
    <row r="3" spans="2:4" ht="15.45">
      <c r="B3" s="147"/>
      <c r="C3" s="147"/>
      <c r="D3" s="147"/>
    </row>
    <row r="4" spans="2:4" ht="15.45">
      <c r="B4" s="148"/>
      <c r="D4" s="147"/>
    </row>
    <row r="5" spans="2:4" ht="14.15">
      <c r="B5" s="148"/>
      <c r="D5" s="148"/>
    </row>
    <row r="6" spans="2:4" ht="32.6">
      <c r="B6" s="148"/>
      <c r="C6" s="506"/>
    </row>
    <row r="7" spans="2:4" ht="14.15">
      <c r="B7" s="148"/>
      <c r="C7" s="507"/>
    </row>
    <row r="8" spans="2:4" ht="27" customHeight="1">
      <c r="B8" s="148"/>
      <c r="C8" s="508" t="s">
        <v>365</v>
      </c>
    </row>
    <row r="9" spans="2:4" ht="22.75">
      <c r="B9" s="148"/>
      <c r="C9" s="509" t="s">
        <v>421</v>
      </c>
    </row>
    <row r="10" spans="2:4" ht="18.75" customHeight="1">
      <c r="B10" s="148"/>
      <c r="C10" s="510"/>
    </row>
    <row r="11" spans="2:4" ht="18.75" customHeight="1">
      <c r="B11" s="148"/>
      <c r="C11" s="510"/>
    </row>
    <row r="12" spans="2:4" ht="18.75" customHeight="1">
      <c r="B12" s="148"/>
      <c r="C12" s="465"/>
    </row>
    <row r="13" spans="2:4" ht="18.75" customHeight="1">
      <c r="B13" s="148"/>
      <c r="C13" s="470" t="s">
        <v>420</v>
      </c>
    </row>
    <row r="14" spans="2:4" ht="18.75" customHeight="1">
      <c r="B14" s="148"/>
      <c r="C14" s="470" t="s">
        <v>358</v>
      </c>
    </row>
    <row r="15" spans="2:4" ht="18.75" customHeight="1">
      <c r="B15" s="148"/>
      <c r="C15" s="468" t="s">
        <v>103</v>
      </c>
    </row>
    <row r="16" spans="2:4" ht="18.75" customHeight="1">
      <c r="B16" s="148"/>
      <c r="C16" s="469">
        <v>2022</v>
      </c>
    </row>
    <row r="17" spans="2:4" ht="18.75" customHeight="1">
      <c r="B17" s="467"/>
      <c r="C17" s="466"/>
    </row>
    <row r="18" spans="2:4" ht="14.15">
      <c r="B18" s="463"/>
      <c r="C18" s="464" t="s">
        <v>104</v>
      </c>
    </row>
    <row r="19" spans="2:4">
      <c r="C19" s="79" t="s">
        <v>105</v>
      </c>
    </row>
    <row r="20" spans="2:4">
      <c r="D20" s="146"/>
    </row>
  </sheetData>
  <hyperlinks>
    <hyperlink ref="C19" r:id="rId1" xr:uid="{00000000-0004-0000-0000-000000000000}"/>
  </hyperlinks>
  <pageMargins left="0.75" right="0.75" top="1" bottom="1" header="0" footer="0"/>
  <pageSetup orientation="portrait" verticalDpi="0"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B1:AH100"/>
  <sheetViews>
    <sheetView topLeftCell="A10" workbookViewId="0">
      <selection activeCell="G32" sqref="C32:G32"/>
    </sheetView>
  </sheetViews>
  <sheetFormatPr baseColWidth="10" defaultColWidth="11.3828125" defaultRowHeight="12.45" outlineLevelRow="1"/>
  <cols>
    <col min="1" max="1" width="1.53515625" style="152" customWidth="1"/>
    <col min="2" max="2" width="31" style="152" customWidth="1"/>
    <col min="3" max="6" width="16.84375" style="152" customWidth="1"/>
    <col min="7" max="7" width="17.69140625" style="152" customWidth="1"/>
    <col min="8" max="8" width="11.53515625" style="152" customWidth="1"/>
    <col min="9" max="18" width="11.3828125" style="145"/>
    <col min="19" max="16384" width="11.3828125" style="152"/>
  </cols>
  <sheetData>
    <row r="1" spans="2:34" ht="6.75" customHeight="1"/>
    <row r="2" spans="2:34" ht="16" customHeight="1">
      <c r="B2" s="11" t="s">
        <v>257</v>
      </c>
      <c r="C2" s="11"/>
      <c r="D2" s="11"/>
      <c r="E2" s="11"/>
      <c r="F2" s="11"/>
      <c r="G2" s="11"/>
      <c r="H2" s="11"/>
      <c r="J2" s="176"/>
      <c r="K2" s="205"/>
    </row>
    <row r="3" spans="2:34" ht="16" customHeight="1">
      <c r="B3" s="11" t="s">
        <v>68</v>
      </c>
      <c r="C3" s="11"/>
      <c r="D3" s="11"/>
      <c r="E3" s="11"/>
      <c r="F3" s="11"/>
      <c r="G3" s="11"/>
      <c r="H3" s="11"/>
      <c r="J3" s="176"/>
      <c r="K3" s="205"/>
    </row>
    <row r="4" spans="2:34" ht="16" customHeight="1">
      <c r="B4" s="11" t="s">
        <v>421</v>
      </c>
      <c r="C4" s="11"/>
      <c r="D4" s="11"/>
      <c r="E4" s="11"/>
      <c r="F4" s="11"/>
      <c r="G4" s="11"/>
      <c r="H4" s="11"/>
      <c r="J4" s="175"/>
      <c r="K4" s="205"/>
    </row>
    <row r="5" spans="2:34" ht="16" customHeight="1">
      <c r="B5" s="11" t="s">
        <v>1</v>
      </c>
      <c r="C5" s="11"/>
      <c r="D5" s="11"/>
      <c r="E5" s="11"/>
      <c r="F5" s="11"/>
      <c r="G5" s="11"/>
      <c r="H5" s="11"/>
      <c r="J5" s="205"/>
      <c r="K5" s="205"/>
    </row>
    <row r="6" spans="2:34" ht="16" customHeight="1">
      <c r="B6" s="4" t="s">
        <v>2</v>
      </c>
      <c r="C6" s="11"/>
      <c r="D6" s="11"/>
      <c r="E6" s="11"/>
      <c r="F6" s="11"/>
      <c r="G6" s="11"/>
      <c r="H6" s="11"/>
      <c r="I6" s="152"/>
      <c r="J6" s="205"/>
      <c r="K6" s="205"/>
    </row>
    <row r="7" spans="2:34" ht="16" customHeight="1">
      <c r="B7" s="11"/>
      <c r="C7" s="11"/>
      <c r="D7" s="11"/>
      <c r="E7" s="11"/>
      <c r="F7" s="11"/>
      <c r="G7" s="11"/>
      <c r="H7" s="11"/>
      <c r="I7" s="4"/>
      <c r="J7" s="205"/>
      <c r="K7" s="205"/>
    </row>
    <row r="8" spans="2:34" ht="16" customHeight="1">
      <c r="B8" s="360" t="s">
        <v>79</v>
      </c>
      <c r="C8" s="360" t="s">
        <v>69</v>
      </c>
      <c r="D8" s="360" t="s">
        <v>70</v>
      </c>
      <c r="E8" s="360" t="s">
        <v>71</v>
      </c>
      <c r="F8" s="360" t="s">
        <v>72</v>
      </c>
      <c r="G8" s="360" t="s">
        <v>398</v>
      </c>
      <c r="H8" s="360" t="s">
        <v>96</v>
      </c>
      <c r="I8" s="211"/>
      <c r="J8" s="205"/>
      <c r="K8" s="205"/>
    </row>
    <row r="9" spans="2:34" ht="16" customHeight="1">
      <c r="B9" s="368" t="s">
        <v>91</v>
      </c>
      <c r="C9" s="372">
        <f t="shared" ref="C9:H9" si="0">SUM(C10:C20)</f>
        <v>89065.281465040869</v>
      </c>
      <c r="D9" s="372">
        <f t="shared" si="0"/>
        <v>452.16683110099996</v>
      </c>
      <c r="E9" s="372">
        <f t="shared" si="0"/>
        <v>4206.8711726720967</v>
      </c>
      <c r="F9" s="372">
        <f t="shared" si="0"/>
        <v>8624.6710655535826</v>
      </c>
      <c r="G9" s="372">
        <f t="shared" si="0"/>
        <v>1.158911832</v>
      </c>
      <c r="H9" s="373">
        <f t="shared" si="0"/>
        <v>102350.14944619958</v>
      </c>
      <c r="I9" s="211"/>
      <c r="J9" s="205"/>
      <c r="K9" s="205"/>
      <c r="L9" s="195"/>
    </row>
    <row r="10" spans="2:34" ht="16" customHeight="1" outlineLevel="1">
      <c r="B10" s="369" t="s">
        <v>19</v>
      </c>
      <c r="C10" s="375">
        <f>'Balance de energía'!$N51</f>
        <v>50067.675635915737</v>
      </c>
      <c r="D10" s="375">
        <f>'Balance de energía'!$N52</f>
        <v>452.12257498799994</v>
      </c>
      <c r="E10" s="375">
        <f>'Balance de energía'!$N53</f>
        <v>2208.725361624096</v>
      </c>
      <c r="F10" s="375">
        <f>'Balance de energía'!$N54</f>
        <v>5.6086094316000006</v>
      </c>
      <c r="G10" s="375">
        <f>+'Balance de energía'!N55</f>
        <v>7.9840320000000003E-3</v>
      </c>
      <c r="H10" s="375">
        <f>SUM(C10:G10)</f>
        <v>52734.140165991434</v>
      </c>
      <c r="I10" s="211"/>
      <c r="J10" s="210"/>
      <c r="K10" s="205"/>
      <c r="L10" s="174"/>
      <c r="M10" s="174"/>
      <c r="N10" s="174"/>
      <c r="O10" s="174"/>
      <c r="P10" s="174"/>
      <c r="Q10" s="174"/>
      <c r="R10" s="174"/>
      <c r="S10" s="174"/>
      <c r="T10" s="174"/>
      <c r="U10" s="174"/>
      <c r="V10" s="174"/>
      <c r="W10" s="174"/>
      <c r="X10" s="174"/>
      <c r="Y10" s="174"/>
      <c r="Z10" s="174"/>
      <c r="AA10" s="174"/>
      <c r="AB10" s="174"/>
      <c r="AC10" s="174"/>
      <c r="AD10" s="174"/>
      <c r="AE10" s="174"/>
      <c r="AF10" s="174"/>
      <c r="AG10" s="174"/>
      <c r="AH10" s="174"/>
    </row>
    <row r="11" spans="2:34" ht="16" customHeight="1" outlineLevel="1">
      <c r="B11" s="369" t="s">
        <v>20</v>
      </c>
      <c r="C11" s="375">
        <f>'Balance de energía'!$O51</f>
        <v>45.435977999999999</v>
      </c>
      <c r="D11" s="375">
        <f>'Balance de energía'!$O52</f>
        <v>0</v>
      </c>
      <c r="E11" s="375">
        <f>'Balance de energía'!$O53</f>
        <v>1992.6018314999999</v>
      </c>
      <c r="F11" s="375">
        <f>'Balance de energía'!$O54</f>
        <v>0</v>
      </c>
      <c r="G11" s="375">
        <f>+'Balance de energía'!O55</f>
        <v>0</v>
      </c>
      <c r="H11" s="375">
        <f t="shared" ref="H11:H20" si="1">SUM(C11:G11)</f>
        <v>2038.0378094999999</v>
      </c>
      <c r="I11" s="211"/>
      <c r="J11" s="210"/>
      <c r="K11" s="205"/>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row>
    <row r="12" spans="2:34" ht="16" customHeight="1" outlineLevel="1">
      <c r="B12" s="369" t="s">
        <v>92</v>
      </c>
      <c r="C12" s="375">
        <f>'Balance de energía'!$P51</f>
        <v>38677.611099158072</v>
      </c>
      <c r="D12" s="375">
        <f>'Balance de energía'!$P52</f>
        <v>0</v>
      </c>
      <c r="E12" s="375">
        <f>'Balance de energía'!$P53</f>
        <v>5.1701079079999985</v>
      </c>
      <c r="F12" s="375">
        <f>'Balance de energía'!$P54</f>
        <v>0.3205261808</v>
      </c>
      <c r="G12" s="375">
        <f>+'Balance de energía'!P55</f>
        <v>0</v>
      </c>
      <c r="H12" s="375">
        <f t="shared" si="1"/>
        <v>38683.101733246876</v>
      </c>
      <c r="I12" s="211"/>
      <c r="J12" s="210"/>
      <c r="K12" s="205"/>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row>
    <row r="13" spans="2:34" ht="16" customHeight="1" outlineLevel="1">
      <c r="B13" s="369" t="s">
        <v>22</v>
      </c>
      <c r="C13" s="375">
        <f>'Balance de energía'!$Q51</f>
        <v>75.8863621891863</v>
      </c>
      <c r="D13" s="375">
        <f>'Balance de energía'!$Q52</f>
        <v>0</v>
      </c>
      <c r="E13" s="375">
        <f>'Balance de energía'!$Q53</f>
        <v>0</v>
      </c>
      <c r="F13" s="375">
        <f>'Balance de energía'!$Q54</f>
        <v>0</v>
      </c>
      <c r="G13" s="375">
        <f>+'Balance de energía'!Q55</f>
        <v>0</v>
      </c>
      <c r="H13" s="375">
        <f t="shared" si="1"/>
        <v>75.8863621891863</v>
      </c>
      <c r="I13" s="211"/>
      <c r="J13" s="205"/>
      <c r="K13" s="205"/>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row>
    <row r="14" spans="2:34" ht="16" customHeight="1" outlineLevel="1">
      <c r="B14" s="369" t="s">
        <v>23</v>
      </c>
      <c r="C14" s="375">
        <f>'Balance de energía'!$R51</f>
        <v>192.83182144489999</v>
      </c>
      <c r="D14" s="375">
        <f>'Balance de energía'!$R52</f>
        <v>4.4256113E-2</v>
      </c>
      <c r="E14" s="375">
        <f>'Balance de energía'!$R53</f>
        <v>0.29279979299999997</v>
      </c>
      <c r="F14" s="375">
        <f>'Balance de energía'!$R54</f>
        <v>1.4452863149999999</v>
      </c>
      <c r="G14" s="375">
        <f>+'Balance de energía'!R55</f>
        <v>1.1509278000000001</v>
      </c>
      <c r="H14" s="375">
        <f t="shared" si="1"/>
        <v>195.76509146589999</v>
      </c>
      <c r="I14" s="211"/>
      <c r="J14" s="205"/>
      <c r="K14" s="205"/>
      <c r="L14" s="174"/>
    </row>
    <row r="15" spans="2:34" ht="16" customHeight="1" outlineLevel="1">
      <c r="B15" s="369" t="s">
        <v>24</v>
      </c>
      <c r="C15" s="375">
        <f>'Balance de energía'!$S51</f>
        <v>0.16757999999999998</v>
      </c>
      <c r="D15" s="375">
        <f>'Balance de energía'!$S52</f>
        <v>0</v>
      </c>
      <c r="E15" s="375">
        <f>'Balance de energía'!$S53</f>
        <v>0</v>
      </c>
      <c r="F15" s="375">
        <f>'Balance de energía'!$S54</f>
        <v>30.348504679081138</v>
      </c>
      <c r="G15" s="375">
        <f>+'Balance de energía'!S55</f>
        <v>0</v>
      </c>
      <c r="H15" s="375">
        <f t="shared" si="1"/>
        <v>30.516084679081139</v>
      </c>
      <c r="I15" s="211"/>
      <c r="J15" s="210"/>
      <c r="K15" s="205"/>
      <c r="L15" s="174"/>
    </row>
    <row r="16" spans="2:34" ht="16" customHeight="1" outlineLevel="1">
      <c r="B16" s="369" t="s">
        <v>25</v>
      </c>
      <c r="C16" s="375">
        <f>'Balance de energía'!$T51</f>
        <v>5.6729883330000002</v>
      </c>
      <c r="D16" s="375">
        <f>'Balance de energía'!$T52</f>
        <v>0</v>
      </c>
      <c r="E16" s="375">
        <f>'Balance de energía'!$T53</f>
        <v>8.1071846999999989E-2</v>
      </c>
      <c r="F16" s="375">
        <f>'Balance de energía'!$T54</f>
        <v>8586.9481389471021</v>
      </c>
      <c r="G16" s="375">
        <f>+'Balance de energía'!T55</f>
        <v>0</v>
      </c>
      <c r="H16" s="375">
        <f t="shared" si="1"/>
        <v>8592.7021991271013</v>
      </c>
      <c r="I16" s="211"/>
      <c r="J16" s="210"/>
      <c r="K16" s="205"/>
      <c r="L16" s="174"/>
    </row>
    <row r="17" spans="2:12" ht="16" customHeight="1" outlineLevel="1">
      <c r="B17" s="369" t="s">
        <v>26</v>
      </c>
      <c r="C17" s="375">
        <f>'Balance de energía'!$U51</f>
        <v>0</v>
      </c>
      <c r="D17" s="375">
        <f>'Balance de energía'!$U52</f>
        <v>0</v>
      </c>
      <c r="E17" s="375">
        <f>'Balance de energía'!$U53</f>
        <v>0</v>
      </c>
      <c r="F17" s="375">
        <f>'Balance de energía'!$U54</f>
        <v>0</v>
      </c>
      <c r="G17" s="375">
        <f>+'Balance de energía'!U55</f>
        <v>0</v>
      </c>
      <c r="H17" s="375">
        <f t="shared" si="1"/>
        <v>0</v>
      </c>
      <c r="I17" s="211"/>
      <c r="J17" s="205"/>
      <c r="K17" s="205"/>
      <c r="L17" s="174"/>
    </row>
    <row r="18" spans="2:12" ht="16" customHeight="1" outlineLevel="1">
      <c r="B18" s="369" t="s">
        <v>27</v>
      </c>
      <c r="C18" s="375">
        <f>'Balance de energía'!$V51</f>
        <v>0</v>
      </c>
      <c r="D18" s="375">
        <f>'Balance de energía'!$V52</f>
        <v>0</v>
      </c>
      <c r="E18" s="375">
        <f>'Balance de energía'!$V53</f>
        <v>0</v>
      </c>
      <c r="F18" s="375">
        <f>'Balance de energía'!$V54</f>
        <v>0</v>
      </c>
      <c r="G18" s="375">
        <f>+'Balance de energía'!V55</f>
        <v>0</v>
      </c>
      <c r="H18" s="375">
        <f t="shared" si="1"/>
        <v>0</v>
      </c>
      <c r="I18" s="211"/>
      <c r="J18" s="205"/>
      <c r="K18" s="205"/>
      <c r="L18" s="174"/>
    </row>
    <row r="19" spans="2:12" ht="16" customHeight="1" outlineLevel="1">
      <c r="B19" s="369" t="s">
        <v>28</v>
      </c>
      <c r="C19" s="375">
        <f>'Balance de energía'!$W51</f>
        <v>0</v>
      </c>
      <c r="D19" s="375">
        <f>'Balance de energía'!$W52</f>
        <v>0</v>
      </c>
      <c r="E19" s="375">
        <f>'Balance de energía'!$W53</f>
        <v>0</v>
      </c>
      <c r="F19" s="375">
        <f>'Balance de energía'!$W54</f>
        <v>0</v>
      </c>
      <c r="G19" s="375">
        <f>+'Balance de energía'!W55</f>
        <v>0</v>
      </c>
      <c r="H19" s="375">
        <f t="shared" si="1"/>
        <v>0</v>
      </c>
      <c r="I19" s="211"/>
      <c r="J19" s="205"/>
      <c r="K19" s="205"/>
      <c r="L19" s="174"/>
    </row>
    <row r="20" spans="2:12" ht="16" customHeight="1" outlineLevel="1">
      <c r="B20" s="369" t="s">
        <v>93</v>
      </c>
      <c r="C20" s="375">
        <f>'Balance de energía'!$X51</f>
        <v>0</v>
      </c>
      <c r="D20" s="375">
        <f>'Balance de energía'!$X52</f>
        <v>0</v>
      </c>
      <c r="E20" s="375">
        <f>'Balance de energía'!$X53</f>
        <v>0</v>
      </c>
      <c r="F20" s="375">
        <f>'Balance de energía'!$X54</f>
        <v>0</v>
      </c>
      <c r="G20" s="375">
        <f>+'Balance de energía'!X55</f>
        <v>0</v>
      </c>
      <c r="H20" s="375">
        <f t="shared" si="1"/>
        <v>0</v>
      </c>
      <c r="I20" s="211"/>
      <c r="J20" s="205"/>
      <c r="K20" s="205"/>
      <c r="L20" s="174"/>
    </row>
    <row r="21" spans="2:12" ht="16" customHeight="1">
      <c r="B21" s="370" t="s">
        <v>6</v>
      </c>
      <c r="C21" s="378">
        <f>'Balance de energía'!$Y51</f>
        <v>254.57524141714882</v>
      </c>
      <c r="D21" s="378">
        <f>'Balance de energía'!$Y52</f>
        <v>401.56978091919996</v>
      </c>
      <c r="E21" s="378">
        <f>'Balance de energía'!$Y53</f>
        <v>6.50429869385537</v>
      </c>
      <c r="F21" s="378">
        <f>'Balance de energía'!$Y54</f>
        <v>0</v>
      </c>
      <c r="G21" s="378">
        <f>+'Balance de energía'!Y55</f>
        <v>407.20261767399995</v>
      </c>
      <c r="H21" s="370">
        <f>SUM(C21:G21)</f>
        <v>1069.8519387042043</v>
      </c>
      <c r="I21" s="211"/>
      <c r="J21" s="205"/>
      <c r="K21" s="205"/>
      <c r="L21" s="174"/>
    </row>
    <row r="22" spans="2:12" ht="16" customHeight="1">
      <c r="B22" s="370" t="s">
        <v>30</v>
      </c>
      <c r="C22" s="378">
        <f>'Balance de energía'!$Z51</f>
        <v>0</v>
      </c>
      <c r="D22" s="378">
        <f>'Balance de energía'!$Z52</f>
        <v>0</v>
      </c>
      <c r="E22" s="378">
        <f>'Balance de energía'!$Z53</f>
        <v>0</v>
      </c>
      <c r="F22" s="378">
        <f>'Balance de energía'!$Z54</f>
        <v>0</v>
      </c>
      <c r="G22" s="378">
        <f>+'Balance de energía'!Z55</f>
        <v>0</v>
      </c>
      <c r="H22" s="370">
        <f t="shared" ref="H22:H31" si="2">SUM(C22:G22)</f>
        <v>0</v>
      </c>
      <c r="I22" s="211"/>
      <c r="J22" s="205"/>
      <c r="K22" s="205"/>
      <c r="L22" s="174"/>
    </row>
    <row r="23" spans="2:12" ht="16" customHeight="1">
      <c r="B23" s="370" t="s">
        <v>31</v>
      </c>
      <c r="C23" s="378">
        <f>'Balance de energía'!$AA51</f>
        <v>0</v>
      </c>
      <c r="D23" s="378">
        <f>'Balance de energía'!$AA52</f>
        <v>0</v>
      </c>
      <c r="E23" s="378">
        <f>'Balance de energía'!$AA53</f>
        <v>0</v>
      </c>
      <c r="F23" s="378">
        <f>'Balance de energía'!$AA54</f>
        <v>0</v>
      </c>
      <c r="G23" s="378">
        <f>+'Balance de energía'!AA55</f>
        <v>0</v>
      </c>
      <c r="H23" s="370">
        <f t="shared" si="2"/>
        <v>0</v>
      </c>
      <c r="I23" s="211"/>
      <c r="J23" s="205"/>
      <c r="K23" s="205"/>
      <c r="L23" s="174"/>
    </row>
    <row r="24" spans="2:12" ht="16" customHeight="1">
      <c r="B24" s="370" t="s">
        <v>94</v>
      </c>
      <c r="C24" s="378">
        <f>'Balance de energía'!$AB51</f>
        <v>0</v>
      </c>
      <c r="D24" s="378">
        <f>'Balance de energía'!$AB52</f>
        <v>0</v>
      </c>
      <c r="E24" s="378">
        <f>'Balance de energía'!$AB53</f>
        <v>0</v>
      </c>
      <c r="F24" s="378">
        <f>'Balance de energía'!$AB54</f>
        <v>0</v>
      </c>
      <c r="G24" s="378">
        <f>+'Balance de energía'!AB55</f>
        <v>0</v>
      </c>
      <c r="H24" s="370">
        <f t="shared" si="2"/>
        <v>0</v>
      </c>
      <c r="I24" s="211"/>
      <c r="J24" s="205"/>
      <c r="K24" s="205"/>
      <c r="L24" s="174"/>
    </row>
    <row r="25" spans="2:12" ht="16" customHeight="1">
      <c r="B25" s="370" t="s">
        <v>95</v>
      </c>
      <c r="C25" s="378">
        <f>'Balance de energía'!$AC51</f>
        <v>0</v>
      </c>
      <c r="D25" s="378">
        <f>'Balance de energía'!$AC52</f>
        <v>0</v>
      </c>
      <c r="E25" s="378">
        <f>'Balance de energía'!$AC53</f>
        <v>0</v>
      </c>
      <c r="F25" s="378">
        <f>'Balance de energía'!$AC54</f>
        <v>0</v>
      </c>
      <c r="G25" s="378">
        <f>+'Balance de energía'!AE55</f>
        <v>0</v>
      </c>
      <c r="H25" s="370">
        <f t="shared" si="2"/>
        <v>0</v>
      </c>
      <c r="I25" s="211"/>
      <c r="J25" s="205"/>
      <c r="K25" s="205"/>
      <c r="L25" s="174"/>
    </row>
    <row r="26" spans="2:12" ht="16" customHeight="1">
      <c r="B26" s="370" t="s">
        <v>8</v>
      </c>
      <c r="C26" s="378">
        <f>'Balance de energía'!$AD51</f>
        <v>0</v>
      </c>
      <c r="D26" s="378">
        <f>'Balance de energía'!$AD52</f>
        <v>0</v>
      </c>
      <c r="E26" s="378">
        <f>'Balance de energía'!$AD53</f>
        <v>0</v>
      </c>
      <c r="F26" s="378">
        <f>'Balance de energía'!$AD54</f>
        <v>0</v>
      </c>
      <c r="G26" s="378">
        <f>+'Balance de energía'!AD55</f>
        <v>0</v>
      </c>
      <c r="H26" s="370">
        <f t="shared" si="2"/>
        <v>0</v>
      </c>
      <c r="I26" s="211"/>
      <c r="J26" s="205"/>
      <c r="K26" s="205"/>
      <c r="L26" s="174"/>
    </row>
    <row r="27" spans="2:12" ht="16" customHeight="1">
      <c r="B27" s="370" t="s">
        <v>9</v>
      </c>
      <c r="C27" s="378">
        <f>'Balance de energía'!$AE51</f>
        <v>0</v>
      </c>
      <c r="D27" s="378">
        <f>'Balance de energía'!$AE52</f>
        <v>0</v>
      </c>
      <c r="E27" s="378">
        <f>'Balance de energía'!$AE53</f>
        <v>0</v>
      </c>
      <c r="F27" s="378">
        <f>'Balance de energía'!$AE54</f>
        <v>0</v>
      </c>
      <c r="G27" s="378">
        <f>+'Balance de energía'!AE55</f>
        <v>0</v>
      </c>
      <c r="H27" s="370">
        <f t="shared" si="2"/>
        <v>0</v>
      </c>
      <c r="I27" s="211"/>
      <c r="J27" s="205"/>
      <c r="K27" s="205"/>
      <c r="L27" s="174"/>
    </row>
    <row r="28" spans="2:12" ht="16" customHeight="1">
      <c r="B28" s="370" t="s">
        <v>252</v>
      </c>
      <c r="C28" s="378">
        <f>'Balance de energía'!$E51</f>
        <v>86.504180018</v>
      </c>
      <c r="D28" s="378">
        <f>'Balance de energía'!$E52</f>
        <v>0</v>
      </c>
      <c r="E28" s="378">
        <f>'Balance de energía'!$E53</f>
        <v>0</v>
      </c>
      <c r="F28" s="378">
        <f>'Balance de energía'!$E54</f>
        <v>0</v>
      </c>
      <c r="G28" s="378">
        <f>+'Balance de energía'!E55</f>
        <v>0</v>
      </c>
      <c r="H28" s="370">
        <f t="shared" si="2"/>
        <v>86.504180018</v>
      </c>
      <c r="I28" s="211"/>
      <c r="J28" s="205"/>
      <c r="K28" s="205"/>
      <c r="L28" s="174"/>
    </row>
    <row r="29" spans="2:12" ht="16" customHeight="1">
      <c r="B29" s="370" t="s">
        <v>253</v>
      </c>
      <c r="C29" s="378">
        <f>'Balance de energía'!$F51</f>
        <v>0</v>
      </c>
      <c r="D29" s="378">
        <f>'Balance de energía'!$F52</f>
        <v>0</v>
      </c>
      <c r="E29" s="378">
        <f>'Balance de energía'!$F53</f>
        <v>0</v>
      </c>
      <c r="F29" s="378">
        <f>'Balance de energía'!$F54</f>
        <v>0</v>
      </c>
      <c r="G29" s="378">
        <f>+'Balance de energía'!F55</f>
        <v>0</v>
      </c>
      <c r="H29" s="370">
        <f t="shared" si="2"/>
        <v>0</v>
      </c>
      <c r="I29" s="211"/>
      <c r="J29" s="205"/>
      <c r="K29" s="205"/>
      <c r="L29" s="174"/>
    </row>
    <row r="30" spans="2:12" ht="16" customHeight="1">
      <c r="B30" s="370" t="s">
        <v>82</v>
      </c>
      <c r="C30" s="378">
        <f>'Balance de energía'!$G51</f>
        <v>0</v>
      </c>
      <c r="D30" s="378">
        <f>'Balance de energía'!$G52</f>
        <v>0</v>
      </c>
      <c r="E30" s="378">
        <f>'Balance de energía'!$G53</f>
        <v>0</v>
      </c>
      <c r="F30" s="378">
        <f>'Balance de energía'!$G54</f>
        <v>0</v>
      </c>
      <c r="G30" s="378">
        <f>+'Balance de energía'!G55</f>
        <v>0</v>
      </c>
      <c r="H30" s="370">
        <f t="shared" si="2"/>
        <v>0</v>
      </c>
      <c r="I30" s="211"/>
      <c r="J30" s="205"/>
      <c r="K30" s="205"/>
      <c r="L30" s="174"/>
    </row>
    <row r="31" spans="2:12" ht="16" customHeight="1">
      <c r="B31" s="370" t="s">
        <v>18</v>
      </c>
      <c r="C31" s="378">
        <f>'Balance de energía'!$L$51</f>
        <v>0</v>
      </c>
      <c r="D31" s="378">
        <f>'Balance de energía'!$L$52</f>
        <v>0</v>
      </c>
      <c r="E31" s="378">
        <f>'Balance de energía'!$L$53</f>
        <v>0</v>
      </c>
      <c r="F31" s="378">
        <f>'Balance de energía'!$L$54</f>
        <v>0</v>
      </c>
      <c r="G31" s="378">
        <f>+'Balance de energía'!L55</f>
        <v>0</v>
      </c>
      <c r="H31" s="370">
        <f t="shared" si="2"/>
        <v>0</v>
      </c>
      <c r="I31" s="211"/>
      <c r="J31" s="210"/>
      <c r="K31" s="205"/>
      <c r="L31" s="174"/>
    </row>
    <row r="32" spans="2:12" ht="16" customHeight="1">
      <c r="B32" s="370" t="s">
        <v>423</v>
      </c>
      <c r="C32" s="378">
        <f>'Balance de energía'!$H$51</f>
        <v>0</v>
      </c>
      <c r="D32" s="378">
        <f>'Balance de energía'!$H$52</f>
        <v>0</v>
      </c>
      <c r="E32" s="378">
        <f>'Balance de energía'!$H$53</f>
        <v>0</v>
      </c>
      <c r="F32" s="378">
        <f>'Balance de energía'!$H$54</f>
        <v>0</v>
      </c>
      <c r="G32" s="378">
        <f>+'Balance de energía'!$H55</f>
        <v>0</v>
      </c>
      <c r="H32" s="370">
        <f t="shared" ref="H32" si="3">SUM(C32:G32)</f>
        <v>0</v>
      </c>
      <c r="I32" s="211"/>
      <c r="J32" s="210"/>
      <c r="K32" s="205"/>
      <c r="L32" s="174"/>
    </row>
    <row r="33" spans="2:11" ht="16" customHeight="1">
      <c r="B33" s="66" t="s">
        <v>96</v>
      </c>
      <c r="C33" s="62">
        <f t="shared" ref="C33:F33" si="4">SUM(C21:C32,C9)</f>
        <v>89406.360886476017</v>
      </c>
      <c r="D33" s="62">
        <f t="shared" si="4"/>
        <v>853.73661202019991</v>
      </c>
      <c r="E33" s="62">
        <f t="shared" si="4"/>
        <v>4213.3754713659519</v>
      </c>
      <c r="F33" s="62">
        <f t="shared" si="4"/>
        <v>8624.6710655535826</v>
      </c>
      <c r="G33" s="62">
        <f>SUM(G21:G32,G9)</f>
        <v>408.36152950599995</v>
      </c>
      <c r="H33" s="62">
        <f>SUM(H21:H32,H9)</f>
        <v>103506.50556492178</v>
      </c>
      <c r="I33" s="211"/>
      <c r="J33" s="210"/>
      <c r="K33" s="205"/>
    </row>
    <row r="34" spans="2:11" ht="12.9">
      <c r="B34" s="209"/>
      <c r="C34" s="209"/>
      <c r="D34" s="209"/>
      <c r="E34" s="209"/>
      <c r="F34" s="209"/>
      <c r="G34" s="209"/>
      <c r="H34" s="209"/>
      <c r="I34" s="209"/>
      <c r="J34" s="205"/>
      <c r="K34" s="205"/>
    </row>
    <row r="35" spans="2:11" ht="12.9">
      <c r="B35" s="80" t="s">
        <v>410</v>
      </c>
      <c r="C35" s="200"/>
      <c r="D35" s="200"/>
      <c r="E35" s="200"/>
      <c r="F35" s="201"/>
      <c r="G35" s="201"/>
      <c r="H35" s="200"/>
      <c r="I35" s="193"/>
      <c r="J35" s="208"/>
      <c r="K35" s="192"/>
    </row>
    <row r="36" spans="2:11" ht="12.9">
      <c r="B36" s="80" t="s">
        <v>251</v>
      </c>
      <c r="C36" s="200"/>
      <c r="D36" s="200"/>
      <c r="E36" s="200"/>
      <c r="F36" s="200"/>
      <c r="G36" s="200"/>
      <c r="H36" s="200"/>
      <c r="I36" s="200"/>
      <c r="J36" s="208"/>
      <c r="K36" s="208"/>
    </row>
    <row r="37" spans="2:11" ht="12.9">
      <c r="B37" s="80" t="s">
        <v>403</v>
      </c>
      <c r="C37" s="199"/>
      <c r="D37" s="198"/>
      <c r="E37" s="198"/>
      <c r="F37" s="198"/>
      <c r="G37" s="198"/>
      <c r="H37" s="194"/>
      <c r="I37" s="191"/>
      <c r="J37" s="207"/>
      <c r="K37" s="207"/>
    </row>
    <row r="38" spans="2:11" ht="12.9">
      <c r="B38" s="80" t="s">
        <v>404</v>
      </c>
      <c r="C38" s="191"/>
      <c r="D38" s="191"/>
      <c r="E38" s="191"/>
      <c r="F38" s="191"/>
      <c r="G38" s="191"/>
      <c r="H38" s="191"/>
      <c r="I38" s="191"/>
      <c r="J38" s="207"/>
      <c r="K38" s="207"/>
    </row>
    <row r="39" spans="2:11" ht="12.9">
      <c r="B39" s="80" t="s">
        <v>405</v>
      </c>
      <c r="C39" s="191"/>
      <c r="D39" s="191"/>
      <c r="E39" s="191"/>
      <c r="F39" s="191"/>
      <c r="G39" s="191"/>
      <c r="H39" s="191"/>
      <c r="I39" s="191"/>
      <c r="J39" s="207"/>
      <c r="K39" s="207"/>
    </row>
    <row r="40" spans="2:11" ht="12.9">
      <c r="B40" s="80" t="s">
        <v>244</v>
      </c>
      <c r="C40" s="191"/>
      <c r="D40" s="191"/>
      <c r="E40" s="191"/>
      <c r="F40" s="191"/>
      <c r="G40" s="191"/>
      <c r="H40" s="191"/>
      <c r="I40" s="191"/>
      <c r="J40" s="207"/>
      <c r="K40" s="207"/>
    </row>
    <row r="41" spans="2:11" ht="12.9">
      <c r="B41" s="80" t="s">
        <v>424</v>
      </c>
      <c r="C41" s="191"/>
      <c r="D41" s="191"/>
      <c r="E41" s="191"/>
      <c r="F41" s="191"/>
      <c r="G41" s="191"/>
      <c r="H41" s="191"/>
      <c r="I41" s="191"/>
      <c r="J41" s="207"/>
      <c r="K41" s="207"/>
    </row>
    <row r="42" spans="2:11" ht="12.9">
      <c r="B42" s="206"/>
      <c r="C42" s="206"/>
      <c r="D42" s="206"/>
      <c r="E42" s="206"/>
      <c r="F42" s="206"/>
      <c r="G42" s="206"/>
      <c r="H42" s="206"/>
      <c r="I42" s="206"/>
      <c r="J42" s="205"/>
      <c r="K42" s="205"/>
    </row>
    <row r="43" spans="2:11">
      <c r="B43" s="145"/>
      <c r="C43" s="145"/>
      <c r="D43" s="145"/>
      <c r="E43" s="145"/>
      <c r="F43" s="145"/>
      <c r="G43" s="145"/>
      <c r="H43" s="145"/>
    </row>
    <row r="44" spans="2:11">
      <c r="B44" s="145"/>
      <c r="C44" s="145"/>
      <c r="D44" s="145"/>
      <c r="E44" s="145"/>
      <c r="F44" s="145"/>
      <c r="G44" s="145"/>
      <c r="H44" s="145"/>
    </row>
    <row r="45" spans="2:11">
      <c r="B45" s="145"/>
      <c r="C45" s="145"/>
      <c r="D45" s="145"/>
      <c r="E45" s="145"/>
      <c r="F45" s="145"/>
      <c r="G45" s="145"/>
      <c r="H45" s="145"/>
    </row>
    <row r="46" spans="2:11">
      <c r="B46" s="145"/>
      <c r="C46" s="145"/>
      <c r="D46" s="145"/>
      <c r="E46" s="145"/>
      <c r="F46" s="145"/>
      <c r="G46" s="145"/>
      <c r="H46" s="145"/>
    </row>
    <row r="47" spans="2:11">
      <c r="B47" s="145"/>
      <c r="C47" s="145"/>
      <c r="D47" s="145"/>
      <c r="E47" s="145"/>
      <c r="F47" s="145"/>
      <c r="G47" s="145"/>
      <c r="H47" s="145"/>
    </row>
    <row r="48" spans="2:11">
      <c r="B48" s="145"/>
      <c r="C48" s="145"/>
      <c r="D48" s="145"/>
      <c r="E48" s="145"/>
      <c r="F48" s="145"/>
      <c r="G48" s="145"/>
      <c r="H48" s="145"/>
    </row>
    <row r="49" spans="3:8" s="145" customFormat="1"/>
    <row r="50" spans="3:8" s="145" customFormat="1"/>
    <row r="51" spans="3:8" s="145" customFormat="1"/>
    <row r="52" spans="3:8" s="145" customFormat="1"/>
    <row r="53" spans="3:8" s="145" customFormat="1"/>
    <row r="54" spans="3:8" s="145" customFormat="1"/>
    <row r="55" spans="3:8" s="145" customFormat="1"/>
    <row r="56" spans="3:8" s="145" customFormat="1"/>
    <row r="57" spans="3:8" s="145" customFormat="1"/>
    <row r="58" spans="3:8" s="145" customFormat="1"/>
    <row r="59" spans="3:8" s="145" customFormat="1"/>
    <row r="60" spans="3:8" s="145" customFormat="1"/>
    <row r="61" spans="3:8" s="145" customFormat="1"/>
    <row r="62" spans="3:8">
      <c r="C62" s="145"/>
      <c r="D62" s="145"/>
      <c r="E62" s="145"/>
      <c r="F62" s="145"/>
      <c r="G62" s="145"/>
      <c r="H62" s="145"/>
    </row>
    <row r="63" spans="3:8">
      <c r="C63" s="145"/>
      <c r="D63" s="145"/>
      <c r="E63" s="145"/>
      <c r="F63" s="145"/>
      <c r="G63" s="145"/>
      <c r="H63" s="145"/>
    </row>
    <row r="64" spans="3:8">
      <c r="C64" s="145"/>
      <c r="D64" s="145"/>
      <c r="E64" s="145"/>
      <c r="F64" s="145"/>
      <c r="G64" s="145"/>
      <c r="H64" s="145"/>
    </row>
    <row r="65" spans="3:8">
      <c r="C65" s="145"/>
      <c r="D65" s="145"/>
      <c r="E65" s="145"/>
      <c r="F65" s="145"/>
      <c r="G65" s="145"/>
      <c r="H65" s="145"/>
    </row>
    <row r="66" spans="3:8">
      <c r="C66" s="145"/>
      <c r="D66" s="145"/>
      <c r="E66" s="145"/>
      <c r="F66" s="145"/>
      <c r="G66" s="145"/>
      <c r="H66" s="145"/>
    </row>
    <row r="67" spans="3:8">
      <c r="C67" s="145"/>
      <c r="D67" s="145"/>
      <c r="E67" s="145"/>
      <c r="F67" s="145"/>
      <c r="G67" s="145"/>
      <c r="H67" s="145"/>
    </row>
    <row r="68" spans="3:8">
      <c r="C68" s="145"/>
      <c r="D68" s="145"/>
      <c r="E68" s="145"/>
      <c r="F68" s="145"/>
      <c r="G68" s="145"/>
      <c r="H68" s="145"/>
    </row>
    <row r="69" spans="3:8">
      <c r="C69" s="145"/>
      <c r="D69" s="145"/>
      <c r="E69" s="145"/>
      <c r="F69" s="145"/>
      <c r="G69" s="145"/>
      <c r="H69" s="145"/>
    </row>
    <row r="70" spans="3:8">
      <c r="C70" s="145"/>
      <c r="D70" s="145"/>
      <c r="E70" s="145"/>
      <c r="F70" s="145"/>
      <c r="G70" s="145"/>
      <c r="H70" s="145"/>
    </row>
    <row r="71" spans="3:8">
      <c r="C71" s="145"/>
      <c r="D71" s="145"/>
      <c r="E71" s="145"/>
      <c r="F71" s="145"/>
      <c r="G71" s="145"/>
      <c r="H71" s="145"/>
    </row>
    <row r="72" spans="3:8">
      <c r="C72" s="145"/>
      <c r="D72" s="145"/>
      <c r="E72" s="145"/>
      <c r="F72" s="145"/>
      <c r="G72" s="145"/>
      <c r="H72" s="145"/>
    </row>
    <row r="73" spans="3:8">
      <c r="C73" s="145"/>
      <c r="D73" s="145"/>
      <c r="E73" s="145"/>
      <c r="F73" s="145"/>
      <c r="G73" s="145"/>
      <c r="H73" s="145"/>
    </row>
    <row r="74" spans="3:8">
      <c r="C74" s="145"/>
      <c r="D74" s="145"/>
      <c r="E74" s="145"/>
      <c r="F74" s="145"/>
      <c r="G74" s="145"/>
      <c r="H74" s="145"/>
    </row>
    <row r="75" spans="3:8">
      <c r="C75" s="145"/>
      <c r="D75" s="145"/>
      <c r="E75" s="145"/>
      <c r="F75" s="145"/>
      <c r="G75" s="145"/>
      <c r="H75" s="145"/>
    </row>
    <row r="76" spans="3:8">
      <c r="C76" s="145"/>
      <c r="D76" s="145"/>
      <c r="E76" s="145"/>
      <c r="F76" s="145"/>
      <c r="G76" s="145"/>
      <c r="H76" s="145"/>
    </row>
    <row r="77" spans="3:8">
      <c r="C77" s="145"/>
      <c r="D77" s="145"/>
      <c r="E77" s="145"/>
      <c r="F77" s="145"/>
      <c r="G77" s="145"/>
      <c r="H77" s="145"/>
    </row>
    <row r="78" spans="3:8">
      <c r="C78" s="145"/>
      <c r="D78" s="145"/>
      <c r="E78" s="145"/>
      <c r="F78" s="145"/>
      <c r="G78" s="145"/>
      <c r="H78" s="145"/>
    </row>
    <row r="79" spans="3:8">
      <c r="C79" s="145"/>
      <c r="D79" s="145"/>
      <c r="E79" s="145"/>
      <c r="F79" s="145"/>
      <c r="G79" s="145"/>
      <c r="H79" s="145"/>
    </row>
    <row r="80" spans="3:8">
      <c r="C80" s="145"/>
      <c r="D80" s="145"/>
      <c r="E80" s="145"/>
      <c r="F80" s="145"/>
      <c r="G80" s="145"/>
      <c r="H80" s="145"/>
    </row>
    <row r="81" spans="3:8">
      <c r="C81" s="145"/>
      <c r="D81" s="145"/>
      <c r="E81" s="145"/>
      <c r="F81" s="145"/>
      <c r="G81" s="145"/>
      <c r="H81" s="145"/>
    </row>
    <row r="82" spans="3:8">
      <c r="C82" s="145"/>
      <c r="D82" s="145"/>
      <c r="E82" s="145"/>
      <c r="F82" s="145"/>
      <c r="G82" s="145"/>
      <c r="H82" s="145"/>
    </row>
    <row r="83" spans="3:8">
      <c r="C83" s="145"/>
      <c r="D83" s="145"/>
      <c r="E83" s="145"/>
      <c r="F83" s="145"/>
      <c r="G83" s="145"/>
      <c r="H83" s="145"/>
    </row>
    <row r="84" spans="3:8">
      <c r="C84" s="145"/>
      <c r="D84" s="145"/>
      <c r="E84" s="145"/>
      <c r="F84" s="145"/>
      <c r="G84" s="145"/>
      <c r="H84" s="145"/>
    </row>
    <row r="85" spans="3:8">
      <c r="C85" s="145"/>
      <c r="D85" s="145"/>
      <c r="E85" s="145"/>
      <c r="F85" s="145"/>
      <c r="G85" s="145"/>
      <c r="H85" s="145"/>
    </row>
    <row r="86" spans="3:8">
      <c r="C86" s="145"/>
      <c r="D86" s="145"/>
      <c r="E86" s="145"/>
      <c r="F86" s="145"/>
      <c r="G86" s="145"/>
      <c r="H86" s="145"/>
    </row>
    <row r="87" spans="3:8">
      <c r="C87" s="145"/>
      <c r="D87" s="145"/>
      <c r="E87" s="145"/>
      <c r="F87" s="145"/>
      <c r="G87" s="145"/>
      <c r="H87" s="145"/>
    </row>
    <row r="88" spans="3:8">
      <c r="C88" s="145"/>
      <c r="D88" s="145"/>
      <c r="E88" s="145"/>
      <c r="F88" s="145"/>
      <c r="G88" s="145"/>
      <c r="H88" s="145"/>
    </row>
    <row r="89" spans="3:8">
      <c r="C89" s="145"/>
      <c r="D89" s="145"/>
      <c r="E89" s="145"/>
      <c r="F89" s="145"/>
      <c r="G89" s="145"/>
      <c r="H89" s="145"/>
    </row>
    <row r="90" spans="3:8">
      <c r="C90" s="145"/>
      <c r="D90" s="145"/>
      <c r="E90" s="145"/>
      <c r="F90" s="145"/>
      <c r="G90" s="145"/>
      <c r="H90" s="145"/>
    </row>
    <row r="91" spans="3:8">
      <c r="C91" s="145"/>
      <c r="D91" s="145"/>
      <c r="E91" s="145"/>
      <c r="F91" s="145"/>
      <c r="G91" s="145"/>
      <c r="H91" s="145"/>
    </row>
    <row r="92" spans="3:8">
      <c r="C92" s="145"/>
      <c r="D92" s="145"/>
      <c r="E92" s="145"/>
      <c r="F92" s="145"/>
      <c r="G92" s="145"/>
      <c r="H92" s="145"/>
    </row>
    <row r="93" spans="3:8">
      <c r="C93" s="145"/>
      <c r="D93" s="145"/>
      <c r="E93" s="145"/>
      <c r="F93" s="145"/>
      <c r="G93" s="145"/>
      <c r="H93" s="145"/>
    </row>
    <row r="94" spans="3:8">
      <c r="C94" s="145"/>
      <c r="D94" s="145"/>
      <c r="E94" s="145"/>
      <c r="F94" s="145"/>
      <c r="G94" s="145"/>
      <c r="H94" s="145"/>
    </row>
    <row r="95" spans="3:8">
      <c r="C95" s="145"/>
      <c r="D95" s="145"/>
      <c r="E95" s="145"/>
      <c r="F95" s="145"/>
      <c r="G95" s="145"/>
      <c r="H95" s="145"/>
    </row>
    <row r="96" spans="3:8">
      <c r="C96" s="145"/>
      <c r="D96" s="145"/>
      <c r="E96" s="145"/>
      <c r="F96" s="145"/>
      <c r="G96" s="145"/>
      <c r="H96" s="145"/>
    </row>
    <row r="97" spans="3:8">
      <c r="C97" s="145"/>
      <c r="D97" s="145"/>
      <c r="E97" s="145"/>
      <c r="F97" s="145"/>
      <c r="G97" s="145"/>
      <c r="H97" s="145"/>
    </row>
    <row r="98" spans="3:8">
      <c r="C98" s="145"/>
      <c r="D98" s="145"/>
      <c r="E98" s="145"/>
      <c r="F98" s="145"/>
      <c r="G98" s="145"/>
      <c r="H98" s="145"/>
    </row>
    <row r="99" spans="3:8">
      <c r="C99" s="145"/>
      <c r="D99" s="145"/>
      <c r="E99" s="145"/>
      <c r="F99" s="145"/>
      <c r="G99" s="145"/>
      <c r="H99" s="145"/>
    </row>
    <row r="100" spans="3:8">
      <c r="C100" s="145"/>
      <c r="D100" s="145"/>
      <c r="E100" s="145"/>
      <c r="F100" s="145"/>
      <c r="G100" s="145"/>
      <c r="H100" s="145"/>
    </row>
  </sheetData>
  <hyperlinks>
    <hyperlink ref="B6" location="Índice!A1" display="VOLVER A INDICE" xr:uid="{00000000-0004-0000-0900-000000000000}"/>
  </hyperlinks>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N89"/>
  <sheetViews>
    <sheetView topLeftCell="A7" zoomScale="85" zoomScaleNormal="85" workbookViewId="0">
      <selection activeCell="L46" sqref="L45:L46"/>
    </sheetView>
  </sheetViews>
  <sheetFormatPr baseColWidth="10" defaultColWidth="11.3828125" defaultRowHeight="12.45" outlineLevelRow="1"/>
  <cols>
    <col min="1" max="1" width="1.84375" style="152" customWidth="1"/>
    <col min="2" max="2" width="30.3046875" style="152" customWidth="1"/>
    <col min="3" max="7" width="11.53515625" style="152" bestFit="1" customWidth="1"/>
    <col min="8" max="8" width="13.3046875" style="152" customWidth="1"/>
    <col min="9" max="10" width="11.53515625" style="152" bestFit="1" customWidth="1"/>
    <col min="11" max="11" width="11.53515625" style="152" customWidth="1"/>
    <col min="12" max="12" width="13.84375" style="152" bestFit="1" customWidth="1"/>
    <col min="13" max="13" width="13.69140625" style="152" bestFit="1" customWidth="1"/>
    <col min="14" max="14" width="13.69140625" style="152" customWidth="1"/>
    <col min="15" max="15" width="11.84375" style="152" bestFit="1" customWidth="1"/>
    <col min="16" max="16" width="11.53515625" style="152" bestFit="1" customWidth="1"/>
    <col min="17" max="17" width="11.84375" style="152" bestFit="1" customWidth="1"/>
    <col min="18" max="28" width="11.3828125" style="145"/>
    <col min="29" max="16384" width="11.3828125" style="152"/>
  </cols>
  <sheetData>
    <row r="1" spans="2:40" ht="8.25" customHeight="1"/>
    <row r="2" spans="2:40" ht="16" customHeight="1">
      <c r="B2" s="11" t="s">
        <v>257</v>
      </c>
      <c r="C2" s="11"/>
      <c r="D2" s="11"/>
      <c r="E2" s="11"/>
      <c r="F2" s="11"/>
      <c r="G2" s="11"/>
      <c r="H2" s="11"/>
      <c r="I2" s="11"/>
      <c r="J2" s="11"/>
      <c r="K2" s="11"/>
      <c r="L2" s="11"/>
      <c r="M2" s="11"/>
      <c r="N2" s="11"/>
      <c r="O2" s="11"/>
      <c r="P2" s="11"/>
      <c r="Q2" s="11"/>
      <c r="S2" s="176"/>
      <c r="T2" s="212"/>
    </row>
    <row r="3" spans="2:40" s="154" customFormat="1" ht="16" customHeight="1">
      <c r="B3" s="11" t="s">
        <v>56</v>
      </c>
      <c r="C3" s="11"/>
      <c r="D3" s="11"/>
      <c r="E3" s="11"/>
      <c r="F3" s="11"/>
      <c r="G3" s="11"/>
      <c r="H3" s="11"/>
      <c r="I3" s="11"/>
      <c r="J3" s="11"/>
      <c r="K3" s="11"/>
      <c r="L3" s="11"/>
      <c r="M3" s="11"/>
      <c r="N3" s="11"/>
      <c r="O3" s="11"/>
      <c r="P3" s="11"/>
      <c r="Q3" s="11"/>
      <c r="S3" s="175"/>
      <c r="T3" s="218"/>
      <c r="U3" s="149"/>
      <c r="V3" s="149"/>
      <c r="W3" s="149"/>
      <c r="X3" s="149"/>
      <c r="Y3" s="149"/>
      <c r="Z3" s="149"/>
      <c r="AA3" s="149"/>
      <c r="AB3" s="149"/>
    </row>
    <row r="4" spans="2:40" s="154" customFormat="1" ht="16" customHeight="1">
      <c r="B4" s="11" t="s">
        <v>421</v>
      </c>
      <c r="C4" s="11"/>
      <c r="D4" s="11"/>
      <c r="E4" s="11"/>
      <c r="F4" s="11"/>
      <c r="G4" s="11"/>
      <c r="H4" s="11"/>
      <c r="I4" s="11"/>
      <c r="J4" s="11"/>
      <c r="K4" s="11"/>
      <c r="L4" s="11"/>
      <c r="M4" s="11"/>
      <c r="N4" s="11"/>
      <c r="O4" s="11"/>
      <c r="P4" s="11"/>
      <c r="Q4" s="11"/>
      <c r="R4" s="221"/>
      <c r="S4" s="218"/>
      <c r="T4" s="218"/>
      <c r="U4" s="149"/>
      <c r="V4" s="149"/>
      <c r="W4" s="149"/>
      <c r="X4" s="149"/>
      <c r="Y4" s="149"/>
      <c r="Z4" s="149"/>
      <c r="AA4" s="149"/>
      <c r="AB4" s="149"/>
    </row>
    <row r="5" spans="2:40" s="154" customFormat="1" ht="16" customHeight="1">
      <c r="B5" s="11" t="s">
        <v>1</v>
      </c>
      <c r="C5" s="11"/>
      <c r="D5" s="11"/>
      <c r="E5" s="11"/>
      <c r="F5" s="11"/>
      <c r="G5" s="11"/>
      <c r="H5" s="11"/>
      <c r="I5" s="11"/>
      <c r="J5" s="11"/>
      <c r="K5" s="11"/>
      <c r="L5" s="11"/>
      <c r="M5" s="11"/>
      <c r="N5" s="11"/>
      <c r="O5" s="11"/>
      <c r="P5" s="11"/>
      <c r="Q5" s="11"/>
      <c r="R5" s="220"/>
      <c r="S5" s="218"/>
      <c r="T5" s="218"/>
      <c r="U5" s="149"/>
      <c r="V5" s="149"/>
      <c r="W5" s="149"/>
      <c r="X5" s="149"/>
      <c r="Y5" s="149"/>
      <c r="Z5" s="149"/>
      <c r="AA5" s="149"/>
      <c r="AB5" s="149"/>
    </row>
    <row r="6" spans="2:40" s="154" customFormat="1" ht="16" customHeight="1">
      <c r="B6" s="4" t="s">
        <v>2</v>
      </c>
      <c r="C6" s="11"/>
      <c r="D6" s="11"/>
      <c r="E6" s="11"/>
      <c r="F6" s="11"/>
      <c r="G6" s="11"/>
      <c r="H6" s="11"/>
      <c r="I6" s="11"/>
      <c r="J6" s="11"/>
      <c r="K6" s="11"/>
      <c r="L6" s="11"/>
      <c r="M6" s="11"/>
      <c r="N6" s="11"/>
      <c r="O6" s="11"/>
      <c r="P6" s="11"/>
      <c r="Q6" s="11"/>
      <c r="R6" s="220"/>
      <c r="S6" s="218"/>
      <c r="T6" s="218"/>
      <c r="U6" s="149"/>
      <c r="V6" s="149"/>
      <c r="W6" s="149"/>
      <c r="X6" s="149"/>
      <c r="Y6" s="149"/>
      <c r="Z6" s="149"/>
      <c r="AA6" s="149"/>
      <c r="AB6" s="149"/>
    </row>
    <row r="7" spans="2:40" s="154" customFormat="1" ht="16" customHeight="1">
      <c r="B7" s="11"/>
      <c r="C7" s="11"/>
      <c r="D7" s="11"/>
      <c r="E7" s="11"/>
      <c r="F7" s="11"/>
      <c r="G7" s="11"/>
      <c r="H7" s="11"/>
      <c r="I7" s="11"/>
      <c r="J7" s="11"/>
      <c r="K7" s="11"/>
      <c r="L7" s="11"/>
      <c r="M7" s="11"/>
      <c r="N7" s="11"/>
      <c r="O7" s="11"/>
      <c r="P7" s="11"/>
      <c r="Q7" s="11"/>
      <c r="R7" s="220"/>
      <c r="S7" s="218"/>
      <c r="T7" s="218"/>
      <c r="U7" s="149"/>
      <c r="V7" s="149"/>
      <c r="W7" s="149"/>
      <c r="X7" s="149"/>
      <c r="Y7" s="149"/>
      <c r="Z7" s="149"/>
      <c r="AA7" s="149"/>
      <c r="AB7" s="149"/>
    </row>
    <row r="8" spans="2:40" s="154" customFormat="1" ht="16" customHeight="1">
      <c r="B8" s="591" t="s">
        <v>79</v>
      </c>
      <c r="C8" s="591" t="s">
        <v>57</v>
      </c>
      <c r="D8" s="591" t="s">
        <v>58</v>
      </c>
      <c r="E8" s="591" t="s">
        <v>59</v>
      </c>
      <c r="F8" s="592" t="s">
        <v>60</v>
      </c>
      <c r="G8" s="591" t="s">
        <v>61</v>
      </c>
      <c r="H8" s="591" t="s">
        <v>62</v>
      </c>
      <c r="I8" s="591" t="s">
        <v>63</v>
      </c>
      <c r="J8" s="591" t="s">
        <v>64</v>
      </c>
      <c r="K8" s="591" t="s">
        <v>65</v>
      </c>
      <c r="L8" s="591" t="s">
        <v>396</v>
      </c>
      <c r="M8" s="591" t="s">
        <v>397</v>
      </c>
      <c r="N8" s="592" t="s">
        <v>422</v>
      </c>
      <c r="O8" s="592" t="s">
        <v>66</v>
      </c>
      <c r="P8" s="592" t="s">
        <v>67</v>
      </c>
      <c r="Q8" s="591" t="s">
        <v>96</v>
      </c>
      <c r="R8" s="220"/>
      <c r="S8" s="218"/>
      <c r="T8" s="218"/>
      <c r="U8" s="149"/>
      <c r="V8" s="149"/>
      <c r="W8" s="149"/>
      <c r="X8" s="149"/>
      <c r="Y8" s="149"/>
      <c r="Z8" s="149"/>
      <c r="AA8" s="149"/>
      <c r="AB8" s="149"/>
    </row>
    <row r="9" spans="2:40" s="154" customFormat="1" ht="16" customHeight="1">
      <c r="B9" s="591"/>
      <c r="C9" s="591"/>
      <c r="D9" s="591"/>
      <c r="E9" s="591"/>
      <c r="F9" s="592"/>
      <c r="G9" s="591"/>
      <c r="H9" s="591"/>
      <c r="I9" s="591"/>
      <c r="J9" s="591"/>
      <c r="K9" s="591"/>
      <c r="L9" s="591"/>
      <c r="M9" s="591"/>
      <c r="N9" s="592"/>
      <c r="O9" s="592"/>
      <c r="P9" s="592"/>
      <c r="Q9" s="591"/>
      <c r="R9" s="220"/>
      <c r="S9" s="218"/>
      <c r="T9" s="218"/>
      <c r="U9" s="149"/>
      <c r="V9" s="149"/>
      <c r="W9" s="149"/>
      <c r="X9" s="149"/>
      <c r="Y9" s="149"/>
      <c r="Z9" s="149"/>
      <c r="AA9" s="149"/>
      <c r="AB9" s="149"/>
    </row>
    <row r="10" spans="2:40" s="154" customFormat="1" ht="16" customHeight="1">
      <c r="B10" s="433" t="s">
        <v>91</v>
      </c>
      <c r="C10" s="372">
        <f t="shared" ref="C10:Q10" si="0">SUM(C11:C21)</f>
        <v>19224.501014937265</v>
      </c>
      <c r="D10" s="372">
        <f t="shared" si="0"/>
        <v>833.70028397585065</v>
      </c>
      <c r="E10" s="372">
        <f t="shared" si="0"/>
        <v>589.25198698799989</v>
      </c>
      <c r="F10" s="372">
        <f t="shared" si="0"/>
        <v>2590.9152343705041</v>
      </c>
      <c r="G10" s="372">
        <f t="shared" si="0"/>
        <v>143.91800804709999</v>
      </c>
      <c r="H10" s="432">
        <f t="shared" si="0"/>
        <v>9.1559999999999992E-3</v>
      </c>
      <c r="I10" s="372">
        <f t="shared" si="0"/>
        <v>1882.38696285072</v>
      </c>
      <c r="J10" s="372">
        <f t="shared" si="0"/>
        <v>8.9542955406000004</v>
      </c>
      <c r="K10" s="372">
        <f>SUM(K11:K21)</f>
        <v>2304.0680603541759</v>
      </c>
      <c r="L10" s="372">
        <f t="shared" si="0"/>
        <v>1291.3594656447362</v>
      </c>
      <c r="M10" s="372">
        <f t="shared" si="0"/>
        <v>1964.0820354599234</v>
      </c>
      <c r="N10" s="372">
        <f t="shared" si="0"/>
        <v>84.582460354700004</v>
      </c>
      <c r="O10" s="372">
        <f t="shared" si="0"/>
        <v>6928.4899180674529</v>
      </c>
      <c r="P10" s="372">
        <f t="shared" si="0"/>
        <v>4669.9046792873614</v>
      </c>
      <c r="Q10" s="386">
        <f t="shared" si="0"/>
        <v>42516.12356187839</v>
      </c>
      <c r="R10" s="220"/>
      <c r="S10" s="174"/>
      <c r="T10" s="174"/>
      <c r="U10" s="174"/>
      <c r="V10" s="174"/>
      <c r="W10" s="174"/>
      <c r="X10" s="174"/>
      <c r="Y10" s="174"/>
      <c r="Z10" s="174"/>
      <c r="AA10" s="174"/>
      <c r="AB10" s="174"/>
      <c r="AC10" s="174"/>
      <c r="AD10" s="174"/>
      <c r="AE10" s="174"/>
      <c r="AF10" s="174"/>
      <c r="AG10" s="174"/>
      <c r="AH10" s="174"/>
      <c r="AI10" s="174"/>
      <c r="AJ10" s="174"/>
      <c r="AK10" s="174"/>
      <c r="AL10" s="174"/>
      <c r="AM10" s="174"/>
      <c r="AN10" s="174"/>
    </row>
    <row r="11" spans="2:40" s="154" customFormat="1" ht="16" customHeight="1" outlineLevel="1">
      <c r="B11" s="366" t="s">
        <v>19</v>
      </c>
      <c r="C11" s="375">
        <f>'Balance de energía'!$N36</f>
        <v>18444.150509913266</v>
      </c>
      <c r="D11" s="375">
        <f>'Balance de energía'!$N37</f>
        <v>675.85921542564074</v>
      </c>
      <c r="E11" s="375">
        <f>'Balance de energía'!$N38</f>
        <v>589.25198698799989</v>
      </c>
      <c r="F11" s="375">
        <f>'Balance de energía'!$N39</f>
        <v>206.403569140104</v>
      </c>
      <c r="G11" s="375">
        <f>'Balance de energía'!$N40</f>
        <v>90.805911839999993</v>
      </c>
      <c r="H11" s="375">
        <f>'Balance de energía'!$N41</f>
        <v>9.1559999999999992E-3</v>
      </c>
      <c r="I11" s="375">
        <f>'Balance de energía'!$N42</f>
        <v>60.318238501920028</v>
      </c>
      <c r="J11" s="375">
        <f>'Balance de energía'!$N43</f>
        <v>1.9079510855999999</v>
      </c>
      <c r="K11" s="375">
        <f>'Balance de energía'!$N44</f>
        <v>1540.350672433776</v>
      </c>
      <c r="L11" s="375">
        <f>+'Balance de energía'!N45</f>
        <v>728.8821983817362</v>
      </c>
      <c r="M11" s="375">
        <f>'Balance de energía'!$N$46</f>
        <v>1899.3333726284234</v>
      </c>
      <c r="N11" s="375">
        <f>'Balance de energía'!$N$47</f>
        <v>0.85615192320000011</v>
      </c>
      <c r="O11" s="375">
        <f>'Balance de energía'!$N48</f>
        <v>3690.821699627656</v>
      </c>
      <c r="P11" s="375">
        <f>'Balance de energía'!$N49</f>
        <v>4123.4404680350708</v>
      </c>
      <c r="Q11" s="388">
        <f t="shared" ref="Q11:Q32" si="1">SUM(C11:P11)</f>
        <v>32052.391101924393</v>
      </c>
      <c r="R11" s="220"/>
      <c r="S11" s="174"/>
      <c r="T11" s="174"/>
      <c r="U11" s="174"/>
      <c r="V11" s="174"/>
      <c r="W11" s="174"/>
      <c r="X11" s="174"/>
      <c r="Y11" s="174"/>
      <c r="Z11" s="174"/>
      <c r="AA11" s="174"/>
      <c r="AB11" s="174"/>
      <c r="AC11" s="174"/>
      <c r="AD11" s="174"/>
      <c r="AE11" s="174"/>
      <c r="AF11" s="174"/>
      <c r="AG11" s="174"/>
      <c r="AH11" s="174"/>
      <c r="AI11" s="174"/>
      <c r="AJ11" s="174"/>
      <c r="AK11" s="174"/>
      <c r="AL11" s="174"/>
      <c r="AM11" s="174"/>
      <c r="AN11" s="174"/>
    </row>
    <row r="12" spans="2:40" s="154" customFormat="1" ht="16" customHeight="1" outlineLevel="1">
      <c r="B12" s="366" t="s">
        <v>20</v>
      </c>
      <c r="C12" s="375">
        <f>'Balance de energía'!$O36</f>
        <v>585.48725550000006</v>
      </c>
      <c r="D12" s="375">
        <f>'Balance de energía'!$O37</f>
        <v>5.1066255502098477</v>
      </c>
      <c r="E12" s="375">
        <f>'Balance de energía'!$O38</f>
        <v>0</v>
      </c>
      <c r="F12" s="375">
        <f>'Balance de energía'!$O39</f>
        <v>2249.1631050000001</v>
      </c>
      <c r="G12" s="375">
        <f>'Balance de energía'!$O40</f>
        <v>0</v>
      </c>
      <c r="H12" s="375">
        <f>'Balance de energía'!$O41</f>
        <v>0</v>
      </c>
      <c r="I12" s="375">
        <f>'Balance de energía'!$O42</f>
        <v>4.9244244000000004</v>
      </c>
      <c r="J12" s="375">
        <f>'Balance de energía'!$O43</f>
        <v>6.0383715000000002</v>
      </c>
      <c r="K12" s="375">
        <f>'Balance de energía'!$O44</f>
        <v>720.17247750000013</v>
      </c>
      <c r="L12" s="375">
        <f>+'Balance de energía'!O45</f>
        <v>113.035692</v>
      </c>
      <c r="M12" s="375">
        <f>'Balance de energía'!$O$46</f>
        <v>39.024741000000006</v>
      </c>
      <c r="N12" s="375">
        <f>'Balance de energía'!$O$47</f>
        <v>63.534281999999997</v>
      </c>
      <c r="O12" s="375">
        <f>'Balance de energía'!$O48</f>
        <v>411.19013641650002</v>
      </c>
      <c r="P12" s="375">
        <f>'Balance de energía'!$O49</f>
        <v>349.82546827729016</v>
      </c>
      <c r="Q12" s="388">
        <f t="shared" si="1"/>
        <v>4547.5025791440003</v>
      </c>
      <c r="R12" s="220"/>
      <c r="S12" s="174"/>
      <c r="T12" s="174"/>
      <c r="U12" s="174"/>
      <c r="V12" s="174"/>
      <c r="W12" s="174"/>
      <c r="X12" s="174"/>
      <c r="Y12" s="174"/>
      <c r="Z12" s="174"/>
      <c r="AA12" s="174"/>
      <c r="AB12" s="174"/>
      <c r="AC12" s="174"/>
      <c r="AD12" s="174"/>
      <c r="AE12" s="174"/>
      <c r="AF12" s="174"/>
      <c r="AG12" s="174"/>
      <c r="AH12" s="174"/>
      <c r="AI12" s="174"/>
      <c r="AJ12" s="174"/>
      <c r="AK12" s="174"/>
      <c r="AL12" s="174"/>
      <c r="AM12" s="174"/>
      <c r="AN12" s="174"/>
    </row>
    <row r="13" spans="2:40" s="154" customFormat="1" ht="16" customHeight="1" outlineLevel="1">
      <c r="B13" s="366" t="s">
        <v>92</v>
      </c>
      <c r="C13" s="375">
        <f>'Balance de energía'!$P36</f>
        <v>0</v>
      </c>
      <c r="D13" s="375">
        <f>'Balance de energía'!$P37</f>
        <v>0</v>
      </c>
      <c r="E13" s="375">
        <f>'Balance de energía'!$P38</f>
        <v>0</v>
      </c>
      <c r="F13" s="375">
        <f>'Balance de energía'!$P39</f>
        <v>0</v>
      </c>
      <c r="G13" s="375">
        <f>'Balance de energía'!$P40</f>
        <v>0</v>
      </c>
      <c r="H13" s="375">
        <f>'Balance de energía'!$P41</f>
        <v>0</v>
      </c>
      <c r="I13" s="375">
        <f>'Balance de energía'!$P42</f>
        <v>0</v>
      </c>
      <c r="J13" s="375">
        <f>'Balance de energía'!$P43</f>
        <v>0</v>
      </c>
      <c r="K13" s="375">
        <f>'Balance de energía'!$P44</f>
        <v>0</v>
      </c>
      <c r="L13" s="375">
        <f>+'Balance de energía'!P45</f>
        <v>0</v>
      </c>
      <c r="M13" s="375">
        <f>'Balance de energía'!$P$46</f>
        <v>0</v>
      </c>
      <c r="N13" s="375">
        <f>'Balance de energía'!$P$47</f>
        <v>0</v>
      </c>
      <c r="O13" s="375">
        <f>'Balance de energía'!$P48</f>
        <v>0</v>
      </c>
      <c r="P13" s="375">
        <f>'Balance de energía'!$P49</f>
        <v>0</v>
      </c>
      <c r="Q13" s="388">
        <f t="shared" si="1"/>
        <v>0</v>
      </c>
      <c r="R13" s="220"/>
      <c r="S13" s="174"/>
      <c r="T13" s="174"/>
      <c r="U13" s="174"/>
      <c r="V13" s="174"/>
      <c r="W13" s="174"/>
      <c r="X13" s="174"/>
      <c r="Y13" s="174"/>
      <c r="Z13" s="174"/>
      <c r="AA13" s="174"/>
      <c r="AB13" s="174"/>
      <c r="AC13" s="174"/>
      <c r="AD13" s="174"/>
      <c r="AE13" s="174"/>
      <c r="AF13" s="174"/>
      <c r="AG13" s="174"/>
      <c r="AH13" s="174"/>
      <c r="AI13" s="174"/>
      <c r="AJ13" s="174"/>
      <c r="AK13" s="174"/>
      <c r="AL13" s="174"/>
      <c r="AM13" s="174"/>
      <c r="AN13" s="174"/>
    </row>
    <row r="14" spans="2:40" s="154" customFormat="1" ht="16" customHeight="1" outlineLevel="1">
      <c r="B14" s="366" t="s">
        <v>22</v>
      </c>
      <c r="C14" s="375">
        <f>'Balance de energía'!$Q36</f>
        <v>121.7012769</v>
      </c>
      <c r="D14" s="375">
        <f>'Balance de energía'!$Q37</f>
        <v>0</v>
      </c>
      <c r="E14" s="375">
        <f>'Balance de energía'!$Q38</f>
        <v>0</v>
      </c>
      <c r="F14" s="375">
        <f>'Balance de energía'!$Q39</f>
        <v>0</v>
      </c>
      <c r="G14" s="375">
        <f>'Balance de energía'!$Q40</f>
        <v>0.1411587</v>
      </c>
      <c r="H14" s="375">
        <f>'Balance de energía'!$Q41</f>
        <v>0</v>
      </c>
      <c r="I14" s="375">
        <f>'Balance de energía'!$Q42</f>
        <v>0</v>
      </c>
      <c r="J14" s="375">
        <f>'Balance de energía'!$Q43</f>
        <v>0</v>
      </c>
      <c r="K14" s="375">
        <f>'Balance de energía'!$Q44</f>
        <v>0.40459500000000004</v>
      </c>
      <c r="L14" s="375">
        <f>+'Balance de energía'!Q45</f>
        <v>3.1468500000000003E-2</v>
      </c>
      <c r="M14" s="375">
        <f>'Balance de energía'!$Q$46</f>
        <v>1.6382321280000001</v>
      </c>
      <c r="N14" s="375">
        <f>'Balance de energía'!$Q$47</f>
        <v>0</v>
      </c>
      <c r="O14" s="375">
        <f>'Balance de energía'!$Q48</f>
        <v>28.589731070380203</v>
      </c>
      <c r="P14" s="375">
        <f>'Balance de energía'!$Q49</f>
        <v>0</v>
      </c>
      <c r="Q14" s="388">
        <f t="shared" si="1"/>
        <v>152.5064622983802</v>
      </c>
      <c r="R14" s="220"/>
      <c r="S14" s="174"/>
      <c r="T14" s="174"/>
      <c r="U14" s="174"/>
      <c r="V14" s="174"/>
      <c r="W14" s="174"/>
      <c r="X14" s="174"/>
      <c r="Y14" s="174"/>
      <c r="Z14" s="174"/>
      <c r="AA14" s="174"/>
      <c r="AB14" s="174"/>
      <c r="AC14" s="174"/>
      <c r="AD14" s="174"/>
      <c r="AE14" s="174"/>
      <c r="AF14" s="174"/>
      <c r="AG14" s="174"/>
      <c r="AH14" s="174"/>
      <c r="AI14" s="174"/>
      <c r="AJ14" s="174"/>
      <c r="AK14" s="174"/>
      <c r="AL14" s="174"/>
      <c r="AM14" s="174"/>
      <c r="AN14" s="174"/>
    </row>
    <row r="15" spans="2:40" s="154" customFormat="1" ht="16" customHeight="1" outlineLevel="1">
      <c r="B15" s="366" t="s">
        <v>23</v>
      </c>
      <c r="C15" s="375">
        <f>'Balance de energía'!$R36</f>
        <v>60.767196677000001</v>
      </c>
      <c r="D15" s="375">
        <f>'Balance de energía'!$R37</f>
        <v>55.406868000000003</v>
      </c>
      <c r="E15" s="375">
        <f>'Balance de energía'!$R38</f>
        <v>0</v>
      </c>
      <c r="F15" s="375">
        <f>'Balance de energía'!$R39</f>
        <v>135.34856023040001</v>
      </c>
      <c r="G15" s="375">
        <f>'Balance de energía'!$R40</f>
        <v>15.389190807099999</v>
      </c>
      <c r="H15" s="375">
        <f>'Balance de energía'!$R41</f>
        <v>0</v>
      </c>
      <c r="I15" s="375">
        <f>'Balance de energía'!$R42</f>
        <v>11.1536970908</v>
      </c>
      <c r="J15" s="375">
        <f>'Balance de energía'!$R43</f>
        <v>1.0079729549999998</v>
      </c>
      <c r="K15" s="375">
        <f>'Balance de energía'!$R44</f>
        <v>43.1403154204</v>
      </c>
      <c r="L15" s="375">
        <f>'Balance de energía'!$R$45</f>
        <v>448.77174576300001</v>
      </c>
      <c r="M15" s="375">
        <f>'Balance de energía'!$R$46</f>
        <v>20.039739703500004</v>
      </c>
      <c r="N15" s="375">
        <f>'Balance de energía'!$R$47</f>
        <v>20.192026431500004</v>
      </c>
      <c r="O15" s="375">
        <f>'Balance de energía'!$R48</f>
        <v>2410.8293450135707</v>
      </c>
      <c r="P15" s="375">
        <f>'Balance de energía'!$R49</f>
        <v>14.175388974999999</v>
      </c>
      <c r="Q15" s="388">
        <f t="shared" si="1"/>
        <v>3236.2220470672705</v>
      </c>
      <c r="R15" s="220"/>
      <c r="S15" s="174"/>
      <c r="T15" s="174"/>
      <c r="U15" s="174"/>
      <c r="V15" s="174"/>
      <c r="W15" s="174"/>
      <c r="X15" s="174"/>
      <c r="Y15" s="174"/>
      <c r="Z15" s="174"/>
      <c r="AA15" s="174"/>
      <c r="AB15" s="174"/>
      <c r="AC15" s="174"/>
      <c r="AD15" s="174"/>
      <c r="AE15" s="174"/>
      <c r="AF15" s="174"/>
      <c r="AG15" s="174"/>
      <c r="AH15" s="174"/>
      <c r="AI15" s="174"/>
      <c r="AJ15" s="174"/>
      <c r="AK15" s="174"/>
      <c r="AL15" s="174"/>
      <c r="AM15" s="174"/>
      <c r="AN15" s="174"/>
    </row>
    <row r="16" spans="2:40" s="154" customFormat="1" ht="16" customHeight="1" outlineLevel="1">
      <c r="B16" s="366" t="s">
        <v>24</v>
      </c>
      <c r="C16" s="375">
        <f>'Balance de energía'!$S36</f>
        <v>0</v>
      </c>
      <c r="D16" s="375">
        <f>'Balance de energía'!$S37</f>
        <v>0</v>
      </c>
      <c r="E16" s="375">
        <f>'Balance de energía'!$S38</f>
        <v>0</v>
      </c>
      <c r="F16" s="375">
        <f>'Balance de energía'!$S39</f>
        <v>0</v>
      </c>
      <c r="G16" s="375">
        <f>'Balance de energía'!$S40</f>
        <v>0</v>
      </c>
      <c r="H16" s="375">
        <f>'Balance de energía'!$S41</f>
        <v>0</v>
      </c>
      <c r="I16" s="375">
        <f>'Balance de energía'!$S42</f>
        <v>0</v>
      </c>
      <c r="J16" s="375">
        <f>'Balance de energía'!$S43</f>
        <v>0</v>
      </c>
      <c r="K16" s="375">
        <f>'Balance de energía'!$S44</f>
        <v>0</v>
      </c>
      <c r="L16" s="375">
        <f>'Balance de energía'!$S$45</f>
        <v>0</v>
      </c>
      <c r="M16" s="375">
        <f>'Balance de energía'!$S$46</f>
        <v>0</v>
      </c>
      <c r="N16" s="375">
        <f>'Balance de energía'!$S$47</f>
        <v>0</v>
      </c>
      <c r="O16" s="375">
        <f>'Balance de energía'!$S48</f>
        <v>0.51988105315063482</v>
      </c>
      <c r="P16" s="375">
        <f>'Balance de energía'!$S49</f>
        <v>0</v>
      </c>
      <c r="Q16" s="388">
        <f t="shared" si="1"/>
        <v>0.51988105315063482</v>
      </c>
      <c r="R16" s="220"/>
      <c r="S16" s="174"/>
      <c r="T16" s="174"/>
      <c r="U16" s="174"/>
      <c r="V16" s="174"/>
      <c r="W16" s="174"/>
      <c r="X16" s="174"/>
      <c r="Y16" s="174"/>
      <c r="Z16" s="174"/>
      <c r="AA16" s="174"/>
      <c r="AB16" s="174"/>
      <c r="AC16" s="174"/>
      <c r="AD16" s="174"/>
      <c r="AE16" s="174"/>
      <c r="AF16" s="174"/>
      <c r="AG16" s="174"/>
      <c r="AH16" s="174"/>
      <c r="AI16" s="174"/>
      <c r="AJ16" s="174"/>
      <c r="AK16" s="174"/>
      <c r="AL16" s="174"/>
      <c r="AM16" s="174"/>
      <c r="AN16" s="174"/>
    </row>
    <row r="17" spans="2:40" s="154" customFormat="1" ht="16" customHeight="1" outlineLevel="1">
      <c r="B17" s="366" t="s">
        <v>25</v>
      </c>
      <c r="C17" s="375">
        <f>'Balance de energía'!$T36</f>
        <v>6.3988947000000004E-2</v>
      </c>
      <c r="D17" s="375">
        <f>'Balance de energía'!$T37</f>
        <v>97.327574999999996</v>
      </c>
      <c r="E17" s="375">
        <f>'Balance de energía'!$T38</f>
        <v>0</v>
      </c>
      <c r="F17" s="375">
        <f>'Balance de energía'!$T39</f>
        <v>0</v>
      </c>
      <c r="G17" s="375">
        <f>'Balance de energía'!$T40</f>
        <v>0</v>
      </c>
      <c r="H17" s="375">
        <f>'Balance de energía'!$T41</f>
        <v>0</v>
      </c>
      <c r="I17" s="375">
        <f>'Balance de energía'!$T42</f>
        <v>0</v>
      </c>
      <c r="J17" s="375">
        <f>'Balance de energía'!$T43</f>
        <v>0</v>
      </c>
      <c r="K17" s="375">
        <f>'Balance de energía'!$T44</f>
        <v>0</v>
      </c>
      <c r="L17" s="375">
        <f>'Balance de energía'!$T$45</f>
        <v>0.63836099999999996</v>
      </c>
      <c r="M17" s="375">
        <f>'Balance de energía'!$T$46</f>
        <v>4.0459500000000004</v>
      </c>
      <c r="N17" s="375">
        <f>'Balance de energía'!$T$47</f>
        <v>0</v>
      </c>
      <c r="O17" s="375">
        <f>'Balance de energía'!$T48</f>
        <v>297.32851679419514</v>
      </c>
      <c r="P17" s="375">
        <f>'Balance de energía'!$T49</f>
        <v>182.46335400000001</v>
      </c>
      <c r="Q17" s="388">
        <f t="shared" si="1"/>
        <v>581.86774574119511</v>
      </c>
      <c r="R17" s="220"/>
      <c r="S17" s="174"/>
      <c r="T17" s="174"/>
      <c r="U17" s="174"/>
      <c r="V17" s="174"/>
      <c r="W17" s="174"/>
      <c r="X17" s="174"/>
      <c r="Y17" s="174"/>
      <c r="Z17" s="174"/>
      <c r="AA17" s="174"/>
      <c r="AB17" s="174"/>
      <c r="AC17" s="174"/>
      <c r="AD17" s="174"/>
      <c r="AE17" s="174"/>
      <c r="AF17" s="174"/>
      <c r="AG17" s="174"/>
      <c r="AH17" s="174"/>
      <c r="AI17" s="174"/>
      <c r="AJ17" s="174"/>
      <c r="AK17" s="174"/>
      <c r="AL17" s="174"/>
      <c r="AM17" s="174"/>
      <c r="AN17" s="174"/>
    </row>
    <row r="18" spans="2:40" s="154" customFormat="1" ht="16" customHeight="1" outlineLevel="1">
      <c r="B18" s="366" t="s">
        <v>26</v>
      </c>
      <c r="C18" s="375">
        <f>'Balance de energía'!$U36</f>
        <v>0</v>
      </c>
      <c r="D18" s="375">
        <f>'Balance de energía'!$U37</f>
        <v>0</v>
      </c>
      <c r="E18" s="375">
        <f>'Balance de energía'!$U38</f>
        <v>0</v>
      </c>
      <c r="F18" s="375">
        <f>'Balance de energía'!$U39</f>
        <v>0</v>
      </c>
      <c r="G18" s="375">
        <f>'Balance de energía'!$U40</f>
        <v>0</v>
      </c>
      <c r="H18" s="375">
        <f>'Balance de energía'!$U41</f>
        <v>0</v>
      </c>
      <c r="I18" s="375">
        <f>'Balance de energía'!$U42</f>
        <v>0</v>
      </c>
      <c r="J18" s="375">
        <f>'Balance de energía'!$U43</f>
        <v>0</v>
      </c>
      <c r="K18" s="375">
        <f>'Balance de energía'!$U44</f>
        <v>0</v>
      </c>
      <c r="L18" s="375">
        <f>'Balance de energía'!$U$45</f>
        <v>0</v>
      </c>
      <c r="M18" s="375">
        <f>'Balance de energía'!$U$46</f>
        <v>0</v>
      </c>
      <c r="N18" s="375">
        <f>'Balance de energía'!$U$47</f>
        <v>0</v>
      </c>
      <c r="O18" s="375">
        <f>'Balance de energía'!$U48</f>
        <v>0</v>
      </c>
      <c r="P18" s="375">
        <f>'Balance de energía'!$U49</f>
        <v>0</v>
      </c>
      <c r="Q18" s="388">
        <f t="shared" si="1"/>
        <v>0</v>
      </c>
      <c r="R18" s="220"/>
      <c r="S18" s="174"/>
      <c r="T18" s="174"/>
      <c r="U18" s="174"/>
      <c r="V18" s="174"/>
      <c r="W18" s="174"/>
      <c r="X18" s="174"/>
      <c r="Y18" s="174"/>
      <c r="Z18" s="174"/>
      <c r="AA18" s="174"/>
      <c r="AB18" s="174"/>
      <c r="AC18" s="174"/>
      <c r="AD18" s="174"/>
      <c r="AE18" s="174"/>
      <c r="AF18" s="174"/>
      <c r="AG18" s="174"/>
      <c r="AH18" s="174"/>
      <c r="AI18" s="174"/>
      <c r="AJ18" s="174"/>
      <c r="AK18" s="174"/>
      <c r="AL18" s="174"/>
      <c r="AM18" s="174"/>
      <c r="AN18" s="174"/>
    </row>
    <row r="19" spans="2:40" s="154" customFormat="1" ht="16" customHeight="1" outlineLevel="1">
      <c r="B19" s="366" t="s">
        <v>27</v>
      </c>
      <c r="C19" s="375">
        <f>'Balance de energía'!$V36</f>
        <v>0</v>
      </c>
      <c r="D19" s="375">
        <f>'Balance de energía'!$V37</f>
        <v>0</v>
      </c>
      <c r="E19" s="375">
        <f>'Balance de energía'!$V38</f>
        <v>0</v>
      </c>
      <c r="F19" s="375">
        <f>'Balance de energía'!$V39</f>
        <v>0</v>
      </c>
      <c r="G19" s="375">
        <f>'Balance de energía'!$V40</f>
        <v>0</v>
      </c>
      <c r="H19" s="375">
        <f>'Balance de energía'!$V41</f>
        <v>0</v>
      </c>
      <c r="I19" s="375">
        <f>'Balance de energía'!$V42</f>
        <v>0</v>
      </c>
      <c r="J19" s="375">
        <f>'Balance de energía'!$V43</f>
        <v>0</v>
      </c>
      <c r="K19" s="375">
        <f>'Balance de energía'!$V44</f>
        <v>0</v>
      </c>
      <c r="L19" s="375">
        <f>'Balance de energía'!$V$45</f>
        <v>0</v>
      </c>
      <c r="M19" s="375">
        <f>'Balance de energía'!$V$46</f>
        <v>0</v>
      </c>
      <c r="N19" s="375">
        <f>'Balance de energía'!$V$47</f>
        <v>0</v>
      </c>
      <c r="O19" s="375">
        <f>'Balance de energía'!$V48</f>
        <v>0</v>
      </c>
      <c r="P19" s="375">
        <f>'Balance de energía'!$V49</f>
        <v>0</v>
      </c>
      <c r="Q19" s="388">
        <f t="shared" si="1"/>
        <v>0</v>
      </c>
      <c r="R19" s="220"/>
      <c r="S19" s="174"/>
      <c r="T19" s="174"/>
      <c r="U19" s="174"/>
      <c r="V19" s="174"/>
      <c r="W19" s="174"/>
      <c r="X19" s="174"/>
      <c r="Y19" s="174"/>
      <c r="Z19" s="174"/>
      <c r="AA19" s="174"/>
      <c r="AB19" s="174"/>
      <c r="AC19" s="174"/>
      <c r="AD19" s="174"/>
      <c r="AE19" s="174"/>
      <c r="AF19" s="174"/>
      <c r="AG19" s="174"/>
      <c r="AH19" s="174"/>
      <c r="AI19" s="174"/>
      <c r="AJ19" s="174"/>
      <c r="AK19" s="174"/>
      <c r="AL19" s="174"/>
      <c r="AM19" s="174"/>
      <c r="AN19" s="174"/>
    </row>
    <row r="20" spans="2:40" s="154" customFormat="1" ht="16" customHeight="1" outlineLevel="1">
      <c r="B20" s="367" t="s">
        <v>28</v>
      </c>
      <c r="C20" s="375">
        <f>'Balance de energía'!$W36</f>
        <v>12.330787000000001</v>
      </c>
      <c r="D20" s="375">
        <f>'Balance de energía'!$W37</f>
        <v>0</v>
      </c>
      <c r="E20" s="375">
        <f>'Balance de energía'!$W38</f>
        <v>0</v>
      </c>
      <c r="F20" s="375">
        <f>'Balance de energía'!$W39</f>
        <v>0</v>
      </c>
      <c r="G20" s="375">
        <f>'Balance de energía'!$W40</f>
        <v>37.581746699999997</v>
      </c>
      <c r="H20" s="375">
        <f>'Balance de energía'!$W41</f>
        <v>0</v>
      </c>
      <c r="I20" s="375">
        <f>'Balance de energía'!$W42</f>
        <v>1805.9906028580001</v>
      </c>
      <c r="J20" s="375">
        <f>'Balance de energía'!$W43</f>
        <v>0</v>
      </c>
      <c r="K20" s="375">
        <f>'Balance de energía'!$W44</f>
        <v>0</v>
      </c>
      <c r="L20" s="375">
        <f>'Balance de energía'!$W$45</f>
        <v>0</v>
      </c>
      <c r="M20" s="375">
        <f>'Balance de energía'!$W$46</f>
        <v>0</v>
      </c>
      <c r="N20" s="375">
        <f>'Balance de energía'!$W$47</f>
        <v>0</v>
      </c>
      <c r="O20" s="375">
        <f>'Balance de energía'!$W48</f>
        <v>89.210608092000001</v>
      </c>
      <c r="P20" s="375">
        <f>'Balance de energía'!$W49</f>
        <v>0</v>
      </c>
      <c r="Q20" s="388">
        <f t="shared" si="1"/>
        <v>1945.1137446500002</v>
      </c>
      <c r="R20" s="220"/>
      <c r="S20" s="174"/>
      <c r="T20" s="174"/>
      <c r="U20" s="174"/>
      <c r="V20" s="174"/>
      <c r="W20" s="174"/>
      <c r="X20" s="174"/>
      <c r="Y20" s="174"/>
      <c r="Z20" s="174"/>
      <c r="AA20" s="174"/>
      <c r="AB20" s="174"/>
      <c r="AC20" s="174"/>
      <c r="AD20" s="174"/>
      <c r="AE20" s="174"/>
      <c r="AF20" s="174"/>
      <c r="AG20" s="174"/>
      <c r="AH20" s="174"/>
      <c r="AI20" s="174"/>
      <c r="AJ20" s="174"/>
      <c r="AK20" s="174"/>
      <c r="AL20" s="174"/>
      <c r="AM20" s="174"/>
      <c r="AN20" s="174"/>
    </row>
    <row r="21" spans="2:40" s="154" customFormat="1" ht="16" customHeight="1" outlineLevel="1">
      <c r="B21" s="367" t="s">
        <v>93</v>
      </c>
      <c r="C21" s="375">
        <f>'Balance de energía'!$X36</f>
        <v>0</v>
      </c>
      <c r="D21" s="375">
        <f>'Balance de energía'!$X37</f>
        <v>0</v>
      </c>
      <c r="E21" s="375">
        <f>'Balance de energía'!$X38</f>
        <v>0</v>
      </c>
      <c r="F21" s="375">
        <f>'Balance de energía'!$X39</f>
        <v>0</v>
      </c>
      <c r="G21" s="375">
        <f>'Balance de energía'!$X40</f>
        <v>0</v>
      </c>
      <c r="H21" s="375">
        <f>'Balance de energía'!$X41</f>
        <v>0</v>
      </c>
      <c r="I21" s="375">
        <f>'Balance de energía'!$X42</f>
        <v>0</v>
      </c>
      <c r="J21" s="375">
        <f>'Balance de energía'!$X43</f>
        <v>0</v>
      </c>
      <c r="K21" s="375">
        <f>'Balance de energía'!$X44</f>
        <v>0</v>
      </c>
      <c r="L21" s="375">
        <f>'Balance de energía'!$X$45</f>
        <v>0</v>
      </c>
      <c r="M21" s="375">
        <f>'Balance de energía'!$X$46</f>
        <v>0</v>
      </c>
      <c r="N21" s="375">
        <f>'Balance de energía'!$X$47</f>
        <v>0</v>
      </c>
      <c r="O21" s="375">
        <f>'Balance de energía'!$X48</f>
        <v>0</v>
      </c>
      <c r="P21" s="375">
        <f>'Balance de energía'!$X49</f>
        <v>0</v>
      </c>
      <c r="Q21" s="388">
        <f t="shared" si="1"/>
        <v>0</v>
      </c>
      <c r="R21" s="220"/>
      <c r="S21" s="174"/>
      <c r="T21" s="174"/>
      <c r="U21" s="174"/>
      <c r="V21" s="174"/>
      <c r="W21" s="174"/>
      <c r="X21" s="174"/>
      <c r="Y21" s="174"/>
      <c r="Z21" s="174"/>
      <c r="AA21" s="174"/>
      <c r="AB21" s="174"/>
      <c r="AC21" s="174"/>
      <c r="AD21" s="174"/>
      <c r="AE21" s="174"/>
      <c r="AF21" s="174"/>
      <c r="AG21" s="174"/>
      <c r="AH21" s="174"/>
      <c r="AI21" s="174"/>
      <c r="AJ21" s="174"/>
      <c r="AK21" s="174"/>
      <c r="AL21" s="174"/>
      <c r="AM21" s="174"/>
      <c r="AN21" s="174"/>
    </row>
    <row r="22" spans="2:40" s="154" customFormat="1" ht="16" customHeight="1">
      <c r="B22" s="433" t="s">
        <v>6</v>
      </c>
      <c r="C22" s="378">
        <f>'Balance de energía'!$Y36</f>
        <v>22732.216229047597</v>
      </c>
      <c r="D22" s="378">
        <f>'Balance de energía'!$Y37</f>
        <v>214.77571286</v>
      </c>
      <c r="E22" s="378">
        <f>'Balance de energía'!$Y38</f>
        <v>563.41953999999998</v>
      </c>
      <c r="F22" s="378">
        <f>'Balance de energía'!$Y39</f>
        <v>4799.4275697092007</v>
      </c>
      <c r="G22" s="378">
        <f>'Balance de energía'!$Y40</f>
        <v>600.1973790861208</v>
      </c>
      <c r="H22" s="378">
        <f>'Balance de energía'!$Y41</f>
        <v>28.875015999999999</v>
      </c>
      <c r="I22" s="378">
        <f>'Balance de energía'!$Y42</f>
        <v>498.32451087753935</v>
      </c>
      <c r="J22" s="378">
        <f>'Balance de energía'!$Y43</f>
        <v>1.50651102</v>
      </c>
      <c r="K22" s="378">
        <f>'Balance de energía'!$Y44</f>
        <v>119.80330514048001</v>
      </c>
      <c r="L22" s="378">
        <f>'Balance de energía'!$Y$45</f>
        <v>1996.9467442300329</v>
      </c>
      <c r="M22" s="378">
        <f>'Balance de energía'!$Y$46</f>
        <v>19.484057659999998</v>
      </c>
      <c r="N22" s="378">
        <f>'Balance de energía'!$Y$47</f>
        <v>149.70304281599999</v>
      </c>
      <c r="O22" s="378">
        <f>'Balance de energía'!$Y48</f>
        <v>8093.2883485619532</v>
      </c>
      <c r="P22" s="378">
        <f>'Balance de energía'!$Y49</f>
        <v>938.6927516866208</v>
      </c>
      <c r="Q22" s="389">
        <f t="shared" si="1"/>
        <v>40756.660718695544</v>
      </c>
      <c r="R22" s="220"/>
      <c r="S22" s="174"/>
      <c r="T22" s="174"/>
      <c r="U22" s="174"/>
      <c r="V22" s="174"/>
      <c r="W22" s="174"/>
      <c r="X22" s="174"/>
      <c r="Y22" s="174"/>
      <c r="Z22" s="174"/>
      <c r="AA22" s="174"/>
      <c r="AB22" s="174"/>
      <c r="AC22" s="174"/>
      <c r="AD22" s="174"/>
      <c r="AE22" s="174"/>
      <c r="AF22" s="174"/>
      <c r="AG22" s="174"/>
      <c r="AH22" s="174"/>
      <c r="AI22" s="174"/>
      <c r="AJ22" s="174"/>
      <c r="AK22" s="174"/>
      <c r="AL22" s="174"/>
      <c r="AM22" s="174"/>
      <c r="AN22" s="174"/>
    </row>
    <row r="23" spans="2:40" s="154" customFormat="1" ht="16" customHeight="1">
      <c r="B23" s="433" t="s">
        <v>30</v>
      </c>
      <c r="C23" s="378">
        <f>'Balance de energía'!$Z36</f>
        <v>0.189</v>
      </c>
      <c r="D23" s="378">
        <f>'Balance de energía'!$Z37</f>
        <v>0</v>
      </c>
      <c r="E23" s="378">
        <f>'Balance de energía'!$Z38</f>
        <v>0</v>
      </c>
      <c r="F23" s="378">
        <f>'Balance de energía'!$Z39</f>
        <v>0</v>
      </c>
      <c r="G23" s="378">
        <f>'Balance de energía'!$Z40</f>
        <v>0</v>
      </c>
      <c r="H23" s="378">
        <f>'Balance de energía'!$Z41</f>
        <v>0</v>
      </c>
      <c r="I23" s="378">
        <f>'Balance de energía'!$Z42</f>
        <v>0</v>
      </c>
      <c r="J23" s="378">
        <f>'Balance de energía'!$Z43</f>
        <v>19.40211</v>
      </c>
      <c r="K23" s="378">
        <f>'Balance de energía'!$Z44</f>
        <v>0</v>
      </c>
      <c r="L23" s="378">
        <f>'Balance de energía'!$Z$45</f>
        <v>0</v>
      </c>
      <c r="M23" s="378">
        <f>'Balance de energía'!$Z$46</f>
        <v>0</v>
      </c>
      <c r="N23" s="378">
        <f>'Balance de energía'!$Z$47</f>
        <v>0</v>
      </c>
      <c r="O23" s="378">
        <f>'Balance de energía'!$Z48</f>
        <v>9.4100370000000009</v>
      </c>
      <c r="P23" s="378">
        <f>'Balance de energía'!$Z49</f>
        <v>0</v>
      </c>
      <c r="Q23" s="389">
        <f t="shared" si="1"/>
        <v>29.001147000000003</v>
      </c>
      <c r="R23" s="220"/>
      <c r="S23" s="174"/>
      <c r="T23" s="174"/>
      <c r="U23" s="174"/>
      <c r="V23" s="174"/>
      <c r="W23" s="174"/>
      <c r="X23" s="174"/>
      <c r="Y23" s="174"/>
      <c r="Z23" s="174"/>
      <c r="AA23" s="174"/>
      <c r="AB23" s="174"/>
      <c r="AC23" s="174"/>
      <c r="AD23" s="174"/>
      <c r="AE23" s="174"/>
      <c r="AF23" s="174"/>
      <c r="AG23" s="174"/>
      <c r="AH23" s="174"/>
      <c r="AI23" s="174"/>
      <c r="AJ23" s="174"/>
      <c r="AK23" s="174"/>
      <c r="AL23" s="174"/>
      <c r="AM23" s="174"/>
      <c r="AN23" s="174"/>
    </row>
    <row r="24" spans="2:40" s="154" customFormat="1" ht="16" customHeight="1">
      <c r="B24" s="433" t="s">
        <v>31</v>
      </c>
      <c r="C24" s="378">
        <f>'Balance de energía'!$AA36</f>
        <v>0</v>
      </c>
      <c r="D24" s="378">
        <f>'Balance de energía'!$AA37</f>
        <v>0</v>
      </c>
      <c r="E24" s="378">
        <f>'Balance de energía'!$AA38</f>
        <v>0</v>
      </c>
      <c r="F24" s="378">
        <f>'Balance de energía'!$AA39</f>
        <v>0</v>
      </c>
      <c r="G24" s="378">
        <f>'Balance de energía'!$AA40</f>
        <v>588.64099999999996</v>
      </c>
      <c r="H24" s="378">
        <f>'Balance de energía'!$AA41</f>
        <v>0</v>
      </c>
      <c r="I24" s="378">
        <f>'Balance de energía'!$AA42</f>
        <v>0</v>
      </c>
      <c r="J24" s="378">
        <f>'Balance de energía'!$AA43</f>
        <v>0</v>
      </c>
      <c r="K24" s="378">
        <f>'Balance de energía'!$AA44</f>
        <v>0</v>
      </c>
      <c r="L24" s="378">
        <f>'Balance de energía'!$AA$45</f>
        <v>0</v>
      </c>
      <c r="M24" s="378">
        <f>'Balance de energía'!$AA$46</f>
        <v>0</v>
      </c>
      <c r="N24" s="378">
        <f>'Balance de energía'!$AA$47</f>
        <v>0</v>
      </c>
      <c r="O24" s="378">
        <f>'Balance de energía'!$AA48</f>
        <v>0</v>
      </c>
      <c r="P24" s="378">
        <f>'Balance de energía'!$AA49</f>
        <v>0</v>
      </c>
      <c r="Q24" s="389">
        <f t="shared" si="1"/>
        <v>588.64099999999996</v>
      </c>
      <c r="R24" s="220"/>
      <c r="S24" s="219"/>
      <c r="T24" s="218"/>
      <c r="U24" s="149"/>
      <c r="V24" s="149"/>
      <c r="W24" s="149"/>
      <c r="X24" s="149"/>
      <c r="Y24" s="149"/>
      <c r="Z24" s="149"/>
      <c r="AA24" s="149"/>
      <c r="AB24" s="149"/>
    </row>
    <row r="25" spans="2:40" s="154" customFormat="1" ht="16" customHeight="1">
      <c r="B25" s="433" t="s">
        <v>94</v>
      </c>
      <c r="C25" s="378">
        <f>'Balance de energía'!$AB36</f>
        <v>0</v>
      </c>
      <c r="D25" s="378">
        <f>'Balance de energía'!$AB37</f>
        <v>0</v>
      </c>
      <c r="E25" s="378">
        <f>'Balance de energía'!$AB38</f>
        <v>0</v>
      </c>
      <c r="F25" s="378">
        <f>'Balance de energía'!$AB39</f>
        <v>0</v>
      </c>
      <c r="G25" s="378">
        <f>'Balance de energía'!$AB40</f>
        <v>0</v>
      </c>
      <c r="H25" s="378">
        <f>'Balance de energía'!$AB41</f>
        <v>0</v>
      </c>
      <c r="I25" s="378">
        <f>'Balance de energía'!$AB42</f>
        <v>0</v>
      </c>
      <c r="J25" s="378">
        <f>'Balance de energía'!$AB43</f>
        <v>0</v>
      </c>
      <c r="K25" s="378">
        <f>'Balance de energía'!$AB44</f>
        <v>0</v>
      </c>
      <c r="L25" s="378">
        <f>'Balance de energía'!$AB$45</f>
        <v>0</v>
      </c>
      <c r="M25" s="378">
        <f>'Balance de energía'!$AB$46</f>
        <v>0</v>
      </c>
      <c r="N25" s="378">
        <f>'Balance de energía'!$AB$47</f>
        <v>0</v>
      </c>
      <c r="O25" s="378">
        <f>'Balance de energía'!$AB48</f>
        <v>0</v>
      </c>
      <c r="P25" s="378">
        <f>'Balance de energía'!$AB49</f>
        <v>0</v>
      </c>
      <c r="Q25" s="389">
        <f t="shared" si="1"/>
        <v>0</v>
      </c>
      <c r="R25" s="220"/>
      <c r="S25" s="219"/>
      <c r="T25" s="218"/>
      <c r="U25" s="149"/>
      <c r="V25" s="149"/>
      <c r="W25" s="149"/>
      <c r="X25" s="149"/>
      <c r="Y25" s="149"/>
      <c r="Z25" s="149"/>
      <c r="AA25" s="149"/>
      <c r="AB25" s="149"/>
    </row>
    <row r="26" spans="2:40" s="154" customFormat="1" ht="16" customHeight="1">
      <c r="B26" s="433" t="s">
        <v>95</v>
      </c>
      <c r="C26" s="378">
        <f>'Balance de energía'!$AC36</f>
        <v>0</v>
      </c>
      <c r="D26" s="378">
        <f>'Balance de energía'!$AC37</f>
        <v>0</v>
      </c>
      <c r="E26" s="378">
        <f>'Balance de energía'!$AC38</f>
        <v>0</v>
      </c>
      <c r="F26" s="378">
        <f>'Balance de energía'!$AC39</f>
        <v>0</v>
      </c>
      <c r="G26" s="378">
        <f>'Balance de energía'!$AC40</f>
        <v>69.59</v>
      </c>
      <c r="H26" s="378">
        <f>'Balance de energía'!$AC41</f>
        <v>0</v>
      </c>
      <c r="I26" s="378">
        <f>'Balance de energía'!$AC42</f>
        <v>0</v>
      </c>
      <c r="J26" s="378">
        <f>'Balance de energía'!$AC43</f>
        <v>0</v>
      </c>
      <c r="K26" s="378">
        <f>'Balance de energía'!$AC44</f>
        <v>0</v>
      </c>
      <c r="L26" s="378">
        <f>'Balance de energía'!$AC$45</f>
        <v>0</v>
      </c>
      <c r="M26" s="378">
        <f>'Balance de energía'!$AC$46</f>
        <v>0</v>
      </c>
      <c r="N26" s="378">
        <f>'Balance de energía'!$AC$47</f>
        <v>0</v>
      </c>
      <c r="O26" s="378">
        <f>'Balance de energía'!$AC48</f>
        <v>0</v>
      </c>
      <c r="P26" s="378">
        <f>'Balance de energía'!$AC49</f>
        <v>0</v>
      </c>
      <c r="Q26" s="389">
        <f t="shared" si="1"/>
        <v>69.59</v>
      </c>
      <c r="R26" s="220"/>
      <c r="S26" s="219"/>
      <c r="T26" s="218"/>
      <c r="U26" s="149"/>
      <c r="V26" s="149"/>
      <c r="W26" s="149"/>
      <c r="X26" s="149"/>
      <c r="Y26" s="149"/>
      <c r="Z26" s="149"/>
      <c r="AA26" s="149"/>
      <c r="AB26" s="149"/>
    </row>
    <row r="27" spans="2:40" s="154" customFormat="1" ht="16" customHeight="1">
      <c r="B27" s="433" t="s">
        <v>8</v>
      </c>
      <c r="C27" s="381">
        <f>'Balance de energía'!$AD36</f>
        <v>0</v>
      </c>
      <c r="D27" s="381">
        <f>'Balance de energía'!$AD37</f>
        <v>0</v>
      </c>
      <c r="E27" s="381">
        <f>'Balance de energía'!$AD38</f>
        <v>0</v>
      </c>
      <c r="F27" s="381">
        <f>'Balance de energía'!$AD39</f>
        <v>0</v>
      </c>
      <c r="G27" s="381">
        <f>'Balance de energía'!$AD40</f>
        <v>0</v>
      </c>
      <c r="H27" s="381">
        <f>'Balance de energía'!$AD41</f>
        <v>0</v>
      </c>
      <c r="I27" s="381">
        <f>'Balance de energía'!$AD42</f>
        <v>0</v>
      </c>
      <c r="J27" s="381">
        <f>'Balance de energía'!$AD43</f>
        <v>0</v>
      </c>
      <c r="K27" s="381">
        <f>'Balance de energía'!$AD44</f>
        <v>0</v>
      </c>
      <c r="L27" s="381">
        <f>'Balance de energía'!$AD$45</f>
        <v>0</v>
      </c>
      <c r="M27" s="381">
        <f>'Balance de energía'!$AD$46</f>
        <v>0</v>
      </c>
      <c r="N27" s="381">
        <f>'Balance de energía'!$AD$47</f>
        <v>0</v>
      </c>
      <c r="O27" s="381">
        <f>'Balance de energía'!$AD48</f>
        <v>0</v>
      </c>
      <c r="P27" s="381">
        <f>'Balance de energía'!$AD49</f>
        <v>0</v>
      </c>
      <c r="Q27" s="389">
        <f t="shared" si="1"/>
        <v>0</v>
      </c>
      <c r="R27" s="220"/>
      <c r="S27" s="219"/>
      <c r="T27" s="218"/>
      <c r="U27" s="149"/>
      <c r="V27" s="149"/>
      <c r="W27" s="149"/>
      <c r="X27" s="149"/>
      <c r="Y27" s="149"/>
      <c r="Z27" s="149"/>
      <c r="AA27" s="149"/>
      <c r="AB27" s="149"/>
    </row>
    <row r="28" spans="2:40" s="154" customFormat="1" ht="16" customHeight="1">
      <c r="B28" s="433" t="s">
        <v>9</v>
      </c>
      <c r="C28" s="378">
        <f>'Balance de energía'!$AE36</f>
        <v>0</v>
      </c>
      <c r="D28" s="378">
        <f>'Balance de energía'!$AE37</f>
        <v>0</v>
      </c>
      <c r="E28" s="378">
        <f>'Balance de energía'!$AE38</f>
        <v>0</v>
      </c>
      <c r="F28" s="378">
        <f>'Balance de energía'!$AE39</f>
        <v>0</v>
      </c>
      <c r="G28" s="378">
        <f>'Balance de energía'!$AE40</f>
        <v>0</v>
      </c>
      <c r="H28" s="378">
        <f>'Balance de energía'!$AE41</f>
        <v>0</v>
      </c>
      <c r="I28" s="378">
        <f>'Balance de energía'!$AE42</f>
        <v>0</v>
      </c>
      <c r="J28" s="378">
        <f>'Balance de energía'!$AE43</f>
        <v>0</v>
      </c>
      <c r="K28" s="378">
        <f>'Balance de energía'!$AE44</f>
        <v>0</v>
      </c>
      <c r="L28" s="378">
        <f>'Balance de energía'!$AE$45</f>
        <v>0</v>
      </c>
      <c r="M28" s="378">
        <f>'Balance de energía'!$AE$46</f>
        <v>0</v>
      </c>
      <c r="N28" s="378">
        <f>'Balance de energía'!$AE$47</f>
        <v>0</v>
      </c>
      <c r="O28" s="378">
        <f>'Balance de energía'!$AE48</f>
        <v>0</v>
      </c>
      <c r="P28" s="378">
        <f>'Balance de energía'!$AE49</f>
        <v>0</v>
      </c>
      <c r="Q28" s="389">
        <f t="shared" si="1"/>
        <v>0</v>
      </c>
      <c r="R28" s="220"/>
      <c r="S28" s="219"/>
      <c r="T28" s="218"/>
      <c r="U28" s="149"/>
      <c r="V28" s="149"/>
      <c r="W28" s="149"/>
      <c r="X28" s="149"/>
      <c r="Y28" s="149"/>
      <c r="Z28" s="149"/>
      <c r="AA28" s="149"/>
      <c r="AB28" s="149"/>
    </row>
    <row r="29" spans="2:40" s="154" customFormat="1" ht="16" customHeight="1">
      <c r="B29" s="433" t="s">
        <v>12</v>
      </c>
      <c r="C29" s="378">
        <f>'Balance de energía'!$E36</f>
        <v>1527.476239397</v>
      </c>
      <c r="D29" s="378">
        <f>'Balance de energía'!$E37</f>
        <v>709.2273562593</v>
      </c>
      <c r="E29" s="378">
        <f>'Balance de energía'!$E38</f>
        <v>0</v>
      </c>
      <c r="F29" s="378">
        <f>'Balance de energía'!$E39</f>
        <v>1315.3932225359199</v>
      </c>
      <c r="G29" s="378">
        <f>'Balance de energía'!$E40</f>
        <v>204.679886442</v>
      </c>
      <c r="H29" s="378">
        <f>'Balance de energía'!$E41</f>
        <v>21.623181987999999</v>
      </c>
      <c r="I29" s="378">
        <f>'Balance de energía'!$E42</f>
        <v>120.766417604</v>
      </c>
      <c r="J29" s="378">
        <f>'Balance de energía'!$E43</f>
        <v>10.112501213</v>
      </c>
      <c r="K29" s="378">
        <f>'Balance de energía'!$E44</f>
        <v>35.060749999999999</v>
      </c>
      <c r="L29" s="378">
        <f>'Balance de energía'!$E$45</f>
        <v>194.82820043225001</v>
      </c>
      <c r="M29" s="378">
        <f>'Balance de energía'!$E$46</f>
        <v>509.82865711687992</v>
      </c>
      <c r="N29" s="378">
        <f>'Balance de energía'!$E$47</f>
        <v>204.27240081811999</v>
      </c>
      <c r="O29" s="378">
        <f>'Balance de energía'!$E48</f>
        <v>4493.9073648390076</v>
      </c>
      <c r="P29" s="378">
        <f>'Balance de energía'!$E49</f>
        <v>326.84860757199999</v>
      </c>
      <c r="Q29" s="389">
        <f t="shared" si="1"/>
        <v>9674.0247862174765</v>
      </c>
      <c r="R29" s="220"/>
      <c r="S29" s="219"/>
      <c r="T29" s="218"/>
      <c r="U29" s="149"/>
      <c r="V29" s="149"/>
      <c r="W29" s="149"/>
      <c r="X29" s="149"/>
      <c r="Y29" s="149"/>
      <c r="Z29" s="149"/>
      <c r="AA29" s="149"/>
      <c r="AB29" s="149"/>
    </row>
    <row r="30" spans="2:40" s="154" customFormat="1" ht="16" customHeight="1">
      <c r="B30" s="433" t="s">
        <v>13</v>
      </c>
      <c r="C30" s="378">
        <f>'Balance de energía'!$F36</f>
        <v>18.62892192</v>
      </c>
      <c r="D30" s="378">
        <f>'Balance de energía'!$F37</f>
        <v>0</v>
      </c>
      <c r="E30" s="378">
        <f>'Balance de energía'!$F38</f>
        <v>74.864999999999995</v>
      </c>
      <c r="F30" s="378">
        <f>'Balance de energía'!$F39</f>
        <v>0</v>
      </c>
      <c r="G30" s="378">
        <f>'Balance de energía'!$F40</f>
        <v>16.030583669999999</v>
      </c>
      <c r="H30" s="378">
        <f>'Balance de energía'!$F41</f>
        <v>0</v>
      </c>
      <c r="I30" s="378">
        <f>'Balance de energía'!$F42</f>
        <v>122.871</v>
      </c>
      <c r="J30" s="378">
        <f>'Balance de energía'!$F43</f>
        <v>370.41311999999999</v>
      </c>
      <c r="K30" s="378">
        <f>'Balance de energía'!$F44</f>
        <v>7.6230000000000002</v>
      </c>
      <c r="L30" s="378">
        <f>'Balance de energía'!$F$45</f>
        <v>73.947642000000002</v>
      </c>
      <c r="M30" s="378">
        <f>'Balance de energía'!$F$46</f>
        <v>0.161</v>
      </c>
      <c r="N30" s="378">
        <f>'Balance de energía'!$F$47</f>
        <v>7.7095200000000004</v>
      </c>
      <c r="O30" s="378">
        <f>'Balance de energía'!$F48</f>
        <v>969.38597000000004</v>
      </c>
      <c r="P30" s="378">
        <f>'Balance de energía'!$F49</f>
        <v>8.5771560000000004</v>
      </c>
      <c r="Q30" s="389">
        <f t="shared" si="1"/>
        <v>1670.2129135900002</v>
      </c>
      <c r="R30" s="220"/>
      <c r="S30" s="219"/>
      <c r="T30" s="218"/>
      <c r="U30" s="149"/>
      <c r="V30" s="149"/>
      <c r="W30" s="149"/>
      <c r="X30" s="149"/>
      <c r="Y30" s="149"/>
      <c r="Z30" s="149"/>
      <c r="AA30" s="149"/>
      <c r="AB30" s="149"/>
    </row>
    <row r="31" spans="2:40" s="154" customFormat="1" ht="16" customHeight="1">
      <c r="B31" s="492" t="s">
        <v>82</v>
      </c>
      <c r="C31" s="378">
        <f>'Balance de energía'!$G36</f>
        <v>0</v>
      </c>
      <c r="D31" s="378">
        <f>'Balance de energía'!$G37</f>
        <v>0</v>
      </c>
      <c r="E31" s="378">
        <f>'Balance de energía'!$G38</f>
        <v>0</v>
      </c>
      <c r="F31" s="378">
        <f>'Balance de energía'!$G39</f>
        <v>9641.1402663536974</v>
      </c>
      <c r="G31" s="378">
        <f>'Balance de energía'!$G40</f>
        <v>0</v>
      </c>
      <c r="H31" s="378">
        <f>'Balance de energía'!$G41</f>
        <v>0</v>
      </c>
      <c r="I31" s="378">
        <f>'Balance de energía'!$G42</f>
        <v>0</v>
      </c>
      <c r="J31" s="378">
        <f>'Balance de energía'!$G43</f>
        <v>0</v>
      </c>
      <c r="K31" s="378">
        <f>'Balance de energía'!$G44</f>
        <v>0.217777</v>
      </c>
      <c r="L31" s="378">
        <f>'Balance de energía'!$G$45</f>
        <v>82.927374999999984</v>
      </c>
      <c r="M31" s="378">
        <f>'Balance de energía'!$G$46</f>
        <v>0</v>
      </c>
      <c r="N31" s="378">
        <f>'Balance de energía'!$G$47</f>
        <v>72.303658349999992</v>
      </c>
      <c r="O31" s="378">
        <f>'Balance de energía'!$G48</f>
        <v>3328.6617010714517</v>
      </c>
      <c r="P31" s="378">
        <f>'Balance de energía'!$G49</f>
        <v>7.2503304999999996</v>
      </c>
      <c r="Q31" s="389">
        <f t="shared" si="1"/>
        <v>13132.501108275148</v>
      </c>
      <c r="R31" s="220"/>
      <c r="S31" s="219"/>
      <c r="T31" s="218"/>
      <c r="U31" s="149"/>
      <c r="V31" s="149"/>
      <c r="W31" s="149"/>
      <c r="X31" s="149"/>
      <c r="Y31" s="149"/>
      <c r="Z31" s="149"/>
      <c r="AA31" s="149"/>
      <c r="AB31" s="149"/>
    </row>
    <row r="32" spans="2:40" s="154" customFormat="1" ht="16" customHeight="1">
      <c r="B32" s="492" t="s">
        <v>18</v>
      </c>
      <c r="C32" s="418">
        <f>'Balance de energía'!$L$36</f>
        <v>0</v>
      </c>
      <c r="D32" s="418">
        <f>'Balance de energía'!$L$37</f>
        <v>0</v>
      </c>
      <c r="E32" s="418">
        <f>'Balance de energía'!$L$38</f>
        <v>0</v>
      </c>
      <c r="F32" s="418">
        <f>'Balance de energía'!$L$39</f>
        <v>0</v>
      </c>
      <c r="G32" s="418">
        <f>'Balance de energía'!$L$40</f>
        <v>0</v>
      </c>
      <c r="H32" s="418">
        <f>'Balance de energía'!$L$41</f>
        <v>0</v>
      </c>
      <c r="I32" s="418">
        <f>'Balance de energía'!$L$42</f>
        <v>0</v>
      </c>
      <c r="J32" s="418">
        <f>'Balance de energía'!$L$43</f>
        <v>0</v>
      </c>
      <c r="K32" s="418">
        <f>'Balance de energía'!$L$44</f>
        <v>0</v>
      </c>
      <c r="L32" s="432">
        <f>'Balance de energía'!$L$45</f>
        <v>40.436877600000003</v>
      </c>
      <c r="M32" s="432">
        <f>'Balance de energía'!$L$46</f>
        <v>0</v>
      </c>
      <c r="N32" s="432">
        <f>'Balance de energía'!$L$47</f>
        <v>0</v>
      </c>
      <c r="O32" s="432">
        <f>'Balance de energía'!$L$48</f>
        <v>10.611574399999999</v>
      </c>
      <c r="P32" s="419">
        <f>'Balance de energía'!$L$49</f>
        <v>0</v>
      </c>
      <c r="Q32" s="389">
        <f t="shared" si="1"/>
        <v>51.048451999999997</v>
      </c>
      <c r="R32" s="220"/>
      <c r="S32" s="219"/>
      <c r="T32" s="218"/>
      <c r="U32" s="149"/>
      <c r="V32" s="149"/>
      <c r="W32" s="149"/>
      <c r="X32" s="149"/>
      <c r="Y32" s="149"/>
      <c r="Z32" s="149"/>
      <c r="AA32" s="149"/>
      <c r="AB32" s="149"/>
    </row>
    <row r="33" spans="1:28" s="154" customFormat="1" ht="16" customHeight="1">
      <c r="B33" s="492" t="s">
        <v>427</v>
      </c>
      <c r="C33" s="418">
        <f>'Balance de energía'!$H$36</f>
        <v>0</v>
      </c>
      <c r="D33" s="418">
        <f>'Balance de energía'!$H$37</f>
        <v>0</v>
      </c>
      <c r="E33" s="418">
        <f>'Balance de energía'!$H$38</f>
        <v>0</v>
      </c>
      <c r="F33" s="418">
        <f>'Balance de energía'!$H$39</f>
        <v>0</v>
      </c>
      <c r="G33" s="418">
        <f>'Balance de energía'!$H$40</f>
        <v>0</v>
      </c>
      <c r="H33" s="418">
        <f>'Balance de energía'!$H$41</f>
        <v>0</v>
      </c>
      <c r="I33" s="418">
        <f>'Balance de energía'!$H$42</f>
        <v>0</v>
      </c>
      <c r="J33" s="418">
        <f>'Balance de energía'!$H$43</f>
        <v>0</v>
      </c>
      <c r="K33" s="418">
        <f>'Balance de energía'!$H$44</f>
        <v>0</v>
      </c>
      <c r="L33" s="432">
        <f>'Balance de energía'!$H$45</f>
        <v>0</v>
      </c>
      <c r="M33" s="432">
        <f>'Balance de energía'!$H$46</f>
        <v>0</v>
      </c>
      <c r="N33" s="432">
        <f>'Balance de energía'!$H$47</f>
        <v>0</v>
      </c>
      <c r="O33" s="432">
        <f>'Balance de energía'!$H$48</f>
        <v>0</v>
      </c>
      <c r="P33" s="419">
        <f>'Balance de energía'!$H$49</f>
        <v>0</v>
      </c>
      <c r="Q33" s="389">
        <f t="shared" ref="Q33" si="2">SUM(C33:P33)</f>
        <v>0</v>
      </c>
      <c r="R33" s="220"/>
      <c r="S33" s="219"/>
      <c r="T33" s="218"/>
      <c r="U33" s="149"/>
      <c r="V33" s="149"/>
      <c r="W33" s="149"/>
      <c r="X33" s="149"/>
      <c r="Y33" s="149"/>
      <c r="Z33" s="149"/>
      <c r="AA33" s="149"/>
      <c r="AB33" s="149"/>
    </row>
    <row r="34" spans="1:28" s="154" customFormat="1" ht="16" customHeight="1">
      <c r="B34" s="66" t="s">
        <v>96</v>
      </c>
      <c r="C34" s="516">
        <f t="shared" ref="C34:P34" si="3">SUM(C22:C33)+C10</f>
        <v>43503.011405301862</v>
      </c>
      <c r="D34" s="516">
        <f t="shared" si="3"/>
        <v>1757.7033530951508</v>
      </c>
      <c r="E34" s="516">
        <f t="shared" si="3"/>
        <v>1227.5365269879999</v>
      </c>
      <c r="F34" s="516">
        <f t="shared" si="3"/>
        <v>18346.876292969322</v>
      </c>
      <c r="G34" s="516">
        <f t="shared" si="3"/>
        <v>1623.0568572452207</v>
      </c>
      <c r="H34" s="516">
        <f t="shared" si="3"/>
        <v>50.507353987999998</v>
      </c>
      <c r="I34" s="516">
        <f t="shared" si="3"/>
        <v>2624.3488913322594</v>
      </c>
      <c r="J34" s="516">
        <f t="shared" si="3"/>
        <v>410.38853777359998</v>
      </c>
      <c r="K34" s="516">
        <f t="shared" si="3"/>
        <v>2466.7728924946559</v>
      </c>
      <c r="L34" s="516">
        <f t="shared" si="3"/>
        <v>3680.4463049070196</v>
      </c>
      <c r="M34" s="516">
        <f t="shared" si="3"/>
        <v>2493.5557502368033</v>
      </c>
      <c r="N34" s="516">
        <f t="shared" si="3"/>
        <v>518.57108233881991</v>
      </c>
      <c r="O34" s="516">
        <f t="shared" si="3"/>
        <v>23833.754913939869</v>
      </c>
      <c r="P34" s="516">
        <f t="shared" si="3"/>
        <v>5951.2735250459828</v>
      </c>
      <c r="Q34" s="516">
        <f>SUM(Q22:Q33)+Q10</f>
        <v>108487.80368765656</v>
      </c>
      <c r="R34" s="220"/>
      <c r="S34" s="219"/>
      <c r="T34" s="218"/>
      <c r="U34" s="149"/>
      <c r="V34" s="149"/>
      <c r="W34" s="149"/>
      <c r="X34" s="149"/>
      <c r="Y34" s="149"/>
      <c r="Z34" s="149"/>
      <c r="AA34" s="149"/>
      <c r="AB34" s="149"/>
    </row>
    <row r="35" spans="1:28" ht="12.9">
      <c r="A35" s="154"/>
      <c r="B35" s="217"/>
      <c r="C35" s="216"/>
      <c r="D35" s="216"/>
      <c r="E35" s="216"/>
      <c r="F35" s="216"/>
      <c r="G35" s="216"/>
      <c r="H35" s="216"/>
      <c r="I35" s="216"/>
      <c r="J35" s="216"/>
      <c r="K35" s="216"/>
      <c r="L35" s="216"/>
      <c r="M35" s="216"/>
      <c r="N35" s="216"/>
      <c r="O35" s="216"/>
      <c r="P35" s="216"/>
      <c r="Q35" s="216"/>
      <c r="R35" s="215"/>
      <c r="S35" s="212"/>
      <c r="T35" s="212"/>
    </row>
    <row r="36" spans="1:28" ht="12.9">
      <c r="B36" s="80" t="s">
        <v>409</v>
      </c>
      <c r="C36" s="216"/>
      <c r="D36" s="216"/>
      <c r="E36" s="216"/>
      <c r="F36" s="216"/>
      <c r="G36" s="216"/>
      <c r="H36" s="216"/>
      <c r="I36" s="216"/>
      <c r="J36" s="216"/>
      <c r="K36" s="216"/>
      <c r="L36" s="216"/>
      <c r="M36" s="216"/>
      <c r="N36" s="216"/>
      <c r="O36" s="216"/>
      <c r="P36" s="216"/>
      <c r="Q36" s="216"/>
      <c r="R36" s="215"/>
      <c r="S36" s="212"/>
      <c r="T36" s="212"/>
    </row>
    <row r="37" spans="1:28" ht="12.9">
      <c r="B37" s="80" t="s">
        <v>408</v>
      </c>
      <c r="C37" s="200"/>
      <c r="D37" s="200"/>
      <c r="E37" s="200"/>
      <c r="F37" s="200"/>
      <c r="G37" s="200"/>
      <c r="H37" s="200"/>
      <c r="I37" s="200"/>
      <c r="J37" s="200"/>
      <c r="K37" s="200"/>
      <c r="L37" s="200"/>
      <c r="M37" s="200"/>
      <c r="N37" s="200"/>
      <c r="O37" s="200"/>
      <c r="P37" s="200"/>
      <c r="Q37" s="200"/>
      <c r="R37" s="208"/>
      <c r="S37" s="208"/>
      <c r="T37" s="208"/>
    </row>
    <row r="38" spans="1:28" ht="12.9">
      <c r="B38" s="80"/>
      <c r="C38" s="199"/>
      <c r="D38" s="198"/>
      <c r="E38" s="198"/>
      <c r="F38" s="198"/>
      <c r="G38" s="194"/>
      <c r="H38" s="191"/>
      <c r="I38" s="197"/>
      <c r="J38" s="197"/>
      <c r="K38" s="197"/>
      <c r="L38" s="197"/>
      <c r="M38" s="197"/>
      <c r="N38" s="197"/>
      <c r="O38" s="197"/>
      <c r="P38" s="197"/>
      <c r="Q38" s="197"/>
      <c r="R38" s="207"/>
      <c r="S38" s="207"/>
      <c r="T38" s="207"/>
    </row>
    <row r="39" spans="1:28" ht="12.9">
      <c r="B39" s="80" t="s">
        <v>244</v>
      </c>
      <c r="C39" s="191"/>
      <c r="D39" s="191"/>
      <c r="E39" s="191"/>
      <c r="F39" s="191"/>
      <c r="G39" s="191"/>
      <c r="H39" s="191"/>
      <c r="I39" s="197"/>
      <c r="J39" s="197"/>
      <c r="K39" s="197"/>
      <c r="L39" s="197"/>
      <c r="M39" s="197"/>
      <c r="N39" s="197"/>
      <c r="O39" s="197"/>
      <c r="P39" s="197"/>
      <c r="Q39" s="197"/>
      <c r="R39" s="207"/>
      <c r="S39" s="207"/>
      <c r="T39" s="207"/>
    </row>
    <row r="40" spans="1:28" ht="12.9">
      <c r="B40" s="80" t="s">
        <v>424</v>
      </c>
      <c r="C40" s="191"/>
      <c r="D40" s="191"/>
      <c r="E40" s="191"/>
      <c r="F40" s="191"/>
      <c r="G40" s="191"/>
      <c r="H40" s="191"/>
      <c r="I40" s="197"/>
      <c r="J40" s="197"/>
      <c r="K40" s="197"/>
      <c r="L40" s="197"/>
      <c r="M40" s="197"/>
      <c r="N40" s="197"/>
      <c r="O40" s="197"/>
      <c r="P40" s="197"/>
      <c r="Q40" s="197"/>
      <c r="R40" s="207"/>
      <c r="S40" s="207"/>
      <c r="T40" s="207"/>
    </row>
    <row r="41" spans="1:28" ht="12.9">
      <c r="B41" s="214"/>
      <c r="C41" s="214"/>
      <c r="D41" s="214"/>
      <c r="E41" s="214"/>
      <c r="F41" s="214"/>
      <c r="G41" s="214"/>
      <c r="H41" s="214"/>
      <c r="I41" s="214"/>
      <c r="J41" s="214"/>
      <c r="K41" s="214"/>
      <c r="L41" s="214"/>
      <c r="M41" s="214"/>
      <c r="N41" s="214"/>
      <c r="O41" s="214"/>
      <c r="P41" s="214"/>
      <c r="Q41" s="214"/>
      <c r="R41" s="213"/>
      <c r="S41" s="212"/>
      <c r="T41" s="212"/>
    </row>
    <row r="42" spans="1:28" ht="12.9">
      <c r="B42" s="212"/>
      <c r="C42" s="212"/>
      <c r="D42" s="212"/>
      <c r="E42" s="212"/>
      <c r="F42" s="212"/>
      <c r="G42" s="212"/>
      <c r="H42" s="212"/>
      <c r="I42" s="212"/>
      <c r="J42" s="212"/>
      <c r="K42" s="212"/>
      <c r="L42" s="212"/>
      <c r="M42" s="212"/>
      <c r="N42" s="212"/>
      <c r="O42" s="212"/>
      <c r="P42" s="212"/>
      <c r="Q42" s="212"/>
      <c r="R42" s="213"/>
      <c r="S42" s="212"/>
      <c r="T42" s="212"/>
    </row>
    <row r="43" spans="1:28" ht="12.9">
      <c r="B43" s="212"/>
      <c r="C43" s="212"/>
      <c r="D43" s="212"/>
      <c r="E43" s="212"/>
      <c r="F43" s="212"/>
      <c r="G43" s="212"/>
      <c r="H43" s="212"/>
      <c r="I43" s="212"/>
      <c r="J43" s="212"/>
      <c r="K43" s="212"/>
      <c r="L43" s="212"/>
      <c r="M43" s="212"/>
      <c r="N43" s="212"/>
      <c r="O43" s="212"/>
      <c r="P43" s="212"/>
      <c r="Q43" s="212"/>
      <c r="R43" s="213"/>
      <c r="S43" s="212"/>
      <c r="T43" s="212"/>
    </row>
    <row r="44" spans="1:28" ht="12.9">
      <c r="B44" s="212"/>
      <c r="C44" s="212"/>
      <c r="D44" s="212"/>
      <c r="E44" s="212"/>
      <c r="F44" s="212"/>
      <c r="G44" s="212"/>
      <c r="H44" s="212"/>
      <c r="I44" s="212"/>
      <c r="J44" s="212"/>
      <c r="K44" s="212"/>
      <c r="L44" s="212"/>
      <c r="M44" s="212"/>
      <c r="N44" s="212"/>
      <c r="O44" s="212"/>
      <c r="P44" s="212"/>
      <c r="Q44" s="212"/>
      <c r="R44" s="213"/>
      <c r="S44" s="212"/>
      <c r="T44" s="212"/>
    </row>
    <row r="45" spans="1:28" ht="12.9">
      <c r="B45" s="212"/>
      <c r="C45" s="212"/>
      <c r="D45" s="212"/>
      <c r="E45" s="212"/>
      <c r="F45" s="212"/>
      <c r="G45" s="212"/>
      <c r="H45" s="212"/>
      <c r="I45" s="212"/>
      <c r="J45" s="212"/>
      <c r="K45" s="212"/>
      <c r="L45" s="212"/>
      <c r="M45" s="212"/>
      <c r="N45" s="212"/>
      <c r="O45" s="212"/>
      <c r="P45" s="212"/>
      <c r="Q45" s="212"/>
      <c r="R45" s="213"/>
      <c r="S45" s="212"/>
      <c r="T45" s="212"/>
    </row>
    <row r="46" spans="1:28" ht="12.9">
      <c r="B46" s="212"/>
      <c r="C46" s="212"/>
      <c r="D46" s="212"/>
      <c r="E46" s="212"/>
      <c r="F46" s="212"/>
      <c r="G46" s="212"/>
      <c r="H46" s="212"/>
      <c r="I46" s="212"/>
      <c r="J46" s="212"/>
      <c r="K46" s="212"/>
      <c r="L46" s="212"/>
      <c r="M46" s="212"/>
      <c r="N46" s="212"/>
      <c r="O46" s="212"/>
      <c r="P46" s="212"/>
      <c r="Q46" s="212"/>
      <c r="R46" s="213"/>
      <c r="S46" s="212"/>
      <c r="T46" s="212"/>
    </row>
    <row r="47" spans="1:28" ht="12.9">
      <c r="B47" s="212"/>
      <c r="C47" s="212"/>
      <c r="D47" s="212"/>
      <c r="E47" s="212"/>
      <c r="F47" s="212"/>
      <c r="G47" s="212"/>
      <c r="H47" s="212"/>
      <c r="I47" s="212"/>
      <c r="J47" s="212"/>
      <c r="K47" s="212"/>
      <c r="L47" s="212"/>
      <c r="M47" s="212"/>
      <c r="N47" s="212"/>
      <c r="O47" s="212"/>
      <c r="P47" s="212"/>
      <c r="Q47" s="212"/>
      <c r="R47" s="213"/>
      <c r="S47" s="212"/>
      <c r="T47" s="212"/>
    </row>
    <row r="48" spans="1:28" ht="12.9">
      <c r="B48" s="212"/>
      <c r="C48" s="212"/>
      <c r="D48" s="212"/>
      <c r="E48" s="212"/>
      <c r="F48" s="212"/>
      <c r="G48" s="212"/>
      <c r="H48" s="212"/>
      <c r="I48" s="212"/>
      <c r="J48" s="212"/>
      <c r="K48" s="212"/>
      <c r="L48" s="212"/>
      <c r="M48" s="212"/>
      <c r="N48" s="212"/>
      <c r="O48" s="212"/>
      <c r="P48" s="212"/>
      <c r="Q48" s="212"/>
      <c r="R48" s="213"/>
      <c r="S48" s="212"/>
      <c r="T48" s="212"/>
    </row>
    <row r="49" spans="2:20" ht="12.9">
      <c r="B49" s="212"/>
      <c r="C49" s="212"/>
      <c r="D49" s="212"/>
      <c r="E49" s="212"/>
      <c r="F49" s="212"/>
      <c r="G49" s="212"/>
      <c r="H49" s="212"/>
      <c r="I49" s="212"/>
      <c r="J49" s="212"/>
      <c r="K49" s="212"/>
      <c r="L49" s="212"/>
      <c r="M49" s="212"/>
      <c r="N49" s="212"/>
      <c r="O49" s="212"/>
      <c r="P49" s="212"/>
      <c r="Q49" s="212"/>
      <c r="R49" s="213"/>
      <c r="S49" s="212"/>
      <c r="T49" s="212"/>
    </row>
    <row r="50" spans="2:20" ht="12.9">
      <c r="B50" s="212"/>
      <c r="C50" s="212"/>
      <c r="D50" s="212"/>
      <c r="E50" s="212"/>
      <c r="F50" s="212"/>
      <c r="G50" s="212"/>
      <c r="H50" s="212"/>
      <c r="I50" s="212"/>
      <c r="J50" s="212"/>
      <c r="K50" s="212"/>
      <c r="L50" s="212"/>
      <c r="M50" s="212"/>
      <c r="N50" s="212"/>
      <c r="O50" s="212"/>
      <c r="P50" s="212"/>
      <c r="Q50" s="212"/>
      <c r="R50" s="213"/>
      <c r="S50" s="212"/>
      <c r="T50" s="212"/>
    </row>
    <row r="51" spans="2:20" ht="12.9">
      <c r="B51" s="212"/>
      <c r="C51" s="212"/>
      <c r="D51" s="212"/>
      <c r="E51" s="212"/>
      <c r="F51" s="212"/>
      <c r="G51" s="212"/>
      <c r="H51" s="212"/>
      <c r="I51" s="212"/>
      <c r="J51" s="212"/>
      <c r="K51" s="212"/>
      <c r="L51" s="212"/>
      <c r="M51" s="212"/>
      <c r="N51" s="212"/>
      <c r="O51" s="212"/>
      <c r="P51" s="212"/>
      <c r="Q51" s="212"/>
      <c r="R51" s="213"/>
      <c r="S51" s="212"/>
      <c r="T51" s="212"/>
    </row>
    <row r="52" spans="2:20" ht="12.9">
      <c r="B52" s="212"/>
      <c r="C52" s="212"/>
      <c r="D52" s="212"/>
      <c r="E52" s="212"/>
      <c r="F52" s="212"/>
      <c r="G52" s="212"/>
      <c r="H52" s="212"/>
      <c r="I52" s="212"/>
      <c r="J52" s="212"/>
      <c r="K52" s="212"/>
      <c r="L52" s="212"/>
      <c r="M52" s="212"/>
      <c r="N52" s="212"/>
      <c r="O52" s="212"/>
      <c r="P52" s="212"/>
      <c r="Q52" s="212"/>
      <c r="R52" s="213"/>
      <c r="S52" s="212"/>
      <c r="T52" s="212"/>
    </row>
    <row r="53" spans="2:20" ht="12.9">
      <c r="B53" s="212"/>
      <c r="C53" s="212"/>
      <c r="D53" s="212"/>
      <c r="E53" s="212"/>
      <c r="F53" s="212"/>
      <c r="G53" s="212"/>
      <c r="H53" s="212"/>
      <c r="I53" s="212"/>
      <c r="J53" s="212"/>
      <c r="K53" s="212"/>
      <c r="L53" s="212"/>
      <c r="M53" s="212"/>
      <c r="N53" s="212"/>
      <c r="O53" s="212"/>
      <c r="P53" s="212"/>
      <c r="Q53" s="212"/>
      <c r="R53" s="213"/>
      <c r="S53" s="212"/>
      <c r="T53" s="212"/>
    </row>
    <row r="54" spans="2:20" ht="12.9">
      <c r="B54" s="212"/>
      <c r="C54" s="212"/>
      <c r="D54" s="212"/>
      <c r="E54" s="212"/>
      <c r="F54" s="212"/>
      <c r="G54" s="212"/>
      <c r="H54" s="212"/>
      <c r="I54" s="212"/>
      <c r="J54" s="212"/>
      <c r="K54" s="212"/>
      <c r="L54" s="212"/>
      <c r="M54" s="212"/>
      <c r="N54" s="212"/>
      <c r="O54" s="212"/>
      <c r="P54" s="212"/>
      <c r="Q54" s="212"/>
      <c r="R54" s="213"/>
      <c r="S54" s="212"/>
      <c r="T54" s="212"/>
    </row>
    <row r="55" spans="2:20" ht="12.9">
      <c r="B55" s="212"/>
      <c r="C55" s="212"/>
      <c r="D55" s="212"/>
      <c r="E55" s="212"/>
      <c r="F55" s="212"/>
      <c r="G55" s="212"/>
      <c r="H55" s="212"/>
      <c r="I55" s="212"/>
      <c r="J55" s="212"/>
      <c r="K55" s="212"/>
      <c r="L55" s="212"/>
      <c r="M55" s="212"/>
      <c r="N55" s="212"/>
      <c r="O55" s="212"/>
      <c r="P55" s="212"/>
      <c r="Q55" s="212"/>
      <c r="R55" s="213"/>
      <c r="S55" s="212"/>
      <c r="T55" s="212"/>
    </row>
    <row r="56" spans="2:20" ht="12.9">
      <c r="B56" s="212"/>
      <c r="C56" s="212"/>
      <c r="D56" s="212"/>
      <c r="E56" s="212"/>
      <c r="F56" s="212"/>
      <c r="G56" s="212"/>
      <c r="H56" s="212"/>
      <c r="I56" s="212"/>
      <c r="J56" s="212"/>
      <c r="K56" s="212"/>
      <c r="L56" s="212"/>
      <c r="M56" s="212"/>
      <c r="N56" s="212"/>
      <c r="O56" s="212"/>
      <c r="P56" s="212"/>
      <c r="Q56" s="212"/>
      <c r="R56" s="213"/>
      <c r="S56" s="212"/>
      <c r="T56" s="212"/>
    </row>
    <row r="57" spans="2:20">
      <c r="B57" s="145"/>
      <c r="C57" s="145"/>
      <c r="D57" s="145"/>
      <c r="E57" s="145"/>
      <c r="F57" s="145"/>
      <c r="G57" s="145"/>
      <c r="H57" s="145"/>
      <c r="I57" s="145"/>
      <c r="J57" s="145"/>
      <c r="K57" s="145"/>
      <c r="L57" s="145"/>
      <c r="M57" s="145"/>
      <c r="N57" s="145"/>
      <c r="O57" s="145"/>
      <c r="P57" s="145"/>
      <c r="Q57" s="145"/>
    </row>
    <row r="58" spans="2:20">
      <c r="B58" s="145"/>
      <c r="C58" s="145"/>
      <c r="D58" s="145"/>
      <c r="E58" s="145"/>
      <c r="F58" s="145"/>
      <c r="G58" s="145"/>
      <c r="H58" s="145"/>
      <c r="I58" s="145"/>
      <c r="J58" s="145"/>
      <c r="K58" s="145"/>
      <c r="L58" s="145"/>
      <c r="M58" s="145"/>
      <c r="N58" s="145"/>
      <c r="O58" s="145"/>
      <c r="P58" s="145"/>
      <c r="Q58" s="145"/>
    </row>
    <row r="59" spans="2:20">
      <c r="B59" s="145"/>
      <c r="C59" s="145"/>
      <c r="D59" s="145"/>
      <c r="E59" s="145"/>
      <c r="F59" s="145"/>
      <c r="G59" s="145"/>
      <c r="H59" s="145"/>
      <c r="I59" s="145"/>
      <c r="J59" s="145"/>
      <c r="K59" s="145"/>
      <c r="L59" s="145"/>
      <c r="M59" s="145"/>
      <c r="N59" s="145"/>
      <c r="O59" s="145"/>
      <c r="P59" s="145"/>
      <c r="Q59" s="145"/>
    </row>
    <row r="60" spans="2:20">
      <c r="B60" s="145"/>
      <c r="C60" s="145"/>
      <c r="D60" s="145"/>
      <c r="E60" s="145"/>
      <c r="F60" s="145"/>
      <c r="G60" s="145"/>
      <c r="H60" s="145"/>
      <c r="I60" s="145"/>
      <c r="J60" s="145"/>
      <c r="K60" s="145"/>
      <c r="L60" s="145"/>
      <c r="M60" s="145"/>
      <c r="N60" s="145"/>
      <c r="O60" s="145"/>
      <c r="P60" s="145"/>
      <c r="Q60" s="145"/>
    </row>
    <row r="61" spans="2:20">
      <c r="B61" s="145"/>
      <c r="C61" s="145"/>
      <c r="D61" s="145"/>
      <c r="E61" s="145"/>
      <c r="F61" s="145"/>
      <c r="G61" s="145"/>
      <c r="H61" s="145"/>
      <c r="I61" s="145"/>
      <c r="J61" s="145"/>
      <c r="K61" s="145"/>
      <c r="L61" s="145"/>
      <c r="M61" s="145"/>
      <c r="N61" s="145"/>
      <c r="O61" s="145"/>
      <c r="P61" s="145"/>
      <c r="Q61" s="145"/>
    </row>
    <row r="62" spans="2:20">
      <c r="B62" s="145"/>
      <c r="C62" s="145"/>
      <c r="D62" s="145"/>
      <c r="E62" s="145"/>
      <c r="F62" s="145"/>
      <c r="G62" s="145"/>
      <c r="H62" s="145"/>
      <c r="I62" s="145"/>
      <c r="J62" s="145"/>
      <c r="K62" s="145"/>
      <c r="L62" s="145"/>
      <c r="M62" s="145"/>
      <c r="N62" s="145"/>
      <c r="O62" s="145"/>
      <c r="P62" s="145"/>
      <c r="Q62" s="145"/>
    </row>
    <row r="63" spans="2:20">
      <c r="B63" s="145"/>
      <c r="C63" s="145"/>
      <c r="D63" s="145"/>
      <c r="E63" s="145"/>
      <c r="F63" s="145"/>
      <c r="G63" s="145"/>
      <c r="H63" s="145"/>
      <c r="I63" s="145"/>
      <c r="J63" s="145"/>
      <c r="K63" s="145"/>
      <c r="L63" s="145"/>
      <c r="M63" s="145"/>
      <c r="N63" s="145"/>
      <c r="O63" s="145"/>
      <c r="P63" s="145"/>
      <c r="Q63" s="145"/>
    </row>
    <row r="64" spans="2:20">
      <c r="B64" s="145"/>
      <c r="C64" s="145"/>
      <c r="D64" s="145"/>
      <c r="E64" s="145"/>
      <c r="F64" s="145"/>
      <c r="G64" s="145"/>
      <c r="H64" s="145"/>
      <c r="I64" s="145"/>
      <c r="J64" s="145"/>
      <c r="K64" s="145"/>
      <c r="L64" s="145"/>
      <c r="M64" s="145"/>
      <c r="N64" s="145"/>
      <c r="O64" s="145"/>
      <c r="P64" s="145"/>
      <c r="Q64" s="145"/>
    </row>
    <row r="65" spans="2:17">
      <c r="B65" s="145"/>
      <c r="C65" s="145"/>
      <c r="D65" s="145"/>
      <c r="E65" s="145"/>
      <c r="F65" s="145"/>
      <c r="G65" s="145"/>
      <c r="H65" s="145"/>
      <c r="I65" s="145"/>
      <c r="J65" s="145"/>
      <c r="K65" s="145"/>
      <c r="L65" s="145"/>
      <c r="M65" s="145"/>
      <c r="N65" s="145"/>
      <c r="O65" s="145"/>
      <c r="P65" s="145"/>
      <c r="Q65" s="145"/>
    </row>
    <row r="66" spans="2:17" s="145" customFormat="1"/>
    <row r="67" spans="2:17" s="145" customFormat="1"/>
    <row r="68" spans="2:17" s="145" customFormat="1"/>
    <row r="69" spans="2:17" s="145" customFormat="1"/>
    <row r="70" spans="2:17" s="145" customFormat="1"/>
    <row r="71" spans="2:17" s="145" customFormat="1"/>
    <row r="72" spans="2:17" s="145" customFormat="1"/>
    <row r="73" spans="2:17" s="145" customFormat="1"/>
    <row r="74" spans="2:17" s="145" customFormat="1"/>
    <row r="75" spans="2:17" s="145" customFormat="1"/>
    <row r="76" spans="2:17" s="145" customFormat="1"/>
    <row r="77" spans="2:17" s="145" customFormat="1"/>
    <row r="78" spans="2:17" s="145" customFormat="1"/>
    <row r="79" spans="2:17" s="145" customFormat="1"/>
    <row r="80" spans="2:17">
      <c r="C80" s="145"/>
      <c r="D80" s="145"/>
      <c r="E80" s="145"/>
      <c r="F80" s="145"/>
      <c r="G80" s="145"/>
      <c r="H80" s="145"/>
      <c r="I80" s="145"/>
      <c r="J80" s="145"/>
      <c r="K80" s="145"/>
      <c r="L80" s="145"/>
      <c r="M80" s="145"/>
      <c r="N80" s="145"/>
      <c r="O80" s="145"/>
      <c r="P80" s="145"/>
      <c r="Q80" s="145"/>
    </row>
    <row r="81" spans="3:17">
      <c r="C81" s="145"/>
      <c r="D81" s="145"/>
      <c r="E81" s="145"/>
      <c r="F81" s="145"/>
      <c r="G81" s="145"/>
      <c r="H81" s="145"/>
      <c r="I81" s="145"/>
      <c r="J81" s="145"/>
      <c r="K81" s="145"/>
      <c r="L81" s="145"/>
      <c r="M81" s="145"/>
      <c r="N81" s="145"/>
      <c r="O81" s="145"/>
      <c r="P81" s="145"/>
      <c r="Q81" s="145"/>
    </row>
    <row r="82" spans="3:17">
      <c r="C82" s="145"/>
      <c r="D82" s="145"/>
      <c r="E82" s="145"/>
      <c r="F82" s="145"/>
      <c r="G82" s="145"/>
      <c r="H82" s="145"/>
      <c r="I82" s="145"/>
      <c r="J82" s="145"/>
      <c r="K82" s="145"/>
      <c r="L82" s="145"/>
      <c r="M82" s="145"/>
      <c r="N82" s="145"/>
      <c r="O82" s="145"/>
      <c r="P82" s="145"/>
      <c r="Q82" s="145"/>
    </row>
    <row r="83" spans="3:17">
      <c r="C83" s="145"/>
      <c r="D83" s="145"/>
      <c r="E83" s="145"/>
      <c r="F83" s="145"/>
      <c r="G83" s="145"/>
      <c r="H83" s="145"/>
      <c r="I83" s="145"/>
      <c r="J83" s="145"/>
      <c r="K83" s="145"/>
      <c r="L83" s="145"/>
      <c r="M83" s="145"/>
      <c r="N83" s="145"/>
      <c r="O83" s="145"/>
      <c r="P83" s="145"/>
      <c r="Q83" s="145"/>
    </row>
    <row r="84" spans="3:17">
      <c r="C84" s="145"/>
      <c r="D84" s="145"/>
      <c r="E84" s="145"/>
      <c r="F84" s="145"/>
      <c r="G84" s="145"/>
      <c r="H84" s="145"/>
      <c r="I84" s="145"/>
      <c r="J84" s="145"/>
      <c r="K84" s="145"/>
      <c r="L84" s="145"/>
      <c r="M84" s="145"/>
      <c r="N84" s="145"/>
      <c r="O84" s="145"/>
      <c r="P84" s="145"/>
      <c r="Q84" s="145"/>
    </row>
    <row r="85" spans="3:17">
      <c r="C85" s="145"/>
      <c r="D85" s="145"/>
      <c r="E85" s="145"/>
      <c r="F85" s="145"/>
      <c r="G85" s="145"/>
      <c r="H85" s="145"/>
      <c r="I85" s="145"/>
      <c r="J85" s="145"/>
      <c r="K85" s="145"/>
      <c r="L85" s="145"/>
      <c r="M85" s="145"/>
      <c r="N85" s="145"/>
      <c r="O85" s="145"/>
      <c r="P85" s="145"/>
      <c r="Q85" s="145"/>
    </row>
    <row r="86" spans="3:17">
      <c r="C86" s="145"/>
      <c r="D86" s="145"/>
      <c r="E86" s="145"/>
      <c r="F86" s="145"/>
      <c r="G86" s="145"/>
      <c r="H86" s="145"/>
      <c r="I86" s="145"/>
      <c r="J86" s="145"/>
      <c r="K86" s="145"/>
      <c r="L86" s="145"/>
      <c r="M86" s="145"/>
      <c r="N86" s="145"/>
      <c r="O86" s="145"/>
      <c r="P86" s="145"/>
      <c r="Q86" s="145"/>
    </row>
    <row r="87" spans="3:17">
      <c r="C87" s="145"/>
      <c r="D87" s="145"/>
      <c r="E87" s="145"/>
      <c r="F87" s="145"/>
      <c r="G87" s="145"/>
      <c r="H87" s="145"/>
      <c r="I87" s="145"/>
      <c r="J87" s="145"/>
      <c r="K87" s="145"/>
      <c r="L87" s="145"/>
      <c r="M87" s="145"/>
      <c r="N87" s="145"/>
      <c r="O87" s="145"/>
      <c r="P87" s="145"/>
      <c r="Q87" s="145"/>
    </row>
    <row r="88" spans="3:17">
      <c r="C88" s="145"/>
      <c r="D88" s="145"/>
      <c r="E88" s="145"/>
      <c r="F88" s="145"/>
      <c r="G88" s="145"/>
      <c r="H88" s="145"/>
      <c r="I88" s="145"/>
      <c r="J88" s="145"/>
      <c r="K88" s="145"/>
      <c r="L88" s="145"/>
      <c r="M88" s="145"/>
      <c r="N88" s="145"/>
      <c r="O88" s="145"/>
      <c r="P88" s="145"/>
      <c r="Q88" s="145"/>
    </row>
    <row r="89" spans="3:17">
      <c r="C89" s="145"/>
      <c r="D89" s="145"/>
      <c r="E89" s="145"/>
      <c r="F89" s="145"/>
      <c r="G89" s="145"/>
      <c r="H89" s="145"/>
      <c r="I89" s="145"/>
      <c r="J89" s="145"/>
      <c r="K89" s="145"/>
      <c r="L89" s="145"/>
      <c r="M89" s="145"/>
      <c r="N89" s="145"/>
      <c r="O89" s="145"/>
      <c r="P89" s="145"/>
      <c r="Q89" s="145"/>
    </row>
  </sheetData>
  <mergeCells count="16">
    <mergeCell ref="B8:B9"/>
    <mergeCell ref="C8:C9"/>
    <mergeCell ref="D8:D9"/>
    <mergeCell ref="E8:E9"/>
    <mergeCell ref="G8:G9"/>
    <mergeCell ref="N8:N9"/>
    <mergeCell ref="Q8:Q9"/>
    <mergeCell ref="F8:F9"/>
    <mergeCell ref="O8:O9"/>
    <mergeCell ref="P8:P9"/>
    <mergeCell ref="H8:H9"/>
    <mergeCell ref="I8:I9"/>
    <mergeCell ref="J8:J9"/>
    <mergeCell ref="K8:K9"/>
    <mergeCell ref="L8:L9"/>
    <mergeCell ref="M8:M9"/>
  </mergeCells>
  <hyperlinks>
    <hyperlink ref="B6" location="Índice!A1" display="VOLVER A INDICE" xr:uid="{00000000-0004-0000-0A00-000000000000}"/>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B1:AE87"/>
  <sheetViews>
    <sheetView topLeftCell="A18" workbookViewId="0">
      <selection activeCell="F32" sqref="C32:F32"/>
    </sheetView>
  </sheetViews>
  <sheetFormatPr baseColWidth="10" defaultColWidth="11.3828125" defaultRowHeight="12.45" outlineLevelRow="1"/>
  <cols>
    <col min="1" max="1" width="1.3828125" style="152" customWidth="1"/>
    <col min="2" max="2" width="30.3828125" style="152" customWidth="1"/>
    <col min="3" max="5" width="11.3828125" style="152"/>
    <col min="6" max="6" width="13.3046875" style="152" bestFit="1" customWidth="1"/>
    <col min="7" max="7" width="12.84375" style="152" customWidth="1"/>
    <col min="8" max="8" width="11.3828125" style="152"/>
    <col min="9" max="15" width="11.3828125" style="145"/>
    <col min="16" max="16384" width="11.3828125" style="152"/>
  </cols>
  <sheetData>
    <row r="1" spans="2:31" ht="6.75" customHeight="1"/>
    <row r="2" spans="2:31" ht="16" customHeight="1">
      <c r="B2" s="11" t="s">
        <v>257</v>
      </c>
      <c r="C2" s="11"/>
      <c r="D2" s="11"/>
      <c r="E2" s="11"/>
      <c r="F2" s="11"/>
      <c r="G2" s="11"/>
      <c r="I2" s="176"/>
      <c r="J2" s="222"/>
      <c r="K2" s="222"/>
    </row>
    <row r="3" spans="2:31" ht="16" customHeight="1">
      <c r="B3" s="11" t="s">
        <v>411</v>
      </c>
      <c r="C3" s="11"/>
      <c r="D3" s="11"/>
      <c r="E3" s="11"/>
      <c r="F3" s="11"/>
      <c r="G3" s="11"/>
      <c r="I3" s="175"/>
      <c r="J3" s="222"/>
      <c r="K3" s="222"/>
    </row>
    <row r="4" spans="2:31" ht="16" customHeight="1">
      <c r="B4" s="11" t="s">
        <v>421</v>
      </c>
      <c r="C4" s="11"/>
      <c r="D4" s="11"/>
      <c r="E4" s="11"/>
      <c r="F4" s="11"/>
      <c r="G4" s="11"/>
      <c r="H4" s="230"/>
      <c r="J4" s="222"/>
      <c r="K4" s="222"/>
    </row>
    <row r="5" spans="2:31" ht="16" customHeight="1">
      <c r="B5" s="11" t="s">
        <v>1</v>
      </c>
      <c r="C5" s="11"/>
      <c r="D5" s="11"/>
      <c r="E5" s="11"/>
      <c r="F5" s="11"/>
      <c r="G5" s="11"/>
      <c r="H5" s="230"/>
      <c r="I5" s="223"/>
      <c r="J5" s="222"/>
      <c r="K5" s="222"/>
    </row>
    <row r="6" spans="2:31" ht="16" customHeight="1">
      <c r="B6" s="4" t="s">
        <v>2</v>
      </c>
      <c r="C6" s="11"/>
      <c r="D6" s="11"/>
      <c r="E6" s="11"/>
      <c r="F6" s="11"/>
      <c r="G6" s="11"/>
      <c r="H6" s="230"/>
      <c r="I6" s="223"/>
      <c r="J6" s="222"/>
      <c r="K6" s="222"/>
    </row>
    <row r="7" spans="2:31" ht="16" customHeight="1">
      <c r="B7" s="11"/>
      <c r="C7" s="11"/>
      <c r="D7" s="11"/>
      <c r="E7" s="11"/>
      <c r="F7" s="11"/>
      <c r="G7" s="11"/>
      <c r="H7" s="230"/>
      <c r="I7" s="223"/>
      <c r="J7" s="222"/>
      <c r="K7" s="222"/>
    </row>
    <row r="8" spans="2:31" s="154" customFormat="1" ht="16" customHeight="1">
      <c r="B8" s="360" t="s">
        <v>79</v>
      </c>
      <c r="C8" s="360" t="s">
        <v>74</v>
      </c>
      <c r="D8" s="360" t="s">
        <v>75</v>
      </c>
      <c r="E8" s="360" t="s">
        <v>399</v>
      </c>
      <c r="F8" s="360" t="s">
        <v>76</v>
      </c>
      <c r="G8" s="360" t="s">
        <v>96</v>
      </c>
      <c r="H8" s="230"/>
      <c r="I8" s="229"/>
      <c r="J8" s="174"/>
      <c r="K8" s="174"/>
      <c r="L8" s="174"/>
      <c r="M8" s="174"/>
      <c r="N8" s="174"/>
      <c r="O8" s="174"/>
      <c r="P8" s="174"/>
      <c r="Q8" s="174"/>
      <c r="R8" s="174"/>
      <c r="S8" s="174"/>
      <c r="T8" s="174"/>
      <c r="U8" s="174"/>
      <c r="V8" s="174"/>
      <c r="W8" s="174"/>
      <c r="X8" s="174"/>
      <c r="Y8" s="174"/>
      <c r="Z8" s="174"/>
      <c r="AA8" s="174"/>
      <c r="AB8" s="174"/>
      <c r="AC8" s="174"/>
      <c r="AD8" s="174"/>
      <c r="AE8" s="174"/>
    </row>
    <row r="9" spans="2:31" s="154" customFormat="1" ht="16" customHeight="1">
      <c r="B9" s="368" t="s">
        <v>91</v>
      </c>
      <c r="C9" s="77">
        <f>SUM(C10:C20)</f>
        <v>5912.3215713978707</v>
      </c>
      <c r="D9" s="77">
        <f>SUM(D10:D20)</f>
        <v>651.73561918101882</v>
      </c>
      <c r="E9" s="77">
        <f>SUM(E10:E20)</f>
        <v>56.500447829500004</v>
      </c>
      <c r="F9" s="77">
        <f>SUM(F10:F20)</f>
        <v>12802.977884048778</v>
      </c>
      <c r="G9" s="142">
        <f>SUM(G10:G20)</f>
        <v>19423.535522457165</v>
      </c>
      <c r="H9" s="230"/>
      <c r="I9" s="229"/>
      <c r="J9" s="174"/>
      <c r="K9" s="174"/>
      <c r="L9" s="174"/>
      <c r="M9" s="174"/>
      <c r="N9" s="174"/>
      <c r="O9" s="174"/>
      <c r="P9" s="174"/>
      <c r="Q9" s="174"/>
      <c r="R9" s="174"/>
      <c r="S9" s="174"/>
      <c r="T9" s="174"/>
      <c r="U9" s="174"/>
      <c r="V9" s="174"/>
      <c r="W9" s="174"/>
      <c r="X9" s="174"/>
      <c r="Y9" s="174"/>
      <c r="Z9" s="174"/>
      <c r="AA9" s="174"/>
      <c r="AB9" s="174"/>
      <c r="AC9" s="174"/>
      <c r="AD9" s="174"/>
      <c r="AE9" s="174"/>
    </row>
    <row r="10" spans="2:31" s="154" customFormat="1" ht="16" customHeight="1" outlineLevel="1">
      <c r="B10" s="369" t="s">
        <v>19</v>
      </c>
      <c r="C10" s="375">
        <f>'Balance de energía'!$N57</f>
        <v>3655.2264479639994</v>
      </c>
      <c r="D10" s="375">
        <f>'Balance de energía'!$N58</f>
        <v>287.27068374810955</v>
      </c>
      <c r="E10" s="375">
        <f>'Balance de energía'!$N$59</f>
        <v>53.452792092000003</v>
      </c>
      <c r="F10" s="375">
        <f>'Balance de energía'!$N60</f>
        <v>0</v>
      </c>
      <c r="G10" s="375">
        <f t="shared" ref="G10:G31" si="0">SUM(C10:F10)</f>
        <v>3995.9499238041089</v>
      </c>
      <c r="H10" s="230"/>
      <c r="I10" s="229"/>
      <c r="J10" s="174"/>
      <c r="K10" s="174"/>
      <c r="L10" s="174"/>
      <c r="M10" s="174"/>
      <c r="N10" s="174"/>
      <c r="O10" s="174"/>
      <c r="P10" s="174"/>
      <c r="Q10" s="174"/>
      <c r="R10" s="174"/>
      <c r="S10" s="174"/>
      <c r="T10" s="174"/>
      <c r="U10" s="174"/>
      <c r="V10" s="174"/>
      <c r="W10" s="174"/>
      <c r="X10" s="174"/>
      <c r="Y10" s="174"/>
      <c r="Z10" s="174"/>
      <c r="AA10" s="174"/>
      <c r="AB10" s="174"/>
      <c r="AC10" s="174"/>
      <c r="AD10" s="174"/>
      <c r="AE10" s="174"/>
    </row>
    <row r="11" spans="2:31" s="154" customFormat="1" ht="16" customHeight="1" outlineLevel="1">
      <c r="B11" s="369" t="s">
        <v>20</v>
      </c>
      <c r="C11" s="375">
        <f>'Balance de energía'!$O57</f>
        <v>36.021678000000001</v>
      </c>
      <c r="D11" s="375">
        <f>'Balance de energía'!$O58</f>
        <v>0</v>
      </c>
      <c r="E11" s="375">
        <f>'Balance de energía'!$O$59</f>
        <v>0</v>
      </c>
      <c r="F11" s="375">
        <f>'Balance de energía'!$O60</f>
        <v>0</v>
      </c>
      <c r="G11" s="375">
        <f t="shared" si="0"/>
        <v>36.021678000000001</v>
      </c>
      <c r="H11" s="230"/>
      <c r="I11" s="229"/>
      <c r="J11" s="174"/>
      <c r="K11" s="174"/>
      <c r="L11" s="174"/>
      <c r="M11" s="174"/>
      <c r="N11" s="174"/>
      <c r="O11" s="174"/>
      <c r="P11" s="174"/>
      <c r="Q11" s="174"/>
      <c r="R11" s="174"/>
      <c r="S11" s="174"/>
      <c r="T11" s="174"/>
      <c r="U11" s="174"/>
      <c r="V11" s="174"/>
      <c r="W11" s="174"/>
      <c r="X11" s="174"/>
      <c r="Y11" s="174"/>
      <c r="Z11" s="174"/>
      <c r="AA11" s="174"/>
      <c r="AB11" s="174"/>
      <c r="AC11" s="174"/>
      <c r="AD11" s="174"/>
      <c r="AE11" s="174"/>
    </row>
    <row r="12" spans="2:31" s="154" customFormat="1" ht="16" customHeight="1" outlineLevel="1">
      <c r="B12" s="369" t="s">
        <v>92</v>
      </c>
      <c r="C12" s="375">
        <f>'Balance de energía'!$P57</f>
        <v>0</v>
      </c>
      <c r="D12" s="375">
        <f>'Balance de energía'!$P58</f>
        <v>0</v>
      </c>
      <c r="E12" s="375">
        <f>'Balance de energía'!$P$59</f>
        <v>0</v>
      </c>
      <c r="F12" s="375">
        <f>'Balance de energía'!$P60</f>
        <v>0</v>
      </c>
      <c r="G12" s="375">
        <f t="shared" si="0"/>
        <v>0</v>
      </c>
      <c r="H12" s="230"/>
      <c r="I12" s="229"/>
      <c r="J12" s="226"/>
      <c r="K12" s="226"/>
      <c r="L12" s="149"/>
      <c r="M12" s="149"/>
      <c r="N12" s="149"/>
      <c r="O12" s="149"/>
      <c r="P12" s="149"/>
      <c r="Q12" s="149"/>
      <c r="R12" s="149"/>
      <c r="S12" s="149"/>
      <c r="T12" s="149"/>
      <c r="U12" s="149"/>
      <c r="V12" s="149"/>
    </row>
    <row r="13" spans="2:31" s="154" customFormat="1" ht="16" customHeight="1" outlineLevel="1">
      <c r="B13" s="369" t="s">
        <v>22</v>
      </c>
      <c r="C13" s="375">
        <f>'Balance de energía'!$Q57</f>
        <v>5.0778111060000004</v>
      </c>
      <c r="D13" s="375">
        <f>'Balance de energía'!$Q58</f>
        <v>9.9630179091000012E-3</v>
      </c>
      <c r="E13" s="375">
        <f>'Balance de energía'!$Q$59</f>
        <v>0</v>
      </c>
      <c r="F13" s="375">
        <f>'Balance de energía'!$Q60</f>
        <v>1373.4184345230601</v>
      </c>
      <c r="G13" s="375">
        <f t="shared" si="0"/>
        <v>1378.5062086469693</v>
      </c>
      <c r="H13" s="230"/>
      <c r="I13" s="228"/>
      <c r="J13" s="227"/>
      <c r="K13" s="226"/>
      <c r="L13" s="149"/>
      <c r="M13" s="149"/>
      <c r="N13" s="149"/>
      <c r="O13" s="149"/>
      <c r="P13" s="149"/>
      <c r="Q13" s="149"/>
      <c r="R13" s="149"/>
      <c r="S13" s="149"/>
      <c r="T13" s="149"/>
      <c r="U13" s="149"/>
      <c r="V13" s="149"/>
    </row>
    <row r="14" spans="2:31" s="154" customFormat="1" ht="16" customHeight="1" outlineLevel="1">
      <c r="B14" s="369" t="s">
        <v>23</v>
      </c>
      <c r="C14" s="375">
        <f>'Balance de energía'!$R57</f>
        <v>2214.7368763428872</v>
      </c>
      <c r="D14" s="375">
        <f>'Balance de energía'!$R58</f>
        <v>350.12031496200001</v>
      </c>
      <c r="E14" s="375">
        <f>'Balance de energía'!$R$59</f>
        <v>3.0476557374999995</v>
      </c>
      <c r="F14" s="375">
        <f>'Balance de energía'!$R60</f>
        <v>11429.559449525717</v>
      </c>
      <c r="G14" s="375">
        <f t="shared" si="0"/>
        <v>13997.464296568105</v>
      </c>
      <c r="H14" s="230"/>
      <c r="I14" s="228"/>
      <c r="J14" s="227"/>
      <c r="K14" s="226"/>
      <c r="L14" s="149"/>
      <c r="M14" s="149"/>
      <c r="N14" s="149"/>
      <c r="O14" s="149"/>
      <c r="P14" s="149"/>
      <c r="Q14" s="149"/>
      <c r="R14" s="149"/>
      <c r="S14" s="149"/>
      <c r="T14" s="149"/>
      <c r="U14" s="149"/>
      <c r="V14" s="149"/>
    </row>
    <row r="15" spans="2:31" s="154" customFormat="1" ht="16" customHeight="1" outlineLevel="1">
      <c r="B15" s="369" t="s">
        <v>24</v>
      </c>
      <c r="C15" s="375">
        <f>'Balance de energía'!$S57</f>
        <v>0</v>
      </c>
      <c r="D15" s="375">
        <f>'Balance de energía'!$S58</f>
        <v>6.5586742200000003</v>
      </c>
      <c r="E15" s="375">
        <f>'Balance de energía'!$S$59</f>
        <v>0</v>
      </c>
      <c r="F15" s="375">
        <f>'Balance de energía'!$S60</f>
        <v>0</v>
      </c>
      <c r="G15" s="375">
        <f t="shared" si="0"/>
        <v>6.5586742200000003</v>
      </c>
      <c r="H15" s="230"/>
      <c r="I15" s="228"/>
      <c r="J15" s="227"/>
      <c r="K15" s="226"/>
      <c r="L15" s="149"/>
      <c r="M15" s="149"/>
      <c r="N15" s="149"/>
      <c r="O15" s="149"/>
      <c r="P15" s="149"/>
      <c r="Q15" s="149"/>
      <c r="R15" s="149"/>
      <c r="S15" s="149"/>
      <c r="T15" s="149"/>
      <c r="U15" s="149"/>
      <c r="V15" s="149"/>
    </row>
    <row r="16" spans="2:31" s="154" customFormat="1" ht="16" customHeight="1" outlineLevel="1">
      <c r="B16" s="369" t="s">
        <v>25</v>
      </c>
      <c r="C16" s="375">
        <f>'Balance de energía'!$T57</f>
        <v>1.2587579849839214</v>
      </c>
      <c r="D16" s="375">
        <f>'Balance de energía'!$T58</f>
        <v>7.7759832330000007</v>
      </c>
      <c r="E16" s="375">
        <f>'Balance de energía'!$T$59</f>
        <v>0</v>
      </c>
      <c r="F16" s="375">
        <f>'Balance de energía'!$T60</f>
        <v>0</v>
      </c>
      <c r="G16" s="375">
        <f t="shared" si="0"/>
        <v>9.0347412179839228</v>
      </c>
      <c r="H16" s="230"/>
      <c r="I16" s="228"/>
      <c r="J16" s="227"/>
      <c r="K16" s="226"/>
      <c r="L16" s="149"/>
      <c r="M16" s="149"/>
      <c r="N16" s="149"/>
      <c r="O16" s="149"/>
      <c r="P16" s="149"/>
      <c r="Q16" s="149"/>
      <c r="R16" s="149"/>
      <c r="S16" s="149"/>
      <c r="T16" s="149"/>
      <c r="U16" s="149"/>
      <c r="V16" s="149"/>
    </row>
    <row r="17" spans="2:22" s="154" customFormat="1" ht="16" customHeight="1" outlineLevel="1">
      <c r="B17" s="369" t="s">
        <v>26</v>
      </c>
      <c r="C17" s="375">
        <f>'Balance de energía'!$U57</f>
        <v>0</v>
      </c>
      <c r="D17" s="375">
        <f>'Balance de energía'!$U58</f>
        <v>0</v>
      </c>
      <c r="E17" s="375">
        <f>'Balance de energía'!$U$59</f>
        <v>0</v>
      </c>
      <c r="F17" s="375">
        <f>'Balance de energía'!$U60</f>
        <v>0</v>
      </c>
      <c r="G17" s="375">
        <f t="shared" si="0"/>
        <v>0</v>
      </c>
      <c r="H17" s="230"/>
      <c r="I17" s="228"/>
      <c r="J17" s="227"/>
      <c r="K17" s="226"/>
      <c r="L17" s="149"/>
      <c r="M17" s="149"/>
      <c r="N17" s="149"/>
      <c r="O17" s="149"/>
      <c r="P17" s="149"/>
      <c r="Q17" s="149"/>
      <c r="R17" s="149"/>
      <c r="S17" s="149"/>
      <c r="T17" s="149"/>
      <c r="U17" s="149"/>
      <c r="V17" s="149"/>
    </row>
    <row r="18" spans="2:22" s="154" customFormat="1" ht="16" customHeight="1" outlineLevel="1">
      <c r="B18" s="369" t="s">
        <v>27</v>
      </c>
      <c r="C18" s="375">
        <f>'Balance de energía'!$V57</f>
        <v>0</v>
      </c>
      <c r="D18" s="375">
        <f>'Balance de energía'!$V58</f>
        <v>0</v>
      </c>
      <c r="E18" s="375">
        <f>'Balance de energía'!$V$59</f>
        <v>0</v>
      </c>
      <c r="F18" s="375">
        <f>'Balance de energía'!$V60</f>
        <v>0</v>
      </c>
      <c r="G18" s="375">
        <f t="shared" si="0"/>
        <v>0</v>
      </c>
      <c r="H18" s="230"/>
      <c r="I18" s="228"/>
      <c r="J18" s="227"/>
      <c r="K18" s="226"/>
      <c r="L18" s="149"/>
      <c r="M18" s="149"/>
      <c r="N18" s="149"/>
      <c r="O18" s="149"/>
      <c r="P18" s="149"/>
      <c r="Q18" s="149"/>
      <c r="R18" s="149"/>
      <c r="S18" s="149"/>
      <c r="T18" s="149"/>
      <c r="U18" s="149"/>
      <c r="V18" s="149"/>
    </row>
    <row r="19" spans="2:22" s="154" customFormat="1" ht="16" customHeight="1" outlineLevel="1">
      <c r="B19" s="369" t="s">
        <v>28</v>
      </c>
      <c r="C19" s="375">
        <f>'Balance de energía'!$W57</f>
        <v>0</v>
      </c>
      <c r="D19" s="375">
        <f>'Balance de energía'!$W58</f>
        <v>0</v>
      </c>
      <c r="E19" s="375">
        <f>'Balance de energía'!$W$59</f>
        <v>0</v>
      </c>
      <c r="F19" s="375">
        <f>'Balance de energía'!$W60</f>
        <v>0</v>
      </c>
      <c r="G19" s="375">
        <f t="shared" si="0"/>
        <v>0</v>
      </c>
      <c r="H19" s="230"/>
      <c r="I19" s="228"/>
      <c r="J19" s="227"/>
      <c r="K19" s="226"/>
      <c r="L19" s="149"/>
      <c r="M19" s="149"/>
      <c r="N19" s="149"/>
      <c r="O19" s="149"/>
      <c r="P19" s="149"/>
      <c r="Q19" s="149"/>
      <c r="R19" s="149"/>
      <c r="S19" s="149"/>
      <c r="T19" s="149"/>
      <c r="U19" s="149"/>
      <c r="V19" s="149"/>
    </row>
    <row r="20" spans="2:22" s="154" customFormat="1" ht="16" customHeight="1" outlineLevel="1">
      <c r="B20" s="369" t="s">
        <v>93</v>
      </c>
      <c r="C20" s="375">
        <f>'Balance de energía'!$X57</f>
        <v>0</v>
      </c>
      <c r="D20" s="375">
        <f>'Balance de energía'!$X58</f>
        <v>0</v>
      </c>
      <c r="E20" s="375">
        <f>'Balance de energía'!$X$59</f>
        <v>0</v>
      </c>
      <c r="F20" s="375">
        <f>'Balance de energía'!$X60</f>
        <v>0</v>
      </c>
      <c r="G20" s="375">
        <f t="shared" si="0"/>
        <v>0</v>
      </c>
      <c r="H20" s="230"/>
      <c r="I20" s="228"/>
      <c r="J20" s="227"/>
      <c r="K20" s="226"/>
      <c r="L20" s="149"/>
      <c r="M20" s="149"/>
      <c r="N20" s="149"/>
      <c r="O20" s="149"/>
      <c r="P20" s="149"/>
      <c r="Q20" s="149"/>
      <c r="R20" s="149"/>
      <c r="S20" s="149"/>
      <c r="T20" s="149"/>
      <c r="U20" s="149"/>
      <c r="V20" s="149"/>
    </row>
    <row r="21" spans="2:22" s="154" customFormat="1" ht="16" customHeight="1">
      <c r="B21" s="370" t="s">
        <v>6</v>
      </c>
      <c r="C21" s="78">
        <f>'Balance de energía'!$Y57</f>
        <v>7916.3954648051331</v>
      </c>
      <c r="D21" s="78">
        <f>'Balance de energía'!$Y58</f>
        <v>1962.7167854109261</v>
      </c>
      <c r="E21" s="78">
        <f>+'Balance de energía'!Y59</f>
        <v>1064.5122505069999</v>
      </c>
      <c r="F21" s="78">
        <f>'Balance de energía'!$Y60</f>
        <v>12865.465403050197</v>
      </c>
      <c r="G21" s="143">
        <f t="shared" si="0"/>
        <v>23809.089903773256</v>
      </c>
      <c r="H21" s="230"/>
      <c r="I21" s="228"/>
      <c r="J21" s="227"/>
      <c r="K21" s="226"/>
      <c r="L21" s="149"/>
      <c r="M21" s="149"/>
      <c r="N21" s="149"/>
      <c r="O21" s="149"/>
      <c r="P21" s="149"/>
      <c r="Q21" s="149"/>
      <c r="R21" s="149"/>
      <c r="S21" s="149"/>
      <c r="T21" s="149"/>
      <c r="U21" s="149"/>
      <c r="V21" s="149"/>
    </row>
    <row r="22" spans="2:22" s="154" customFormat="1" ht="16" customHeight="1">
      <c r="B22" s="370" t="s">
        <v>30</v>
      </c>
      <c r="C22" s="78">
        <f>'Balance de energía'!$Z57</f>
        <v>0</v>
      </c>
      <c r="D22" s="78">
        <f>'Balance de energía'!$Z58</f>
        <v>0</v>
      </c>
      <c r="E22" s="78">
        <f>'Balance de energía'!$Z$59</f>
        <v>0</v>
      </c>
      <c r="F22" s="78">
        <f>'Balance de energía'!$Z60</f>
        <v>0</v>
      </c>
      <c r="G22" s="143">
        <f t="shared" si="0"/>
        <v>0</v>
      </c>
      <c r="H22" s="230"/>
      <c r="I22" s="228"/>
      <c r="J22" s="227"/>
      <c r="K22" s="226"/>
      <c r="L22" s="149"/>
      <c r="M22" s="149"/>
      <c r="N22" s="149"/>
      <c r="O22" s="149"/>
      <c r="P22" s="149"/>
      <c r="Q22" s="149"/>
      <c r="R22" s="149"/>
      <c r="S22" s="149"/>
      <c r="T22" s="149"/>
      <c r="U22" s="149"/>
      <c r="V22" s="149"/>
    </row>
    <row r="23" spans="2:22" s="154" customFormat="1" ht="16" customHeight="1">
      <c r="B23" s="370" t="s">
        <v>31</v>
      </c>
      <c r="C23" s="78">
        <f>'Balance de energía'!$AA57</f>
        <v>0</v>
      </c>
      <c r="D23" s="78">
        <f>'Balance de energía'!$AA58</f>
        <v>0</v>
      </c>
      <c r="E23" s="78">
        <f>'Balance de energía'!$AA$59</f>
        <v>0</v>
      </c>
      <c r="F23" s="78">
        <f>'Balance de energía'!$AA60</f>
        <v>0</v>
      </c>
      <c r="G23" s="143">
        <f t="shared" si="0"/>
        <v>0</v>
      </c>
      <c r="H23" s="230"/>
      <c r="I23" s="228"/>
      <c r="J23" s="227"/>
      <c r="K23" s="226"/>
      <c r="L23" s="149"/>
      <c r="M23" s="149"/>
      <c r="N23" s="149"/>
      <c r="O23" s="149"/>
      <c r="P23" s="149"/>
      <c r="Q23" s="149"/>
      <c r="R23" s="149"/>
      <c r="S23" s="149"/>
      <c r="T23" s="149"/>
      <c r="U23" s="149"/>
      <c r="V23" s="149"/>
    </row>
    <row r="24" spans="2:22" s="154" customFormat="1" ht="16" customHeight="1">
      <c r="B24" s="370" t="s">
        <v>94</v>
      </c>
      <c r="C24" s="78">
        <f>'Balance de energía'!$AB57</f>
        <v>0</v>
      </c>
      <c r="D24" s="78">
        <f>'Balance de energía'!$AB58</f>
        <v>0</v>
      </c>
      <c r="E24" s="78">
        <f>'Balance de energía'!$AB$59</f>
        <v>0</v>
      </c>
      <c r="F24" s="78">
        <f>'Balance de energía'!$AB60</f>
        <v>0</v>
      </c>
      <c r="G24" s="143">
        <f t="shared" si="0"/>
        <v>0</v>
      </c>
      <c r="H24" s="230"/>
      <c r="I24" s="228"/>
      <c r="J24" s="227"/>
      <c r="K24" s="226"/>
      <c r="L24" s="149"/>
      <c r="M24" s="149"/>
      <c r="N24" s="149"/>
      <c r="O24" s="149"/>
      <c r="P24" s="149"/>
      <c r="Q24" s="149"/>
      <c r="R24" s="149"/>
      <c r="S24" s="149"/>
      <c r="T24" s="149"/>
      <c r="U24" s="149"/>
      <c r="V24" s="149"/>
    </row>
    <row r="25" spans="2:22" s="154" customFormat="1" ht="16" customHeight="1">
      <c r="B25" s="370" t="s">
        <v>95</v>
      </c>
      <c r="C25" s="78">
        <f>'Balance de energía'!$AC57</f>
        <v>0</v>
      </c>
      <c r="D25" s="78">
        <f>'Balance de energía'!$AC58</f>
        <v>0</v>
      </c>
      <c r="E25" s="78">
        <f>'Balance de energía'!$AC$59</f>
        <v>0</v>
      </c>
      <c r="F25" s="78">
        <f>'Balance de energía'!$AC60</f>
        <v>0</v>
      </c>
      <c r="G25" s="143">
        <f t="shared" si="0"/>
        <v>0</v>
      </c>
      <c r="H25" s="230"/>
      <c r="I25" s="228"/>
      <c r="J25" s="227"/>
      <c r="K25" s="226"/>
      <c r="L25" s="149"/>
      <c r="M25" s="149"/>
      <c r="N25" s="149"/>
      <c r="O25" s="149"/>
      <c r="P25" s="149"/>
      <c r="Q25" s="149"/>
      <c r="R25" s="149"/>
      <c r="S25" s="149"/>
      <c r="T25" s="149"/>
      <c r="U25" s="149"/>
      <c r="V25" s="149"/>
    </row>
    <row r="26" spans="2:22" s="154" customFormat="1" ht="16" customHeight="1">
      <c r="B26" s="370" t="s">
        <v>8</v>
      </c>
      <c r="C26" s="78">
        <f>'Balance de energía'!$AD57</f>
        <v>0</v>
      </c>
      <c r="D26" s="78">
        <f>'Balance de energía'!$AD58</f>
        <v>0</v>
      </c>
      <c r="E26" s="78">
        <f>'Balance de energía'!$AD$59</f>
        <v>0</v>
      </c>
      <c r="F26" s="78">
        <f>'Balance de energía'!$AD60</f>
        <v>0</v>
      </c>
      <c r="G26" s="143">
        <f t="shared" si="0"/>
        <v>0</v>
      </c>
      <c r="H26" s="230"/>
      <c r="I26" s="228"/>
      <c r="J26" s="227"/>
      <c r="K26" s="226"/>
      <c r="L26" s="149"/>
      <c r="M26" s="149"/>
      <c r="N26" s="149"/>
      <c r="O26" s="149"/>
      <c r="P26" s="149"/>
      <c r="Q26" s="149"/>
      <c r="R26" s="149"/>
      <c r="S26" s="149"/>
      <c r="T26" s="149"/>
      <c r="U26" s="149"/>
      <c r="V26" s="149"/>
    </row>
    <row r="27" spans="2:22" s="154" customFormat="1" ht="16" customHeight="1">
      <c r="B27" s="370" t="s">
        <v>9</v>
      </c>
      <c r="C27" s="78">
        <f>'Balance de energía'!$AE57</f>
        <v>0</v>
      </c>
      <c r="D27" s="78">
        <f>'Balance de energía'!$AE58</f>
        <v>0</v>
      </c>
      <c r="E27" s="78">
        <f>'Balance de energía'!$AE$59</f>
        <v>0</v>
      </c>
      <c r="F27" s="78">
        <f>'Balance de energía'!$AE60</f>
        <v>0</v>
      </c>
      <c r="G27" s="143">
        <f t="shared" si="0"/>
        <v>0</v>
      </c>
      <c r="H27" s="230"/>
      <c r="I27" s="228"/>
      <c r="J27" s="227"/>
      <c r="K27" s="226"/>
      <c r="L27" s="149"/>
      <c r="M27" s="149"/>
      <c r="N27" s="149"/>
      <c r="O27" s="149"/>
      <c r="P27" s="149"/>
      <c r="Q27" s="149"/>
      <c r="R27" s="149"/>
      <c r="S27" s="149"/>
      <c r="T27" s="149"/>
      <c r="U27" s="149"/>
      <c r="V27" s="149"/>
    </row>
    <row r="28" spans="2:22" s="154" customFormat="1" ht="16" customHeight="1">
      <c r="B28" s="370" t="s">
        <v>12</v>
      </c>
      <c r="C28" s="78">
        <f>'Balance de energía'!$E57</f>
        <v>1493.6701301113333</v>
      </c>
      <c r="D28" s="78">
        <f>'Balance de energía'!$E58</f>
        <v>189.05691664787417</v>
      </c>
      <c r="E28" s="78">
        <f>'Balance de energía'!$E$59</f>
        <v>0</v>
      </c>
      <c r="F28" s="78">
        <f>'Balance de energía'!$E60</f>
        <v>5825.3986526306526</v>
      </c>
      <c r="G28" s="143">
        <f t="shared" si="0"/>
        <v>7508.1256993898605</v>
      </c>
      <c r="H28" s="230"/>
      <c r="I28" s="228"/>
      <c r="J28" s="227"/>
      <c r="K28" s="226"/>
      <c r="L28" s="149"/>
      <c r="M28" s="149"/>
      <c r="N28" s="149"/>
      <c r="O28" s="149"/>
      <c r="P28" s="149"/>
      <c r="Q28" s="149"/>
      <c r="R28" s="149"/>
      <c r="S28" s="149"/>
      <c r="T28" s="149"/>
      <c r="U28" s="149"/>
      <c r="V28" s="149"/>
    </row>
    <row r="29" spans="2:22" s="154" customFormat="1" ht="16" customHeight="1">
      <c r="B29" s="370" t="s">
        <v>13</v>
      </c>
      <c r="C29" s="78">
        <f>'Balance de energía'!$F57</f>
        <v>0</v>
      </c>
      <c r="D29" s="78">
        <f>'Balance de energía'!$F58</f>
        <v>0</v>
      </c>
      <c r="E29" s="78">
        <f>'Balance de energía'!$F$59</f>
        <v>0</v>
      </c>
      <c r="F29" s="78">
        <f>'Balance de energía'!$F60</f>
        <v>0</v>
      </c>
      <c r="G29" s="143">
        <f t="shared" si="0"/>
        <v>0</v>
      </c>
      <c r="H29" s="230"/>
      <c r="I29" s="228"/>
      <c r="J29" s="227"/>
      <c r="K29" s="226"/>
      <c r="L29" s="149"/>
      <c r="M29" s="149"/>
      <c r="N29" s="149"/>
      <c r="O29" s="149"/>
      <c r="P29" s="149"/>
      <c r="Q29" s="149"/>
      <c r="R29" s="149"/>
      <c r="S29" s="149"/>
      <c r="T29" s="149"/>
      <c r="U29" s="149"/>
      <c r="V29" s="149"/>
    </row>
    <row r="30" spans="2:22" s="154" customFormat="1" ht="16" customHeight="1">
      <c r="B30" s="370" t="s">
        <v>82</v>
      </c>
      <c r="C30" s="78">
        <f>'Balance de energía'!$G57</f>
        <v>66.589590428879362</v>
      </c>
      <c r="D30" s="78">
        <f>'Balance de energía'!$G58</f>
        <v>78.477638368451409</v>
      </c>
      <c r="E30" s="78">
        <f>'Balance de energía'!$G$59</f>
        <v>5.54715E-2</v>
      </c>
      <c r="F30" s="78">
        <f>'Balance de energía'!$G60</f>
        <v>18157.444634398133</v>
      </c>
      <c r="G30" s="143">
        <f t="shared" si="0"/>
        <v>18302.567334695465</v>
      </c>
      <c r="H30" s="230"/>
      <c r="I30" s="228"/>
      <c r="J30" s="227"/>
      <c r="K30" s="226"/>
      <c r="L30" s="149"/>
      <c r="M30" s="149"/>
      <c r="N30" s="149"/>
      <c r="O30" s="149"/>
      <c r="P30" s="149"/>
      <c r="Q30" s="149"/>
      <c r="R30" s="149"/>
      <c r="S30" s="149"/>
      <c r="T30" s="149"/>
      <c r="U30" s="149"/>
      <c r="V30" s="149"/>
    </row>
    <row r="31" spans="2:22" s="154" customFormat="1" ht="16" customHeight="1">
      <c r="B31" s="370" t="s">
        <v>18</v>
      </c>
      <c r="C31" s="78">
        <f>'Balance de energía'!$L$57</f>
        <v>14.497291199999999</v>
      </c>
      <c r="D31" s="78">
        <f>'Balance de energía'!$L$58</f>
        <v>0</v>
      </c>
      <c r="E31" s="78">
        <f>'Balance de energía'!$L59</f>
        <v>52.754088799999998</v>
      </c>
      <c r="F31" s="78">
        <f>'Balance de energía'!$L$60</f>
        <v>13.0327512</v>
      </c>
      <c r="G31" s="143">
        <f t="shared" si="0"/>
        <v>80.28413119999999</v>
      </c>
      <c r="H31" s="230"/>
      <c r="I31" s="228"/>
      <c r="J31" s="227"/>
      <c r="K31" s="226"/>
      <c r="L31" s="149"/>
      <c r="M31" s="149"/>
      <c r="N31" s="149"/>
      <c r="O31" s="149"/>
      <c r="P31" s="149"/>
      <c r="Q31" s="149"/>
      <c r="R31" s="149"/>
      <c r="S31" s="149"/>
      <c r="T31" s="149"/>
      <c r="U31" s="149"/>
      <c r="V31" s="149"/>
    </row>
    <row r="32" spans="2:22" s="154" customFormat="1" ht="16" customHeight="1">
      <c r="B32" s="370" t="s">
        <v>423</v>
      </c>
      <c r="C32" s="78">
        <f>'Balance de energía'!$H$57</f>
        <v>0</v>
      </c>
      <c r="D32" s="78">
        <f>'Balance de energía'!$H$58</f>
        <v>0</v>
      </c>
      <c r="E32" s="78">
        <f>'Balance de energía'!$H60</f>
        <v>0</v>
      </c>
      <c r="F32" s="78">
        <f>'Balance de energía'!$H$60</f>
        <v>0</v>
      </c>
      <c r="G32" s="143">
        <f t="shared" ref="G32" si="1">SUM(C32:F32)</f>
        <v>0</v>
      </c>
      <c r="H32" s="230"/>
      <c r="I32" s="228"/>
      <c r="J32" s="227"/>
      <c r="K32" s="226"/>
      <c r="L32" s="149"/>
      <c r="M32" s="149"/>
      <c r="N32" s="149"/>
      <c r="O32" s="149"/>
      <c r="P32" s="149"/>
      <c r="Q32" s="149"/>
      <c r="R32" s="149"/>
      <c r="S32" s="149"/>
      <c r="T32" s="149"/>
      <c r="U32" s="149"/>
      <c r="V32" s="149"/>
    </row>
    <row r="33" spans="2:22" s="154" customFormat="1" ht="16" customHeight="1">
      <c r="B33" s="66" t="s">
        <v>96</v>
      </c>
      <c r="C33" s="62">
        <f t="shared" ref="C33:F33" si="2">SUM(C21:C32)+C9</f>
        <v>15403.474047943215</v>
      </c>
      <c r="D33" s="62">
        <f t="shared" si="2"/>
        <v>2881.9869596082708</v>
      </c>
      <c r="E33" s="62">
        <f t="shared" si="2"/>
        <v>1173.8222586365</v>
      </c>
      <c r="F33" s="62">
        <f t="shared" si="2"/>
        <v>49664.319325327757</v>
      </c>
      <c r="G33" s="62">
        <f>SUM(G21:G32)+G9</f>
        <v>69123.602591515752</v>
      </c>
      <c r="H33" s="230"/>
      <c r="I33" s="228"/>
      <c r="J33" s="227"/>
      <c r="K33" s="226"/>
      <c r="L33" s="149"/>
      <c r="M33" s="149"/>
      <c r="N33" s="149"/>
      <c r="O33" s="149"/>
      <c r="P33" s="149"/>
      <c r="Q33" s="149"/>
      <c r="R33" s="149"/>
      <c r="S33" s="149"/>
      <c r="T33" s="149"/>
      <c r="U33" s="149"/>
      <c r="V33" s="149"/>
    </row>
    <row r="34" spans="2:22" ht="12.9">
      <c r="B34" s="80" t="s">
        <v>409</v>
      </c>
      <c r="C34" s="225"/>
      <c r="D34" s="225"/>
      <c r="E34" s="225"/>
      <c r="F34" s="225"/>
      <c r="G34" s="225"/>
      <c r="H34" s="230"/>
      <c r="I34" s="224"/>
      <c r="J34" s="222"/>
      <c r="K34" s="222"/>
      <c r="P34" s="145"/>
      <c r="Q34" s="145"/>
      <c r="R34" s="145"/>
      <c r="S34" s="145"/>
      <c r="T34" s="145"/>
      <c r="U34" s="145"/>
      <c r="V34" s="145"/>
    </row>
    <row r="35" spans="2:22" ht="12.9">
      <c r="B35" s="80" t="s">
        <v>408</v>
      </c>
      <c r="C35" s="199"/>
      <c r="D35" s="198"/>
      <c r="E35" s="198"/>
      <c r="F35" s="198"/>
      <c r="G35" s="198"/>
      <c r="H35" s="230"/>
      <c r="I35" s="191"/>
      <c r="J35" s="207"/>
      <c r="K35" s="207"/>
    </row>
    <row r="36" spans="2:22" ht="12.9">
      <c r="B36" s="80"/>
      <c r="C36" s="191"/>
      <c r="D36" s="191"/>
      <c r="E36" s="191"/>
      <c r="F36" s="191"/>
      <c r="G36" s="191"/>
      <c r="H36" s="230"/>
      <c r="I36" s="191"/>
      <c r="J36" s="207"/>
      <c r="K36" s="207"/>
    </row>
    <row r="37" spans="2:22" ht="12.9">
      <c r="B37" s="80" t="s">
        <v>244</v>
      </c>
      <c r="C37" s="191"/>
      <c r="D37" s="191"/>
      <c r="E37" s="191"/>
      <c r="F37" s="191"/>
      <c r="G37" s="191"/>
      <c r="H37" s="230"/>
      <c r="I37" s="191"/>
      <c r="J37" s="207"/>
      <c r="K37" s="207"/>
    </row>
    <row r="38" spans="2:22" ht="12.9">
      <c r="B38" s="80" t="s">
        <v>424</v>
      </c>
      <c r="C38" s="191"/>
      <c r="D38" s="191"/>
      <c r="E38" s="191"/>
      <c r="F38" s="191"/>
      <c r="G38" s="191"/>
      <c r="H38" s="230"/>
      <c r="I38" s="191"/>
      <c r="J38" s="207"/>
      <c r="K38" s="207"/>
    </row>
    <row r="39" spans="2:22" ht="12.9">
      <c r="B39" s="223"/>
      <c r="C39" s="223"/>
      <c r="D39" s="223"/>
      <c r="E39" s="223"/>
      <c r="F39" s="223"/>
      <c r="G39" s="223"/>
      <c r="H39" s="223"/>
      <c r="I39" s="223"/>
      <c r="J39" s="222"/>
      <c r="K39" s="222"/>
    </row>
    <row r="40" spans="2:22" ht="12.9">
      <c r="B40" s="223"/>
      <c r="C40" s="223"/>
      <c r="D40" s="223"/>
      <c r="E40" s="223"/>
      <c r="F40" s="223"/>
      <c r="G40" s="223"/>
      <c r="H40" s="223"/>
      <c r="I40" s="223"/>
      <c r="J40" s="222"/>
      <c r="K40" s="222"/>
    </row>
    <row r="41" spans="2:22" ht="12.9">
      <c r="B41" s="223"/>
      <c r="C41" s="223"/>
      <c r="D41" s="223"/>
      <c r="E41" s="223"/>
      <c r="F41" s="223"/>
      <c r="G41" s="223"/>
      <c r="H41" s="223"/>
      <c r="I41" s="223"/>
      <c r="J41" s="222"/>
      <c r="K41" s="222"/>
    </row>
    <row r="42" spans="2:22" ht="12.9">
      <c r="B42" s="223"/>
      <c r="C42" s="223"/>
      <c r="D42" s="223"/>
      <c r="E42" s="223"/>
      <c r="F42" s="223"/>
      <c r="G42" s="223"/>
      <c r="H42" s="223"/>
      <c r="I42" s="223"/>
      <c r="J42" s="222"/>
      <c r="K42" s="222"/>
    </row>
    <row r="43" spans="2:22" ht="12.9">
      <c r="B43" s="222"/>
      <c r="C43" s="222"/>
      <c r="D43" s="222"/>
      <c r="E43" s="222"/>
      <c r="F43" s="222"/>
      <c r="G43" s="222"/>
      <c r="H43" s="222"/>
      <c r="I43" s="222"/>
      <c r="J43" s="222"/>
      <c r="K43" s="222"/>
    </row>
    <row r="44" spans="2:22" ht="12.9">
      <c r="B44" s="222"/>
      <c r="C44" s="222"/>
      <c r="D44" s="222"/>
      <c r="E44" s="222"/>
      <c r="F44" s="222"/>
      <c r="G44" s="222"/>
      <c r="H44" s="222"/>
      <c r="I44" s="222"/>
      <c r="J44" s="222"/>
      <c r="K44" s="222"/>
    </row>
    <row r="45" spans="2:22">
      <c r="B45" s="145"/>
      <c r="C45" s="145"/>
      <c r="D45" s="145"/>
      <c r="E45" s="145"/>
      <c r="F45" s="145"/>
      <c r="G45" s="145"/>
      <c r="H45" s="145"/>
    </row>
    <row r="46" spans="2:22">
      <c r="B46" s="145"/>
      <c r="C46" s="145"/>
      <c r="D46" s="145"/>
      <c r="E46" s="145"/>
      <c r="F46" s="145"/>
      <c r="G46" s="145"/>
      <c r="H46" s="145"/>
    </row>
    <row r="47" spans="2:22">
      <c r="B47" s="145"/>
      <c r="C47" s="145"/>
      <c r="D47" s="145"/>
      <c r="E47" s="145"/>
      <c r="F47" s="145"/>
      <c r="G47" s="145"/>
      <c r="H47" s="145"/>
    </row>
    <row r="48" spans="2:22" s="145" customFormat="1"/>
    <row r="49" s="145" customFormat="1"/>
    <row r="50" s="145" customFormat="1"/>
    <row r="51" s="145" customFormat="1"/>
    <row r="52" s="145" customFormat="1"/>
    <row r="53" s="145" customFormat="1"/>
    <row r="54" s="145" customFormat="1"/>
    <row r="55" s="145" customFormat="1"/>
    <row r="56" s="145" customFormat="1"/>
    <row r="57" s="145" customFormat="1"/>
    <row r="58" s="145" customFormat="1"/>
    <row r="59" s="145" customFormat="1"/>
    <row r="60" s="145" customFormat="1"/>
    <row r="61" s="145" customFormat="1"/>
    <row r="62" s="145" customFormat="1"/>
    <row r="63" s="145" customFormat="1"/>
    <row r="64" s="145" customFormat="1"/>
    <row r="65" s="145" customFormat="1"/>
    <row r="66" s="145" customFormat="1"/>
    <row r="67" s="145" customFormat="1"/>
    <row r="68" s="145" customFormat="1"/>
    <row r="69" s="145" customFormat="1"/>
    <row r="70" s="145" customFormat="1"/>
    <row r="71" s="145" customFormat="1"/>
    <row r="72" s="145" customFormat="1"/>
    <row r="73" s="145" customFormat="1"/>
    <row r="74" s="145" customFormat="1"/>
    <row r="75" s="145" customFormat="1"/>
    <row r="76" s="145" customFormat="1"/>
    <row r="77" s="145" customFormat="1"/>
    <row r="78" s="145" customFormat="1"/>
    <row r="79" s="145" customFormat="1"/>
    <row r="80" s="145" customFormat="1"/>
    <row r="81" s="145" customFormat="1"/>
    <row r="82" s="145" customFormat="1"/>
    <row r="83" s="145" customFormat="1"/>
    <row r="84" s="145" customFormat="1"/>
    <row r="85" s="145" customFormat="1"/>
    <row r="86" s="145" customFormat="1"/>
    <row r="87" s="145" customFormat="1"/>
  </sheetData>
  <hyperlinks>
    <hyperlink ref="B6" location="Índice!A1" display="VOLVER A INDICE" xr:uid="{00000000-0004-0000-0B00-000000000000}"/>
  </hyperlinks>
  <pageMargins left="0.75" right="0.75" top="1" bottom="1" header="0" footer="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39997558519241921"/>
  </sheetPr>
  <dimension ref="A1:AG41"/>
  <sheetViews>
    <sheetView topLeftCell="A16" zoomScaleNormal="100" workbookViewId="0">
      <selection activeCell="C33" sqref="C33:I33"/>
    </sheetView>
  </sheetViews>
  <sheetFormatPr baseColWidth="10" defaultColWidth="11.3828125" defaultRowHeight="12.45" outlineLevelRow="1"/>
  <cols>
    <col min="1" max="1" width="2.3046875" style="151" customWidth="1"/>
    <col min="2" max="2" width="30.84375" style="151" customWidth="1"/>
    <col min="3" max="4" width="12.84375" style="151" customWidth="1"/>
    <col min="5" max="5" width="14.84375" style="151" customWidth="1"/>
    <col min="6" max="7" width="12.84375" style="151" customWidth="1"/>
    <col min="8" max="8" width="16.3828125" style="151" customWidth="1"/>
    <col min="9" max="10" width="12.84375" style="151" customWidth="1"/>
    <col min="11" max="16384" width="11.3828125" style="151"/>
  </cols>
  <sheetData>
    <row r="1" spans="2:33" ht="9.75" customHeight="1"/>
    <row r="2" spans="2:33" s="156" customFormat="1" ht="16" customHeight="1">
      <c r="B2" s="11" t="s">
        <v>257</v>
      </c>
      <c r="C2" s="11"/>
      <c r="D2" s="11"/>
      <c r="E2" s="11"/>
      <c r="F2" s="11"/>
      <c r="G2" s="11"/>
      <c r="H2" s="11"/>
      <c r="I2" s="11"/>
      <c r="J2" s="11"/>
      <c r="L2" s="176"/>
    </row>
    <row r="3" spans="2:33" s="156" customFormat="1" ht="16" customHeight="1">
      <c r="B3" s="11" t="s">
        <v>55</v>
      </c>
      <c r="C3" s="11"/>
      <c r="D3" s="11"/>
      <c r="E3" s="11"/>
      <c r="F3" s="11"/>
      <c r="G3" s="11"/>
      <c r="H3" s="11"/>
      <c r="I3" s="11"/>
      <c r="J3" s="11"/>
      <c r="L3" s="175"/>
    </row>
    <row r="4" spans="2:33" s="156" customFormat="1" ht="16" customHeight="1">
      <c r="B4" s="11" t="s">
        <v>421</v>
      </c>
      <c r="C4" s="11"/>
      <c r="D4" s="11"/>
      <c r="E4" s="11"/>
      <c r="F4" s="11"/>
      <c r="G4" s="11"/>
      <c r="H4" s="11"/>
      <c r="I4" s="11"/>
      <c r="J4" s="11"/>
      <c r="L4" s="175"/>
    </row>
    <row r="5" spans="2:33" s="156" customFormat="1" ht="16" customHeight="1">
      <c r="B5" s="11" t="s">
        <v>1</v>
      </c>
      <c r="C5" s="11"/>
      <c r="D5" s="11"/>
      <c r="E5" s="11"/>
      <c r="F5" s="11"/>
      <c r="G5" s="11"/>
      <c r="H5" s="11"/>
      <c r="I5" s="11"/>
      <c r="J5" s="11"/>
      <c r="L5" s="175"/>
    </row>
    <row r="6" spans="2:33" s="156" customFormat="1" ht="16" customHeight="1">
      <c r="B6" s="4" t="s">
        <v>2</v>
      </c>
      <c r="C6" s="11"/>
      <c r="D6" s="11"/>
      <c r="E6" s="11"/>
      <c r="F6" s="11"/>
      <c r="G6" s="11"/>
      <c r="H6" s="11"/>
      <c r="I6" s="11"/>
      <c r="J6" s="11"/>
      <c r="K6" s="239"/>
    </row>
    <row r="7" spans="2:33" s="156" customFormat="1" ht="16" customHeight="1">
      <c r="C7" s="11"/>
      <c r="D7" s="11"/>
      <c r="E7" s="11"/>
      <c r="F7" s="11"/>
      <c r="G7" s="11"/>
      <c r="H7" s="11"/>
      <c r="I7" s="11"/>
      <c r="J7" s="11"/>
      <c r="K7" s="239"/>
    </row>
    <row r="8" spans="2:33" ht="12" customHeight="1">
      <c r="B8" s="591" t="s">
        <v>79</v>
      </c>
      <c r="C8" s="591" t="s">
        <v>44</v>
      </c>
      <c r="D8" s="591" t="s">
        <v>259</v>
      </c>
      <c r="E8" s="592" t="s">
        <v>47</v>
      </c>
      <c r="F8" s="592" t="s">
        <v>48</v>
      </c>
      <c r="G8" s="591" t="s">
        <v>49</v>
      </c>
      <c r="H8" s="592" t="s">
        <v>50</v>
      </c>
      <c r="I8" s="592" t="s">
        <v>51</v>
      </c>
      <c r="J8" s="591" t="s">
        <v>96</v>
      </c>
      <c r="K8" s="238"/>
    </row>
    <row r="9" spans="2:33" ht="12" customHeight="1">
      <c r="B9" s="591"/>
      <c r="C9" s="591"/>
      <c r="D9" s="591"/>
      <c r="E9" s="592"/>
      <c r="F9" s="592"/>
      <c r="G9" s="591"/>
      <c r="H9" s="592"/>
      <c r="I9" s="592"/>
      <c r="J9" s="591"/>
      <c r="K9" s="238"/>
    </row>
    <row r="10" spans="2:33" ht="16" customHeight="1">
      <c r="B10" s="433" t="s">
        <v>91</v>
      </c>
      <c r="C10" s="514">
        <f t="shared" ref="C10:J10" si="0">SUM(C11:C21)</f>
        <v>0</v>
      </c>
      <c r="D10" s="514">
        <f t="shared" si="0"/>
        <v>154.64322854400001</v>
      </c>
      <c r="E10" s="514">
        <f t="shared" si="0"/>
        <v>0</v>
      </c>
      <c r="F10" s="514">
        <f t="shared" si="0"/>
        <v>57.292766999999998</v>
      </c>
      <c r="G10" s="514">
        <f t="shared" si="0"/>
        <v>0</v>
      </c>
      <c r="H10" s="514">
        <f t="shared" si="0"/>
        <v>2522.1876735678529</v>
      </c>
      <c r="I10" s="514">
        <f t="shared" si="0"/>
        <v>0</v>
      </c>
      <c r="J10" s="544">
        <f t="shared" si="0"/>
        <v>2734.1236691118529</v>
      </c>
      <c r="M10" s="174"/>
      <c r="N10" s="174"/>
      <c r="O10" s="174"/>
      <c r="P10" s="174"/>
      <c r="Q10" s="174"/>
      <c r="R10" s="174"/>
      <c r="S10" s="174"/>
      <c r="T10" s="174"/>
      <c r="U10" s="174"/>
      <c r="V10" s="174"/>
      <c r="W10" s="174"/>
      <c r="X10" s="174"/>
      <c r="Y10" s="174"/>
      <c r="Z10" s="174"/>
      <c r="AA10" s="174"/>
      <c r="AB10" s="174"/>
      <c r="AC10" s="174"/>
      <c r="AD10" s="174"/>
      <c r="AE10" s="174"/>
      <c r="AF10" s="174"/>
      <c r="AG10" s="174"/>
    </row>
    <row r="11" spans="2:33" ht="16" customHeight="1" outlineLevel="1">
      <c r="B11" s="366" t="s">
        <v>19</v>
      </c>
      <c r="C11" s="387">
        <f>'Balance de energía'!$N28</f>
        <v>0</v>
      </c>
      <c r="D11" s="387">
        <f>'Balance de energía'!$N29</f>
        <v>154.64322854400001</v>
      </c>
      <c r="E11" s="387">
        <f>'Balance de energía'!$N30</f>
        <v>0</v>
      </c>
      <c r="F11" s="387">
        <f>'Balance de energía'!$N31</f>
        <v>0</v>
      </c>
      <c r="G11" s="387">
        <f>'Balance de energía'!$N32</f>
        <v>0</v>
      </c>
      <c r="H11" s="387">
        <f>'Balance de energía'!$N33</f>
        <v>27.597131120445603</v>
      </c>
      <c r="I11" s="387">
        <f>'Balance de energía'!$N34</f>
        <v>0</v>
      </c>
      <c r="J11" s="545">
        <f t="shared" ref="J11:J32" si="1">SUM(C11:I11)</f>
        <v>182.24035966444561</v>
      </c>
      <c r="K11" s="238"/>
      <c r="L11" s="174"/>
      <c r="M11" s="174"/>
      <c r="N11" s="174"/>
      <c r="O11" s="174"/>
      <c r="P11" s="174"/>
      <c r="Q11" s="174"/>
      <c r="R11" s="174"/>
      <c r="S11" s="174"/>
      <c r="T11" s="174"/>
      <c r="U11" s="174"/>
      <c r="V11" s="174"/>
      <c r="W11" s="174"/>
      <c r="X11" s="174"/>
      <c r="Y11" s="174"/>
      <c r="Z11" s="174"/>
      <c r="AA11" s="174"/>
      <c r="AB11" s="174"/>
      <c r="AC11" s="174"/>
      <c r="AD11" s="174"/>
      <c r="AE11" s="174"/>
      <c r="AF11" s="174"/>
      <c r="AG11" s="174"/>
    </row>
    <row r="12" spans="2:33" ht="16" customHeight="1" outlineLevel="1">
      <c r="B12" s="366" t="s">
        <v>20</v>
      </c>
      <c r="C12" s="387">
        <f>'Balance de energía'!$O28</f>
        <v>0</v>
      </c>
      <c r="D12" s="387">
        <f>'Balance de energía'!$O29</f>
        <v>0</v>
      </c>
      <c r="E12" s="387">
        <f>'Balance de energía'!$O30</f>
        <v>0</v>
      </c>
      <c r="F12" s="387">
        <f>'Balance de energía'!$O31</f>
        <v>57.292766999999998</v>
      </c>
      <c r="G12" s="387">
        <f>'Balance de energía'!$O32</f>
        <v>0</v>
      </c>
      <c r="H12" s="387">
        <f>'Balance de energía'!$O33</f>
        <v>0</v>
      </c>
      <c r="I12" s="387">
        <f>'Balance de energía'!$O34</f>
        <v>0</v>
      </c>
      <c r="J12" s="545">
        <f t="shared" si="1"/>
        <v>57.292766999999998</v>
      </c>
      <c r="K12" s="238"/>
      <c r="L12" s="174"/>
      <c r="M12" s="174"/>
      <c r="N12" s="174"/>
      <c r="O12" s="174"/>
      <c r="P12" s="174"/>
      <c r="Q12" s="174"/>
      <c r="R12" s="174"/>
      <c r="S12" s="174"/>
      <c r="T12" s="174"/>
      <c r="U12" s="174"/>
      <c r="V12" s="174"/>
      <c r="W12" s="174"/>
      <c r="X12" s="174"/>
      <c r="Y12" s="174"/>
      <c r="Z12" s="174"/>
      <c r="AA12" s="174"/>
      <c r="AB12" s="174"/>
      <c r="AC12" s="174"/>
      <c r="AD12" s="174"/>
      <c r="AE12" s="174"/>
      <c r="AF12" s="174"/>
      <c r="AG12" s="174"/>
    </row>
    <row r="13" spans="2:33" ht="16" customHeight="1" outlineLevel="1">
      <c r="B13" s="366" t="s">
        <v>92</v>
      </c>
      <c r="C13" s="387">
        <f>'Balance de energía'!$P28</f>
        <v>0</v>
      </c>
      <c r="D13" s="387">
        <f>'Balance de energía'!$P29</f>
        <v>0</v>
      </c>
      <c r="E13" s="387">
        <f>'Balance de energía'!$P30</f>
        <v>0</v>
      </c>
      <c r="F13" s="387">
        <f>'Balance de energía'!$P31</f>
        <v>0</v>
      </c>
      <c r="G13" s="387">
        <f>'Balance de energía'!$P32</f>
        <v>0</v>
      </c>
      <c r="H13" s="387">
        <f>'Balance de energía'!$P33</f>
        <v>0</v>
      </c>
      <c r="I13" s="387">
        <f>'Balance de energía'!$P34</f>
        <v>0</v>
      </c>
      <c r="J13" s="545">
        <f t="shared" si="1"/>
        <v>0</v>
      </c>
      <c r="K13" s="238"/>
      <c r="L13" s="174"/>
      <c r="M13" s="174"/>
      <c r="N13" s="174"/>
      <c r="O13" s="174"/>
      <c r="P13" s="174"/>
      <c r="Q13" s="174"/>
      <c r="R13" s="174"/>
      <c r="S13" s="174"/>
      <c r="T13" s="174"/>
      <c r="U13" s="174"/>
      <c r="V13" s="174"/>
      <c r="W13" s="174"/>
      <c r="X13" s="174"/>
      <c r="Y13" s="174"/>
      <c r="Z13" s="174"/>
      <c r="AA13" s="174"/>
      <c r="AB13" s="174"/>
      <c r="AC13" s="174"/>
      <c r="AD13" s="174"/>
      <c r="AE13" s="174"/>
      <c r="AF13" s="174"/>
      <c r="AG13" s="174"/>
    </row>
    <row r="14" spans="2:33" ht="16" customHeight="1" outlineLevel="1">
      <c r="B14" s="366" t="s">
        <v>22</v>
      </c>
      <c r="C14" s="387">
        <f>'Balance de energía'!$Q28</f>
        <v>0</v>
      </c>
      <c r="D14" s="387">
        <f>'Balance de energía'!$Q29</f>
        <v>0</v>
      </c>
      <c r="E14" s="387">
        <f>'Balance de energía'!$Q30</f>
        <v>0</v>
      </c>
      <c r="F14" s="387">
        <f>'Balance de energía'!$Q31</f>
        <v>0</v>
      </c>
      <c r="G14" s="387">
        <f>'Balance de energía'!$Q32</f>
        <v>0</v>
      </c>
      <c r="H14" s="387">
        <f>'Balance de energía'!$Q33</f>
        <v>0</v>
      </c>
      <c r="I14" s="387">
        <f>'Balance de energía'!$Q34</f>
        <v>0</v>
      </c>
      <c r="J14" s="545">
        <f t="shared" si="1"/>
        <v>0</v>
      </c>
      <c r="K14" s="238"/>
      <c r="L14" s="174"/>
      <c r="M14" s="174"/>
      <c r="N14" s="174"/>
      <c r="O14" s="174"/>
      <c r="P14" s="174"/>
      <c r="Q14" s="174"/>
      <c r="R14" s="174"/>
      <c r="S14" s="174"/>
      <c r="T14" s="174"/>
      <c r="U14" s="174"/>
      <c r="V14" s="174"/>
      <c r="W14" s="174"/>
      <c r="X14" s="174"/>
      <c r="Y14" s="174"/>
      <c r="Z14" s="174"/>
      <c r="AA14" s="174"/>
      <c r="AB14" s="174"/>
      <c r="AC14" s="174"/>
      <c r="AD14" s="174"/>
      <c r="AE14" s="174"/>
      <c r="AF14" s="174"/>
      <c r="AG14" s="174"/>
    </row>
    <row r="15" spans="2:33" ht="16" customHeight="1" outlineLevel="1">
      <c r="B15" s="366" t="s">
        <v>23</v>
      </c>
      <c r="C15" s="387">
        <f>'Balance de energía'!$R28</f>
        <v>0</v>
      </c>
      <c r="D15" s="387">
        <f>'Balance de energía'!$R29</f>
        <v>0</v>
      </c>
      <c r="E15" s="387">
        <f>'Balance de energía'!$R30</f>
        <v>0</v>
      </c>
      <c r="F15" s="387">
        <f>'Balance de energía'!$R31</f>
        <v>0</v>
      </c>
      <c r="G15" s="387">
        <f>'Balance de energía'!$R32</f>
        <v>0</v>
      </c>
      <c r="H15" s="387">
        <f>'Balance de energía'!$R33</f>
        <v>27.136561099999998</v>
      </c>
      <c r="I15" s="387">
        <f>'Balance de energía'!$R34</f>
        <v>0</v>
      </c>
      <c r="J15" s="545">
        <f t="shared" si="1"/>
        <v>27.136561099999998</v>
      </c>
      <c r="K15" s="238"/>
      <c r="L15" s="174"/>
      <c r="M15" s="174"/>
      <c r="N15" s="174"/>
      <c r="O15" s="174"/>
      <c r="P15" s="174"/>
      <c r="Q15" s="174"/>
      <c r="R15" s="174"/>
      <c r="S15" s="174"/>
      <c r="T15" s="174"/>
      <c r="U15" s="174"/>
      <c r="V15" s="174"/>
      <c r="W15" s="174"/>
      <c r="X15" s="174"/>
      <c r="Y15" s="174"/>
      <c r="Z15" s="174"/>
      <c r="AA15" s="174"/>
      <c r="AB15" s="174"/>
      <c r="AC15" s="174"/>
      <c r="AD15" s="174"/>
      <c r="AE15" s="174"/>
      <c r="AF15" s="174"/>
      <c r="AG15" s="174"/>
    </row>
    <row r="16" spans="2:33" ht="16" customHeight="1" outlineLevel="1">
      <c r="B16" s="366" t="s">
        <v>24</v>
      </c>
      <c r="C16" s="387">
        <f>'Balance de energía'!$S28</f>
        <v>0</v>
      </c>
      <c r="D16" s="387">
        <f>'Balance de energía'!$S29</f>
        <v>0</v>
      </c>
      <c r="E16" s="387">
        <f>'Balance de energía'!$S30</f>
        <v>0</v>
      </c>
      <c r="F16" s="387">
        <f>'Balance de energía'!$S31</f>
        <v>0</v>
      </c>
      <c r="G16" s="387">
        <f>'Balance de energía'!$S32</f>
        <v>0</v>
      </c>
      <c r="H16" s="387">
        <f>'Balance de energía'!$S33</f>
        <v>0</v>
      </c>
      <c r="I16" s="387">
        <f>'Balance de energía'!$S34</f>
        <v>0</v>
      </c>
      <c r="J16" s="545">
        <f t="shared" si="1"/>
        <v>0</v>
      </c>
      <c r="K16" s="238"/>
      <c r="L16" s="174"/>
      <c r="M16" s="174"/>
      <c r="N16" s="174"/>
      <c r="O16" s="174"/>
      <c r="P16" s="174"/>
      <c r="Q16" s="174"/>
      <c r="R16" s="174"/>
      <c r="S16" s="174"/>
      <c r="T16" s="174"/>
      <c r="U16" s="174"/>
      <c r="V16" s="174"/>
      <c r="W16" s="174"/>
      <c r="X16" s="174"/>
      <c r="Y16" s="174"/>
      <c r="Z16" s="174"/>
      <c r="AA16" s="174"/>
      <c r="AB16" s="174"/>
      <c r="AC16" s="174"/>
      <c r="AD16" s="174"/>
      <c r="AE16" s="174"/>
      <c r="AF16" s="174"/>
      <c r="AG16" s="174"/>
    </row>
    <row r="17" spans="2:33" ht="16" customHeight="1" outlineLevel="1">
      <c r="B17" s="366" t="s">
        <v>25</v>
      </c>
      <c r="C17" s="387">
        <f>'Balance de energía'!$T28</f>
        <v>0</v>
      </c>
      <c r="D17" s="387">
        <f>'Balance de energía'!$T29</f>
        <v>0</v>
      </c>
      <c r="E17" s="387">
        <f>'Balance de energía'!$T30</f>
        <v>0</v>
      </c>
      <c r="F17" s="387">
        <f>'Balance de energía'!$T31</f>
        <v>0</v>
      </c>
      <c r="G17" s="387">
        <f>'Balance de energía'!$T32</f>
        <v>0</v>
      </c>
      <c r="H17" s="387">
        <f>'Balance de energía'!$T33</f>
        <v>0</v>
      </c>
      <c r="I17" s="387">
        <f>'Balance de energía'!$T34</f>
        <v>0</v>
      </c>
      <c r="J17" s="545">
        <f t="shared" si="1"/>
        <v>0</v>
      </c>
      <c r="K17" s="238"/>
      <c r="L17" s="174"/>
      <c r="M17" s="174"/>
      <c r="N17" s="174"/>
      <c r="O17" s="174"/>
      <c r="P17" s="174"/>
      <c r="Q17" s="174"/>
      <c r="R17" s="174"/>
      <c r="S17" s="174"/>
      <c r="T17" s="174"/>
      <c r="U17" s="174"/>
      <c r="V17" s="174"/>
      <c r="W17" s="174"/>
      <c r="X17" s="174"/>
      <c r="Y17" s="174"/>
      <c r="Z17" s="174"/>
      <c r="AA17" s="174"/>
      <c r="AB17" s="174"/>
      <c r="AC17" s="174"/>
      <c r="AD17" s="174"/>
      <c r="AE17" s="174"/>
      <c r="AF17" s="174"/>
      <c r="AG17" s="174"/>
    </row>
    <row r="18" spans="2:33" ht="16" customHeight="1" outlineLevel="1">
      <c r="B18" s="366" t="s">
        <v>26</v>
      </c>
      <c r="C18" s="387">
        <f>'Balance de energía'!$U28</f>
        <v>0</v>
      </c>
      <c r="D18" s="387">
        <f>'Balance de energía'!$U29</f>
        <v>0</v>
      </c>
      <c r="E18" s="387">
        <f>'Balance de energía'!$U30</f>
        <v>0</v>
      </c>
      <c r="F18" s="387">
        <f>'Balance de energía'!$U31</f>
        <v>0</v>
      </c>
      <c r="G18" s="387">
        <f>'Balance de energía'!$U32</f>
        <v>0</v>
      </c>
      <c r="H18" s="387">
        <f>'Balance de energía'!$U33</f>
        <v>99.486744260000009</v>
      </c>
      <c r="I18" s="387">
        <f>'Balance de energía'!$U34</f>
        <v>0</v>
      </c>
      <c r="J18" s="545">
        <f t="shared" si="1"/>
        <v>99.486744260000009</v>
      </c>
      <c r="K18" s="238"/>
      <c r="L18" s="174"/>
      <c r="M18" s="174"/>
      <c r="N18" s="174"/>
      <c r="O18" s="174"/>
      <c r="P18" s="174"/>
      <c r="Q18" s="174"/>
      <c r="R18" s="174"/>
      <c r="S18" s="174"/>
      <c r="T18" s="174"/>
      <c r="U18" s="174"/>
      <c r="V18" s="174"/>
      <c r="W18" s="174"/>
      <c r="X18" s="174"/>
      <c r="Y18" s="174"/>
      <c r="Z18" s="174"/>
      <c r="AA18" s="174"/>
      <c r="AB18" s="174"/>
      <c r="AC18" s="174"/>
      <c r="AD18" s="174"/>
      <c r="AE18" s="174"/>
      <c r="AF18" s="174"/>
      <c r="AG18" s="174"/>
    </row>
    <row r="19" spans="2:33" ht="16" customHeight="1" outlineLevel="1">
      <c r="B19" s="366" t="s">
        <v>27</v>
      </c>
      <c r="C19" s="387">
        <f>'Balance de energía'!$V28</f>
        <v>0</v>
      </c>
      <c r="D19" s="387">
        <f>'Balance de energía'!$V29</f>
        <v>0</v>
      </c>
      <c r="E19" s="387">
        <f>'Balance de energía'!$V30</f>
        <v>0</v>
      </c>
      <c r="F19" s="387">
        <f>'Balance de energía'!$V31</f>
        <v>0</v>
      </c>
      <c r="G19" s="387">
        <f>'Balance de energía'!$V32</f>
        <v>0</v>
      </c>
      <c r="H19" s="387">
        <f>'Balance de energía'!$V33</f>
        <v>1.4069133198590984</v>
      </c>
      <c r="I19" s="387">
        <f>'Balance de energía'!$V34</f>
        <v>0</v>
      </c>
      <c r="J19" s="545">
        <f t="shared" si="1"/>
        <v>1.4069133198590984</v>
      </c>
      <c r="K19" s="238"/>
      <c r="N19" s="174"/>
    </row>
    <row r="20" spans="2:33" ht="16" customHeight="1" outlineLevel="1">
      <c r="B20" s="367" t="s">
        <v>28</v>
      </c>
      <c r="C20" s="387">
        <f>'Balance de energía'!$W28</f>
        <v>0</v>
      </c>
      <c r="D20" s="387">
        <f>'Balance de energía'!$W29</f>
        <v>0</v>
      </c>
      <c r="E20" s="387">
        <f>'Balance de energía'!$W30</f>
        <v>0</v>
      </c>
      <c r="F20" s="387">
        <f>'Balance de energía'!$W31</f>
        <v>0</v>
      </c>
      <c r="G20" s="387">
        <f>'Balance de energía'!$W32</f>
        <v>0</v>
      </c>
      <c r="H20" s="387">
        <f>'Balance de energía'!$W33</f>
        <v>0</v>
      </c>
      <c r="I20" s="387">
        <f>'Balance de energía'!$W34</f>
        <v>0</v>
      </c>
      <c r="J20" s="545">
        <f t="shared" si="1"/>
        <v>0</v>
      </c>
      <c r="K20" s="238"/>
      <c r="N20" s="174"/>
    </row>
    <row r="21" spans="2:33" ht="16" customHeight="1" outlineLevel="1">
      <c r="B21" s="367" t="s">
        <v>93</v>
      </c>
      <c r="C21" s="387">
        <f>'Balance de energía'!$X28</f>
        <v>0</v>
      </c>
      <c r="D21" s="387">
        <f>'Balance de energía'!$X29</f>
        <v>0</v>
      </c>
      <c r="E21" s="387">
        <f>'Balance de energía'!$X30</f>
        <v>0</v>
      </c>
      <c r="F21" s="387">
        <f>'Balance de energía'!$X31</f>
        <v>0</v>
      </c>
      <c r="G21" s="387">
        <f>'Balance de energía'!$X32</f>
        <v>0</v>
      </c>
      <c r="H21" s="387">
        <f>'Balance de energía'!$X33</f>
        <v>2366.5603237675482</v>
      </c>
      <c r="I21" s="387">
        <f>'Balance de energía'!$X34</f>
        <v>0</v>
      </c>
      <c r="J21" s="545">
        <f t="shared" si="1"/>
        <v>2366.5603237675482</v>
      </c>
      <c r="K21" s="238"/>
      <c r="N21" s="174"/>
    </row>
    <row r="22" spans="2:33" ht="16" customHeight="1">
      <c r="B22" s="433" t="s">
        <v>6</v>
      </c>
      <c r="C22" s="546">
        <f>'Balance de energía'!$Y28</f>
        <v>0</v>
      </c>
      <c r="D22" s="546">
        <f>'Balance de energía'!$Y29</f>
        <v>1843.1219629472705</v>
      </c>
      <c r="E22" s="546">
        <f>'Balance de energía'!$Y30</f>
        <v>0</v>
      </c>
      <c r="F22" s="546">
        <f>'Balance de energía'!$Y31</f>
        <v>0</v>
      </c>
      <c r="G22" s="546">
        <f>'Balance de energía'!$Y32</f>
        <v>3.9821610421970597</v>
      </c>
      <c r="H22" s="546">
        <f>'Balance de energía'!$Y33</f>
        <v>496.20830400350758</v>
      </c>
      <c r="I22" s="546">
        <f>'Balance de energía'!$Y34</f>
        <v>50.51296</v>
      </c>
      <c r="J22" s="547">
        <f t="shared" si="1"/>
        <v>2393.8253879929753</v>
      </c>
      <c r="K22" s="238"/>
      <c r="N22" s="174"/>
    </row>
    <row r="23" spans="2:33" ht="16" customHeight="1">
      <c r="B23" s="433" t="s">
        <v>30</v>
      </c>
      <c r="C23" s="546">
        <f>'Balance de energía'!$Z28</f>
        <v>0</v>
      </c>
      <c r="D23" s="546">
        <f>'Balance de energía'!$Z29</f>
        <v>0</v>
      </c>
      <c r="E23" s="546">
        <f>'Balance de energía'!$Z30</f>
        <v>0</v>
      </c>
      <c r="F23" s="546">
        <f>'Balance de energía'!$Z31</f>
        <v>0</v>
      </c>
      <c r="G23" s="546">
        <f>'Balance de energía'!$Z32</f>
        <v>0</v>
      </c>
      <c r="H23" s="546">
        <f>'Balance de energía'!$Z33</f>
        <v>0</v>
      </c>
      <c r="I23" s="546">
        <f>'Balance de energía'!$Z34</f>
        <v>0</v>
      </c>
      <c r="J23" s="547">
        <f t="shared" si="1"/>
        <v>0</v>
      </c>
      <c r="K23" s="238"/>
      <c r="N23" s="174"/>
    </row>
    <row r="24" spans="2:33" ht="16" customHeight="1">
      <c r="B24" s="433" t="s">
        <v>31</v>
      </c>
      <c r="C24" s="546">
        <f>'Balance de energía'!$AA28</f>
        <v>0</v>
      </c>
      <c r="D24" s="546">
        <f>'Balance de energía'!$AA29</f>
        <v>0</v>
      </c>
      <c r="E24" s="546">
        <f>'Balance de energía'!$AA30</f>
        <v>148.17400000000001</v>
      </c>
      <c r="F24" s="546">
        <f>'Balance de energía'!$AA31</f>
        <v>141.56299999999999</v>
      </c>
      <c r="G24" s="546">
        <f>'Balance de energía'!$AA32</f>
        <v>0</v>
      </c>
      <c r="H24" s="546">
        <f>'Balance de energía'!$AA33</f>
        <v>0</v>
      </c>
      <c r="I24" s="546">
        <f>'Balance de energía'!$AA34</f>
        <v>0</v>
      </c>
      <c r="J24" s="547">
        <f t="shared" si="1"/>
        <v>289.73699999999997</v>
      </c>
      <c r="K24" s="238"/>
      <c r="N24" s="174"/>
    </row>
    <row r="25" spans="2:33" ht="16" customHeight="1">
      <c r="B25" s="433" t="s">
        <v>258</v>
      </c>
      <c r="C25" s="546">
        <f>'Balance de energía'!$AB28</f>
        <v>0</v>
      </c>
      <c r="D25" s="546">
        <f>'Balance de energía'!$AB29</f>
        <v>0</v>
      </c>
      <c r="E25" s="546">
        <f>'Balance de energía'!$AB30</f>
        <v>0</v>
      </c>
      <c r="F25" s="546">
        <f>'Balance de energía'!$AB31</f>
        <v>145.47999999999999</v>
      </c>
      <c r="G25" s="546">
        <f>'Balance de energía'!$AB32</f>
        <v>0</v>
      </c>
      <c r="H25" s="546">
        <f>'Balance de energía'!$AB33</f>
        <v>0</v>
      </c>
      <c r="I25" s="546">
        <f>'Balance de energía'!$AB34</f>
        <v>0</v>
      </c>
      <c r="J25" s="547">
        <f t="shared" si="1"/>
        <v>145.47999999999999</v>
      </c>
      <c r="K25" s="238"/>
      <c r="N25" s="174"/>
    </row>
    <row r="26" spans="2:33" ht="16" customHeight="1">
      <c r="B26" s="433" t="s">
        <v>95</v>
      </c>
      <c r="C26" s="546">
        <f>'Balance de energía'!$AC28</f>
        <v>0</v>
      </c>
      <c r="D26" s="546">
        <f>'Balance de energía'!$AC29</f>
        <v>0</v>
      </c>
      <c r="E26" s="546">
        <f>'Balance de energía'!$AC30</f>
        <v>289.76</v>
      </c>
      <c r="F26" s="546">
        <f>'Balance de energía'!$AC31</f>
        <v>273.97699999999998</v>
      </c>
      <c r="G26" s="546">
        <f>'Balance de energía'!$AC32</f>
        <v>0</v>
      </c>
      <c r="H26" s="546">
        <f>'Balance de energía'!$AC33</f>
        <v>0</v>
      </c>
      <c r="I26" s="546">
        <f>'Balance de energía'!$AC34</f>
        <v>0</v>
      </c>
      <c r="J26" s="547">
        <f t="shared" si="1"/>
        <v>563.73699999999997</v>
      </c>
      <c r="K26" s="238"/>
      <c r="N26" s="174"/>
    </row>
    <row r="27" spans="2:33" ht="16" customHeight="1">
      <c r="B27" s="433" t="s">
        <v>8</v>
      </c>
      <c r="C27" s="546">
        <f>'Balance de energía'!$AD28</f>
        <v>0</v>
      </c>
      <c r="D27" s="546">
        <f>'Balance de energía'!$AD29</f>
        <v>0</v>
      </c>
      <c r="E27" s="546">
        <f>'Balance de energía'!$AD30</f>
        <v>0</v>
      </c>
      <c r="F27" s="546">
        <f>'Balance de energía'!$AD31</f>
        <v>0</v>
      </c>
      <c r="G27" s="546">
        <f>'Balance de energía'!$AD32</f>
        <v>0</v>
      </c>
      <c r="H27" s="546">
        <f>'Balance de energía'!$AD33</f>
        <v>0</v>
      </c>
      <c r="I27" s="546">
        <f>'Balance de energía'!$AD34</f>
        <v>0</v>
      </c>
      <c r="J27" s="547">
        <f t="shared" si="1"/>
        <v>0</v>
      </c>
      <c r="K27" s="238"/>
      <c r="N27" s="174"/>
    </row>
    <row r="28" spans="2:33" ht="16" customHeight="1">
      <c r="B28" s="433" t="s">
        <v>9</v>
      </c>
      <c r="C28" s="546">
        <f>'Balance de energía'!$AE28</f>
        <v>0</v>
      </c>
      <c r="D28" s="546">
        <f>'Balance de energía'!$AE29</f>
        <v>0</v>
      </c>
      <c r="E28" s="546">
        <f>'Balance de energía'!$AE30</f>
        <v>0</v>
      </c>
      <c r="F28" s="546">
        <f>'Balance de energía'!$AE31</f>
        <v>0</v>
      </c>
      <c r="G28" s="546">
        <f>'Balance de energía'!$AE32</f>
        <v>0</v>
      </c>
      <c r="H28" s="546">
        <f>'Balance de energía'!$AE33</f>
        <v>0</v>
      </c>
      <c r="I28" s="546">
        <f>'Balance de energía'!$AE34</f>
        <v>0</v>
      </c>
      <c r="J28" s="547">
        <f t="shared" si="1"/>
        <v>0</v>
      </c>
      <c r="K28" s="238"/>
      <c r="N28" s="174"/>
    </row>
    <row r="29" spans="2:33" ht="16" customHeight="1">
      <c r="B29" s="433" t="s">
        <v>12</v>
      </c>
      <c r="C29" s="546">
        <f>'Balance de energía'!$E28</f>
        <v>0</v>
      </c>
      <c r="D29" s="546">
        <f>'Balance de energía'!$E29</f>
        <v>0</v>
      </c>
      <c r="E29" s="546">
        <f>'Balance de energía'!$E30</f>
        <v>0</v>
      </c>
      <c r="F29" s="546">
        <f>'Balance de energía'!$E31</f>
        <v>0</v>
      </c>
      <c r="G29" s="546">
        <f>'Balance de energía'!$E32</f>
        <v>0</v>
      </c>
      <c r="H29" s="546">
        <f>'Balance de energía'!$E33</f>
        <v>3214.8843180943732</v>
      </c>
      <c r="I29" s="546">
        <f>'Balance de energía'!$E34</f>
        <v>1132.5999999999999</v>
      </c>
      <c r="J29" s="547">
        <f t="shared" si="1"/>
        <v>4347.4843180943735</v>
      </c>
      <c r="K29" s="238"/>
    </row>
    <row r="30" spans="2:33" ht="16" customHeight="1">
      <c r="B30" s="433" t="s">
        <v>13</v>
      </c>
      <c r="C30" s="546">
        <f>'Balance de energía'!$F28</f>
        <v>0</v>
      </c>
      <c r="D30" s="546">
        <f>'Balance de energía'!$F29</f>
        <v>0</v>
      </c>
      <c r="E30" s="546">
        <f>'Balance de energía'!$F30</f>
        <v>0</v>
      </c>
      <c r="F30" s="546">
        <f>'Balance de energía'!$F31</f>
        <v>0</v>
      </c>
      <c r="G30" s="546">
        <f>'Balance de energía'!$F32</f>
        <v>0</v>
      </c>
      <c r="H30" s="546">
        <f>'Balance de energía'!$F33</f>
        <v>0</v>
      </c>
      <c r="I30" s="546">
        <f>'Balance de energía'!$F34</f>
        <v>0</v>
      </c>
      <c r="J30" s="547">
        <f t="shared" si="1"/>
        <v>0</v>
      </c>
      <c r="K30" s="238"/>
    </row>
    <row r="31" spans="2:33" ht="16" customHeight="1">
      <c r="B31" s="492" t="s">
        <v>82</v>
      </c>
      <c r="C31" s="546">
        <f>'Balance de energía'!$G28</f>
        <v>0</v>
      </c>
      <c r="D31" s="546">
        <f>'Balance de energía'!$G29</f>
        <v>0</v>
      </c>
      <c r="E31" s="546">
        <f>'Balance de energía'!$G30</f>
        <v>0</v>
      </c>
      <c r="F31" s="546">
        <f>'Balance de energía'!$G31</f>
        <v>0</v>
      </c>
      <c r="G31" s="546">
        <f>'Balance de energía'!$G32</f>
        <v>0</v>
      </c>
      <c r="H31" s="546">
        <f>'Balance de energía'!$G33</f>
        <v>0</v>
      </c>
      <c r="I31" s="546">
        <f>'Balance de energía'!$G34</f>
        <v>0</v>
      </c>
      <c r="J31" s="547">
        <f t="shared" si="1"/>
        <v>0</v>
      </c>
      <c r="K31" s="238"/>
    </row>
    <row r="32" spans="2:33" ht="16" customHeight="1">
      <c r="B32" s="492" t="s">
        <v>18</v>
      </c>
      <c r="C32" s="546">
        <f>'Balance de energía'!$L$28</f>
        <v>0</v>
      </c>
      <c r="D32" s="546">
        <f>'Balance de energía'!$L$29</f>
        <v>0</v>
      </c>
      <c r="E32" s="546">
        <f>'Balance de energía'!$L$30</f>
        <v>0</v>
      </c>
      <c r="F32" s="546">
        <f>'Balance de energía'!$L$31</f>
        <v>0</v>
      </c>
      <c r="G32" s="546">
        <f>'Balance de energía'!$L$32</f>
        <v>0</v>
      </c>
      <c r="H32" s="546">
        <f>'Balance de energía'!$L$33</f>
        <v>0</v>
      </c>
      <c r="I32" s="546">
        <f>'Balance de energía'!$L$34</f>
        <v>0</v>
      </c>
      <c r="J32" s="547">
        <f t="shared" si="1"/>
        <v>0</v>
      </c>
      <c r="K32" s="238"/>
    </row>
    <row r="33" spans="1:11" ht="16" customHeight="1">
      <c r="B33" s="492" t="s">
        <v>423</v>
      </c>
      <c r="C33" s="546">
        <f>'Balance de energía'!$H$28</f>
        <v>0</v>
      </c>
      <c r="D33" s="546">
        <f>'Balance de energía'!$H$29</f>
        <v>0</v>
      </c>
      <c r="E33" s="546">
        <f>'Balance de energía'!$H$30</f>
        <v>0</v>
      </c>
      <c r="F33" s="546">
        <f>'Balance de energía'!$H$31</f>
        <v>0</v>
      </c>
      <c r="G33" s="546">
        <f>'Balance de energía'!$H$32</f>
        <v>0</v>
      </c>
      <c r="H33" s="546">
        <f>'Balance de energía'!$H$33</f>
        <v>0</v>
      </c>
      <c r="I33" s="546">
        <f>'Balance de energía'!$H$34</f>
        <v>0</v>
      </c>
      <c r="J33" s="547">
        <f t="shared" ref="J33" si="2">SUM(C33:I33)</f>
        <v>0</v>
      </c>
      <c r="K33" s="238"/>
    </row>
    <row r="34" spans="1:11" ht="16" customHeight="1">
      <c r="B34" s="66" t="s">
        <v>96</v>
      </c>
      <c r="C34" s="582">
        <f>SUM(C22:C33)+C10</f>
        <v>0</v>
      </c>
      <c r="D34" s="62">
        <f t="shared" ref="D34:I34" si="3">SUM(D22:D33)+D10</f>
        <v>1997.7651914912706</v>
      </c>
      <c r="E34" s="62">
        <f t="shared" si="3"/>
        <v>437.93399999999997</v>
      </c>
      <c r="F34" s="62">
        <f t="shared" si="3"/>
        <v>618.31276700000001</v>
      </c>
      <c r="G34" s="62">
        <f t="shared" si="3"/>
        <v>3.9821610421970597</v>
      </c>
      <c r="H34" s="62">
        <f t="shared" si="3"/>
        <v>6233.2802956657342</v>
      </c>
      <c r="I34" s="62">
        <f t="shared" si="3"/>
        <v>1183.1129599999999</v>
      </c>
      <c r="J34" s="62">
        <f>SUM(J22:J33)+J10</f>
        <v>10474.387375199203</v>
      </c>
      <c r="K34" s="238"/>
    </row>
    <row r="35" spans="1:11">
      <c r="B35" s="237"/>
      <c r="C35" s="187"/>
      <c r="D35" s="187"/>
      <c r="E35" s="187"/>
      <c r="F35" s="187"/>
      <c r="G35" s="187"/>
      <c r="H35" s="187"/>
    </row>
    <row r="36" spans="1:11">
      <c r="A36" s="232"/>
      <c r="B36" s="80" t="s">
        <v>410</v>
      </c>
      <c r="C36" s="236"/>
      <c r="D36" s="236"/>
      <c r="E36" s="187"/>
      <c r="F36" s="187"/>
      <c r="G36" s="187"/>
      <c r="H36" s="187"/>
    </row>
    <row r="37" spans="1:11">
      <c r="A37" s="232"/>
      <c r="B37" s="80" t="s">
        <v>415</v>
      </c>
      <c r="C37" s="232"/>
      <c r="D37" s="232"/>
    </row>
    <row r="38" spans="1:11">
      <c r="A38" s="232"/>
      <c r="B38" s="80" t="s">
        <v>414</v>
      </c>
      <c r="C38" s="235"/>
      <c r="D38" s="234"/>
      <c r="E38" s="234"/>
      <c r="F38" s="234"/>
      <c r="G38" s="233"/>
    </row>
    <row r="39" spans="1:11">
      <c r="A39" s="232"/>
      <c r="B39" s="80" t="s">
        <v>244</v>
      </c>
      <c r="C39" s="231"/>
      <c r="D39" s="231"/>
      <c r="E39" s="231"/>
      <c r="F39" s="231"/>
      <c r="G39" s="231"/>
    </row>
    <row r="40" spans="1:11">
      <c r="A40" s="232"/>
      <c r="B40" s="80" t="s">
        <v>424</v>
      </c>
      <c r="C40" s="231"/>
      <c r="D40" s="231"/>
      <c r="E40" s="231"/>
      <c r="F40" s="231"/>
      <c r="G40" s="231"/>
    </row>
    <row r="41" spans="1:11">
      <c r="B41" s="80"/>
    </row>
  </sheetData>
  <mergeCells count="9">
    <mergeCell ref="B8:B9"/>
    <mergeCell ref="J8:J9"/>
    <mergeCell ref="I8:I9"/>
    <mergeCell ref="C8:C9"/>
    <mergeCell ref="D8:D9"/>
    <mergeCell ref="E8:E9"/>
    <mergeCell ref="F8:F9"/>
    <mergeCell ref="G8:G9"/>
    <mergeCell ref="H8:H9"/>
  </mergeCells>
  <hyperlinks>
    <hyperlink ref="B6" location="Índice!A1" display="VOLVER A INDICE" xr:uid="{00000000-0004-0000-0C00-000000000000}"/>
  </hyperlinks>
  <pageMargins left="0.75" right="0.75" top="1" bottom="1" header="0" footer="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AH69"/>
  <sheetViews>
    <sheetView topLeftCell="A7" zoomScaleNormal="100" workbookViewId="0">
      <selection activeCell="E38" sqref="E38"/>
    </sheetView>
  </sheetViews>
  <sheetFormatPr baseColWidth="10" defaultColWidth="11.3828125" defaultRowHeight="12.45" outlineLevelRow="1"/>
  <cols>
    <col min="1" max="1" width="1.3046875" style="152" customWidth="1"/>
    <col min="2" max="2" width="27.84375" style="152" customWidth="1"/>
    <col min="3" max="3" width="11.53515625" style="152" customWidth="1"/>
    <col min="4" max="4" width="17.3046875" style="152" customWidth="1"/>
    <col min="5" max="5" width="16.15234375" style="152" customWidth="1"/>
    <col min="6" max="6" width="18.3046875" style="152" customWidth="1"/>
    <col min="7" max="7" width="14.84375" style="152" bestFit="1" customWidth="1"/>
    <col min="8" max="8" width="13.53515625" style="152" customWidth="1"/>
    <col min="9" max="9" width="17.84375" style="145" customWidth="1"/>
    <col min="10" max="10" width="11.3828125" style="145"/>
    <col min="11" max="11" width="11.84375" style="145" bestFit="1" customWidth="1"/>
    <col min="12" max="15" width="11.3828125" style="145"/>
    <col min="16" max="16384" width="11.3828125" style="152"/>
  </cols>
  <sheetData>
    <row r="1" spans="1:34" ht="6" customHeight="1"/>
    <row r="2" spans="1:34" s="154" customFormat="1" ht="16" customHeight="1">
      <c r="A2" s="240"/>
      <c r="B2" s="11" t="s">
        <v>257</v>
      </c>
      <c r="C2" s="11"/>
      <c r="D2" s="11"/>
      <c r="E2" s="11"/>
      <c r="F2" s="11"/>
      <c r="G2" s="11"/>
      <c r="H2" s="11"/>
      <c r="I2" s="11"/>
      <c r="J2" s="11"/>
      <c r="K2" s="11"/>
      <c r="M2" s="176"/>
      <c r="N2" s="149"/>
      <c r="O2" s="149"/>
    </row>
    <row r="3" spans="1:34" s="154" customFormat="1" ht="16" customHeight="1">
      <c r="A3" s="240"/>
      <c r="B3" s="11" t="s">
        <v>418</v>
      </c>
      <c r="C3" s="11"/>
      <c r="D3" s="11"/>
      <c r="E3" s="11"/>
      <c r="F3" s="11"/>
      <c r="G3" s="11"/>
      <c r="H3" s="11"/>
      <c r="I3" s="11"/>
      <c r="J3" s="11"/>
      <c r="K3" s="11"/>
      <c r="M3" s="175"/>
      <c r="N3" s="149"/>
      <c r="O3" s="149"/>
    </row>
    <row r="4" spans="1:34" s="154" customFormat="1" ht="16" customHeight="1">
      <c r="A4" s="240"/>
      <c r="B4" s="11" t="s">
        <v>421</v>
      </c>
      <c r="C4" s="11"/>
      <c r="D4" s="11"/>
      <c r="E4" s="11"/>
      <c r="F4" s="11"/>
      <c r="G4" s="11"/>
      <c r="H4" s="11"/>
      <c r="I4" s="11"/>
      <c r="J4" s="11"/>
      <c r="K4" s="11"/>
      <c r="M4" s="175"/>
      <c r="N4" s="149"/>
      <c r="O4" s="149"/>
    </row>
    <row r="5" spans="1:34" s="154" customFormat="1" ht="16" customHeight="1">
      <c r="A5" s="240"/>
      <c r="B5" s="11" t="s">
        <v>1</v>
      </c>
      <c r="C5" s="11"/>
      <c r="D5" s="11"/>
      <c r="E5" s="11"/>
      <c r="F5" s="11"/>
      <c r="G5" s="11"/>
      <c r="H5" s="11"/>
      <c r="I5" s="11"/>
      <c r="J5" s="11"/>
      <c r="K5" s="11"/>
      <c r="M5" s="175"/>
      <c r="N5" s="149"/>
      <c r="O5" s="149"/>
    </row>
    <row r="6" spans="1:34" s="154" customFormat="1" ht="16" customHeight="1">
      <c r="A6" s="240"/>
      <c r="B6" s="4" t="s">
        <v>2</v>
      </c>
      <c r="C6" s="11"/>
      <c r="D6" s="11"/>
      <c r="E6" s="11"/>
      <c r="F6" s="11"/>
      <c r="G6" s="11"/>
      <c r="H6" s="11"/>
      <c r="I6" s="11"/>
      <c r="J6" s="11"/>
      <c r="K6" s="11"/>
      <c r="L6" s="221"/>
      <c r="M6" s="149"/>
      <c r="N6" s="149"/>
      <c r="O6" s="149"/>
    </row>
    <row r="7" spans="1:34" s="154" customFormat="1" ht="16" customHeight="1">
      <c r="A7" s="240"/>
      <c r="C7" s="11"/>
      <c r="D7" s="11"/>
      <c r="E7" s="11"/>
      <c r="F7" s="11"/>
      <c r="G7" s="11"/>
      <c r="H7" s="11"/>
      <c r="I7" s="11"/>
      <c r="J7" s="11"/>
      <c r="K7" s="11"/>
      <c r="L7" s="221"/>
      <c r="M7" s="149"/>
      <c r="O7" s="149"/>
    </row>
    <row r="8" spans="1:34" s="154" customFormat="1" ht="16" customHeight="1">
      <c r="B8" s="593" t="s">
        <v>79</v>
      </c>
      <c r="C8" s="594" t="s">
        <v>44</v>
      </c>
      <c r="D8" s="594" t="s">
        <v>45</v>
      </c>
      <c r="E8" s="594" t="s">
        <v>46</v>
      </c>
      <c r="F8" s="594" t="s">
        <v>47</v>
      </c>
      <c r="G8" s="594" t="s">
        <v>48</v>
      </c>
      <c r="H8" s="594" t="s">
        <v>49</v>
      </c>
      <c r="I8" s="594" t="s">
        <v>50</v>
      </c>
      <c r="J8" s="594" t="s">
        <v>51</v>
      </c>
      <c r="K8" s="593" t="s">
        <v>96</v>
      </c>
      <c r="L8" s="371"/>
      <c r="M8" s="149"/>
      <c r="O8" s="149"/>
    </row>
    <row r="9" spans="1:34" s="154" customFormat="1" ht="16" customHeight="1">
      <c r="B9" s="593"/>
      <c r="C9" s="594"/>
      <c r="D9" s="594"/>
      <c r="E9" s="594"/>
      <c r="F9" s="594"/>
      <c r="G9" s="594"/>
      <c r="H9" s="594"/>
      <c r="I9" s="594"/>
      <c r="J9" s="594"/>
      <c r="K9" s="593"/>
      <c r="L9" s="371"/>
      <c r="O9" s="149"/>
    </row>
    <row r="10" spans="1:34" s="154" customFormat="1" ht="16" customHeight="1">
      <c r="B10" s="433" t="s">
        <v>11</v>
      </c>
      <c r="C10" s="548">
        <f>'Matriz de consumos'!$C$12</f>
        <v>0</v>
      </c>
      <c r="D10" s="548">
        <f>'Matriz de consumos'!$C$13</f>
        <v>0</v>
      </c>
      <c r="E10" s="548">
        <f>'Matriz de consumos'!$C$14</f>
        <v>0</v>
      </c>
      <c r="F10" s="548">
        <f>'Matriz de consumos'!$C$15</f>
        <v>0</v>
      </c>
      <c r="G10" s="548">
        <f>'Matriz de consumos'!$C$16</f>
        <v>0</v>
      </c>
      <c r="H10" s="548">
        <f>'Matriz de consumos'!$C$17</f>
        <v>0</v>
      </c>
      <c r="I10" s="549">
        <f>'Matriz de consumos'!$C$18</f>
        <v>86468.246717331975</v>
      </c>
      <c r="J10" s="548">
        <f>'Matriz de consumos'!$C$19</f>
        <v>0</v>
      </c>
      <c r="K10" s="389">
        <f>SUM(C10:J10)</f>
        <v>86468.246717331975</v>
      </c>
      <c r="L10" s="371"/>
      <c r="O10" s="149"/>
    </row>
    <row r="11" spans="1:34" s="154" customFormat="1" ht="16" customHeight="1">
      <c r="B11" s="433" t="s">
        <v>91</v>
      </c>
      <c r="C11" s="548">
        <f t="shared" ref="C11:J11" si="0">SUM(C12:C22)</f>
        <v>0</v>
      </c>
      <c r="D11" s="549">
        <f t="shared" si="0"/>
        <v>5383.0045302677772</v>
      </c>
      <c r="E11" s="549">
        <f t="shared" si="0"/>
        <v>1538.729266479223</v>
      </c>
      <c r="F11" s="549">
        <f t="shared" si="0"/>
        <v>0</v>
      </c>
      <c r="G11" s="549">
        <f t="shared" si="0"/>
        <v>0</v>
      </c>
      <c r="H11" s="549">
        <f t="shared" si="0"/>
        <v>0</v>
      </c>
      <c r="I11" s="549">
        <f t="shared" si="0"/>
        <v>10476.329930503023</v>
      </c>
      <c r="J11" s="549">
        <f t="shared" si="0"/>
        <v>0</v>
      </c>
      <c r="K11" s="550">
        <f>SUM(K12:K22)</f>
        <v>17398.063727250021</v>
      </c>
      <c r="L11" s="239"/>
      <c r="O11" s="149"/>
    </row>
    <row r="12" spans="1:34" s="154" customFormat="1" ht="16" customHeight="1" outlineLevel="1">
      <c r="B12" s="366" t="s">
        <v>19</v>
      </c>
      <c r="C12" s="551">
        <f>'Matriz de consumos'!$M12</f>
        <v>0</v>
      </c>
      <c r="D12" s="387">
        <f>'Matriz de consumos'!$M13</f>
        <v>4122.1746513186963</v>
      </c>
      <c r="E12" s="387">
        <f>'Matriz de consumos'!$M14</f>
        <v>912.72033572922305</v>
      </c>
      <c r="F12" s="387">
        <f>'Matriz de consumos'!$M15</f>
        <v>0</v>
      </c>
      <c r="G12" s="387">
        <f>'Matriz de consumos'!$M16</f>
        <v>0</v>
      </c>
      <c r="H12" s="387">
        <f>'Matriz de consumos'!$M17</f>
        <v>0</v>
      </c>
      <c r="I12" s="387">
        <f>'Matriz de consumos'!$M18</f>
        <v>1966.0224845519997</v>
      </c>
      <c r="J12" s="387">
        <f>'Matriz de consumos'!$M19</f>
        <v>0</v>
      </c>
      <c r="K12" s="387">
        <f t="shared" ref="K12:K37" si="1">SUM(C12:J12)</f>
        <v>7000.9174715999188</v>
      </c>
      <c r="L12" s="239"/>
      <c r="N12" s="174"/>
      <c r="O12" s="174"/>
      <c r="P12" s="174"/>
      <c r="Q12" s="174"/>
      <c r="R12" s="174"/>
      <c r="S12" s="174"/>
      <c r="T12" s="174"/>
      <c r="U12" s="174"/>
      <c r="V12" s="174"/>
      <c r="W12" s="174"/>
      <c r="X12" s="174"/>
      <c r="Y12" s="174"/>
      <c r="Z12" s="174"/>
      <c r="AA12" s="174"/>
      <c r="AB12" s="174"/>
      <c r="AC12" s="174"/>
      <c r="AD12" s="174"/>
      <c r="AE12" s="174"/>
      <c r="AF12" s="174"/>
      <c r="AG12" s="174"/>
      <c r="AH12" s="174"/>
    </row>
    <row r="13" spans="1:34" s="154" customFormat="1" ht="16" customHeight="1" outlineLevel="1">
      <c r="B13" s="366" t="s">
        <v>20</v>
      </c>
      <c r="C13" s="551">
        <f>'Matriz de consumos'!$N12</f>
        <v>0</v>
      </c>
      <c r="D13" s="387">
        <f>'Matriz de consumos'!$N13</f>
        <v>28.256780999999997</v>
      </c>
      <c r="E13" s="387">
        <f>'Matriz de consumos'!$N14</f>
        <v>621.62397149999993</v>
      </c>
      <c r="F13" s="387">
        <f>'Matriz de consumos'!$N15</f>
        <v>0</v>
      </c>
      <c r="G13" s="387">
        <f>'Matriz de consumos'!$N16</f>
        <v>0</v>
      </c>
      <c r="H13" s="387">
        <f>'Matriz de consumos'!$N17</f>
        <v>0</v>
      </c>
      <c r="I13" s="387">
        <f>'Matriz de consumos'!$N18</f>
        <v>815.6197003499999</v>
      </c>
      <c r="J13" s="387">
        <f>'Matriz de consumos'!$N19</f>
        <v>0</v>
      </c>
      <c r="K13" s="387">
        <f t="shared" si="1"/>
        <v>1465.5004528499999</v>
      </c>
      <c r="L13" s="239"/>
      <c r="M13" s="174"/>
      <c r="N13" s="174"/>
      <c r="O13" s="174"/>
      <c r="P13" s="174"/>
      <c r="Q13" s="174"/>
      <c r="R13" s="174"/>
      <c r="S13" s="174"/>
      <c r="T13" s="174"/>
      <c r="U13" s="174"/>
      <c r="V13" s="174"/>
      <c r="W13" s="174"/>
      <c r="X13" s="174"/>
      <c r="Y13" s="174"/>
      <c r="Z13" s="174"/>
      <c r="AA13" s="174"/>
      <c r="AB13" s="174"/>
      <c r="AC13" s="174"/>
      <c r="AD13" s="174"/>
      <c r="AE13" s="174"/>
      <c r="AF13" s="174"/>
      <c r="AG13" s="174"/>
      <c r="AH13" s="174"/>
    </row>
    <row r="14" spans="1:34" s="154" customFormat="1" ht="16" customHeight="1" outlineLevel="1">
      <c r="B14" s="366" t="s">
        <v>92</v>
      </c>
      <c r="C14" s="551">
        <f>'Matriz de consumos'!$O12</f>
        <v>0</v>
      </c>
      <c r="D14" s="387">
        <f>'Matriz de consumos'!$O13</f>
        <v>0</v>
      </c>
      <c r="E14" s="387">
        <f>'Matriz de consumos'!$O14</f>
        <v>0</v>
      </c>
      <c r="F14" s="387">
        <f>'Matriz de consumos'!$O15</f>
        <v>0</v>
      </c>
      <c r="G14" s="387">
        <f>'Matriz de consumos'!$O16</f>
        <v>0</v>
      </c>
      <c r="H14" s="387">
        <f>'Matriz de consumos'!$O17</f>
        <v>0</v>
      </c>
      <c r="I14" s="387">
        <f>'Matriz de consumos'!$O18</f>
        <v>2008.8191216800203</v>
      </c>
      <c r="J14" s="387">
        <f>'Matriz de consumos'!$O19</f>
        <v>0</v>
      </c>
      <c r="K14" s="387">
        <f t="shared" si="1"/>
        <v>2008.8191216800203</v>
      </c>
      <c r="L14" s="239"/>
      <c r="M14" s="174"/>
      <c r="N14" s="174"/>
      <c r="O14" s="174"/>
      <c r="P14" s="174"/>
      <c r="Q14" s="174"/>
      <c r="R14" s="174"/>
      <c r="S14" s="174"/>
      <c r="T14" s="174"/>
      <c r="U14" s="174"/>
      <c r="V14" s="174"/>
      <c r="W14" s="174"/>
      <c r="X14" s="174"/>
      <c r="Y14" s="174"/>
      <c r="Z14" s="174"/>
      <c r="AA14" s="174"/>
      <c r="AB14" s="174"/>
      <c r="AC14" s="174"/>
      <c r="AD14" s="174"/>
      <c r="AE14" s="174"/>
      <c r="AF14" s="174"/>
      <c r="AG14" s="174"/>
      <c r="AH14" s="174"/>
    </row>
    <row r="15" spans="1:34" s="154" customFormat="1" ht="16" customHeight="1" outlineLevel="1">
      <c r="B15" s="366" t="s">
        <v>22</v>
      </c>
      <c r="C15" s="551">
        <f>'Matriz de consumos'!$P12</f>
        <v>0</v>
      </c>
      <c r="D15" s="387">
        <f>'Matriz de consumos'!$P13</f>
        <v>0</v>
      </c>
      <c r="E15" s="387">
        <f>'Matriz de consumos'!$P14</f>
        <v>0</v>
      </c>
      <c r="F15" s="387">
        <f>'Matriz de consumos'!$P15</f>
        <v>0</v>
      </c>
      <c r="G15" s="387">
        <f>'Matriz de consumos'!$P16</f>
        <v>0</v>
      </c>
      <c r="H15" s="387">
        <f>'Matriz de consumos'!$P17</f>
        <v>0</v>
      </c>
      <c r="I15" s="387">
        <f>'Matriz de consumos'!$P18</f>
        <v>357.86330647199992</v>
      </c>
      <c r="J15" s="387">
        <f>'Matriz de consumos'!$P19</f>
        <v>0</v>
      </c>
      <c r="K15" s="387">
        <f t="shared" si="1"/>
        <v>357.86330647199992</v>
      </c>
      <c r="L15" s="239"/>
      <c r="M15" s="174"/>
      <c r="N15" s="174"/>
      <c r="O15" s="174"/>
      <c r="P15" s="174"/>
      <c r="Q15" s="174"/>
      <c r="R15" s="174"/>
      <c r="S15" s="174"/>
      <c r="T15" s="174"/>
      <c r="U15" s="174"/>
      <c r="V15" s="174"/>
      <c r="W15" s="174"/>
      <c r="X15" s="174"/>
      <c r="Y15" s="174"/>
      <c r="Z15" s="174"/>
      <c r="AA15" s="174"/>
      <c r="AB15" s="174"/>
      <c r="AC15" s="174"/>
      <c r="AD15" s="174"/>
      <c r="AE15" s="174"/>
      <c r="AF15" s="174"/>
      <c r="AG15" s="174"/>
      <c r="AH15" s="174"/>
    </row>
    <row r="16" spans="1:34" s="154" customFormat="1" ht="16" customHeight="1" outlineLevel="1">
      <c r="B16" s="366" t="s">
        <v>23</v>
      </c>
      <c r="C16" s="551">
        <f>'Matriz de consumos'!$Q12</f>
        <v>0</v>
      </c>
      <c r="D16" s="387">
        <f>'Matriz de consumos'!$Q13</f>
        <v>14.714205</v>
      </c>
      <c r="E16" s="387">
        <f>'Matriz de consumos'!$Q14</f>
        <v>3.3657662500000001</v>
      </c>
      <c r="F16" s="387">
        <f>'Matriz de consumos'!$Q15</f>
        <v>0</v>
      </c>
      <c r="G16" s="387">
        <f>'Matriz de consumos'!$Q16</f>
        <v>0</v>
      </c>
      <c r="H16" s="387">
        <f>'Matriz de consumos'!$Q17</f>
        <v>0</v>
      </c>
      <c r="I16" s="387">
        <f>'Matriz de consumos'!$Q18</f>
        <v>1104.989604895</v>
      </c>
      <c r="J16" s="387">
        <f>'Matriz de consumos'!$Q19</f>
        <v>0</v>
      </c>
      <c r="K16" s="387">
        <f t="shared" si="1"/>
        <v>1123.0695761449999</v>
      </c>
      <c r="L16" s="239"/>
      <c r="M16" s="174"/>
      <c r="N16" s="174"/>
      <c r="O16" s="174"/>
      <c r="P16" s="174"/>
      <c r="Q16" s="174"/>
      <c r="R16" s="174"/>
      <c r="S16" s="174"/>
      <c r="T16" s="174"/>
      <c r="U16" s="174"/>
      <c r="V16" s="174"/>
      <c r="W16" s="174"/>
      <c r="X16" s="174"/>
      <c r="Y16" s="174"/>
      <c r="Z16" s="174"/>
      <c r="AA16" s="174"/>
      <c r="AB16" s="174"/>
      <c r="AC16" s="174"/>
      <c r="AD16" s="174"/>
      <c r="AE16" s="174"/>
      <c r="AF16" s="174"/>
      <c r="AG16" s="174"/>
      <c r="AH16" s="174"/>
    </row>
    <row r="17" spans="2:34" s="154" customFormat="1" ht="16" customHeight="1" outlineLevel="1">
      <c r="B17" s="366" t="s">
        <v>24</v>
      </c>
      <c r="C17" s="551">
        <f>'Matriz de consumos'!$R12</f>
        <v>0</v>
      </c>
      <c r="D17" s="387">
        <f>'Matriz de consumos'!$R13</f>
        <v>0</v>
      </c>
      <c r="E17" s="387">
        <f>'Matriz de consumos'!$R14</f>
        <v>0</v>
      </c>
      <c r="F17" s="387">
        <f>'Matriz de consumos'!$R15</f>
        <v>0</v>
      </c>
      <c r="G17" s="387">
        <f>'Matriz de consumos'!$R16</f>
        <v>0</v>
      </c>
      <c r="H17" s="387">
        <f>'Matriz de consumos'!$R17</f>
        <v>0</v>
      </c>
      <c r="I17" s="387">
        <f>'Matriz de consumos'!$R18</f>
        <v>5.0879602199999923</v>
      </c>
      <c r="J17" s="387">
        <f>'Matriz de consumos'!$R19</f>
        <v>0</v>
      </c>
      <c r="K17" s="387">
        <f t="shared" si="1"/>
        <v>5.0879602199999923</v>
      </c>
      <c r="L17" s="239"/>
      <c r="M17" s="174"/>
      <c r="N17" s="174"/>
      <c r="O17" s="174"/>
      <c r="P17" s="174"/>
      <c r="Q17" s="174"/>
      <c r="R17" s="174"/>
      <c r="S17" s="174"/>
      <c r="T17" s="174"/>
      <c r="U17" s="174"/>
      <c r="V17" s="174"/>
      <c r="W17" s="174"/>
      <c r="X17" s="174"/>
      <c r="Y17" s="174"/>
      <c r="Z17" s="174"/>
      <c r="AA17" s="174"/>
      <c r="AB17" s="174"/>
      <c r="AC17" s="174"/>
      <c r="AD17" s="174"/>
      <c r="AE17" s="174"/>
      <c r="AF17" s="174"/>
      <c r="AG17" s="174"/>
      <c r="AH17" s="174"/>
    </row>
    <row r="18" spans="2:34" s="154" customFormat="1" ht="16" customHeight="1" outlineLevel="1">
      <c r="B18" s="366" t="s">
        <v>25</v>
      </c>
      <c r="C18" s="551">
        <f>'Matriz de consumos'!$S12</f>
        <v>0</v>
      </c>
      <c r="D18" s="387">
        <f>'Matriz de consumos'!$S13</f>
        <v>0</v>
      </c>
      <c r="E18" s="387">
        <f>'Matriz de consumos'!$S14</f>
        <v>0</v>
      </c>
      <c r="F18" s="387">
        <f>'Matriz de consumos'!$S15</f>
        <v>0</v>
      </c>
      <c r="G18" s="387">
        <f>'Matriz de consumos'!$S16</f>
        <v>0</v>
      </c>
      <c r="H18" s="387">
        <f>'Matriz de consumos'!$S17</f>
        <v>0</v>
      </c>
      <c r="I18" s="387">
        <f>'Matriz de consumos'!$S18</f>
        <v>81.518735664000758</v>
      </c>
      <c r="J18" s="387">
        <f>'Matriz de consumos'!$S19</f>
        <v>0</v>
      </c>
      <c r="K18" s="387">
        <f t="shared" si="1"/>
        <v>81.518735664000758</v>
      </c>
      <c r="L18" s="239"/>
      <c r="M18" s="174"/>
      <c r="N18" s="174"/>
      <c r="O18" s="174"/>
      <c r="P18" s="174"/>
      <c r="Q18" s="174"/>
      <c r="R18" s="174"/>
      <c r="S18" s="174"/>
      <c r="T18" s="174"/>
      <c r="U18" s="174"/>
      <c r="V18" s="174"/>
      <c r="W18" s="174"/>
      <c r="X18" s="174"/>
      <c r="Y18" s="174"/>
      <c r="Z18" s="174"/>
      <c r="AA18" s="174"/>
      <c r="AB18" s="174"/>
      <c r="AC18" s="174"/>
      <c r="AD18" s="174"/>
      <c r="AE18" s="174"/>
      <c r="AF18" s="174"/>
      <c r="AG18" s="174"/>
      <c r="AH18" s="174"/>
    </row>
    <row r="19" spans="2:34" s="154" customFormat="1" ht="16" customHeight="1" outlineLevel="1">
      <c r="B19" s="366" t="s">
        <v>26</v>
      </c>
      <c r="C19" s="551">
        <f>'Matriz de consumos'!$T12</f>
        <v>0</v>
      </c>
      <c r="D19" s="387">
        <f>'Matriz de consumos'!$T13</f>
        <v>0</v>
      </c>
      <c r="E19" s="387">
        <f>'Matriz de consumos'!$T14</f>
        <v>0</v>
      </c>
      <c r="F19" s="387">
        <f>'Matriz de consumos'!$T15</f>
        <v>0</v>
      </c>
      <c r="G19" s="387">
        <f>'Matriz de consumos'!$T16</f>
        <v>0</v>
      </c>
      <c r="H19" s="387">
        <f>'Matriz de consumos'!$T17</f>
        <v>0</v>
      </c>
      <c r="I19" s="387">
        <f>'Matriz de consumos'!$T18</f>
        <v>4136.4090166700007</v>
      </c>
      <c r="J19" s="387">
        <f>'Matriz de consumos'!$T19</f>
        <v>0</v>
      </c>
      <c r="K19" s="387">
        <f t="shared" si="1"/>
        <v>4136.4090166700007</v>
      </c>
      <c r="L19" s="239"/>
      <c r="M19" s="174"/>
      <c r="N19" s="174"/>
      <c r="O19" s="174"/>
      <c r="P19" s="174"/>
      <c r="Q19" s="174"/>
      <c r="R19" s="174"/>
      <c r="S19" s="174"/>
      <c r="T19" s="174"/>
      <c r="U19" s="174"/>
      <c r="V19" s="174"/>
      <c r="W19" s="174"/>
      <c r="X19" s="174"/>
      <c r="Y19" s="174"/>
      <c r="Z19" s="174"/>
      <c r="AA19" s="174"/>
      <c r="AB19" s="174"/>
      <c r="AC19" s="174"/>
      <c r="AD19" s="174"/>
      <c r="AE19" s="174"/>
      <c r="AF19" s="174"/>
      <c r="AG19" s="174"/>
      <c r="AH19" s="174"/>
    </row>
    <row r="20" spans="2:34" s="154" customFormat="1" ht="16" customHeight="1" outlineLevel="1">
      <c r="B20" s="366" t="s">
        <v>27</v>
      </c>
      <c r="C20" s="551">
        <f>'Matriz de consumos'!$U12</f>
        <v>0</v>
      </c>
      <c r="D20" s="387">
        <f>'Matriz de consumos'!$U13</f>
        <v>0</v>
      </c>
      <c r="E20" s="387">
        <f>'Matriz de consumos'!$U14</f>
        <v>0</v>
      </c>
      <c r="F20" s="387">
        <f>'Matriz de consumos'!$U15</f>
        <v>0</v>
      </c>
      <c r="G20" s="387">
        <f>'Matriz de consumos'!$U16</f>
        <v>0</v>
      </c>
      <c r="H20" s="387">
        <f>'Matriz de consumos'!$U17</f>
        <v>0</v>
      </c>
      <c r="I20" s="387">
        <f>'Matriz de consumos'!$U18</f>
        <v>0</v>
      </c>
      <c r="J20" s="387">
        <f>'Matriz de consumos'!$U19</f>
        <v>0</v>
      </c>
      <c r="K20" s="387">
        <f t="shared" si="1"/>
        <v>0</v>
      </c>
      <c r="L20" s="239"/>
      <c r="M20" s="174"/>
      <c r="N20" s="174"/>
      <c r="O20" s="174"/>
      <c r="P20" s="174"/>
      <c r="Q20" s="174"/>
      <c r="R20" s="174"/>
      <c r="S20" s="174"/>
      <c r="T20" s="174"/>
      <c r="U20" s="174"/>
      <c r="V20" s="174"/>
      <c r="W20" s="174"/>
      <c r="X20" s="174"/>
      <c r="Y20" s="174"/>
      <c r="Z20" s="174"/>
      <c r="AA20" s="174"/>
      <c r="AB20" s="174"/>
      <c r="AC20" s="174"/>
      <c r="AD20" s="174"/>
      <c r="AE20" s="174"/>
      <c r="AF20" s="174"/>
      <c r="AG20" s="174"/>
      <c r="AH20" s="174"/>
    </row>
    <row r="21" spans="2:34" s="154" customFormat="1" ht="16" customHeight="1" outlineLevel="1">
      <c r="B21" s="367" t="s">
        <v>28</v>
      </c>
      <c r="C21" s="551">
        <f>'Matriz de consumos'!$V12</f>
        <v>0</v>
      </c>
      <c r="D21" s="387">
        <f>'Matriz de consumos'!$V13</f>
        <v>1217.8588929490802</v>
      </c>
      <c r="E21" s="387">
        <f>'Matriz de consumos'!$V14</f>
        <v>1.019193</v>
      </c>
      <c r="F21" s="387">
        <f>'Matriz de consumos'!$V15</f>
        <v>0</v>
      </c>
      <c r="G21" s="387">
        <f>'Matriz de consumos'!$V16</f>
        <v>0</v>
      </c>
      <c r="H21" s="387">
        <f>'Matriz de consumos'!$V17</f>
        <v>0</v>
      </c>
      <c r="I21" s="387">
        <f>'Matriz de consumos'!$V18</f>
        <v>0</v>
      </c>
      <c r="J21" s="387">
        <f>'Matriz de consumos'!$V19</f>
        <v>0</v>
      </c>
      <c r="K21" s="387">
        <f t="shared" si="1"/>
        <v>1218.8780859490803</v>
      </c>
      <c r="L21" s="239"/>
      <c r="M21" s="174"/>
      <c r="N21" s="174"/>
      <c r="O21" s="174"/>
      <c r="P21" s="174"/>
      <c r="Q21" s="174"/>
      <c r="R21" s="174"/>
      <c r="S21" s="174"/>
      <c r="T21" s="174"/>
      <c r="U21" s="174"/>
      <c r="V21" s="174"/>
      <c r="W21" s="174"/>
      <c r="X21" s="174"/>
      <c r="Y21" s="174"/>
      <c r="Z21" s="174"/>
      <c r="AA21" s="174"/>
      <c r="AB21" s="174"/>
      <c r="AC21" s="174"/>
      <c r="AD21" s="174"/>
      <c r="AE21" s="174"/>
      <c r="AF21" s="174"/>
      <c r="AG21" s="174"/>
      <c r="AH21" s="174"/>
    </row>
    <row r="22" spans="2:34" s="154" customFormat="1" ht="16" customHeight="1" outlineLevel="1">
      <c r="B22" s="367" t="s">
        <v>93</v>
      </c>
      <c r="C22" s="551">
        <f>'Matriz de consumos'!$W12</f>
        <v>0</v>
      </c>
      <c r="D22" s="387">
        <f>'Matriz de consumos'!$W13</f>
        <v>0</v>
      </c>
      <c r="E22" s="387">
        <f>'Matriz de consumos'!$W14</f>
        <v>0</v>
      </c>
      <c r="F22" s="387">
        <f>'Matriz de consumos'!$W15</f>
        <v>0</v>
      </c>
      <c r="G22" s="387">
        <f>'Matriz de consumos'!$W16</f>
        <v>0</v>
      </c>
      <c r="H22" s="387">
        <f>'Matriz de consumos'!$W17</f>
        <v>0</v>
      </c>
      <c r="I22" s="387">
        <f>'Matriz de consumos'!$W18</f>
        <v>0</v>
      </c>
      <c r="J22" s="387">
        <f>'Matriz de consumos'!$W19</f>
        <v>0</v>
      </c>
      <c r="K22" s="387">
        <f t="shared" si="1"/>
        <v>0</v>
      </c>
      <c r="L22" s="239"/>
      <c r="M22" s="174"/>
      <c r="N22" s="174"/>
      <c r="O22" s="174"/>
      <c r="P22" s="174"/>
      <c r="Q22" s="174"/>
      <c r="R22" s="174"/>
      <c r="S22" s="174"/>
      <c r="T22" s="174"/>
      <c r="U22" s="174"/>
      <c r="V22" s="174"/>
      <c r="W22" s="174"/>
      <c r="X22" s="174"/>
      <c r="Y22" s="174"/>
      <c r="Z22" s="174"/>
      <c r="AA22" s="174"/>
      <c r="AB22" s="174"/>
      <c r="AC22" s="174"/>
      <c r="AD22" s="174"/>
      <c r="AE22" s="174"/>
      <c r="AF22" s="174"/>
      <c r="AG22" s="174"/>
      <c r="AH22" s="174"/>
    </row>
    <row r="23" spans="2:34" s="154" customFormat="1" ht="16" customHeight="1">
      <c r="B23" s="433" t="s">
        <v>6</v>
      </c>
      <c r="C23" s="546">
        <f>'Matriz de consumos'!$X12</f>
        <v>0</v>
      </c>
      <c r="D23" s="381">
        <f>'Matriz de consumos'!$X13</f>
        <v>0</v>
      </c>
      <c r="E23" s="381">
        <f>'Matriz de consumos'!$X14</f>
        <v>0</v>
      </c>
      <c r="F23" s="381">
        <f>'Matriz de consumos'!$X15</f>
        <v>0</v>
      </c>
      <c r="G23" s="381">
        <f>'Matriz de consumos'!$X16</f>
        <v>0</v>
      </c>
      <c r="H23" s="381">
        <f>'Matriz de consumos'!$X17</f>
        <v>0</v>
      </c>
      <c r="I23" s="381">
        <f>'Matriz de consumos'!$X18</f>
        <v>0</v>
      </c>
      <c r="J23" s="381">
        <f>'Matriz de consumos'!$X19</f>
        <v>0</v>
      </c>
      <c r="K23" s="389">
        <f t="shared" si="1"/>
        <v>0</v>
      </c>
      <c r="L23" s="239"/>
      <c r="M23" s="149"/>
      <c r="N23" s="149"/>
      <c r="O23" s="149"/>
    </row>
    <row r="24" spans="2:34" s="154" customFormat="1" ht="16" customHeight="1">
      <c r="B24" s="433" t="s">
        <v>30</v>
      </c>
      <c r="C24" s="546">
        <f>'Matriz de consumos'!$Y12</f>
        <v>0</v>
      </c>
      <c r="D24" s="381">
        <f>'Matriz de consumos'!$Y13</f>
        <v>0</v>
      </c>
      <c r="E24" s="381">
        <f>'Matriz de consumos'!$Y14</f>
        <v>0</v>
      </c>
      <c r="F24" s="381">
        <f>'Matriz de consumos'!$Y15</f>
        <v>0</v>
      </c>
      <c r="G24" s="381">
        <f>'Matriz de consumos'!$Y16</f>
        <v>2192.4613944000007</v>
      </c>
      <c r="H24" s="381">
        <f>'Matriz de consumos'!$Y17</f>
        <v>0</v>
      </c>
      <c r="I24" s="381">
        <f>'Matriz de consumos'!$Y18</f>
        <v>0</v>
      </c>
      <c r="J24" s="381">
        <f>'Matriz de consumos'!$Y19</f>
        <v>0</v>
      </c>
      <c r="K24" s="389">
        <f>SUM(C24:J24)</f>
        <v>2192.4613944000007</v>
      </c>
      <c r="L24" s="239"/>
      <c r="M24" s="149"/>
      <c r="N24" s="149"/>
      <c r="O24" s="149"/>
    </row>
    <row r="25" spans="2:34" s="154" customFormat="1" ht="16" customHeight="1">
      <c r="B25" s="433" t="s">
        <v>31</v>
      </c>
      <c r="C25" s="546">
        <f>'Matriz de consumos'!$Z12</f>
        <v>0</v>
      </c>
      <c r="D25" s="381">
        <f>'Matriz de consumos'!$Z13</f>
        <v>0</v>
      </c>
      <c r="E25" s="381">
        <f>'Matriz de consumos'!$Z14</f>
        <v>0</v>
      </c>
      <c r="F25" s="381">
        <f>'Matriz de consumos'!$Z15</f>
        <v>0</v>
      </c>
      <c r="G25" s="381">
        <f>'Matriz de consumos'!$Z16</f>
        <v>0</v>
      </c>
      <c r="H25" s="381">
        <f>'Matriz de consumos'!$Z17</f>
        <v>0</v>
      </c>
      <c r="I25" s="381">
        <f>'Matriz de consumos'!$Z18</f>
        <v>0</v>
      </c>
      <c r="J25" s="381">
        <f>'Matriz de consumos'!$Z19</f>
        <v>0</v>
      </c>
      <c r="K25" s="389">
        <f t="shared" si="1"/>
        <v>0</v>
      </c>
      <c r="L25" s="239"/>
      <c r="M25" s="149"/>
      <c r="N25" s="149"/>
      <c r="O25" s="149"/>
    </row>
    <row r="26" spans="2:34" s="154" customFormat="1" ht="16" customHeight="1">
      <c r="B26" s="433" t="s">
        <v>94</v>
      </c>
      <c r="C26" s="546">
        <f>'Matriz de consumos'!$AA12</f>
        <v>0</v>
      </c>
      <c r="D26" s="381">
        <f>'Matriz de consumos'!$AA13</f>
        <v>0</v>
      </c>
      <c r="E26" s="381">
        <f>'Matriz de consumos'!$AA14</f>
        <v>0</v>
      </c>
      <c r="F26" s="381">
        <f>'Matriz de consumos'!$AA15</f>
        <v>0</v>
      </c>
      <c r="G26" s="381">
        <f>'Matriz de consumos'!$AA16</f>
        <v>0</v>
      </c>
      <c r="H26" s="381">
        <f>'Matriz de consumos'!$AA17</f>
        <v>0</v>
      </c>
      <c r="I26" s="381">
        <f>'Matriz de consumos'!$AA18</f>
        <v>0</v>
      </c>
      <c r="J26" s="381">
        <f>'Matriz de consumos'!$AA19</f>
        <v>0</v>
      </c>
      <c r="K26" s="389">
        <f t="shared" si="1"/>
        <v>0</v>
      </c>
      <c r="L26" s="239"/>
      <c r="M26" s="149"/>
      <c r="N26" s="149"/>
      <c r="O26" s="149"/>
    </row>
    <row r="27" spans="2:34" s="154" customFormat="1" ht="16" customHeight="1">
      <c r="B27" s="433" t="s">
        <v>95</v>
      </c>
      <c r="C27" s="546">
        <f>'Matriz de consumos'!$AB12</f>
        <v>0</v>
      </c>
      <c r="D27" s="381">
        <f>'Matriz de consumos'!$AB13</f>
        <v>0</v>
      </c>
      <c r="E27" s="381">
        <f>'Matriz de consumos'!$AB14</f>
        <v>0</v>
      </c>
      <c r="F27" s="381">
        <f>'Matriz de consumos'!$AB15</f>
        <v>0</v>
      </c>
      <c r="G27" s="381">
        <f>'Matriz de consumos'!$AB16</f>
        <v>0</v>
      </c>
      <c r="H27" s="381">
        <f>'Matriz de consumos'!$AB17</f>
        <v>0</v>
      </c>
      <c r="I27" s="381">
        <f>'Matriz de consumos'!$AB18</f>
        <v>0</v>
      </c>
      <c r="J27" s="381">
        <f>'Matriz de consumos'!$AB19</f>
        <v>0</v>
      </c>
      <c r="K27" s="389">
        <f t="shared" si="1"/>
        <v>0</v>
      </c>
      <c r="L27" s="239"/>
      <c r="M27" s="149"/>
      <c r="N27" s="149"/>
      <c r="O27" s="149"/>
    </row>
    <row r="28" spans="2:34" s="154" customFormat="1" ht="16" customHeight="1">
      <c r="B28" s="433" t="s">
        <v>8</v>
      </c>
      <c r="C28" s="546">
        <f>'Matriz de consumos'!$AC12</f>
        <v>0</v>
      </c>
      <c r="D28" s="381">
        <f>'Matriz de consumos'!$AC13</f>
        <v>0</v>
      </c>
      <c r="E28" s="381">
        <f>'Matriz de consumos'!$AC14</f>
        <v>0</v>
      </c>
      <c r="F28" s="381">
        <f>'Matriz de consumos'!$AC15</f>
        <v>0</v>
      </c>
      <c r="G28" s="381">
        <f>'Matriz de consumos'!$AC16</f>
        <v>0</v>
      </c>
      <c r="H28" s="381">
        <f>'Matriz de consumos'!$AC17</f>
        <v>0</v>
      </c>
      <c r="I28" s="381">
        <f>'Matriz de consumos'!$AC18</f>
        <v>0</v>
      </c>
      <c r="J28" s="381">
        <f>'Matriz de consumos'!$AC19</f>
        <v>0</v>
      </c>
      <c r="K28" s="389">
        <f t="shared" si="1"/>
        <v>0</v>
      </c>
      <c r="L28" s="239"/>
      <c r="M28" s="149"/>
      <c r="N28" s="149"/>
      <c r="O28" s="149"/>
    </row>
    <row r="29" spans="2:34" s="154" customFormat="1" ht="16" customHeight="1">
      <c r="B29" s="433" t="s">
        <v>9</v>
      </c>
      <c r="C29" s="546">
        <f>'Matriz de consumos'!$AD12</f>
        <v>0</v>
      </c>
      <c r="D29" s="381">
        <f>'Matriz de consumos'!$AD13</f>
        <v>0</v>
      </c>
      <c r="E29" s="381">
        <f>'Matriz de consumos'!$AD14</f>
        <v>0</v>
      </c>
      <c r="F29" s="381">
        <f>'Matriz de consumos'!$AD15</f>
        <v>0</v>
      </c>
      <c r="G29" s="381">
        <f>'Matriz de consumos'!$AD16</f>
        <v>0</v>
      </c>
      <c r="H29" s="381">
        <f>'Matriz de consumos'!$AD17</f>
        <v>0</v>
      </c>
      <c r="I29" s="381">
        <f>'Matriz de consumos'!$AD18</f>
        <v>0</v>
      </c>
      <c r="J29" s="381">
        <f>'Matriz de consumos'!$AD19</f>
        <v>0</v>
      </c>
      <c r="K29" s="389">
        <f t="shared" si="1"/>
        <v>0</v>
      </c>
      <c r="L29" s="239"/>
      <c r="M29" s="149"/>
      <c r="N29" s="149"/>
      <c r="O29" s="149"/>
    </row>
    <row r="30" spans="2:34" s="154" customFormat="1" ht="16" customHeight="1">
      <c r="B30" s="433" t="s">
        <v>12</v>
      </c>
      <c r="C30" s="546">
        <f>'Matriz de consumos'!$D12</f>
        <v>0</v>
      </c>
      <c r="D30" s="381">
        <f>'Matriz de consumos'!$D13</f>
        <v>30838.033073753333</v>
      </c>
      <c r="E30" s="381">
        <f>'Matriz de consumos'!$D14</f>
        <v>1028.10571805825</v>
      </c>
      <c r="F30" s="381">
        <f>'Matriz de consumos'!$D15</f>
        <v>0</v>
      </c>
      <c r="G30" s="381">
        <f>'Matriz de consumos'!$D16</f>
        <v>0</v>
      </c>
      <c r="H30" s="381">
        <f>'Matriz de consumos'!$D17</f>
        <v>8.88306223891</v>
      </c>
      <c r="I30" s="381">
        <f>'Matriz de consumos'!$D18</f>
        <v>5.34700477492399</v>
      </c>
      <c r="J30" s="381">
        <f>'Matriz de consumos'!$D19</f>
        <v>6330.8075000000008</v>
      </c>
      <c r="K30" s="389">
        <f t="shared" si="1"/>
        <v>38211.176358825418</v>
      </c>
      <c r="L30" s="239"/>
      <c r="M30" s="149"/>
      <c r="N30" s="149"/>
      <c r="O30" s="149"/>
    </row>
    <row r="31" spans="2:34" s="154" customFormat="1" ht="16" customHeight="1">
      <c r="B31" s="433" t="s">
        <v>13</v>
      </c>
      <c r="C31" s="546">
        <f>'Matriz de consumos'!$E12</f>
        <v>0</v>
      </c>
      <c r="D31" s="381">
        <f>'Matriz de consumos'!$E13</f>
        <v>63485.821206920693</v>
      </c>
      <c r="E31" s="381">
        <f>'Matriz de consumos'!$E14</f>
        <v>0</v>
      </c>
      <c r="F31" s="381">
        <f>'Matriz de consumos'!$E15</f>
        <v>3877.1342712000005</v>
      </c>
      <c r="G31" s="381">
        <f>'Matriz de consumos'!$E16</f>
        <v>0</v>
      </c>
      <c r="H31" s="381">
        <f>'Matriz de consumos'!$E17</f>
        <v>0</v>
      </c>
      <c r="I31" s="381">
        <f>'Matriz de consumos'!$E18</f>
        <v>0</v>
      </c>
      <c r="J31" s="381">
        <f>'Matriz de consumos'!$E19</f>
        <v>0</v>
      </c>
      <c r="K31" s="389">
        <f t="shared" si="1"/>
        <v>67362.955478120697</v>
      </c>
      <c r="L31" s="239"/>
      <c r="M31" s="149"/>
      <c r="N31" s="149"/>
      <c r="O31" s="149"/>
    </row>
    <row r="32" spans="2:34" s="154" customFormat="1" ht="16" customHeight="1">
      <c r="B32" s="492" t="s">
        <v>82</v>
      </c>
      <c r="C32" s="546">
        <f>'Matriz de consumos'!$F12</f>
        <v>0</v>
      </c>
      <c r="D32" s="381">
        <f>'Matriz de consumos'!$F13</f>
        <v>5604.9118490044011</v>
      </c>
      <c r="E32" s="381">
        <f>'Matriz de consumos'!$F14</f>
        <v>19939.246477913504</v>
      </c>
      <c r="F32" s="381">
        <f>'Matriz de consumos'!$F15</f>
        <v>0</v>
      </c>
      <c r="G32" s="381">
        <f>'Matriz de consumos'!$F16</f>
        <v>0</v>
      </c>
      <c r="H32" s="381">
        <f>'Matriz de consumos'!$F17</f>
        <v>0</v>
      </c>
      <c r="I32" s="381">
        <f>'Matriz de consumos'!$F18</f>
        <v>0</v>
      </c>
      <c r="J32" s="381">
        <f>'Matriz de consumos'!$F19</f>
        <v>0</v>
      </c>
      <c r="K32" s="389">
        <f t="shared" si="1"/>
        <v>25544.158326917906</v>
      </c>
      <c r="L32" s="239"/>
      <c r="M32" s="149"/>
      <c r="N32" s="149"/>
      <c r="O32" s="149"/>
    </row>
    <row r="33" spans="1:15" s="154" customFormat="1" ht="16" customHeight="1">
      <c r="B33" s="492" t="s">
        <v>15</v>
      </c>
      <c r="C33" s="546">
        <f>+'Matriz de consumos'!H12</f>
        <v>0</v>
      </c>
      <c r="D33" s="381">
        <f>+'Matriz de consumos'!H13</f>
        <v>15398.034306569005</v>
      </c>
      <c r="E33" s="381">
        <f>+'Matriz de consumos'!H14</f>
        <v>144.12055611999997</v>
      </c>
      <c r="F33" s="381">
        <f>+'Matriz de consumos'!H15</f>
        <v>0</v>
      </c>
      <c r="G33" s="381">
        <f>+'Matriz de consumos'!H16</f>
        <v>0</v>
      </c>
      <c r="H33" s="381">
        <f>+'Matriz de consumos'!H17</f>
        <v>0</v>
      </c>
      <c r="I33" s="381">
        <f>+'Matriz de consumos'!H18</f>
        <v>0</v>
      </c>
      <c r="J33" s="381">
        <f>+'Matriz de consumos'!H19</f>
        <v>0</v>
      </c>
      <c r="K33" s="389">
        <f t="shared" si="1"/>
        <v>15542.154862689005</v>
      </c>
      <c r="L33" s="239"/>
      <c r="M33" s="149"/>
      <c r="N33" s="149"/>
      <c r="O33" s="149"/>
    </row>
    <row r="34" spans="1:15" s="154" customFormat="1" ht="16" customHeight="1">
      <c r="B34" s="492" t="s">
        <v>16</v>
      </c>
      <c r="C34" s="546">
        <f>+'Matriz de consumos'!I12</f>
        <v>0</v>
      </c>
      <c r="D34" s="381">
        <f>+'Matriz de consumos'!I13</f>
        <v>6559.9559944946532</v>
      </c>
      <c r="E34" s="381">
        <f>+'Matriz de consumos'!I14</f>
        <v>0.20829200000000003</v>
      </c>
      <c r="F34" s="381">
        <f>+'Matriz de consumos'!I15</f>
        <v>0</v>
      </c>
      <c r="G34" s="381">
        <f>+'Matriz de consumos'!I16</f>
        <v>0</v>
      </c>
      <c r="H34" s="381">
        <f>+'Matriz de consumos'!I17</f>
        <v>0</v>
      </c>
      <c r="I34" s="381">
        <f>+'Matriz de consumos'!I18</f>
        <v>0</v>
      </c>
      <c r="J34" s="381">
        <f>+'Matriz de consumos'!I19</f>
        <v>0</v>
      </c>
      <c r="K34" s="389">
        <f t="shared" si="1"/>
        <v>6560.1642864946534</v>
      </c>
      <c r="L34" s="239"/>
      <c r="M34" s="149"/>
      <c r="N34" s="149"/>
      <c r="O34" s="149"/>
    </row>
    <row r="35" spans="1:15" s="154" customFormat="1" ht="16" customHeight="1">
      <c r="B35" s="492" t="s">
        <v>17</v>
      </c>
      <c r="C35" s="546">
        <f>+'Matriz de consumos'!J12</f>
        <v>0</v>
      </c>
      <c r="D35" s="381">
        <f>+'Matriz de consumos'!J13</f>
        <v>9035.6585110596734</v>
      </c>
      <c r="E35" s="381">
        <f>+'Matriz de consumos'!J14</f>
        <v>50.556364354799996</v>
      </c>
      <c r="F35" s="381">
        <f>+'Matriz de consumos'!J15</f>
        <v>0</v>
      </c>
      <c r="G35" s="381">
        <f>+'Matriz de consumos'!J16</f>
        <v>0</v>
      </c>
      <c r="H35" s="381">
        <f>+'Matriz de consumos'!J17</f>
        <v>0</v>
      </c>
      <c r="I35" s="381">
        <f>+'Matriz de consumos'!J18</f>
        <v>0</v>
      </c>
      <c r="J35" s="381">
        <f>+'Matriz de consumos'!J19</f>
        <v>0</v>
      </c>
      <c r="K35" s="389">
        <f t="shared" si="1"/>
        <v>9086.2148754144728</v>
      </c>
      <c r="L35" s="239"/>
      <c r="M35" s="149"/>
      <c r="N35" s="149"/>
      <c r="O35" s="149"/>
    </row>
    <row r="36" spans="1:15" s="154" customFormat="1" ht="16" customHeight="1">
      <c r="B36" s="433" t="s">
        <v>18</v>
      </c>
      <c r="C36" s="546">
        <f>'Matriz de consumos'!$K12</f>
        <v>0</v>
      </c>
      <c r="D36" s="381">
        <f>'Matriz de consumos'!$K13</f>
        <v>420.79235417400491</v>
      </c>
      <c r="E36" s="381">
        <f>'Matriz de consumos'!$K14</f>
        <v>142.51404160000001</v>
      </c>
      <c r="F36" s="381">
        <f>'Matriz de consumos'!$K15</f>
        <v>0</v>
      </c>
      <c r="G36" s="381">
        <f>'Matriz de consumos'!$K16</f>
        <v>0</v>
      </c>
      <c r="H36" s="381">
        <f>'Matriz de consumos'!$K17</f>
        <v>0</v>
      </c>
      <c r="I36" s="381">
        <f>'Matriz de consumos'!$K18</f>
        <v>0</v>
      </c>
      <c r="J36" s="381">
        <f>'Matriz de consumos'!$K19</f>
        <v>0</v>
      </c>
      <c r="K36" s="389">
        <f t="shared" si="1"/>
        <v>563.30639577400495</v>
      </c>
      <c r="L36" s="239"/>
      <c r="M36" s="149"/>
      <c r="N36" s="149"/>
      <c r="O36" s="149"/>
    </row>
    <row r="37" spans="1:15" s="154" customFormat="1" ht="16" customHeight="1">
      <c r="B37" s="433" t="s">
        <v>400</v>
      </c>
      <c r="C37" s="546">
        <f>+'Matriz de consumos'!$L$12</f>
        <v>0</v>
      </c>
      <c r="D37" s="381">
        <f>+'Matriz de consumos'!$L$13</f>
        <v>2786.3999999999996</v>
      </c>
      <c r="E37" s="381">
        <f>+'Matriz de consumos'!$L$14</f>
        <v>0</v>
      </c>
      <c r="F37" s="381">
        <f>+'Matriz de consumos'!$L$15</f>
        <v>0</v>
      </c>
      <c r="G37" s="381">
        <f>+'Matriz de consumos'!$L$16</f>
        <v>0</v>
      </c>
      <c r="H37" s="381">
        <f>+'Matriz de consumos'!$L$17</f>
        <v>0</v>
      </c>
      <c r="I37" s="381">
        <f>+'Matriz de consumos'!$L$18</f>
        <v>0</v>
      </c>
      <c r="J37" s="381">
        <f>+'Matriz de consumos'!$L$19</f>
        <v>0</v>
      </c>
      <c r="K37" s="389">
        <f t="shared" si="1"/>
        <v>2786.3999999999996</v>
      </c>
      <c r="L37" s="239"/>
      <c r="M37" s="149"/>
      <c r="N37" s="149"/>
      <c r="O37" s="149"/>
    </row>
    <row r="38" spans="1:15" s="154" customFormat="1" ht="16" customHeight="1">
      <c r="B38" s="433" t="s">
        <v>423</v>
      </c>
      <c r="C38" s="546">
        <f>+'Matriz de consumos'!$G$12</f>
        <v>0</v>
      </c>
      <c r="D38" s="381">
        <f>+'Matriz de consumos'!$G$13</f>
        <v>0</v>
      </c>
      <c r="E38" s="381">
        <f>+'Matriz de consumos'!$G$14</f>
        <v>24438.220003609997</v>
      </c>
      <c r="F38" s="381">
        <f>+'Matriz de consumos'!$G$15</f>
        <v>0</v>
      </c>
      <c r="G38" s="381">
        <f>+'Matriz de consumos'!$G$16</f>
        <v>0</v>
      </c>
      <c r="H38" s="381">
        <f>+'Matriz de consumos'!$G$17</f>
        <v>0</v>
      </c>
      <c r="I38" s="381">
        <f>+'Matriz de consumos'!$G$18</f>
        <v>0</v>
      </c>
      <c r="J38" s="381">
        <f>+'Matriz de consumos'!$G$19</f>
        <v>0</v>
      </c>
      <c r="K38" s="389">
        <f t="shared" ref="K38" si="2">SUM(C38:J38)</f>
        <v>24438.220003609997</v>
      </c>
      <c r="L38" s="239"/>
      <c r="M38" s="149"/>
      <c r="N38" s="149"/>
      <c r="O38" s="149"/>
    </row>
    <row r="39" spans="1:15" s="154" customFormat="1" ht="16" customHeight="1">
      <c r="B39" s="66" t="s">
        <v>96</v>
      </c>
      <c r="C39" s="515">
        <f t="shared" ref="C39:J39" si="3">SUM(C23:C38)+C11+C10</f>
        <v>0</v>
      </c>
      <c r="D39" s="515">
        <f t="shared" si="3"/>
        <v>139512.61182624358</v>
      </c>
      <c r="E39" s="515">
        <f t="shared" si="3"/>
        <v>47281.700720135777</v>
      </c>
      <c r="F39" s="515">
        <f t="shared" si="3"/>
        <v>3877.1342712000005</v>
      </c>
      <c r="G39" s="515">
        <f t="shared" si="3"/>
        <v>2192.4613944000007</v>
      </c>
      <c r="H39" s="515">
        <f t="shared" si="3"/>
        <v>8.88306223891</v>
      </c>
      <c r="I39" s="515">
        <f t="shared" si="3"/>
        <v>96949.923652609927</v>
      </c>
      <c r="J39" s="515">
        <f t="shared" si="3"/>
        <v>6330.8075000000008</v>
      </c>
      <c r="K39" s="515">
        <f>SUM(K23:K38)+K11+K10</f>
        <v>296153.52242682816</v>
      </c>
      <c r="L39" s="239"/>
      <c r="M39" s="149"/>
      <c r="N39" s="149"/>
      <c r="O39" s="149"/>
    </row>
    <row r="40" spans="1:15">
      <c r="B40" s="80" t="s">
        <v>409</v>
      </c>
      <c r="C40" s="237"/>
      <c r="D40" s="237"/>
      <c r="E40" s="237"/>
      <c r="F40" s="237"/>
      <c r="G40" s="237"/>
      <c r="H40" s="237"/>
      <c r="I40" s="237"/>
      <c r="J40" s="237"/>
      <c r="K40" s="237"/>
      <c r="L40" s="237"/>
    </row>
    <row r="41" spans="1:15">
      <c r="A41" s="190"/>
      <c r="B41" s="80" t="s">
        <v>408</v>
      </c>
      <c r="C41" s="236"/>
      <c r="D41" s="187"/>
      <c r="E41" s="187"/>
      <c r="F41" s="187"/>
      <c r="G41" s="187"/>
      <c r="H41" s="187"/>
      <c r="I41" s="187"/>
      <c r="J41" s="151"/>
      <c r="K41" s="151"/>
      <c r="L41" s="151"/>
    </row>
    <row r="42" spans="1:15">
      <c r="A42" s="190"/>
      <c r="B42" s="80"/>
      <c r="C42" s="236"/>
      <c r="D42" s="187"/>
      <c r="E42" s="187"/>
      <c r="F42" s="187"/>
      <c r="G42" s="187"/>
      <c r="H42" s="187"/>
      <c r="I42" s="169"/>
    </row>
    <row r="43" spans="1:15">
      <c r="A43" s="190"/>
      <c r="B43" s="80" t="s">
        <v>416</v>
      </c>
      <c r="C43" s="236"/>
      <c r="D43" s="187"/>
      <c r="E43" s="187"/>
      <c r="F43" s="187"/>
      <c r="G43" s="187"/>
      <c r="H43" s="187"/>
      <c r="I43" s="169"/>
    </row>
    <row r="44" spans="1:15">
      <c r="A44" s="190"/>
      <c r="B44" s="80" t="s">
        <v>417</v>
      </c>
      <c r="C44" s="236"/>
      <c r="D44" s="187"/>
      <c r="E44" s="187"/>
      <c r="F44" s="187"/>
      <c r="G44" s="187"/>
      <c r="H44" s="187"/>
      <c r="I44" s="169"/>
    </row>
    <row r="45" spans="1:15">
      <c r="A45" s="190"/>
      <c r="B45" s="80" t="s">
        <v>404</v>
      </c>
      <c r="C45" s="236"/>
      <c r="D45" s="187"/>
      <c r="E45" s="187"/>
      <c r="F45" s="187"/>
      <c r="G45" s="187"/>
      <c r="H45" s="187"/>
      <c r="I45" s="169"/>
    </row>
    <row r="46" spans="1:15">
      <c r="A46" s="190"/>
      <c r="B46" s="80" t="s">
        <v>405</v>
      </c>
      <c r="C46" s="236"/>
      <c r="D46" s="187"/>
      <c r="E46" s="187"/>
      <c r="F46" s="187"/>
      <c r="G46" s="187"/>
      <c r="H46" s="187"/>
      <c r="I46" s="169"/>
    </row>
    <row r="47" spans="1:15" ht="12.9">
      <c r="A47" s="190"/>
      <c r="B47" s="80" t="s">
        <v>244</v>
      </c>
      <c r="C47" s="191"/>
      <c r="D47" s="191"/>
      <c r="E47" s="191"/>
      <c r="F47" s="191"/>
      <c r="G47" s="191"/>
      <c r="H47" s="191"/>
      <c r="I47" s="197"/>
      <c r="J47" s="207"/>
    </row>
    <row r="48" spans="1:15" ht="12.9">
      <c r="A48" s="190"/>
      <c r="B48" s="80" t="s">
        <v>424</v>
      </c>
      <c r="C48" s="191"/>
      <c r="D48" s="191"/>
      <c r="E48" s="191"/>
      <c r="F48" s="191"/>
      <c r="G48" s="191"/>
      <c r="H48" s="191"/>
      <c r="I48" s="197"/>
      <c r="J48" s="207"/>
    </row>
    <row r="49" spans="1:8">
      <c r="A49" s="190"/>
      <c r="B49" s="80"/>
      <c r="C49" s="189"/>
      <c r="D49" s="145"/>
      <c r="E49" s="145"/>
      <c r="F49" s="145"/>
      <c r="G49" s="145"/>
      <c r="H49" s="145"/>
    </row>
    <row r="50" spans="1:8">
      <c r="A50" s="190"/>
      <c r="B50" s="80"/>
      <c r="C50" s="189"/>
      <c r="D50" s="145"/>
      <c r="E50" s="145"/>
      <c r="F50" s="145"/>
      <c r="G50" s="145"/>
      <c r="H50" s="145"/>
    </row>
    <row r="51" spans="1:8">
      <c r="B51" s="80"/>
      <c r="C51" s="145"/>
      <c r="D51" s="145"/>
      <c r="E51" s="145"/>
      <c r="F51" s="145"/>
      <c r="G51" s="145"/>
      <c r="H51" s="145"/>
    </row>
    <row r="52" spans="1:8">
      <c r="A52" s="145"/>
      <c r="B52" s="80"/>
      <c r="C52" s="145"/>
      <c r="D52" s="145"/>
      <c r="E52" s="145"/>
      <c r="F52" s="145"/>
      <c r="G52" s="145"/>
      <c r="H52" s="145"/>
    </row>
    <row r="53" spans="1:8">
      <c r="A53" s="145"/>
      <c r="B53" s="145"/>
      <c r="C53" s="145"/>
      <c r="D53" s="145"/>
      <c r="E53" s="145"/>
      <c r="F53" s="145"/>
      <c r="G53" s="145"/>
      <c r="H53" s="145"/>
    </row>
    <row r="54" spans="1:8">
      <c r="A54" s="145"/>
      <c r="B54" s="145"/>
      <c r="C54" s="145"/>
      <c r="D54" s="145"/>
      <c r="E54" s="145"/>
      <c r="F54" s="145"/>
      <c r="G54" s="145"/>
      <c r="H54" s="145"/>
    </row>
    <row r="55" spans="1:8">
      <c r="A55" s="145"/>
      <c r="B55" s="145"/>
      <c r="C55" s="145"/>
      <c r="D55" s="145"/>
      <c r="E55" s="145"/>
      <c r="F55" s="145"/>
      <c r="G55" s="145"/>
      <c r="H55" s="145"/>
    </row>
    <row r="56" spans="1:8">
      <c r="A56" s="145"/>
      <c r="B56" s="145"/>
      <c r="C56" s="145"/>
      <c r="D56" s="145"/>
      <c r="E56" s="145"/>
      <c r="F56" s="145"/>
      <c r="G56" s="145"/>
      <c r="H56" s="145"/>
    </row>
    <row r="57" spans="1:8">
      <c r="A57" s="145"/>
      <c r="B57" s="145"/>
      <c r="C57" s="145"/>
      <c r="D57" s="145"/>
      <c r="E57" s="145"/>
      <c r="F57" s="145"/>
      <c r="G57" s="145"/>
      <c r="H57" s="145"/>
    </row>
    <row r="58" spans="1:8">
      <c r="A58" s="145"/>
      <c r="B58" s="145"/>
      <c r="C58" s="145"/>
      <c r="D58" s="145"/>
      <c r="E58" s="145"/>
      <c r="F58" s="145"/>
      <c r="G58" s="145"/>
      <c r="H58" s="145"/>
    </row>
    <row r="59" spans="1:8">
      <c r="A59" s="145"/>
      <c r="B59" s="145"/>
      <c r="C59" s="145"/>
      <c r="D59" s="145"/>
      <c r="E59" s="145"/>
      <c r="F59" s="145"/>
      <c r="G59" s="145"/>
      <c r="H59" s="145"/>
    </row>
    <row r="60" spans="1:8">
      <c r="A60" s="145"/>
      <c r="B60" s="145"/>
      <c r="C60" s="145"/>
      <c r="D60" s="145"/>
      <c r="E60" s="145"/>
      <c r="F60" s="145"/>
      <c r="G60" s="145"/>
      <c r="H60" s="145"/>
    </row>
    <row r="61" spans="1:8">
      <c r="A61" s="145"/>
      <c r="B61" s="145"/>
      <c r="C61" s="145"/>
      <c r="D61" s="145"/>
      <c r="E61" s="145"/>
      <c r="F61" s="145"/>
      <c r="G61" s="145"/>
      <c r="H61" s="145"/>
    </row>
    <row r="62" spans="1:8">
      <c r="A62" s="145"/>
      <c r="B62" s="145"/>
      <c r="C62" s="145"/>
      <c r="D62" s="145"/>
      <c r="E62" s="145"/>
      <c r="F62" s="145"/>
      <c r="G62" s="145"/>
      <c r="H62" s="145"/>
    </row>
    <row r="63" spans="1:8">
      <c r="A63" s="145"/>
      <c r="B63" s="145"/>
      <c r="C63" s="145"/>
      <c r="D63" s="145"/>
      <c r="E63" s="145"/>
      <c r="F63" s="145"/>
      <c r="G63" s="145"/>
      <c r="H63" s="145"/>
    </row>
    <row r="64" spans="1:8">
      <c r="A64" s="145"/>
      <c r="B64" s="145"/>
      <c r="C64" s="145"/>
      <c r="D64" s="145"/>
      <c r="E64" s="145"/>
      <c r="F64" s="145"/>
      <c r="G64" s="145"/>
      <c r="H64" s="145"/>
    </row>
    <row r="65" spans="1:8">
      <c r="A65" s="145"/>
      <c r="B65" s="145"/>
      <c r="C65" s="145"/>
      <c r="D65" s="145"/>
      <c r="E65" s="145"/>
      <c r="F65" s="145"/>
      <c r="G65" s="145"/>
      <c r="H65" s="145"/>
    </row>
    <row r="66" spans="1:8">
      <c r="C66" s="145"/>
      <c r="D66" s="145"/>
      <c r="E66" s="145"/>
      <c r="F66" s="145"/>
      <c r="G66" s="145"/>
      <c r="H66" s="145"/>
    </row>
    <row r="67" spans="1:8">
      <c r="C67" s="145"/>
      <c r="D67" s="145"/>
      <c r="E67" s="145"/>
      <c r="F67" s="145"/>
      <c r="G67" s="145"/>
      <c r="H67" s="145"/>
    </row>
    <row r="68" spans="1:8">
      <c r="C68" s="145"/>
      <c r="D68" s="145"/>
      <c r="E68" s="145"/>
      <c r="F68" s="145"/>
      <c r="G68" s="145"/>
      <c r="H68" s="145"/>
    </row>
    <row r="69" spans="1:8">
      <c r="C69" s="145"/>
      <c r="D69" s="145"/>
      <c r="E69" s="145"/>
      <c r="F69" s="145"/>
      <c r="G69" s="145"/>
      <c r="H69" s="145"/>
    </row>
  </sheetData>
  <mergeCells count="10">
    <mergeCell ref="B8:B9"/>
    <mergeCell ref="K8:K9"/>
    <mergeCell ref="I8:I9"/>
    <mergeCell ref="J8:J9"/>
    <mergeCell ref="C8:C9"/>
    <mergeCell ref="D8:D9"/>
    <mergeCell ref="E8:E9"/>
    <mergeCell ref="F8:F9"/>
    <mergeCell ref="G8:G9"/>
    <mergeCell ref="H8:H9"/>
  </mergeCells>
  <hyperlinks>
    <hyperlink ref="B6" location="Índice!A1" display="VOLVER A INDICE" xr:uid="{00000000-0004-0000-0D00-000000000000}"/>
  </hyperlinks>
  <pageMargins left="0.75" right="0.75" top="1" bottom="1" header="0" footer="0"/>
  <pageSetup orientation="portrait" vertic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39997558519241921"/>
  </sheetPr>
  <dimension ref="A1:P63"/>
  <sheetViews>
    <sheetView workbookViewId="0">
      <selection activeCell="C18" sqref="C18"/>
    </sheetView>
  </sheetViews>
  <sheetFormatPr baseColWidth="10" defaultColWidth="11.3828125" defaultRowHeight="12.45" outlineLevelRow="1"/>
  <cols>
    <col min="1" max="1" width="1.3828125" style="152" customWidth="1"/>
    <col min="2" max="2" width="33.69140625" style="152" customWidth="1"/>
    <col min="3" max="3" width="26.3046875" style="152" customWidth="1"/>
    <col min="4" max="14" width="11.3828125" style="145"/>
    <col min="15" max="16384" width="11.3828125" style="152"/>
  </cols>
  <sheetData>
    <row r="1" spans="2:16" ht="6" customHeight="1"/>
    <row r="2" spans="2:16" s="154" customFormat="1" ht="16" customHeight="1">
      <c r="B2" s="11" t="s">
        <v>272</v>
      </c>
      <c r="C2" s="11"/>
      <c r="E2" s="176"/>
      <c r="F2" s="244"/>
      <c r="G2" s="149"/>
      <c r="H2" s="149"/>
      <c r="I2" s="149"/>
      <c r="J2" s="149"/>
      <c r="K2" s="149"/>
      <c r="L2" s="149"/>
      <c r="M2" s="149"/>
      <c r="N2" s="149"/>
    </row>
    <row r="3" spans="2:16" s="154" customFormat="1" ht="16" customHeight="1">
      <c r="B3" s="11" t="s">
        <v>421</v>
      </c>
      <c r="C3" s="11"/>
      <c r="E3" s="175"/>
      <c r="F3" s="244"/>
      <c r="G3" s="149"/>
      <c r="H3" s="149"/>
      <c r="I3" s="149"/>
      <c r="J3" s="149"/>
      <c r="K3" s="149"/>
      <c r="L3" s="149"/>
      <c r="M3" s="149"/>
      <c r="N3" s="149"/>
    </row>
    <row r="4" spans="2:16" s="154" customFormat="1" ht="16" customHeight="1">
      <c r="B4" s="11" t="s">
        <v>1</v>
      </c>
      <c r="C4" s="11"/>
      <c r="E4" s="175"/>
      <c r="F4" s="244"/>
      <c r="G4" s="149"/>
      <c r="H4" s="149"/>
      <c r="I4" s="149"/>
      <c r="J4" s="149"/>
      <c r="K4" s="149"/>
      <c r="L4" s="149"/>
      <c r="M4" s="149"/>
      <c r="N4" s="149"/>
    </row>
    <row r="5" spans="2:16" s="154" customFormat="1" ht="16" customHeight="1">
      <c r="B5" s="4" t="s">
        <v>2</v>
      </c>
      <c r="C5" s="11"/>
      <c r="E5" s="175"/>
      <c r="F5" s="244"/>
      <c r="G5" s="149"/>
      <c r="H5" s="149"/>
      <c r="I5" s="149"/>
      <c r="J5" s="149"/>
      <c r="K5" s="149"/>
      <c r="L5" s="149"/>
      <c r="M5" s="149"/>
      <c r="N5" s="149"/>
    </row>
    <row r="6" spans="2:16" s="154" customFormat="1" ht="16" customHeight="1">
      <c r="B6" s="4"/>
      <c r="C6" s="11"/>
      <c r="E6" s="175"/>
      <c r="F6" s="244"/>
      <c r="G6" s="149"/>
      <c r="H6" s="149"/>
      <c r="I6" s="149"/>
      <c r="J6" s="149"/>
      <c r="K6" s="149"/>
      <c r="L6" s="149"/>
      <c r="M6" s="149"/>
      <c r="N6" s="149"/>
    </row>
    <row r="7" spans="2:16" s="154" customFormat="1" ht="16" customHeight="1">
      <c r="B7" s="64"/>
      <c r="C7" s="62" t="s">
        <v>272</v>
      </c>
      <c r="F7" s="244"/>
      <c r="G7" s="149"/>
      <c r="H7" s="149"/>
      <c r="I7" s="149"/>
      <c r="J7" s="149"/>
      <c r="K7" s="149"/>
      <c r="L7" s="149"/>
      <c r="M7" s="149"/>
      <c r="N7" s="149"/>
    </row>
    <row r="8" spans="2:16" s="154" customFormat="1" ht="16" customHeight="1">
      <c r="B8" s="422" t="s">
        <v>271</v>
      </c>
      <c r="C8" s="359">
        <f>'Producción bruta'!E32</f>
        <v>3532.5778226642797</v>
      </c>
      <c r="F8" s="244"/>
      <c r="G8" s="149"/>
      <c r="H8" s="149"/>
      <c r="I8" s="149"/>
      <c r="J8" s="149"/>
      <c r="K8" s="149"/>
      <c r="L8" s="149"/>
      <c r="M8" s="149"/>
      <c r="N8" s="149"/>
    </row>
    <row r="9" spans="2:16" s="154" customFormat="1" ht="16" customHeight="1">
      <c r="B9" s="422" t="s">
        <v>270</v>
      </c>
      <c r="C9" s="359">
        <f>'Balance de energía'!X10</f>
        <v>0</v>
      </c>
      <c r="F9" s="244"/>
      <c r="G9" s="149"/>
      <c r="H9" s="149"/>
      <c r="I9" s="149"/>
      <c r="J9" s="149"/>
      <c r="K9" s="149"/>
      <c r="L9" s="149"/>
      <c r="M9" s="149"/>
      <c r="N9" s="149"/>
      <c r="O9" s="149"/>
      <c r="P9" s="149"/>
    </row>
    <row r="10" spans="2:16" s="154" customFormat="1" ht="16" customHeight="1">
      <c r="B10" s="422" t="s">
        <v>269</v>
      </c>
      <c r="C10" s="359">
        <f>'Balance de energía'!X11</f>
        <v>0</v>
      </c>
      <c r="D10" s="175"/>
      <c r="E10" s="175"/>
      <c r="F10" s="244"/>
      <c r="G10" s="149"/>
      <c r="H10" s="149"/>
      <c r="I10" s="149"/>
      <c r="J10" s="149"/>
      <c r="K10" s="149"/>
      <c r="L10" s="149"/>
      <c r="M10" s="149"/>
      <c r="N10" s="149"/>
      <c r="O10" s="149"/>
      <c r="P10" s="149"/>
    </row>
    <row r="11" spans="2:16" s="154" customFormat="1" ht="16" customHeight="1">
      <c r="B11" s="422" t="s">
        <v>268</v>
      </c>
      <c r="C11" s="359">
        <f>'Balance de energía'!X14+'Balance de energía'!X15+'Balance de energía'!X25</f>
        <v>-298.10136935386856</v>
      </c>
      <c r="D11" s="175"/>
      <c r="E11" s="175"/>
      <c r="F11" s="244"/>
      <c r="G11" s="149"/>
      <c r="H11" s="149"/>
      <c r="I11" s="149"/>
      <c r="J11" s="149"/>
      <c r="K11" s="149"/>
      <c r="L11" s="149"/>
      <c r="M11" s="149"/>
      <c r="N11" s="149"/>
      <c r="O11" s="149"/>
      <c r="P11" s="149"/>
    </row>
    <row r="12" spans="2:16" s="154" customFormat="1" ht="16" customHeight="1">
      <c r="B12" s="421" t="s">
        <v>90</v>
      </c>
      <c r="C12" s="495">
        <f>'Matriz de consumos'!W9</f>
        <v>3830.6791920181481</v>
      </c>
      <c r="D12" s="175"/>
      <c r="E12" s="175"/>
      <c r="F12" s="244"/>
      <c r="G12" s="149"/>
      <c r="H12" s="149"/>
      <c r="I12" s="149"/>
      <c r="J12" s="149"/>
      <c r="K12" s="149"/>
      <c r="L12" s="149"/>
      <c r="M12" s="149"/>
      <c r="N12" s="149"/>
      <c r="O12" s="149"/>
      <c r="P12" s="149"/>
    </row>
    <row r="13" spans="2:16" s="154" customFormat="1" ht="16" customHeight="1">
      <c r="B13" s="496" t="s">
        <v>267</v>
      </c>
      <c r="C13" s="420">
        <f>'Balance de energía'!X27</f>
        <v>2366.5603237675482</v>
      </c>
      <c r="D13" s="175"/>
      <c r="E13" s="175"/>
      <c r="F13" s="244"/>
      <c r="G13" s="149"/>
      <c r="H13" s="149"/>
      <c r="I13" s="149"/>
      <c r="J13" s="149"/>
      <c r="K13" s="149"/>
      <c r="L13" s="149"/>
      <c r="M13" s="149"/>
      <c r="N13" s="149"/>
      <c r="O13" s="149"/>
      <c r="P13" s="149"/>
    </row>
    <row r="14" spans="2:16" s="154" customFormat="1" ht="16" customHeight="1">
      <c r="B14" s="496" t="s">
        <v>266</v>
      </c>
      <c r="C14" s="420">
        <f>+SUM(C15:C19)</f>
        <v>1511.1447892205999</v>
      </c>
      <c r="D14" s="175"/>
      <c r="E14" s="175"/>
      <c r="F14" s="244"/>
      <c r="G14" s="149"/>
      <c r="H14" s="149"/>
      <c r="I14" s="149"/>
      <c r="J14" s="149"/>
      <c r="K14" s="149"/>
      <c r="L14" s="149"/>
      <c r="M14" s="149"/>
      <c r="N14" s="149"/>
      <c r="O14" s="149"/>
      <c r="P14" s="149"/>
    </row>
    <row r="15" spans="2:16" s="154" customFormat="1" ht="16" customHeight="1" outlineLevel="1">
      <c r="B15" s="497" t="s">
        <v>265</v>
      </c>
      <c r="C15" s="494">
        <v>614.11377980159989</v>
      </c>
      <c r="D15" s="175"/>
      <c r="E15" s="175"/>
      <c r="F15" s="244"/>
      <c r="G15" s="149"/>
      <c r="H15" s="149"/>
      <c r="I15" s="149"/>
      <c r="J15" s="149"/>
      <c r="K15" s="149"/>
      <c r="L15" s="149"/>
      <c r="M15" s="149"/>
      <c r="N15" s="149"/>
      <c r="O15" s="149"/>
      <c r="P15" s="149"/>
    </row>
    <row r="16" spans="2:16" s="154" customFormat="1" ht="16" customHeight="1" outlineLevel="1">
      <c r="B16" s="498" t="s">
        <v>264</v>
      </c>
      <c r="C16" s="494">
        <v>89.472870864000015</v>
      </c>
      <c r="D16" s="175"/>
      <c r="E16" s="175"/>
      <c r="F16" s="244"/>
      <c r="G16" s="149"/>
      <c r="H16" s="149"/>
      <c r="I16" s="149"/>
      <c r="J16" s="149"/>
      <c r="K16" s="149"/>
      <c r="L16" s="149"/>
      <c r="M16" s="149"/>
      <c r="N16" s="149"/>
      <c r="O16" s="149"/>
      <c r="P16" s="149"/>
    </row>
    <row r="17" spans="1:16" ht="16.5" customHeight="1" outlineLevel="1">
      <c r="B17" s="498" t="s">
        <v>263</v>
      </c>
      <c r="C17" s="494">
        <v>730.90220195999996</v>
      </c>
      <c r="D17" s="242"/>
      <c r="E17" s="242"/>
      <c r="F17" s="241"/>
      <c r="O17" s="145"/>
      <c r="P17" s="145"/>
    </row>
    <row r="18" spans="1:16" s="145" customFormat="1" ht="12.9" outlineLevel="1">
      <c r="A18" s="189"/>
      <c r="B18" s="498" t="s">
        <v>262</v>
      </c>
      <c r="C18" s="494">
        <v>29.630015624999999</v>
      </c>
      <c r="D18" s="191"/>
      <c r="E18" s="191"/>
      <c r="F18" s="243"/>
    </row>
    <row r="19" spans="1:16" s="145" customFormat="1" ht="12.9" outlineLevel="1">
      <c r="A19" s="189"/>
      <c r="B19" s="499" t="s">
        <v>261</v>
      </c>
      <c r="C19" s="494">
        <v>47.02592096999998</v>
      </c>
      <c r="D19" s="191"/>
      <c r="E19" s="191"/>
      <c r="F19" s="243"/>
    </row>
    <row r="20" spans="1:16" s="145" customFormat="1" ht="12.9">
      <c r="B20" s="165"/>
      <c r="C20" s="493"/>
      <c r="D20" s="242"/>
      <c r="E20" s="242"/>
      <c r="F20" s="241"/>
    </row>
    <row r="21" spans="1:16" s="145" customFormat="1"/>
    <row r="22" spans="1:16" s="145" customFormat="1">
      <c r="B22" s="80" t="s">
        <v>244</v>
      </c>
    </row>
    <row r="23" spans="1:16" s="145" customFormat="1">
      <c r="B23" s="80" t="s">
        <v>424</v>
      </c>
    </row>
    <row r="24" spans="1:16" s="145" customFormat="1">
      <c r="B24" s="80"/>
    </row>
    <row r="25" spans="1:16" s="145" customFormat="1"/>
    <row r="26" spans="1:16" s="145" customFormat="1"/>
    <row r="27" spans="1:16" s="145" customFormat="1"/>
    <row r="28" spans="1:16" s="145" customFormat="1"/>
    <row r="29" spans="1:16" s="145" customFormat="1"/>
    <row r="30" spans="1:16" s="145" customFormat="1"/>
    <row r="31" spans="1:16" s="145" customFormat="1"/>
    <row r="32" spans="1:16" s="145" customFormat="1"/>
    <row r="33" s="145" customFormat="1"/>
    <row r="34" s="145" customFormat="1"/>
    <row r="35" s="145" customFormat="1"/>
    <row r="36" s="145" customFormat="1"/>
    <row r="37" s="145" customFormat="1"/>
    <row r="38" s="145" customFormat="1"/>
    <row r="39" s="145" customFormat="1"/>
    <row r="40" s="145" customFormat="1"/>
    <row r="41" s="145" customFormat="1"/>
    <row r="42" s="145" customFormat="1"/>
    <row r="43" s="145" customFormat="1"/>
    <row r="44" s="145" customFormat="1"/>
    <row r="45" s="145" customFormat="1"/>
    <row r="46" s="145" customFormat="1"/>
    <row r="47" s="145" customFormat="1"/>
    <row r="48" s="145" customFormat="1"/>
    <row r="49" spans="3:16" s="145" customFormat="1"/>
    <row r="50" spans="3:16">
      <c r="C50" s="145"/>
      <c r="O50" s="145"/>
      <c r="P50" s="145"/>
    </row>
    <row r="51" spans="3:16">
      <c r="C51" s="145"/>
      <c r="O51" s="145"/>
      <c r="P51" s="145"/>
    </row>
    <row r="52" spans="3:16">
      <c r="C52" s="145"/>
      <c r="O52" s="145"/>
      <c r="P52" s="145"/>
    </row>
    <row r="53" spans="3:16">
      <c r="C53" s="145"/>
      <c r="O53" s="145"/>
      <c r="P53" s="145"/>
    </row>
    <row r="54" spans="3:16">
      <c r="C54" s="145"/>
      <c r="O54" s="145"/>
      <c r="P54" s="145"/>
    </row>
    <row r="55" spans="3:16">
      <c r="C55" s="145"/>
      <c r="O55" s="145"/>
      <c r="P55" s="145"/>
    </row>
    <row r="56" spans="3:16">
      <c r="C56" s="145"/>
      <c r="O56" s="145"/>
      <c r="P56" s="145"/>
    </row>
    <row r="57" spans="3:16">
      <c r="C57" s="145"/>
      <c r="O57" s="145"/>
      <c r="P57" s="145"/>
    </row>
    <row r="58" spans="3:16">
      <c r="C58" s="145"/>
      <c r="O58" s="145"/>
      <c r="P58" s="145"/>
    </row>
    <row r="59" spans="3:16">
      <c r="C59" s="145"/>
      <c r="O59" s="145"/>
      <c r="P59" s="145"/>
    </row>
    <row r="60" spans="3:16">
      <c r="C60" s="145"/>
      <c r="O60" s="145"/>
      <c r="P60" s="145"/>
    </row>
    <row r="61" spans="3:16">
      <c r="C61" s="145"/>
      <c r="O61" s="145"/>
      <c r="P61" s="145"/>
    </row>
    <row r="62" spans="3:16">
      <c r="C62" s="145"/>
      <c r="O62" s="145"/>
      <c r="P62" s="145"/>
    </row>
    <row r="63" spans="3:16">
      <c r="C63" s="145"/>
      <c r="O63" s="145"/>
      <c r="P63" s="145"/>
    </row>
  </sheetData>
  <hyperlinks>
    <hyperlink ref="B5" location="Índice!A1" display="VOLVER A INDICE" xr:uid="{00000000-0004-0000-0E00-000000000000}"/>
  </hyperlinks>
  <pageMargins left="0.75" right="0.75" top="1" bottom="1" header="0" footer="0"/>
  <pageSetup orientation="portrait"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E40"/>
  <sheetViews>
    <sheetView zoomScaleNormal="100" workbookViewId="0"/>
  </sheetViews>
  <sheetFormatPr baseColWidth="10" defaultColWidth="9.15234375" defaultRowHeight="14.6"/>
  <cols>
    <col min="1" max="1" width="2.53515625" style="58" customWidth="1"/>
    <col min="2" max="2" width="6" style="58" customWidth="1"/>
    <col min="3" max="3" width="9.15234375" style="58"/>
    <col min="4" max="4" width="22.3828125" style="58" customWidth="1"/>
    <col min="5" max="5" width="14.53515625" style="58" bestFit="1" customWidth="1"/>
    <col min="6" max="16384" width="9.15234375" style="58"/>
  </cols>
  <sheetData>
    <row r="2" spans="2:5">
      <c r="B2" s="11" t="s">
        <v>78</v>
      </c>
    </row>
    <row r="3" spans="2:5">
      <c r="B3" s="11" t="s">
        <v>421</v>
      </c>
    </row>
    <row r="4" spans="2:5">
      <c r="B4" s="11" t="s">
        <v>1</v>
      </c>
    </row>
    <row r="5" spans="2:5">
      <c r="B5" s="4" t="s">
        <v>2</v>
      </c>
    </row>
    <row r="7" spans="2:5">
      <c r="B7" s="64" t="s">
        <v>79</v>
      </c>
      <c r="C7" s="62"/>
      <c r="D7" s="62"/>
      <c r="E7" s="62" t="s">
        <v>80</v>
      </c>
    </row>
    <row r="8" spans="2:5">
      <c r="B8" s="66"/>
      <c r="C8" s="66" t="s">
        <v>81</v>
      </c>
      <c r="D8" s="62"/>
      <c r="E8" s="62">
        <f>+SUM(E9:E18)</f>
        <v>126221.12778714061</v>
      </c>
    </row>
    <row r="9" spans="2:5">
      <c r="B9" s="63"/>
      <c r="C9" s="65" t="s">
        <v>11</v>
      </c>
      <c r="D9" s="63"/>
      <c r="E9" s="61">
        <f>'Balance de energía'!D9</f>
        <v>993.33607090944713</v>
      </c>
    </row>
    <row r="10" spans="2:5">
      <c r="B10" s="63"/>
      <c r="C10" s="65" t="s">
        <v>12</v>
      </c>
      <c r="D10" s="63"/>
      <c r="E10" s="61">
        <f>'Balance de energía'!E9</f>
        <v>11133.916062146953</v>
      </c>
    </row>
    <row r="11" spans="2:5">
      <c r="B11" s="63"/>
      <c r="C11" s="65" t="s">
        <v>13</v>
      </c>
      <c r="D11" s="63"/>
      <c r="E11" s="61">
        <f>'Balance de energía'!F9</f>
        <v>180.446</v>
      </c>
    </row>
    <row r="12" spans="2:5">
      <c r="B12" s="63"/>
      <c r="C12" s="65" t="s">
        <v>82</v>
      </c>
      <c r="D12" s="63"/>
      <c r="E12" s="61">
        <f>'Balance de energía'!G9</f>
        <v>54660.41588227608</v>
      </c>
    </row>
    <row r="13" spans="2:5">
      <c r="B13" s="63"/>
      <c r="C13" s="65" t="s">
        <v>423</v>
      </c>
      <c r="D13" s="63"/>
      <c r="E13" s="67">
        <v>24439.013738636</v>
      </c>
    </row>
    <row r="14" spans="2:5">
      <c r="B14" s="63"/>
      <c r="C14" s="65" t="s">
        <v>15</v>
      </c>
      <c r="D14" s="63"/>
      <c r="E14" s="61">
        <f>+'Balance de energía'!I9</f>
        <v>15542.154862689005</v>
      </c>
    </row>
    <row r="15" spans="2:5">
      <c r="B15" s="63"/>
      <c r="C15" s="65" t="s">
        <v>16</v>
      </c>
      <c r="D15" s="63"/>
      <c r="E15" s="61">
        <f>+'Balance de energía'!J9</f>
        <v>6560.1642864946534</v>
      </c>
    </row>
    <row r="16" spans="2:5">
      <c r="B16" s="63"/>
      <c r="C16" s="65" t="s">
        <v>17</v>
      </c>
      <c r="D16" s="63"/>
      <c r="E16" s="61">
        <f>+'Balance de energía'!K9</f>
        <v>9086.2148754144728</v>
      </c>
    </row>
    <row r="17" spans="2:5">
      <c r="B17" s="63"/>
      <c r="C17" s="65" t="s">
        <v>18</v>
      </c>
      <c r="D17" s="63"/>
      <c r="E17" s="61">
        <f>'Balance de energía'!L9</f>
        <v>839.06600857400508</v>
      </c>
    </row>
    <row r="18" spans="2:5">
      <c r="B18" s="63"/>
      <c r="C18" s="65" t="s">
        <v>400</v>
      </c>
      <c r="D18" s="63"/>
      <c r="E18" s="61">
        <f>+'Balance de energía'!M9</f>
        <v>2786.3999999999996</v>
      </c>
    </row>
    <row r="19" spans="2:5">
      <c r="B19" s="66"/>
      <c r="C19" s="66" t="s">
        <v>83</v>
      </c>
      <c r="D19" s="60"/>
      <c r="E19" s="60">
        <f>+SUM(E20,E21,E33,E38)</f>
        <v>183510.67054182451</v>
      </c>
    </row>
    <row r="20" spans="2:5">
      <c r="B20" s="63"/>
      <c r="C20" s="71" t="s">
        <v>6</v>
      </c>
      <c r="D20" s="71"/>
      <c r="E20" s="61">
        <f>+SUM('Balance de energía'!Y18:Y19)</f>
        <v>75145.460547911789</v>
      </c>
    </row>
    <row r="21" spans="2:5">
      <c r="B21" s="68"/>
      <c r="C21" s="70" t="s">
        <v>84</v>
      </c>
      <c r="D21" s="70"/>
      <c r="E21" s="68">
        <f>+SUM(E22:E32)</f>
        <v>99497.65782251273</v>
      </c>
    </row>
    <row r="22" spans="2:5">
      <c r="B22" s="63"/>
      <c r="C22" s="63"/>
      <c r="D22" s="71" t="s">
        <v>19</v>
      </c>
      <c r="E22" s="61">
        <v>33272.404860659997</v>
      </c>
    </row>
    <row r="23" spans="2:5">
      <c r="B23" s="63"/>
      <c r="C23" s="63"/>
      <c r="D23" s="65" t="s">
        <v>20</v>
      </c>
      <c r="E23" s="61">
        <v>11409.784818074999</v>
      </c>
    </row>
    <row r="24" spans="2:5">
      <c r="B24" s="63"/>
      <c r="C24" s="63"/>
      <c r="D24" s="65" t="s">
        <v>21</v>
      </c>
      <c r="E24" s="61">
        <v>33359.664942128002</v>
      </c>
    </row>
    <row r="25" spans="2:5">
      <c r="B25" s="63"/>
      <c r="C25" s="63"/>
      <c r="D25" s="65" t="s">
        <v>22</v>
      </c>
      <c r="E25" s="61">
        <v>1967.9774396130001</v>
      </c>
    </row>
    <row r="26" spans="2:5">
      <c r="B26" s="63"/>
      <c r="C26" s="63"/>
      <c r="D26" s="65" t="s">
        <v>23</v>
      </c>
      <c r="E26" s="61">
        <v>5912.3673986850008</v>
      </c>
    </row>
    <row r="27" spans="2:5">
      <c r="B27" s="63"/>
      <c r="C27" s="63"/>
      <c r="D27" s="65" t="s">
        <v>24</v>
      </c>
      <c r="E27" s="61">
        <v>33.04595406</v>
      </c>
    </row>
    <row r="28" spans="2:5">
      <c r="B28" s="63"/>
      <c r="C28" s="63"/>
      <c r="D28" s="65" t="s">
        <v>25</v>
      </c>
      <c r="E28" s="61">
        <v>4015.1492076239997</v>
      </c>
    </row>
    <row r="29" spans="2:5">
      <c r="B29" s="63"/>
      <c r="C29" s="63"/>
      <c r="D29" s="65" t="s">
        <v>26</v>
      </c>
      <c r="E29" s="61">
        <v>2674.11956745</v>
      </c>
    </row>
    <row r="30" spans="2:5">
      <c r="B30" s="63"/>
      <c r="C30" s="63"/>
      <c r="D30" s="65" t="s">
        <v>27</v>
      </c>
      <c r="E30" s="61">
        <v>1.4069133198590984</v>
      </c>
    </row>
    <row r="31" spans="2:5">
      <c r="B31" s="63"/>
      <c r="C31" s="63"/>
      <c r="D31" s="65" t="s">
        <v>28</v>
      </c>
      <c r="E31" s="61">
        <v>3319.1588982335875</v>
      </c>
    </row>
    <row r="32" spans="2:5">
      <c r="B32" s="63"/>
      <c r="C32" s="63"/>
      <c r="D32" s="65" t="s">
        <v>29</v>
      </c>
      <c r="E32" s="61">
        <v>3532.5778226642797</v>
      </c>
    </row>
    <row r="33" spans="2:5">
      <c r="B33" s="72"/>
      <c r="C33" s="72" t="s">
        <v>85</v>
      </c>
      <c r="D33" s="69"/>
      <c r="E33" s="68">
        <f>+SUM(E34:E37)</f>
        <v>4498.021594400001</v>
      </c>
    </row>
    <row r="34" spans="2:5">
      <c r="B34" s="63"/>
      <c r="C34" s="63"/>
      <c r="D34" s="65" t="s">
        <v>30</v>
      </c>
      <c r="E34" s="61">
        <v>2577.5245944000008</v>
      </c>
    </row>
    <row r="35" spans="2:5">
      <c r="B35" s="63"/>
      <c r="C35" s="63"/>
      <c r="D35" s="65" t="s">
        <v>31</v>
      </c>
      <c r="E35" s="61">
        <v>914.90599999999995</v>
      </c>
    </row>
    <row r="36" spans="2:5">
      <c r="B36" s="63"/>
      <c r="C36" s="63"/>
      <c r="D36" s="65" t="s">
        <v>32</v>
      </c>
      <c r="E36" s="67">
        <v>145.47999999999999</v>
      </c>
    </row>
    <row r="37" spans="2:5">
      <c r="B37" s="63"/>
      <c r="C37" s="63"/>
      <c r="D37" s="65" t="s">
        <v>33</v>
      </c>
      <c r="E37" s="67">
        <v>860.11099999999999</v>
      </c>
    </row>
    <row r="38" spans="2:5">
      <c r="B38" s="72"/>
      <c r="C38" s="72" t="s">
        <v>86</v>
      </c>
      <c r="D38" s="69"/>
      <c r="E38" s="73">
        <f>+SUM(E39:E40)</f>
        <v>4369.5305770000004</v>
      </c>
    </row>
    <row r="39" spans="2:5">
      <c r="B39" s="63"/>
      <c r="C39" s="63"/>
      <c r="D39" s="65" t="s">
        <v>8</v>
      </c>
      <c r="E39" s="67">
        <v>0</v>
      </c>
    </row>
    <row r="40" spans="2:5">
      <c r="B40" s="63"/>
      <c r="C40" s="63"/>
      <c r="D40" s="65" t="s">
        <v>9</v>
      </c>
      <c r="E40" s="67">
        <v>4369.5305770000004</v>
      </c>
    </row>
  </sheetData>
  <hyperlinks>
    <hyperlink ref="B5" location="Índice!A1" display="VOLVER A INDIC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E59"/>
  <sheetViews>
    <sheetView zoomScaleNormal="100" workbookViewId="0">
      <pane xSplit="2" ySplit="11" topLeftCell="C12" activePane="bottomRight" state="frozen"/>
      <selection pane="topRight" activeCell="C1" sqref="C1"/>
      <selection pane="bottomLeft" activeCell="A12" sqref="A12"/>
      <selection pane="bottomRight"/>
    </sheetView>
  </sheetViews>
  <sheetFormatPr baseColWidth="10" defaultColWidth="11.3828125" defaultRowHeight="14.15"/>
  <cols>
    <col min="1" max="1" width="3.69140625" style="557" customWidth="1"/>
    <col min="2" max="2" width="31.15234375" style="557" customWidth="1"/>
    <col min="3" max="30" width="11.3828125" style="557"/>
    <col min="31" max="31" width="12.53515625" style="557" bestFit="1" customWidth="1"/>
    <col min="32" max="16384" width="11.3828125" style="557"/>
  </cols>
  <sheetData>
    <row r="2" spans="2:31">
      <c r="B2" s="11" t="s">
        <v>100</v>
      </c>
    </row>
    <row r="3" spans="2:31">
      <c r="B3" s="11" t="s">
        <v>421</v>
      </c>
    </row>
    <row r="4" spans="2:31">
      <c r="B4" s="11" t="s">
        <v>1</v>
      </c>
    </row>
    <row r="5" spans="2:31">
      <c r="B5" s="12" t="s">
        <v>2</v>
      </c>
      <c r="N5" s="79"/>
    </row>
    <row r="7" spans="2:31">
      <c r="B7" s="558"/>
      <c r="C7" s="595" t="s">
        <v>4</v>
      </c>
      <c r="D7" s="596"/>
      <c r="E7" s="596"/>
      <c r="F7" s="596"/>
      <c r="G7" s="596"/>
      <c r="H7" s="596"/>
      <c r="I7" s="596"/>
      <c r="J7" s="596"/>
      <c r="K7" s="596"/>
      <c r="L7" s="596"/>
      <c r="M7" s="599" t="s">
        <v>5</v>
      </c>
      <c r="N7" s="600"/>
      <c r="O7" s="600"/>
      <c r="P7" s="600"/>
      <c r="Q7" s="600"/>
      <c r="R7" s="600"/>
      <c r="S7" s="600"/>
      <c r="T7" s="600"/>
      <c r="U7" s="600"/>
      <c r="V7" s="600"/>
      <c r="W7" s="601"/>
      <c r="X7" s="602" t="s">
        <v>6</v>
      </c>
      <c r="Y7" s="595" t="s">
        <v>7</v>
      </c>
      <c r="Z7" s="596"/>
      <c r="AA7" s="596"/>
      <c r="AB7" s="604"/>
      <c r="AC7" s="605" t="s">
        <v>8</v>
      </c>
      <c r="AD7" s="607" t="s">
        <v>9</v>
      </c>
      <c r="AE7" s="597" t="s">
        <v>10</v>
      </c>
    </row>
    <row r="8" spans="2:31" ht="20.6">
      <c r="B8" s="559"/>
      <c r="C8" s="100" t="s">
        <v>11</v>
      </c>
      <c r="D8" s="86" t="s">
        <v>12</v>
      </c>
      <c r="E8" s="86" t="s">
        <v>13</v>
      </c>
      <c r="F8" s="86" t="s">
        <v>14</v>
      </c>
      <c r="G8" s="86" t="s">
        <v>423</v>
      </c>
      <c r="H8" s="86" t="s">
        <v>15</v>
      </c>
      <c r="I8" s="86" t="s">
        <v>16</v>
      </c>
      <c r="J8" s="86" t="s">
        <v>17</v>
      </c>
      <c r="K8" s="86" t="s">
        <v>18</v>
      </c>
      <c r="L8" s="86" t="s">
        <v>400</v>
      </c>
      <c r="M8" s="560" t="s">
        <v>19</v>
      </c>
      <c r="N8" s="88" t="s">
        <v>20</v>
      </c>
      <c r="O8" s="88" t="s">
        <v>21</v>
      </c>
      <c r="P8" s="86" t="s">
        <v>22</v>
      </c>
      <c r="Q8" s="86" t="s">
        <v>23</v>
      </c>
      <c r="R8" s="86" t="s">
        <v>24</v>
      </c>
      <c r="S8" s="86" t="s">
        <v>25</v>
      </c>
      <c r="T8" s="86" t="s">
        <v>26</v>
      </c>
      <c r="U8" s="86" t="s">
        <v>27</v>
      </c>
      <c r="V8" s="86" t="s">
        <v>28</v>
      </c>
      <c r="W8" s="86" t="s">
        <v>29</v>
      </c>
      <c r="X8" s="603"/>
      <c r="Y8" s="561" t="s">
        <v>30</v>
      </c>
      <c r="Z8" s="562" t="s">
        <v>31</v>
      </c>
      <c r="AA8" s="562" t="s">
        <v>32</v>
      </c>
      <c r="AB8" s="563" t="s">
        <v>33</v>
      </c>
      <c r="AC8" s="606"/>
      <c r="AD8" s="608"/>
      <c r="AE8" s="598"/>
    </row>
    <row r="9" spans="2:31">
      <c r="B9" s="99" t="s">
        <v>90</v>
      </c>
      <c r="C9" s="564">
        <f>C11+C21</f>
        <v>86468.246717331975</v>
      </c>
      <c r="D9" s="565">
        <f t="shared" ref="D9:AD9" si="0">D11+D21</f>
        <v>59827.315342545131</v>
      </c>
      <c r="E9" s="565">
        <f t="shared" si="0"/>
        <v>69033.1683917107</v>
      </c>
      <c r="F9" s="565">
        <f t="shared" si="0"/>
        <v>56979.226769888519</v>
      </c>
      <c r="G9" s="565">
        <f t="shared" si="0"/>
        <v>24438.220003609997</v>
      </c>
      <c r="H9" s="565">
        <f t="shared" si="0"/>
        <v>15542.154862689005</v>
      </c>
      <c r="I9" s="565">
        <f t="shared" si="0"/>
        <v>6560.1642864946534</v>
      </c>
      <c r="J9" s="565">
        <f t="shared" si="0"/>
        <v>9086.2148754144728</v>
      </c>
      <c r="K9" s="565">
        <f t="shared" si="0"/>
        <v>694.63897897400489</v>
      </c>
      <c r="L9" s="565">
        <f t="shared" si="0"/>
        <v>2786.3999999999996</v>
      </c>
      <c r="M9" s="564">
        <f t="shared" si="0"/>
        <v>95965.639022984309</v>
      </c>
      <c r="N9" s="565">
        <f t="shared" si="0"/>
        <v>8144.3552864939993</v>
      </c>
      <c r="O9" s="565">
        <f t="shared" si="0"/>
        <v>40691.920854926895</v>
      </c>
      <c r="P9" s="565">
        <f t="shared" si="0"/>
        <v>1964.7623396065358</v>
      </c>
      <c r="Q9" s="565">
        <f t="shared" si="0"/>
        <v>18579.657572346277</v>
      </c>
      <c r="R9" s="565">
        <f t="shared" si="0"/>
        <v>42.682600172231766</v>
      </c>
      <c r="S9" s="565">
        <f t="shared" si="0"/>
        <v>9265.1234217502806</v>
      </c>
      <c r="T9" s="565">
        <f t="shared" si="0"/>
        <v>4235.8957609300005</v>
      </c>
      <c r="U9" s="565">
        <f t="shared" si="0"/>
        <v>1.4069133198590984</v>
      </c>
      <c r="V9" s="565">
        <f t="shared" si="0"/>
        <v>3163.9918305990805</v>
      </c>
      <c r="W9" s="565">
        <f t="shared" si="0"/>
        <v>3830.6791920181481</v>
      </c>
      <c r="X9" s="566">
        <f t="shared" si="0"/>
        <v>68029.427949165984</v>
      </c>
      <c r="Y9" s="565">
        <f t="shared" si="0"/>
        <v>2221.4625414000006</v>
      </c>
      <c r="Z9" s="565">
        <f t="shared" si="0"/>
        <v>878.37799999999993</v>
      </c>
      <c r="AA9" s="565">
        <f t="shared" si="0"/>
        <v>145.47999999999999</v>
      </c>
      <c r="AB9" s="565">
        <f t="shared" si="0"/>
        <v>633.327</v>
      </c>
      <c r="AC9" s="566">
        <f t="shared" si="0"/>
        <v>0</v>
      </c>
      <c r="AD9" s="565">
        <f t="shared" si="0"/>
        <v>0</v>
      </c>
      <c r="AE9" s="21">
        <f>AE11+AE21</f>
        <v>589209.94051437208</v>
      </c>
    </row>
    <row r="11" spans="2:31">
      <c r="B11" s="95" t="s">
        <v>101</v>
      </c>
      <c r="C11" s="564">
        <f>SUM(C12:C19)</f>
        <v>86468.246717331975</v>
      </c>
      <c r="D11" s="565">
        <f t="shared" ref="D11:AD11" si="1">SUM(D12:D19)</f>
        <v>38211.176358825418</v>
      </c>
      <c r="E11" s="565">
        <f t="shared" si="1"/>
        <v>67362.955478120697</v>
      </c>
      <c r="F11" s="565">
        <f t="shared" si="1"/>
        <v>25544.158326917906</v>
      </c>
      <c r="G11" s="565">
        <f t="shared" ref="G11" si="2">SUM(G12:G19)</f>
        <v>24438.220003609997</v>
      </c>
      <c r="H11" s="565">
        <f t="shared" si="1"/>
        <v>15542.154862689005</v>
      </c>
      <c r="I11" s="565">
        <f t="shared" si="1"/>
        <v>6560.1642864946534</v>
      </c>
      <c r="J11" s="565">
        <f t="shared" si="1"/>
        <v>9086.2148754144728</v>
      </c>
      <c r="K11" s="565">
        <f t="shared" si="1"/>
        <v>563.30639577400495</v>
      </c>
      <c r="L11" s="565">
        <f t="shared" si="1"/>
        <v>2786.3999999999996</v>
      </c>
      <c r="M11" s="565">
        <f t="shared" si="1"/>
        <v>7000.9174715999188</v>
      </c>
      <c r="N11" s="565">
        <f t="shared" si="1"/>
        <v>1465.5004528499999</v>
      </c>
      <c r="O11" s="565">
        <f t="shared" si="1"/>
        <v>2008.8191216800203</v>
      </c>
      <c r="P11" s="565">
        <f t="shared" si="1"/>
        <v>357.86330647199992</v>
      </c>
      <c r="Q11" s="565">
        <f t="shared" si="1"/>
        <v>1123.0695761449999</v>
      </c>
      <c r="R11" s="565">
        <f t="shared" si="1"/>
        <v>5.0879602199999923</v>
      </c>
      <c r="S11" s="565">
        <f t="shared" si="1"/>
        <v>81.518735664000758</v>
      </c>
      <c r="T11" s="565">
        <f t="shared" si="1"/>
        <v>4136.4090166700007</v>
      </c>
      <c r="U11" s="565">
        <f t="shared" si="1"/>
        <v>0</v>
      </c>
      <c r="V11" s="565">
        <f t="shared" si="1"/>
        <v>1218.8780859490803</v>
      </c>
      <c r="W11" s="565">
        <f t="shared" si="1"/>
        <v>0</v>
      </c>
      <c r="X11" s="566">
        <f t="shared" si="1"/>
        <v>0</v>
      </c>
      <c r="Y11" s="565">
        <f t="shared" si="1"/>
        <v>2192.4613944000007</v>
      </c>
      <c r="Z11" s="565">
        <f t="shared" si="1"/>
        <v>0</v>
      </c>
      <c r="AA11" s="565">
        <f t="shared" si="1"/>
        <v>0</v>
      </c>
      <c r="AB11" s="565">
        <f t="shared" si="1"/>
        <v>0</v>
      </c>
      <c r="AC11" s="566">
        <f t="shared" si="1"/>
        <v>0</v>
      </c>
      <c r="AD11" s="566">
        <f t="shared" si="1"/>
        <v>0</v>
      </c>
      <c r="AE11" s="21">
        <f>SUM(AE12:AE19)</f>
        <v>296153.52242682816</v>
      </c>
    </row>
    <row r="12" spans="2:31">
      <c r="B12" s="111" t="s">
        <v>44</v>
      </c>
      <c r="C12" s="567">
        <f>-'Balance de energía'!D17</f>
        <v>0</v>
      </c>
      <c r="D12" s="568">
        <f>-'Balance de energía'!E17</f>
        <v>0</v>
      </c>
      <c r="E12" s="568">
        <f>-'Balance de energía'!F17</f>
        <v>0</v>
      </c>
      <c r="F12" s="568">
        <f>-'Balance de energía'!G17</f>
        <v>0</v>
      </c>
      <c r="G12" s="568">
        <v>0</v>
      </c>
      <c r="H12" s="93">
        <f>-'Balance de energía'!I17</f>
        <v>0</v>
      </c>
      <c r="I12" s="93">
        <f>-'Balance de energía'!J17</f>
        <v>0</v>
      </c>
      <c r="J12" s="93">
        <f>-'Balance de energía'!K17</f>
        <v>0</v>
      </c>
      <c r="K12" s="93">
        <f>-'Balance de energía'!L17</f>
        <v>0</v>
      </c>
      <c r="L12" s="123">
        <f>-'Balance de energía'!M17</f>
        <v>0</v>
      </c>
      <c r="M12" s="568">
        <v>0</v>
      </c>
      <c r="N12" s="568">
        <v>0</v>
      </c>
      <c r="O12" s="568">
        <v>0</v>
      </c>
      <c r="P12" s="568">
        <v>0</v>
      </c>
      <c r="Q12" s="568">
        <v>0</v>
      </c>
      <c r="R12" s="568">
        <v>0</v>
      </c>
      <c r="S12" s="568">
        <v>0</v>
      </c>
      <c r="T12" s="568">
        <v>0</v>
      </c>
      <c r="U12" s="568">
        <v>0</v>
      </c>
      <c r="V12" s="568">
        <v>0</v>
      </c>
      <c r="W12" s="568">
        <v>0</v>
      </c>
      <c r="X12" s="569">
        <v>0</v>
      </c>
      <c r="Y12" s="568">
        <v>0</v>
      </c>
      <c r="Z12" s="568">
        <v>0</v>
      </c>
      <c r="AA12" s="568">
        <v>0</v>
      </c>
      <c r="AB12" s="568">
        <v>0</v>
      </c>
      <c r="AC12" s="569">
        <v>0</v>
      </c>
      <c r="AD12" s="569">
        <v>0</v>
      </c>
      <c r="AE12" s="105">
        <f t="shared" ref="AE12:AE19" si="3">SUM(C12:AD12)</f>
        <v>0</v>
      </c>
    </row>
    <row r="13" spans="2:31">
      <c r="B13" s="112" t="s">
        <v>45</v>
      </c>
      <c r="C13" s="567">
        <f>-'Balance de energía'!D18</f>
        <v>0</v>
      </c>
      <c r="D13" s="568">
        <f>-'Balance de energía'!E18</f>
        <v>30838.033073753333</v>
      </c>
      <c r="E13" s="568">
        <f>-'Balance de energía'!F18</f>
        <v>63485.821206920693</v>
      </c>
      <c r="F13" s="568">
        <f>-'Balance de energía'!G18</f>
        <v>5604.9118490044011</v>
      </c>
      <c r="G13" s="568">
        <v>0</v>
      </c>
      <c r="H13" s="568">
        <f>-'Balance de energía'!I18</f>
        <v>15398.034306569005</v>
      </c>
      <c r="I13" s="568">
        <f>-'Balance de energía'!J18</f>
        <v>6559.9559944946532</v>
      </c>
      <c r="J13" s="568">
        <f>-'Balance de energía'!K18</f>
        <v>9035.6585110596734</v>
      </c>
      <c r="K13" s="568">
        <f>-'Balance de energía'!L18</f>
        <v>420.79235417400491</v>
      </c>
      <c r="L13" s="123">
        <f>-'Balance de energía'!M18</f>
        <v>2786.3999999999996</v>
      </c>
      <c r="M13" s="568">
        <v>4122.1746513186963</v>
      </c>
      <c r="N13" s="568">
        <v>28.256780999999997</v>
      </c>
      <c r="O13" s="568">
        <v>0</v>
      </c>
      <c r="P13" s="568">
        <v>0</v>
      </c>
      <c r="Q13" s="568">
        <v>14.714205</v>
      </c>
      <c r="R13" s="568">
        <v>0</v>
      </c>
      <c r="S13" s="568">
        <v>0</v>
      </c>
      <c r="T13" s="568">
        <v>0</v>
      </c>
      <c r="U13" s="568">
        <v>0</v>
      </c>
      <c r="V13" s="568">
        <v>1217.8588929490802</v>
      </c>
      <c r="W13" s="568">
        <v>0</v>
      </c>
      <c r="X13" s="569">
        <v>0</v>
      </c>
      <c r="Y13" s="568">
        <v>0</v>
      </c>
      <c r="Z13" s="568">
        <v>0</v>
      </c>
      <c r="AA13" s="568">
        <v>0</v>
      </c>
      <c r="AB13" s="568">
        <v>0</v>
      </c>
      <c r="AC13" s="569">
        <v>0</v>
      </c>
      <c r="AD13" s="569">
        <v>0</v>
      </c>
      <c r="AE13" s="105">
        <f t="shared" si="3"/>
        <v>139512.61182624358</v>
      </c>
    </row>
    <row r="14" spans="2:31">
      <c r="B14" s="112" t="s">
        <v>46</v>
      </c>
      <c r="C14" s="567">
        <f>-'Balance de energía'!D19</f>
        <v>0</v>
      </c>
      <c r="D14" s="568">
        <f>-'Balance de energía'!E19</f>
        <v>1028.10571805825</v>
      </c>
      <c r="E14" s="568">
        <f>-'Balance de energía'!F19</f>
        <v>0</v>
      </c>
      <c r="F14" s="568">
        <f>-'Balance de energía'!G19</f>
        <v>19939.246477913504</v>
      </c>
      <c r="G14" s="568">
        <v>24438.220003609997</v>
      </c>
      <c r="H14" s="568">
        <f>-'Balance de energía'!I19</f>
        <v>144.12055611999997</v>
      </c>
      <c r="I14" s="568">
        <f>-'Balance de energía'!J19</f>
        <v>0.20829200000000003</v>
      </c>
      <c r="J14" s="568">
        <f>-'Balance de energía'!K19</f>
        <v>50.556364354799996</v>
      </c>
      <c r="K14" s="568">
        <f>-'Balance de energía'!L19</f>
        <v>142.51404160000001</v>
      </c>
      <c r="L14" s="123">
        <f>-'Balance de energía'!M19</f>
        <v>0</v>
      </c>
      <c r="M14" s="568">
        <v>912.72033572922305</v>
      </c>
      <c r="N14" s="568">
        <v>621.62397149999993</v>
      </c>
      <c r="O14" s="568">
        <v>0</v>
      </c>
      <c r="P14" s="568">
        <v>0</v>
      </c>
      <c r="Q14" s="568">
        <v>3.3657662500000001</v>
      </c>
      <c r="R14" s="568">
        <v>0</v>
      </c>
      <c r="S14" s="568">
        <v>0</v>
      </c>
      <c r="T14" s="568">
        <v>0</v>
      </c>
      <c r="U14" s="568">
        <v>0</v>
      </c>
      <c r="V14" s="568">
        <v>1.019193</v>
      </c>
      <c r="W14" s="568">
        <v>0</v>
      </c>
      <c r="X14" s="569">
        <v>0</v>
      </c>
      <c r="Y14" s="568">
        <v>0</v>
      </c>
      <c r="Z14" s="568">
        <v>0</v>
      </c>
      <c r="AA14" s="568">
        <v>0</v>
      </c>
      <c r="AB14" s="568">
        <v>0</v>
      </c>
      <c r="AC14" s="569">
        <v>0</v>
      </c>
      <c r="AD14" s="569">
        <v>0</v>
      </c>
      <c r="AE14" s="105">
        <f t="shared" si="3"/>
        <v>47281.70072013577</v>
      </c>
    </row>
    <row r="15" spans="2:31">
      <c r="B15" s="112" t="s">
        <v>47</v>
      </c>
      <c r="C15" s="567">
        <f>-'Balance de energía'!D20</f>
        <v>0</v>
      </c>
      <c r="D15" s="568">
        <f>-'Balance de energía'!E20</f>
        <v>0</v>
      </c>
      <c r="E15" s="568">
        <f>-'Balance de energía'!F20</f>
        <v>3877.1342712000005</v>
      </c>
      <c r="F15" s="568">
        <f>-'Balance de energía'!G20</f>
        <v>0</v>
      </c>
      <c r="G15" s="568">
        <v>0</v>
      </c>
      <c r="H15" s="93">
        <f>-'Balance de energía'!I20</f>
        <v>0</v>
      </c>
      <c r="I15" s="93">
        <f>-'Balance de energía'!J20</f>
        <v>0</v>
      </c>
      <c r="J15" s="93">
        <f>-'Balance de energía'!K20</f>
        <v>0</v>
      </c>
      <c r="K15" s="93">
        <f>-'Balance de energía'!L20</f>
        <v>0</v>
      </c>
      <c r="L15" s="123">
        <f>-'Balance de energía'!M20</f>
        <v>0</v>
      </c>
      <c r="M15" s="568">
        <v>0</v>
      </c>
      <c r="N15" s="568">
        <v>0</v>
      </c>
      <c r="O15" s="568">
        <v>0</v>
      </c>
      <c r="P15" s="568">
        <v>0</v>
      </c>
      <c r="Q15" s="568">
        <v>0</v>
      </c>
      <c r="R15" s="568">
        <v>0</v>
      </c>
      <c r="S15" s="568">
        <v>0</v>
      </c>
      <c r="T15" s="568">
        <v>0</v>
      </c>
      <c r="U15" s="568">
        <v>0</v>
      </c>
      <c r="V15" s="568">
        <v>0</v>
      </c>
      <c r="W15" s="568">
        <v>0</v>
      </c>
      <c r="X15" s="569">
        <v>0</v>
      </c>
      <c r="Y15" s="568">
        <v>0</v>
      </c>
      <c r="Z15" s="568">
        <v>0</v>
      </c>
      <c r="AA15" s="568">
        <v>0</v>
      </c>
      <c r="AB15" s="568">
        <v>0</v>
      </c>
      <c r="AC15" s="569">
        <v>0</v>
      </c>
      <c r="AD15" s="569">
        <v>0</v>
      </c>
      <c r="AE15" s="105">
        <f t="shared" si="3"/>
        <v>3877.1342712000005</v>
      </c>
    </row>
    <row r="16" spans="2:31">
      <c r="B16" s="112" t="s">
        <v>48</v>
      </c>
      <c r="C16" s="567">
        <f>-'Balance de energía'!D21</f>
        <v>0</v>
      </c>
      <c r="D16" s="568">
        <f>-'Balance de energía'!E21</f>
        <v>0</v>
      </c>
      <c r="E16" s="568">
        <f>-'Balance de energía'!F21</f>
        <v>0</v>
      </c>
      <c r="F16" s="568">
        <f>-'Balance de energía'!G21</f>
        <v>0</v>
      </c>
      <c r="G16" s="568">
        <v>0</v>
      </c>
      <c r="H16" s="93">
        <f>-'Balance de energía'!I21</f>
        <v>0</v>
      </c>
      <c r="I16" s="93">
        <f>-'Balance de energía'!J21</f>
        <v>0</v>
      </c>
      <c r="J16" s="93">
        <f>-'Balance de energía'!K21</f>
        <v>0</v>
      </c>
      <c r="K16" s="93">
        <f>-'Balance de energía'!L21</f>
        <v>0</v>
      </c>
      <c r="L16" s="123">
        <f>-'Balance de energía'!M21</f>
        <v>0</v>
      </c>
      <c r="M16" s="568">
        <v>0</v>
      </c>
      <c r="N16" s="568">
        <v>0</v>
      </c>
      <c r="O16" s="568">
        <v>0</v>
      </c>
      <c r="P16" s="568">
        <v>0</v>
      </c>
      <c r="Q16" s="568">
        <v>0</v>
      </c>
      <c r="R16" s="568">
        <v>0</v>
      </c>
      <c r="S16" s="568">
        <v>0</v>
      </c>
      <c r="T16" s="568">
        <v>0</v>
      </c>
      <c r="U16" s="568">
        <v>0</v>
      </c>
      <c r="V16" s="568">
        <v>0</v>
      </c>
      <c r="W16" s="568">
        <v>0</v>
      </c>
      <c r="X16" s="569">
        <v>0</v>
      </c>
      <c r="Y16" s="568">
        <v>2192.4613944000007</v>
      </c>
      <c r="Z16" s="568">
        <v>0</v>
      </c>
      <c r="AA16" s="568">
        <v>0</v>
      </c>
      <c r="AB16" s="568">
        <v>0</v>
      </c>
      <c r="AC16" s="569">
        <v>0</v>
      </c>
      <c r="AD16" s="569">
        <v>0</v>
      </c>
      <c r="AE16" s="105">
        <f t="shared" si="3"/>
        <v>2192.4613944000007</v>
      </c>
    </row>
    <row r="17" spans="2:31">
      <c r="B17" s="112" t="s">
        <v>49</v>
      </c>
      <c r="C17" s="567">
        <f>-'Balance de energía'!D22</f>
        <v>0</v>
      </c>
      <c r="D17" s="568">
        <f>-'Balance de energía'!E22</f>
        <v>8.88306223891</v>
      </c>
      <c r="E17" s="568">
        <f>-'Balance de energía'!F22</f>
        <v>0</v>
      </c>
      <c r="F17" s="568">
        <f>-'Balance de energía'!G22</f>
        <v>0</v>
      </c>
      <c r="G17" s="568">
        <v>0</v>
      </c>
      <c r="H17" s="93">
        <f>-'Balance de energía'!I22</f>
        <v>0</v>
      </c>
      <c r="I17" s="93">
        <f>-'Balance de energía'!J22</f>
        <v>0</v>
      </c>
      <c r="J17" s="93">
        <f>-'Balance de energía'!K22</f>
        <v>0</v>
      </c>
      <c r="K17" s="93">
        <f>-'Balance de energía'!L22</f>
        <v>0</v>
      </c>
      <c r="L17" s="123">
        <f>-'Balance de energía'!M22</f>
        <v>0</v>
      </c>
      <c r="M17" s="568">
        <v>0</v>
      </c>
      <c r="N17" s="568">
        <v>0</v>
      </c>
      <c r="O17" s="568">
        <v>0</v>
      </c>
      <c r="P17" s="568">
        <v>0</v>
      </c>
      <c r="Q17" s="568">
        <v>0</v>
      </c>
      <c r="R17" s="568">
        <v>0</v>
      </c>
      <c r="S17" s="568">
        <v>0</v>
      </c>
      <c r="T17" s="568">
        <v>0</v>
      </c>
      <c r="U17" s="568">
        <v>0</v>
      </c>
      <c r="V17" s="568">
        <v>0</v>
      </c>
      <c r="W17" s="568">
        <v>0</v>
      </c>
      <c r="X17" s="569">
        <v>0</v>
      </c>
      <c r="Y17" s="568">
        <v>0</v>
      </c>
      <c r="Z17" s="568">
        <v>0</v>
      </c>
      <c r="AA17" s="568">
        <v>0</v>
      </c>
      <c r="AB17" s="568">
        <v>0</v>
      </c>
      <c r="AC17" s="569">
        <v>0</v>
      </c>
      <c r="AD17" s="569">
        <v>0</v>
      </c>
      <c r="AE17" s="105">
        <f t="shared" si="3"/>
        <v>8.88306223891</v>
      </c>
    </row>
    <row r="18" spans="2:31">
      <c r="B18" s="112" t="s">
        <v>50</v>
      </c>
      <c r="C18" s="567">
        <f>-'Balance de energía'!D23</f>
        <v>86468.246717331975</v>
      </c>
      <c r="D18" s="568">
        <f>-'Balance de energía'!E23</f>
        <v>5.34700477492399</v>
      </c>
      <c r="E18" s="568">
        <f>-'Balance de energía'!F23</f>
        <v>0</v>
      </c>
      <c r="F18" s="568">
        <f>-'Balance de energía'!G23</f>
        <v>0</v>
      </c>
      <c r="G18" s="568">
        <v>0</v>
      </c>
      <c r="H18" s="93">
        <f>-'Balance de energía'!I23</f>
        <v>0</v>
      </c>
      <c r="I18" s="93">
        <f>-'Balance de energía'!J23</f>
        <v>0</v>
      </c>
      <c r="J18" s="93">
        <f>-'Balance de energía'!K23</f>
        <v>0</v>
      </c>
      <c r="K18" s="93">
        <f>-'Balance de energía'!L23</f>
        <v>0</v>
      </c>
      <c r="L18" s="123">
        <f>-'Balance de energía'!M23</f>
        <v>0</v>
      </c>
      <c r="M18" s="568">
        <v>1966.0224845519997</v>
      </c>
      <c r="N18" s="568">
        <v>815.6197003499999</v>
      </c>
      <c r="O18" s="568">
        <v>2008.8191216800203</v>
      </c>
      <c r="P18" s="568">
        <v>357.86330647199992</v>
      </c>
      <c r="Q18" s="568">
        <v>1104.989604895</v>
      </c>
      <c r="R18" s="568">
        <v>5.0879602199999923</v>
      </c>
      <c r="S18" s="568">
        <v>81.518735664000758</v>
      </c>
      <c r="T18" s="568">
        <v>4136.4090166700007</v>
      </c>
      <c r="U18" s="568">
        <v>0</v>
      </c>
      <c r="V18" s="568">
        <v>0</v>
      </c>
      <c r="W18" s="568">
        <v>0</v>
      </c>
      <c r="X18" s="569">
        <v>0</v>
      </c>
      <c r="Y18" s="568">
        <v>0</v>
      </c>
      <c r="Z18" s="568">
        <v>0</v>
      </c>
      <c r="AA18" s="568">
        <v>0</v>
      </c>
      <c r="AB18" s="568">
        <v>0</v>
      </c>
      <c r="AC18" s="569">
        <v>0</v>
      </c>
      <c r="AD18" s="569">
        <v>0</v>
      </c>
      <c r="AE18" s="105">
        <f t="shared" si="3"/>
        <v>96949.923652609927</v>
      </c>
    </row>
    <row r="19" spans="2:31">
      <c r="B19" s="113" t="s">
        <v>51</v>
      </c>
      <c r="C19" s="570">
        <f>-'Balance de energía'!D24</f>
        <v>0</v>
      </c>
      <c r="D19" s="571">
        <f>-'Balance de energía'!E24</f>
        <v>6330.8075000000008</v>
      </c>
      <c r="E19" s="571">
        <f>-'Balance de energía'!F24</f>
        <v>0</v>
      </c>
      <c r="F19" s="571">
        <f>-'Balance de energía'!G24</f>
        <v>0</v>
      </c>
      <c r="G19" s="571">
        <v>0</v>
      </c>
      <c r="H19" s="104">
        <f>-'Balance de energía'!I24</f>
        <v>0</v>
      </c>
      <c r="I19" s="104">
        <f>-'Balance de energía'!J24</f>
        <v>0</v>
      </c>
      <c r="J19" s="104">
        <f>-'Balance de energía'!K24</f>
        <v>0</v>
      </c>
      <c r="K19" s="104">
        <f>-'Balance de energía'!L24</f>
        <v>0</v>
      </c>
      <c r="L19" s="132">
        <f>-'Balance de energía'!M24</f>
        <v>0</v>
      </c>
      <c r="M19" s="104">
        <v>0</v>
      </c>
      <c r="N19" s="571">
        <v>0</v>
      </c>
      <c r="O19" s="571">
        <v>0</v>
      </c>
      <c r="P19" s="571">
        <v>0</v>
      </c>
      <c r="Q19" s="571">
        <v>0</v>
      </c>
      <c r="R19" s="571">
        <v>0</v>
      </c>
      <c r="S19" s="571">
        <v>0</v>
      </c>
      <c r="T19" s="571">
        <v>0</v>
      </c>
      <c r="U19" s="571">
        <v>0</v>
      </c>
      <c r="V19" s="571">
        <v>0</v>
      </c>
      <c r="W19" s="571">
        <v>0</v>
      </c>
      <c r="X19" s="572">
        <v>0</v>
      </c>
      <c r="Y19" s="571">
        <v>0</v>
      </c>
      <c r="Z19" s="571">
        <v>0</v>
      </c>
      <c r="AA19" s="571">
        <v>0</v>
      </c>
      <c r="AB19" s="571">
        <v>0</v>
      </c>
      <c r="AC19" s="572">
        <v>0</v>
      </c>
      <c r="AD19" s="572">
        <v>0</v>
      </c>
      <c r="AE19" s="106">
        <f t="shared" si="3"/>
        <v>6330.8075000000008</v>
      </c>
    </row>
    <row r="20" spans="2:31">
      <c r="B20" s="91"/>
      <c r="C20" s="573"/>
      <c r="D20" s="573"/>
      <c r="E20" s="573"/>
      <c r="F20" s="573"/>
      <c r="G20" s="573"/>
      <c r="H20" s="574"/>
      <c r="I20" s="574"/>
      <c r="J20" s="574"/>
      <c r="K20" s="574"/>
      <c r="L20" s="574"/>
      <c r="M20" s="573"/>
      <c r="N20" s="574"/>
      <c r="O20" s="574"/>
      <c r="P20" s="573"/>
      <c r="Q20" s="573"/>
      <c r="R20" s="573"/>
      <c r="S20" s="573"/>
      <c r="T20" s="573"/>
      <c r="U20" s="573"/>
      <c r="V20" s="573"/>
      <c r="W20" s="573"/>
      <c r="X20" s="573"/>
      <c r="Y20" s="573"/>
      <c r="Z20" s="573"/>
      <c r="AA20" s="573"/>
      <c r="AB20" s="573"/>
      <c r="AC20" s="573"/>
      <c r="AD20" s="573"/>
      <c r="AE20" s="556"/>
    </row>
    <row r="21" spans="2:31">
      <c r="B21" s="95" t="s">
        <v>53</v>
      </c>
      <c r="C21" s="564">
        <f>C22+C30+C45+C51+C56</f>
        <v>0</v>
      </c>
      <c r="D21" s="565">
        <f t="shared" ref="D21:AD21" si="4">D22+D30+D45+D51+D56</f>
        <v>21616.138983719713</v>
      </c>
      <c r="E21" s="565">
        <f t="shared" si="4"/>
        <v>1670.2129135900002</v>
      </c>
      <c r="F21" s="565">
        <f t="shared" si="4"/>
        <v>31435.068442970613</v>
      </c>
      <c r="G21" s="565">
        <f t="shared" si="4"/>
        <v>0</v>
      </c>
      <c r="H21" s="565">
        <f t="shared" si="4"/>
        <v>0</v>
      </c>
      <c r="I21" s="565">
        <f t="shared" si="4"/>
        <v>0</v>
      </c>
      <c r="J21" s="565">
        <f t="shared" si="4"/>
        <v>0</v>
      </c>
      <c r="K21" s="565">
        <f t="shared" si="4"/>
        <v>131.33258319999999</v>
      </c>
      <c r="L21" s="565">
        <f t="shared" si="4"/>
        <v>0</v>
      </c>
      <c r="M21" s="564">
        <f t="shared" si="4"/>
        <v>88964.721551384384</v>
      </c>
      <c r="N21" s="565">
        <f t="shared" si="4"/>
        <v>6678.8548336439999</v>
      </c>
      <c r="O21" s="565">
        <f t="shared" si="4"/>
        <v>38683.101733246876</v>
      </c>
      <c r="P21" s="565">
        <f t="shared" si="4"/>
        <v>1606.8990331345358</v>
      </c>
      <c r="Q21" s="565">
        <f t="shared" si="4"/>
        <v>17456.587996201277</v>
      </c>
      <c r="R21" s="565">
        <f t="shared" si="4"/>
        <v>37.594639952231773</v>
      </c>
      <c r="S21" s="565">
        <f t="shared" si="4"/>
        <v>9183.6046860862807</v>
      </c>
      <c r="T21" s="565">
        <f t="shared" si="4"/>
        <v>99.486744260000009</v>
      </c>
      <c r="U21" s="565">
        <f t="shared" si="4"/>
        <v>1.4069133198590984</v>
      </c>
      <c r="V21" s="565">
        <f t="shared" si="4"/>
        <v>1945.1137446500002</v>
      </c>
      <c r="W21" s="575">
        <f t="shared" si="4"/>
        <v>3830.6791920181481</v>
      </c>
      <c r="X21" s="566">
        <f t="shared" si="4"/>
        <v>68029.427949165984</v>
      </c>
      <c r="Y21" s="564">
        <f t="shared" si="4"/>
        <v>29.001147000000003</v>
      </c>
      <c r="Z21" s="565">
        <f t="shared" si="4"/>
        <v>878.37799999999993</v>
      </c>
      <c r="AA21" s="565">
        <f t="shared" si="4"/>
        <v>145.47999999999999</v>
      </c>
      <c r="AB21" s="565">
        <f t="shared" ref="AB21" si="5">AB22+AB30+AB45+AB51+AB56</f>
        <v>633.327</v>
      </c>
      <c r="AC21" s="566">
        <f t="shared" si="4"/>
        <v>0</v>
      </c>
      <c r="AD21" s="566">
        <f t="shared" si="4"/>
        <v>0</v>
      </c>
      <c r="AE21" s="130">
        <f t="shared" ref="AE21:AE56" si="6">SUM(C21:AD21)</f>
        <v>293056.41808754392</v>
      </c>
    </row>
    <row r="22" spans="2:31">
      <c r="B22" s="118" t="s">
        <v>55</v>
      </c>
      <c r="C22" s="92">
        <f>'Balance de energía'!D27</f>
        <v>0</v>
      </c>
      <c r="D22" s="92">
        <f>'Balance de energía'!E27</f>
        <v>4347.4843180943735</v>
      </c>
      <c r="E22" s="92">
        <f>'Balance de energía'!F27</f>
        <v>0</v>
      </c>
      <c r="F22" s="92">
        <f>'Balance de energía'!G27</f>
        <v>0</v>
      </c>
      <c r="G22" s="92">
        <f>'Balance de energía'!$H$27</f>
        <v>0</v>
      </c>
      <c r="H22" s="92">
        <f>'Balance de energía'!I27</f>
        <v>0</v>
      </c>
      <c r="I22" s="92">
        <f>'Balance de energía'!J27</f>
        <v>0</v>
      </c>
      <c r="J22" s="92">
        <f>'Balance de energía'!K27</f>
        <v>0</v>
      </c>
      <c r="K22" s="92">
        <f>'Balance de energía'!L27</f>
        <v>0</v>
      </c>
      <c r="L22" s="92">
        <f>'Balance de energía'!M27</f>
        <v>0</v>
      </c>
      <c r="M22" s="120">
        <f>'Balance de energía'!N27</f>
        <v>182.24035966444561</v>
      </c>
      <c r="N22" s="92">
        <f>'Balance de energía'!O27</f>
        <v>57.292766999999998</v>
      </c>
      <c r="O22" s="92">
        <f>'Balance de energía'!P27</f>
        <v>0</v>
      </c>
      <c r="P22" s="92">
        <f>'Balance de energía'!Q27</f>
        <v>0</v>
      </c>
      <c r="Q22" s="92">
        <f>'Balance de energía'!R27</f>
        <v>27.136561099999998</v>
      </c>
      <c r="R22" s="92">
        <f>'Balance de energía'!S27</f>
        <v>0</v>
      </c>
      <c r="S22" s="92">
        <f>'Balance de energía'!T27</f>
        <v>0</v>
      </c>
      <c r="T22" s="92">
        <f>'Balance de energía'!U27</f>
        <v>99.486744260000009</v>
      </c>
      <c r="U22" s="92">
        <f>'Balance de energía'!V27</f>
        <v>1.4069133198590984</v>
      </c>
      <c r="V22" s="92">
        <f>'Balance de energía'!W27</f>
        <v>0</v>
      </c>
      <c r="W22" s="121">
        <f>'Balance de energía'!X27</f>
        <v>2366.5603237675482</v>
      </c>
      <c r="X22" s="127">
        <f>'Balance de energía'!Y27</f>
        <v>2393.8253879929753</v>
      </c>
      <c r="Y22" s="120">
        <f>'Balance de energía'!Z27</f>
        <v>0</v>
      </c>
      <c r="Z22" s="92">
        <f>'Balance de energía'!AA27</f>
        <v>289.73699999999997</v>
      </c>
      <c r="AA22" s="92">
        <f>'Balance de energía'!AB27</f>
        <v>145.47999999999999</v>
      </c>
      <c r="AB22" s="92">
        <f>'Balance de energía'!AC27</f>
        <v>563.73699999999997</v>
      </c>
      <c r="AC22" s="127">
        <f>'Balance de energía'!AD27</f>
        <v>0</v>
      </c>
      <c r="AD22" s="127">
        <f>'Balance de energía'!AE27</f>
        <v>0</v>
      </c>
      <c r="AE22" s="578">
        <f t="shared" si="6"/>
        <v>10474.3873751992</v>
      </c>
    </row>
    <row r="23" spans="2:31">
      <c r="B23" s="112" t="s">
        <v>44</v>
      </c>
      <c r="C23" s="122">
        <f>'Balance de energía'!D28</f>
        <v>0</v>
      </c>
      <c r="D23" s="93">
        <f>'Balance de energía'!E28</f>
        <v>0</v>
      </c>
      <c r="E23" s="93">
        <f>'Balance de energía'!F28</f>
        <v>0</v>
      </c>
      <c r="F23" s="93">
        <f>'Balance de energía'!G28</f>
        <v>0</v>
      </c>
      <c r="G23" s="93">
        <f>'Balance de energía'!$H$27</f>
        <v>0</v>
      </c>
      <c r="H23" s="93">
        <f>'Balance de energía'!I28</f>
        <v>0</v>
      </c>
      <c r="I23" s="93">
        <f>'Balance de energía'!J28</f>
        <v>0</v>
      </c>
      <c r="J23" s="93">
        <f>'Balance de energía'!K28</f>
        <v>0</v>
      </c>
      <c r="K23" s="93">
        <f>'Balance de energía'!L28</f>
        <v>0</v>
      </c>
      <c r="L23" s="93">
        <f>'Balance de energía'!M28</f>
        <v>0</v>
      </c>
      <c r="M23" s="126">
        <f>'Balance de energía'!N28</f>
        <v>0</v>
      </c>
      <c r="N23" s="93">
        <f>'Balance de energía'!O28</f>
        <v>0</v>
      </c>
      <c r="O23" s="93">
        <f>'Balance de energía'!P28</f>
        <v>0</v>
      </c>
      <c r="P23" s="93">
        <f>'Balance de energía'!Q28</f>
        <v>0</v>
      </c>
      <c r="Q23" s="93">
        <f>'Balance de energía'!R28</f>
        <v>0</v>
      </c>
      <c r="R23" s="93">
        <f>'Balance de energía'!S28</f>
        <v>0</v>
      </c>
      <c r="S23" s="93">
        <f>'Balance de energía'!T28</f>
        <v>0</v>
      </c>
      <c r="T23" s="93">
        <f>'Balance de energía'!U28</f>
        <v>0</v>
      </c>
      <c r="U23" s="93">
        <f>'Balance de energía'!V28</f>
        <v>0</v>
      </c>
      <c r="V23" s="93">
        <f>'Balance de energía'!W28</f>
        <v>0</v>
      </c>
      <c r="W23" s="123">
        <f>'Balance de energía'!X28</f>
        <v>0</v>
      </c>
      <c r="X23" s="128">
        <f>'Balance de energía'!Y28</f>
        <v>0</v>
      </c>
      <c r="Y23" s="122">
        <f>'Balance de energía'!Z28</f>
        <v>0</v>
      </c>
      <c r="Z23" s="93">
        <f>'Balance de energía'!AA28</f>
        <v>0</v>
      </c>
      <c r="AA23" s="93">
        <f>'Balance de energía'!AB28</f>
        <v>0</v>
      </c>
      <c r="AB23" s="93">
        <f>'Balance de energía'!AC28</f>
        <v>0</v>
      </c>
      <c r="AC23" s="128">
        <f>'Balance de energía'!AD28</f>
        <v>0</v>
      </c>
      <c r="AD23" s="128">
        <f>'Balance de energía'!AE28</f>
        <v>0</v>
      </c>
      <c r="AE23" s="579">
        <f t="shared" si="6"/>
        <v>0</v>
      </c>
    </row>
    <row r="24" spans="2:31">
      <c r="B24" s="112" t="s">
        <v>6</v>
      </c>
      <c r="C24" s="122">
        <f>'Balance de energía'!D29</f>
        <v>0</v>
      </c>
      <c r="D24" s="93">
        <f>'Balance de energía'!E29</f>
        <v>0</v>
      </c>
      <c r="E24" s="93">
        <f>'Balance de energía'!F29</f>
        <v>0</v>
      </c>
      <c r="F24" s="93">
        <f>'Balance de energía'!G29</f>
        <v>0</v>
      </c>
      <c r="G24" s="93">
        <f>'Balance de energía'!$H$27</f>
        <v>0</v>
      </c>
      <c r="H24" s="93">
        <f>'Balance de energía'!I29</f>
        <v>0</v>
      </c>
      <c r="I24" s="93">
        <f>'Balance de energía'!J29</f>
        <v>0</v>
      </c>
      <c r="J24" s="93">
        <f>'Balance de energía'!K29</f>
        <v>0</v>
      </c>
      <c r="K24" s="93">
        <f>'Balance de energía'!L29</f>
        <v>0</v>
      </c>
      <c r="L24" s="93">
        <f>'Balance de energía'!M29</f>
        <v>0</v>
      </c>
      <c r="M24" s="122">
        <f>'Balance de energía'!N29</f>
        <v>154.64322854400001</v>
      </c>
      <c r="N24" s="93">
        <f>'Balance de energía'!O29</f>
        <v>0</v>
      </c>
      <c r="O24" s="93">
        <f>'Balance de energía'!P29</f>
        <v>0</v>
      </c>
      <c r="P24" s="93">
        <f>'Balance de energía'!Q29</f>
        <v>0</v>
      </c>
      <c r="Q24" s="93">
        <f>'Balance de energía'!R29</f>
        <v>0</v>
      </c>
      <c r="R24" s="93">
        <f>'Balance de energía'!S29</f>
        <v>0</v>
      </c>
      <c r="S24" s="93">
        <f>'Balance de energía'!T29</f>
        <v>0</v>
      </c>
      <c r="T24" s="93">
        <f>'Balance de energía'!U29</f>
        <v>0</v>
      </c>
      <c r="U24" s="93">
        <f>'Balance de energía'!V29</f>
        <v>0</v>
      </c>
      <c r="V24" s="93">
        <f>'Balance de energía'!W29</f>
        <v>0</v>
      </c>
      <c r="W24" s="123">
        <f>'Balance de energía'!X29</f>
        <v>0</v>
      </c>
      <c r="X24" s="128">
        <f>'Balance de energía'!Y29</f>
        <v>1843.1219629472705</v>
      </c>
      <c r="Y24" s="122">
        <f>'Balance de energía'!Z29</f>
        <v>0</v>
      </c>
      <c r="Z24" s="93">
        <f>'Balance de energía'!AA29</f>
        <v>0</v>
      </c>
      <c r="AA24" s="93">
        <f>'Balance de energía'!AB29</f>
        <v>0</v>
      </c>
      <c r="AB24" s="93">
        <f>'Balance de energía'!AC29</f>
        <v>0</v>
      </c>
      <c r="AC24" s="128">
        <f>'Balance de energía'!AD29</f>
        <v>0</v>
      </c>
      <c r="AD24" s="128">
        <f>'Balance de energía'!AE29</f>
        <v>0</v>
      </c>
      <c r="AE24" s="579">
        <f t="shared" si="6"/>
        <v>1997.7651914912706</v>
      </c>
    </row>
    <row r="25" spans="2:31">
      <c r="B25" s="112" t="s">
        <v>47</v>
      </c>
      <c r="C25" s="122">
        <f>'Balance de energía'!D30</f>
        <v>0</v>
      </c>
      <c r="D25" s="93">
        <f>'Balance de energía'!E30</f>
        <v>0</v>
      </c>
      <c r="E25" s="93">
        <f>'Balance de energía'!F30</f>
        <v>0</v>
      </c>
      <c r="F25" s="93">
        <f>'Balance de energía'!G30</f>
        <v>0</v>
      </c>
      <c r="G25" s="93">
        <f>'Balance de energía'!$H$27</f>
        <v>0</v>
      </c>
      <c r="H25" s="93">
        <f>'Balance de energía'!I30</f>
        <v>0</v>
      </c>
      <c r="I25" s="93">
        <f>'Balance de energía'!J30</f>
        <v>0</v>
      </c>
      <c r="J25" s="93">
        <f>'Balance de energía'!K30</f>
        <v>0</v>
      </c>
      <c r="K25" s="93">
        <f>'Balance de energía'!L30</f>
        <v>0</v>
      </c>
      <c r="L25" s="93">
        <f>'Balance de energía'!M30</f>
        <v>0</v>
      </c>
      <c r="M25" s="122">
        <f>'Balance de energía'!N30</f>
        <v>0</v>
      </c>
      <c r="N25" s="93">
        <f>'Balance de energía'!O30</f>
        <v>0</v>
      </c>
      <c r="O25" s="93">
        <f>'Balance de energía'!P30</f>
        <v>0</v>
      </c>
      <c r="P25" s="93">
        <f>'Balance de energía'!Q30</f>
        <v>0</v>
      </c>
      <c r="Q25" s="93">
        <f>'Balance de energía'!R30</f>
        <v>0</v>
      </c>
      <c r="R25" s="93">
        <f>'Balance de energía'!S30</f>
        <v>0</v>
      </c>
      <c r="S25" s="93">
        <f>'Balance de energía'!T30</f>
        <v>0</v>
      </c>
      <c r="T25" s="93">
        <f>'Balance de energía'!U30</f>
        <v>0</v>
      </c>
      <c r="U25" s="93">
        <f>'Balance de energía'!V30</f>
        <v>0</v>
      </c>
      <c r="V25" s="93">
        <f>'Balance de energía'!W30</f>
        <v>0</v>
      </c>
      <c r="W25" s="123">
        <f>'Balance de energía'!X30</f>
        <v>0</v>
      </c>
      <c r="X25" s="128">
        <f>'Balance de energía'!Y30</f>
        <v>0</v>
      </c>
      <c r="Y25" s="122">
        <f>'Balance de energía'!Z30</f>
        <v>0</v>
      </c>
      <c r="Z25" s="93">
        <f>'Balance de energía'!AA30</f>
        <v>148.17400000000001</v>
      </c>
      <c r="AA25" s="93">
        <f>'Balance de energía'!AB30</f>
        <v>0</v>
      </c>
      <c r="AB25" s="93">
        <f>'Balance de energía'!AC30</f>
        <v>289.76</v>
      </c>
      <c r="AC25" s="128">
        <f>'Balance de energía'!AD30</f>
        <v>0</v>
      </c>
      <c r="AD25" s="128">
        <f>'Balance de energía'!AE30</f>
        <v>0</v>
      </c>
      <c r="AE25" s="579">
        <f t="shared" si="6"/>
        <v>437.93399999999997</v>
      </c>
    </row>
    <row r="26" spans="2:31">
      <c r="B26" s="112" t="s">
        <v>48</v>
      </c>
      <c r="C26" s="122">
        <f>'Balance de energía'!D31</f>
        <v>0</v>
      </c>
      <c r="D26" s="93">
        <f>'Balance de energía'!E31</f>
        <v>0</v>
      </c>
      <c r="E26" s="93">
        <f>'Balance de energía'!F31</f>
        <v>0</v>
      </c>
      <c r="F26" s="93">
        <f>'Balance de energía'!G31</f>
        <v>0</v>
      </c>
      <c r="G26" s="93">
        <f>'Balance de energía'!$H$27</f>
        <v>0</v>
      </c>
      <c r="H26" s="93">
        <f>'Balance de energía'!I31</f>
        <v>0</v>
      </c>
      <c r="I26" s="93">
        <f>'Balance de energía'!J31</f>
        <v>0</v>
      </c>
      <c r="J26" s="93">
        <f>'Balance de energía'!K31</f>
        <v>0</v>
      </c>
      <c r="K26" s="93">
        <f>'Balance de energía'!L31</f>
        <v>0</v>
      </c>
      <c r="L26" s="93">
        <f>'Balance de energía'!M31</f>
        <v>0</v>
      </c>
      <c r="M26" s="122">
        <f>'Balance de energía'!N31</f>
        <v>0</v>
      </c>
      <c r="N26" s="93">
        <f>'Balance de energía'!O31</f>
        <v>57.292766999999998</v>
      </c>
      <c r="O26" s="93">
        <f>'Balance de energía'!P31</f>
        <v>0</v>
      </c>
      <c r="P26" s="93">
        <f>'Balance de energía'!Q31</f>
        <v>0</v>
      </c>
      <c r="Q26" s="93">
        <f>'Balance de energía'!R31</f>
        <v>0</v>
      </c>
      <c r="R26" s="93">
        <f>'Balance de energía'!S31</f>
        <v>0</v>
      </c>
      <c r="S26" s="93">
        <f>'Balance de energía'!T31</f>
        <v>0</v>
      </c>
      <c r="T26" s="93">
        <f>'Balance de energía'!U31</f>
        <v>0</v>
      </c>
      <c r="U26" s="93">
        <f>'Balance de energía'!V31</f>
        <v>0</v>
      </c>
      <c r="V26" s="93">
        <f>'Balance de energía'!W31</f>
        <v>0</v>
      </c>
      <c r="W26" s="123">
        <f>'Balance de energía'!X31</f>
        <v>0</v>
      </c>
      <c r="X26" s="128">
        <f>'Balance de energía'!Y31</f>
        <v>0</v>
      </c>
      <c r="Y26" s="122">
        <f>'Balance de energía'!Z31</f>
        <v>0</v>
      </c>
      <c r="Z26" s="93">
        <f>'Balance de energía'!AA31</f>
        <v>141.56299999999999</v>
      </c>
      <c r="AA26" s="93">
        <f>'Balance de energía'!AB31</f>
        <v>145.47999999999999</v>
      </c>
      <c r="AB26" s="93">
        <f>'Balance de energía'!AC31</f>
        <v>273.97699999999998</v>
      </c>
      <c r="AC26" s="128">
        <f>'Balance de energía'!AD31</f>
        <v>0</v>
      </c>
      <c r="AD26" s="128">
        <f>'Balance de energía'!AE31</f>
        <v>0</v>
      </c>
      <c r="AE26" s="579">
        <f t="shared" si="6"/>
        <v>618.31276699999989</v>
      </c>
    </row>
    <row r="27" spans="2:31">
      <c r="B27" s="112" t="s">
        <v>49</v>
      </c>
      <c r="C27" s="122">
        <f>'Balance de energía'!D32</f>
        <v>0</v>
      </c>
      <c r="D27" s="93">
        <f>'Balance de energía'!E32</f>
        <v>0</v>
      </c>
      <c r="E27" s="93">
        <f>'Balance de energía'!F32</f>
        <v>0</v>
      </c>
      <c r="F27" s="93">
        <f>'Balance de energía'!G32</f>
        <v>0</v>
      </c>
      <c r="G27" s="93">
        <f>'Balance de energía'!$H$27</f>
        <v>0</v>
      </c>
      <c r="H27" s="93">
        <f>'Balance de energía'!I32</f>
        <v>0</v>
      </c>
      <c r="I27" s="93">
        <f>'Balance de energía'!J32</f>
        <v>0</v>
      </c>
      <c r="J27" s="93">
        <f>'Balance de energía'!K32</f>
        <v>0</v>
      </c>
      <c r="K27" s="93">
        <f>'Balance de energía'!L32</f>
        <v>0</v>
      </c>
      <c r="L27" s="93">
        <f>'Balance de energía'!M32</f>
        <v>0</v>
      </c>
      <c r="M27" s="122">
        <f>'Balance de energía'!N32</f>
        <v>0</v>
      </c>
      <c r="N27" s="93">
        <f>'Balance de energía'!O32</f>
        <v>0</v>
      </c>
      <c r="O27" s="93">
        <f>'Balance de energía'!P32</f>
        <v>0</v>
      </c>
      <c r="P27" s="93">
        <f>'Balance de energía'!Q32</f>
        <v>0</v>
      </c>
      <c r="Q27" s="93">
        <f>'Balance de energía'!R32</f>
        <v>0</v>
      </c>
      <c r="R27" s="93">
        <f>'Balance de energía'!S32</f>
        <v>0</v>
      </c>
      <c r="S27" s="93">
        <f>'Balance de energía'!T32</f>
        <v>0</v>
      </c>
      <c r="T27" s="93">
        <f>'Balance de energía'!U32</f>
        <v>0</v>
      </c>
      <c r="U27" s="93">
        <f>'Balance de energía'!V32</f>
        <v>0</v>
      </c>
      <c r="V27" s="93">
        <f>'Balance de energía'!W32</f>
        <v>0</v>
      </c>
      <c r="W27" s="123">
        <f>'Balance de energía'!X32</f>
        <v>0</v>
      </c>
      <c r="X27" s="128">
        <f>'Balance de energía'!Y32</f>
        <v>3.9821610421970597</v>
      </c>
      <c r="Y27" s="122">
        <f>'Balance de energía'!Z32</f>
        <v>0</v>
      </c>
      <c r="Z27" s="93">
        <f>'Balance de energía'!AA32</f>
        <v>0</v>
      </c>
      <c r="AA27" s="93">
        <f>'Balance de energía'!AB32</f>
        <v>0</v>
      </c>
      <c r="AB27" s="93">
        <f>'Balance de energía'!AC32</f>
        <v>0</v>
      </c>
      <c r="AC27" s="128">
        <f>'Balance de energía'!AD32</f>
        <v>0</v>
      </c>
      <c r="AD27" s="128">
        <f>'Balance de energía'!AE32</f>
        <v>0</v>
      </c>
      <c r="AE27" s="579">
        <f t="shared" si="6"/>
        <v>3.9821610421970597</v>
      </c>
    </row>
    <row r="28" spans="2:31">
      <c r="B28" s="112" t="s">
        <v>50</v>
      </c>
      <c r="C28" s="122">
        <f>'Balance de energía'!D33</f>
        <v>0</v>
      </c>
      <c r="D28" s="93">
        <f>'Balance de energía'!E33</f>
        <v>3214.8843180943732</v>
      </c>
      <c r="E28" s="93">
        <f>'Balance de energía'!F33</f>
        <v>0</v>
      </c>
      <c r="F28" s="93">
        <f>'Balance de energía'!G33</f>
        <v>0</v>
      </c>
      <c r="G28" s="93">
        <f>'Balance de energía'!$H$27</f>
        <v>0</v>
      </c>
      <c r="H28" s="93">
        <f>'Balance de energía'!I33</f>
        <v>0</v>
      </c>
      <c r="I28" s="93">
        <f>'Balance de energía'!J33</f>
        <v>0</v>
      </c>
      <c r="J28" s="93">
        <f>'Balance de energía'!K33</f>
        <v>0</v>
      </c>
      <c r="K28" s="93">
        <f>'Balance de energía'!L33</f>
        <v>0</v>
      </c>
      <c r="L28" s="93">
        <f>'Balance de energía'!M33</f>
        <v>0</v>
      </c>
      <c r="M28" s="122">
        <f>'Balance de energía'!N33</f>
        <v>27.597131120445603</v>
      </c>
      <c r="N28" s="93">
        <f>'Balance de energía'!O33</f>
        <v>0</v>
      </c>
      <c r="O28" s="93">
        <f>'Balance de energía'!P33</f>
        <v>0</v>
      </c>
      <c r="P28" s="93">
        <f>'Balance de energía'!Q33</f>
        <v>0</v>
      </c>
      <c r="Q28" s="93">
        <f>'Balance de energía'!R33</f>
        <v>27.136561099999998</v>
      </c>
      <c r="R28" s="93">
        <f>'Balance de energía'!S33</f>
        <v>0</v>
      </c>
      <c r="S28" s="93">
        <f>'Balance de energía'!T33</f>
        <v>0</v>
      </c>
      <c r="T28" s="93">
        <f>'Balance de energía'!U33</f>
        <v>99.486744260000009</v>
      </c>
      <c r="U28" s="93">
        <f>'Balance de energía'!V33</f>
        <v>1.4069133198590984</v>
      </c>
      <c r="V28" s="93">
        <f>'Balance de energía'!W33</f>
        <v>0</v>
      </c>
      <c r="W28" s="123">
        <f>'Balance de energía'!X33</f>
        <v>2366.5603237675482</v>
      </c>
      <c r="X28" s="128">
        <f>'Balance de energía'!Y33</f>
        <v>496.20830400350758</v>
      </c>
      <c r="Y28" s="122">
        <f>'Balance de energía'!Z33</f>
        <v>0</v>
      </c>
      <c r="Z28" s="93">
        <f>'Balance de energía'!AA33</f>
        <v>0</v>
      </c>
      <c r="AA28" s="93">
        <f>'Balance de energía'!AB33</f>
        <v>0</v>
      </c>
      <c r="AB28" s="93">
        <f>'Balance de energía'!AC33</f>
        <v>0</v>
      </c>
      <c r="AC28" s="128">
        <f>'Balance de energía'!AD33</f>
        <v>0</v>
      </c>
      <c r="AD28" s="128">
        <f>'Balance de energía'!AE33</f>
        <v>0</v>
      </c>
      <c r="AE28" s="579">
        <f t="shared" si="6"/>
        <v>6233.2802956657333</v>
      </c>
    </row>
    <row r="29" spans="2:31">
      <c r="B29" s="113" t="s">
        <v>51</v>
      </c>
      <c r="C29" s="131">
        <f>'Balance de energía'!D34</f>
        <v>0</v>
      </c>
      <c r="D29" s="104">
        <f>'Balance de energía'!E34</f>
        <v>1132.5999999999999</v>
      </c>
      <c r="E29" s="104">
        <f>'Balance de energía'!F34</f>
        <v>0</v>
      </c>
      <c r="F29" s="104">
        <f>'Balance de energía'!G34</f>
        <v>0</v>
      </c>
      <c r="G29" s="104">
        <f>'Balance de energía'!$H$27</f>
        <v>0</v>
      </c>
      <c r="H29" s="104">
        <f>'Balance de energía'!I34</f>
        <v>0</v>
      </c>
      <c r="I29" s="104">
        <f>'Balance de energía'!J34</f>
        <v>0</v>
      </c>
      <c r="J29" s="104">
        <f>'Balance de energía'!K34</f>
        <v>0</v>
      </c>
      <c r="K29" s="104">
        <f>'Balance de energía'!L34</f>
        <v>0</v>
      </c>
      <c r="L29" s="104">
        <f>'Balance de energía'!M34</f>
        <v>0</v>
      </c>
      <c r="M29" s="131">
        <f>'Balance de energía'!N34</f>
        <v>0</v>
      </c>
      <c r="N29" s="104">
        <f>'Balance de energía'!O34</f>
        <v>0</v>
      </c>
      <c r="O29" s="104">
        <f>'Balance de energía'!P34</f>
        <v>0</v>
      </c>
      <c r="P29" s="104">
        <f>'Balance de energía'!Q34</f>
        <v>0</v>
      </c>
      <c r="Q29" s="104">
        <f>'Balance de energía'!R34</f>
        <v>0</v>
      </c>
      <c r="R29" s="104">
        <f>'Balance de energía'!S34</f>
        <v>0</v>
      </c>
      <c r="S29" s="104">
        <f>'Balance de energía'!T34</f>
        <v>0</v>
      </c>
      <c r="T29" s="104">
        <f>'Balance de energía'!U34</f>
        <v>0</v>
      </c>
      <c r="U29" s="104">
        <f>'Balance de energía'!V34</f>
        <v>0</v>
      </c>
      <c r="V29" s="104">
        <f>'Balance de energía'!W34</f>
        <v>0</v>
      </c>
      <c r="W29" s="132">
        <f>'Balance de energía'!X34</f>
        <v>0</v>
      </c>
      <c r="X29" s="133">
        <f>'Balance de energía'!Y34</f>
        <v>50.51296</v>
      </c>
      <c r="Y29" s="131">
        <f>'Balance de energía'!Z34</f>
        <v>0</v>
      </c>
      <c r="Z29" s="104">
        <f>'Balance de energía'!AA34</f>
        <v>0</v>
      </c>
      <c r="AA29" s="104">
        <f>'Balance de energía'!AB34</f>
        <v>0</v>
      </c>
      <c r="AB29" s="104">
        <f>'Balance de energía'!AC34</f>
        <v>0</v>
      </c>
      <c r="AC29" s="133">
        <f>'Balance de energía'!AD34</f>
        <v>0</v>
      </c>
      <c r="AD29" s="133">
        <f>'Balance de energía'!AE34</f>
        <v>0</v>
      </c>
      <c r="AE29" s="580">
        <f t="shared" si="6"/>
        <v>1183.1129599999999</v>
      </c>
    </row>
    <row r="30" spans="2:31">
      <c r="B30" s="118" t="s">
        <v>56</v>
      </c>
      <c r="C30" s="120">
        <f>'Balance de energía'!D35</f>
        <v>0</v>
      </c>
      <c r="D30" s="92">
        <f>'Balance de energía'!E35</f>
        <v>9674.0247862174765</v>
      </c>
      <c r="E30" s="92">
        <f>'Balance de energía'!F35</f>
        <v>1670.2129135900002</v>
      </c>
      <c r="F30" s="92">
        <f>'Balance de energía'!G35</f>
        <v>13132.501108275148</v>
      </c>
      <c r="G30" s="92">
        <f>'Balance de energía'!$H$27</f>
        <v>0</v>
      </c>
      <c r="H30" s="92">
        <f>'Balance de energía'!I35</f>
        <v>0</v>
      </c>
      <c r="I30" s="92">
        <f>'Balance de energía'!J35</f>
        <v>0</v>
      </c>
      <c r="J30" s="92">
        <f>'Balance de energía'!K35</f>
        <v>0</v>
      </c>
      <c r="K30" s="92">
        <f>'Balance de energía'!L35</f>
        <v>51.048451999999997</v>
      </c>
      <c r="L30" s="92">
        <f>'Balance de energía'!M35</f>
        <v>0</v>
      </c>
      <c r="M30" s="120">
        <f>'Balance de energía'!N35</f>
        <v>32052.391101924393</v>
      </c>
      <c r="N30" s="92">
        <f>'Balance de energía'!O35</f>
        <v>4547.5025791440003</v>
      </c>
      <c r="O30" s="92">
        <f>'Balance de energía'!P35</f>
        <v>0</v>
      </c>
      <c r="P30" s="92">
        <f>'Balance de energía'!Q35</f>
        <v>152.5064622983802</v>
      </c>
      <c r="Q30" s="92">
        <f>'Balance de energía'!R35</f>
        <v>3236.2220470672705</v>
      </c>
      <c r="R30" s="92">
        <f>'Balance de energía'!S35</f>
        <v>0.51988105315063482</v>
      </c>
      <c r="S30" s="92">
        <f>'Balance de energía'!T35</f>
        <v>581.86774574119511</v>
      </c>
      <c r="T30" s="92">
        <f>'Balance de energía'!U35</f>
        <v>0</v>
      </c>
      <c r="U30" s="92">
        <f>'Balance de energía'!V35</f>
        <v>0</v>
      </c>
      <c r="V30" s="92">
        <f>'Balance de energía'!W35</f>
        <v>1945.1137446500002</v>
      </c>
      <c r="W30" s="121">
        <f>'Balance de energía'!X35</f>
        <v>0</v>
      </c>
      <c r="X30" s="127">
        <f>'Balance de energía'!Y35</f>
        <v>40756.660718695544</v>
      </c>
      <c r="Y30" s="120">
        <f>'Balance de energía'!Z35</f>
        <v>29.001147000000003</v>
      </c>
      <c r="Z30" s="92">
        <f>'Balance de energía'!AA35</f>
        <v>588.64099999999996</v>
      </c>
      <c r="AA30" s="92">
        <f>'Balance de energía'!AB35</f>
        <v>0</v>
      </c>
      <c r="AB30" s="92">
        <f>'Balance de energía'!AC35</f>
        <v>69.59</v>
      </c>
      <c r="AC30" s="127">
        <f>'Balance de energía'!AD35</f>
        <v>0</v>
      </c>
      <c r="AD30" s="127">
        <f>'Balance de energía'!AE35</f>
        <v>0</v>
      </c>
      <c r="AE30" s="578">
        <f t="shared" si="6"/>
        <v>108487.80368765656</v>
      </c>
    </row>
    <row r="31" spans="2:31">
      <c r="B31" s="576" t="s">
        <v>57</v>
      </c>
      <c r="C31" s="122">
        <f>'Balance de energía'!D36</f>
        <v>0</v>
      </c>
      <c r="D31" s="93">
        <f>'Balance de energía'!E36</f>
        <v>1527.476239397</v>
      </c>
      <c r="E31" s="93">
        <f>'Balance de energía'!F36</f>
        <v>18.62892192</v>
      </c>
      <c r="F31" s="93">
        <f>'Balance de energía'!G36</f>
        <v>0</v>
      </c>
      <c r="G31" s="93">
        <f>'Balance de energía'!$H$27</f>
        <v>0</v>
      </c>
      <c r="H31" s="93">
        <f>'Balance de energía'!I36</f>
        <v>0</v>
      </c>
      <c r="I31" s="93">
        <f>'Balance de energía'!J36</f>
        <v>0</v>
      </c>
      <c r="J31" s="93">
        <f>'Balance de energía'!K36</f>
        <v>0</v>
      </c>
      <c r="K31" s="93">
        <f>'Balance de energía'!L36</f>
        <v>0</v>
      </c>
      <c r="L31" s="93">
        <f>'Balance de energía'!M36</f>
        <v>0</v>
      </c>
      <c r="M31" s="122">
        <f>'Balance de energía'!N36</f>
        <v>18444.150509913266</v>
      </c>
      <c r="N31" s="93">
        <f>'Balance de energía'!O36</f>
        <v>585.48725550000006</v>
      </c>
      <c r="O31" s="93">
        <f>'Balance de energía'!P36</f>
        <v>0</v>
      </c>
      <c r="P31" s="93">
        <f>'Balance de energía'!Q36</f>
        <v>121.7012769</v>
      </c>
      <c r="Q31" s="93">
        <f>'Balance de energía'!R36</f>
        <v>60.767196677000001</v>
      </c>
      <c r="R31" s="93">
        <f>'Balance de energía'!S36</f>
        <v>0</v>
      </c>
      <c r="S31" s="93">
        <f>'Balance de energía'!T36</f>
        <v>6.3988947000000004E-2</v>
      </c>
      <c r="T31" s="93">
        <f>'Balance de energía'!U36</f>
        <v>0</v>
      </c>
      <c r="U31" s="93">
        <f>'Balance de energía'!V36</f>
        <v>0</v>
      </c>
      <c r="V31" s="93">
        <f>'Balance de energía'!W36</f>
        <v>12.330787000000001</v>
      </c>
      <c r="W31" s="123">
        <f>'Balance de energía'!X36</f>
        <v>0</v>
      </c>
      <c r="X31" s="128">
        <f>'Balance de energía'!Y36</f>
        <v>22732.216229047597</v>
      </c>
      <c r="Y31" s="122">
        <f>'Balance de energía'!Z36</f>
        <v>0.189</v>
      </c>
      <c r="Z31" s="93">
        <f>'Balance de energía'!AA36</f>
        <v>0</v>
      </c>
      <c r="AA31" s="93">
        <f>'Balance de energía'!AB36</f>
        <v>0</v>
      </c>
      <c r="AB31" s="93">
        <f>'Balance de energía'!AC36</f>
        <v>0</v>
      </c>
      <c r="AC31" s="128">
        <f>'Balance de energía'!AD36</f>
        <v>0</v>
      </c>
      <c r="AD31" s="128">
        <f>'Balance de energía'!AE36</f>
        <v>0</v>
      </c>
      <c r="AE31" s="579">
        <f t="shared" si="6"/>
        <v>43503.011405301862</v>
      </c>
    </row>
    <row r="32" spans="2:31">
      <c r="B32" s="576" t="s">
        <v>58</v>
      </c>
      <c r="C32" s="122">
        <f>'Balance de energía'!D37</f>
        <v>0</v>
      </c>
      <c r="D32" s="93">
        <f>'Balance de energía'!E37</f>
        <v>709.2273562593</v>
      </c>
      <c r="E32" s="93">
        <f>'Balance de energía'!F37</f>
        <v>0</v>
      </c>
      <c r="F32" s="93">
        <f>'Balance de energía'!G37</f>
        <v>0</v>
      </c>
      <c r="G32" s="93">
        <f>'Balance de energía'!$H$27</f>
        <v>0</v>
      </c>
      <c r="H32" s="93">
        <f>'Balance de energía'!I37</f>
        <v>0</v>
      </c>
      <c r="I32" s="93">
        <f>'Balance de energía'!J37</f>
        <v>0</v>
      </c>
      <c r="J32" s="93">
        <f>'Balance de energía'!K37</f>
        <v>0</v>
      </c>
      <c r="K32" s="93">
        <f>'Balance de energía'!L37</f>
        <v>0</v>
      </c>
      <c r="L32" s="93">
        <f>'Balance de energía'!M37</f>
        <v>0</v>
      </c>
      <c r="M32" s="122">
        <f>'Balance de energía'!N37</f>
        <v>675.85921542564074</v>
      </c>
      <c r="N32" s="93">
        <f>'Balance de energía'!O37</f>
        <v>5.1066255502098477</v>
      </c>
      <c r="O32" s="93">
        <f>'Balance de energía'!P37</f>
        <v>0</v>
      </c>
      <c r="P32" s="93">
        <f>'Balance de energía'!Q37</f>
        <v>0</v>
      </c>
      <c r="Q32" s="93">
        <f>'Balance de energía'!R37</f>
        <v>55.406868000000003</v>
      </c>
      <c r="R32" s="93">
        <f>'Balance de energía'!S37</f>
        <v>0</v>
      </c>
      <c r="S32" s="93">
        <f>'Balance de energía'!T37</f>
        <v>97.327574999999996</v>
      </c>
      <c r="T32" s="93">
        <f>'Balance de energía'!U37</f>
        <v>0</v>
      </c>
      <c r="U32" s="93">
        <f>'Balance de energía'!V37</f>
        <v>0</v>
      </c>
      <c r="V32" s="93">
        <f>'Balance de energía'!W37</f>
        <v>0</v>
      </c>
      <c r="W32" s="123">
        <f>'Balance de energía'!X37</f>
        <v>0</v>
      </c>
      <c r="X32" s="128">
        <f>'Balance de energía'!Y37</f>
        <v>214.77571286</v>
      </c>
      <c r="Y32" s="122">
        <f>'Balance de energía'!Z37</f>
        <v>0</v>
      </c>
      <c r="Z32" s="93">
        <f>'Balance de energía'!AA37</f>
        <v>0</v>
      </c>
      <c r="AA32" s="93">
        <f>'Balance de energía'!AB37</f>
        <v>0</v>
      </c>
      <c r="AB32" s="93">
        <f>'Balance de energía'!AC37</f>
        <v>0</v>
      </c>
      <c r="AC32" s="128">
        <f>'Balance de energía'!AD37</f>
        <v>0</v>
      </c>
      <c r="AD32" s="128">
        <f>'Balance de energía'!AE37</f>
        <v>0</v>
      </c>
      <c r="AE32" s="579">
        <f t="shared" si="6"/>
        <v>1757.7033530951508</v>
      </c>
    </row>
    <row r="33" spans="2:31">
      <c r="B33" s="576" t="s">
        <v>59</v>
      </c>
      <c r="C33" s="122">
        <f>'Balance de energía'!D38</f>
        <v>0</v>
      </c>
      <c r="D33" s="93">
        <f>'Balance de energía'!E38</f>
        <v>0</v>
      </c>
      <c r="E33" s="93">
        <f>'Balance de energía'!F38</f>
        <v>74.864999999999995</v>
      </c>
      <c r="F33" s="93">
        <f>'Balance de energía'!G38</f>
        <v>0</v>
      </c>
      <c r="G33" s="93">
        <f>'Balance de energía'!$H$27</f>
        <v>0</v>
      </c>
      <c r="H33" s="93">
        <f>'Balance de energía'!I38</f>
        <v>0</v>
      </c>
      <c r="I33" s="93">
        <f>'Balance de energía'!J38</f>
        <v>0</v>
      </c>
      <c r="J33" s="93">
        <f>'Balance de energía'!K38</f>
        <v>0</v>
      </c>
      <c r="K33" s="93">
        <f>'Balance de energía'!L38</f>
        <v>0</v>
      </c>
      <c r="L33" s="93">
        <f>'Balance de energía'!M38</f>
        <v>0</v>
      </c>
      <c r="M33" s="122">
        <f>'Balance de energía'!N38</f>
        <v>589.25198698799989</v>
      </c>
      <c r="N33" s="93">
        <f>'Balance de energía'!O38</f>
        <v>0</v>
      </c>
      <c r="O33" s="93">
        <f>'Balance de energía'!P38</f>
        <v>0</v>
      </c>
      <c r="P33" s="93">
        <f>'Balance de energía'!Q38</f>
        <v>0</v>
      </c>
      <c r="Q33" s="93">
        <f>'Balance de energía'!R38</f>
        <v>0</v>
      </c>
      <c r="R33" s="93">
        <f>'Balance de energía'!S38</f>
        <v>0</v>
      </c>
      <c r="S33" s="93">
        <f>'Balance de energía'!T38</f>
        <v>0</v>
      </c>
      <c r="T33" s="93">
        <f>'Balance de energía'!U38</f>
        <v>0</v>
      </c>
      <c r="U33" s="93">
        <f>'Balance de energía'!V38</f>
        <v>0</v>
      </c>
      <c r="V33" s="93">
        <f>'Balance de energía'!W38</f>
        <v>0</v>
      </c>
      <c r="W33" s="123">
        <f>'Balance de energía'!X38</f>
        <v>0</v>
      </c>
      <c r="X33" s="128">
        <f>'Balance de energía'!Y38</f>
        <v>563.41953999999998</v>
      </c>
      <c r="Y33" s="122">
        <f>'Balance de energía'!Z38</f>
        <v>0</v>
      </c>
      <c r="Z33" s="93">
        <f>'Balance de energía'!AA38</f>
        <v>0</v>
      </c>
      <c r="AA33" s="93">
        <f>'Balance de energía'!AB38</f>
        <v>0</v>
      </c>
      <c r="AB33" s="93">
        <f>'Balance de energía'!AC38</f>
        <v>0</v>
      </c>
      <c r="AC33" s="128">
        <f>'Balance de energía'!AD38</f>
        <v>0</v>
      </c>
      <c r="AD33" s="128">
        <f>'Balance de energía'!AE38</f>
        <v>0</v>
      </c>
      <c r="AE33" s="579">
        <f t="shared" si="6"/>
        <v>1227.5365269879999</v>
      </c>
    </row>
    <row r="34" spans="2:31">
      <c r="B34" s="576" t="s">
        <v>60</v>
      </c>
      <c r="C34" s="122">
        <f>'Balance de energía'!D39</f>
        <v>0</v>
      </c>
      <c r="D34" s="93">
        <f>'Balance de energía'!E39</f>
        <v>1315.3932225359199</v>
      </c>
      <c r="E34" s="93">
        <f>'Balance de energía'!F39</f>
        <v>0</v>
      </c>
      <c r="F34" s="93">
        <f>'Balance de energía'!G39</f>
        <v>9641.1402663536974</v>
      </c>
      <c r="G34" s="93">
        <f>'Balance de energía'!$H$27</f>
        <v>0</v>
      </c>
      <c r="H34" s="93">
        <f>'Balance de energía'!I39</f>
        <v>0</v>
      </c>
      <c r="I34" s="93">
        <f>'Balance de energía'!J39</f>
        <v>0</v>
      </c>
      <c r="J34" s="93">
        <f>'Balance de energía'!K39</f>
        <v>0</v>
      </c>
      <c r="K34" s="93">
        <f>'Balance de energía'!L39</f>
        <v>0</v>
      </c>
      <c r="L34" s="93">
        <f>'Balance de energía'!M39</f>
        <v>0</v>
      </c>
      <c r="M34" s="122">
        <f>'Balance de energía'!N39</f>
        <v>206.403569140104</v>
      </c>
      <c r="N34" s="93">
        <f>'Balance de energía'!O39</f>
        <v>2249.1631050000001</v>
      </c>
      <c r="O34" s="93">
        <f>'Balance de energía'!P39</f>
        <v>0</v>
      </c>
      <c r="P34" s="93">
        <f>'Balance de energía'!Q39</f>
        <v>0</v>
      </c>
      <c r="Q34" s="93">
        <f>'Balance de energía'!R39</f>
        <v>135.34856023040001</v>
      </c>
      <c r="R34" s="93">
        <f>'Balance de energía'!S39</f>
        <v>0</v>
      </c>
      <c r="S34" s="93">
        <f>'Balance de energía'!T39</f>
        <v>0</v>
      </c>
      <c r="T34" s="93">
        <f>'Balance de energía'!U39</f>
        <v>0</v>
      </c>
      <c r="U34" s="93">
        <f>'Balance de energía'!V39</f>
        <v>0</v>
      </c>
      <c r="V34" s="93">
        <f>'Balance de energía'!W39</f>
        <v>0</v>
      </c>
      <c r="W34" s="123">
        <f>'Balance de energía'!X39</f>
        <v>0</v>
      </c>
      <c r="X34" s="128">
        <f>'Balance de energía'!Y39</f>
        <v>4799.4275697092007</v>
      </c>
      <c r="Y34" s="122">
        <f>'Balance de energía'!Z39</f>
        <v>0</v>
      </c>
      <c r="Z34" s="93">
        <f>'Balance de energía'!AA39</f>
        <v>0</v>
      </c>
      <c r="AA34" s="93">
        <f>'Balance de energía'!AB39</f>
        <v>0</v>
      </c>
      <c r="AB34" s="93">
        <f>'Balance de energía'!AC39</f>
        <v>0</v>
      </c>
      <c r="AC34" s="128">
        <f>'Balance de energía'!AD39</f>
        <v>0</v>
      </c>
      <c r="AD34" s="128">
        <f>'Balance de energía'!AE39</f>
        <v>0</v>
      </c>
      <c r="AE34" s="579">
        <f t="shared" si="6"/>
        <v>18346.876292969322</v>
      </c>
    </row>
    <row r="35" spans="2:31">
      <c r="B35" s="576" t="s">
        <v>61</v>
      </c>
      <c r="C35" s="122">
        <f>'Balance de energía'!D40</f>
        <v>0</v>
      </c>
      <c r="D35" s="93">
        <f>'Balance de energía'!E40</f>
        <v>204.679886442</v>
      </c>
      <c r="E35" s="93">
        <f>'Balance de energía'!F40</f>
        <v>16.030583669999999</v>
      </c>
      <c r="F35" s="93">
        <f>'Balance de energía'!G40</f>
        <v>0</v>
      </c>
      <c r="G35" s="93">
        <f>'Balance de energía'!$H$27</f>
        <v>0</v>
      </c>
      <c r="H35" s="93">
        <f>'Balance de energía'!I40</f>
        <v>0</v>
      </c>
      <c r="I35" s="93">
        <f>'Balance de energía'!J40</f>
        <v>0</v>
      </c>
      <c r="J35" s="93">
        <f>'Balance de energía'!K40</f>
        <v>0</v>
      </c>
      <c r="K35" s="93">
        <f>'Balance de energía'!L40</f>
        <v>0</v>
      </c>
      <c r="L35" s="93">
        <f>'Balance de energía'!M40</f>
        <v>0</v>
      </c>
      <c r="M35" s="122">
        <f>'Balance de energía'!N40</f>
        <v>90.805911839999993</v>
      </c>
      <c r="N35" s="93">
        <f>'Balance de energía'!O40</f>
        <v>0</v>
      </c>
      <c r="O35" s="93">
        <f>'Balance de energía'!P40</f>
        <v>0</v>
      </c>
      <c r="P35" s="93">
        <f>'Balance de energía'!Q40</f>
        <v>0.1411587</v>
      </c>
      <c r="Q35" s="93">
        <f>'Balance de energía'!R40</f>
        <v>15.389190807099999</v>
      </c>
      <c r="R35" s="93">
        <f>'Balance de energía'!S40</f>
        <v>0</v>
      </c>
      <c r="S35" s="93">
        <f>'Balance de energía'!T40</f>
        <v>0</v>
      </c>
      <c r="T35" s="93">
        <f>'Balance de energía'!U40</f>
        <v>0</v>
      </c>
      <c r="U35" s="93">
        <f>'Balance de energía'!V40</f>
        <v>0</v>
      </c>
      <c r="V35" s="93">
        <f>'Balance de energía'!W40</f>
        <v>37.581746699999997</v>
      </c>
      <c r="W35" s="123">
        <f>'Balance de energía'!X40</f>
        <v>0</v>
      </c>
      <c r="X35" s="128">
        <f>'Balance de energía'!Y40</f>
        <v>600.1973790861208</v>
      </c>
      <c r="Y35" s="122">
        <f>'Balance de energía'!Z40</f>
        <v>0</v>
      </c>
      <c r="Z35" s="93">
        <f>'Balance de energía'!AA40</f>
        <v>588.64099999999996</v>
      </c>
      <c r="AA35" s="93">
        <f>'Balance de energía'!AB40</f>
        <v>0</v>
      </c>
      <c r="AB35" s="93">
        <f>'Balance de energía'!AC40</f>
        <v>69.59</v>
      </c>
      <c r="AC35" s="128">
        <f>'Balance de energía'!AD40</f>
        <v>0</v>
      </c>
      <c r="AD35" s="128">
        <f>'Balance de energía'!AE40</f>
        <v>0</v>
      </c>
      <c r="AE35" s="579">
        <f t="shared" si="6"/>
        <v>1623.0568572452205</v>
      </c>
    </row>
    <row r="36" spans="2:31">
      <c r="B36" s="576" t="s">
        <v>62</v>
      </c>
      <c r="C36" s="122">
        <f>'Balance de energía'!D41</f>
        <v>0</v>
      </c>
      <c r="D36" s="93">
        <f>'Balance de energía'!E41</f>
        <v>21.623181987999999</v>
      </c>
      <c r="E36" s="93">
        <f>'Balance de energía'!F41</f>
        <v>0</v>
      </c>
      <c r="F36" s="93">
        <f>'Balance de energía'!G41</f>
        <v>0</v>
      </c>
      <c r="G36" s="93">
        <f>'Balance de energía'!$H$27</f>
        <v>0</v>
      </c>
      <c r="H36" s="93">
        <f>'Balance de energía'!I41</f>
        <v>0</v>
      </c>
      <c r="I36" s="93">
        <f>'Balance de energía'!J41</f>
        <v>0</v>
      </c>
      <c r="J36" s="93">
        <f>'Balance de energía'!K41</f>
        <v>0</v>
      </c>
      <c r="K36" s="93">
        <f>'Balance de energía'!L41</f>
        <v>0</v>
      </c>
      <c r="L36" s="93">
        <f>'Balance de energía'!M41</f>
        <v>0</v>
      </c>
      <c r="M36" s="122">
        <f>'Balance de energía'!N41</f>
        <v>9.1559999999999992E-3</v>
      </c>
      <c r="N36" s="93">
        <f>'Balance de energía'!O41</f>
        <v>0</v>
      </c>
      <c r="O36" s="93">
        <f>'Balance de energía'!P41</f>
        <v>0</v>
      </c>
      <c r="P36" s="93">
        <f>'Balance de energía'!Q41</f>
        <v>0</v>
      </c>
      <c r="Q36" s="93">
        <f>'Balance de energía'!R41</f>
        <v>0</v>
      </c>
      <c r="R36" s="93">
        <f>'Balance de energía'!S41</f>
        <v>0</v>
      </c>
      <c r="S36" s="93">
        <f>'Balance de energía'!T41</f>
        <v>0</v>
      </c>
      <c r="T36" s="93">
        <f>'Balance de energía'!U41</f>
        <v>0</v>
      </c>
      <c r="U36" s="93">
        <f>'Balance de energía'!V41</f>
        <v>0</v>
      </c>
      <c r="V36" s="93">
        <f>'Balance de energía'!W41</f>
        <v>0</v>
      </c>
      <c r="W36" s="123">
        <f>'Balance de energía'!X41</f>
        <v>0</v>
      </c>
      <c r="X36" s="128">
        <f>'Balance de energía'!Y41</f>
        <v>28.875015999999999</v>
      </c>
      <c r="Y36" s="122">
        <f>'Balance de energía'!Z41</f>
        <v>0</v>
      </c>
      <c r="Z36" s="93">
        <f>'Balance de energía'!AA41</f>
        <v>0</v>
      </c>
      <c r="AA36" s="93">
        <f>'Balance de energía'!AB41</f>
        <v>0</v>
      </c>
      <c r="AB36" s="93">
        <f>'Balance de energía'!AC41</f>
        <v>0</v>
      </c>
      <c r="AC36" s="128">
        <f>'Balance de energía'!AD41</f>
        <v>0</v>
      </c>
      <c r="AD36" s="128">
        <f>'Balance de energía'!AE41</f>
        <v>0</v>
      </c>
      <c r="AE36" s="579">
        <f t="shared" si="6"/>
        <v>50.507353987999998</v>
      </c>
    </row>
    <row r="37" spans="2:31">
      <c r="B37" s="576" t="s">
        <v>63</v>
      </c>
      <c r="C37" s="122">
        <f>'Balance de energía'!D42</f>
        <v>0</v>
      </c>
      <c r="D37" s="93">
        <f>'Balance de energía'!E42</f>
        <v>120.766417604</v>
      </c>
      <c r="E37" s="93">
        <f>'Balance de energía'!F42</f>
        <v>122.871</v>
      </c>
      <c r="F37" s="93">
        <f>'Balance de energía'!G42</f>
        <v>0</v>
      </c>
      <c r="G37" s="93">
        <f>'Balance de energía'!$H$27</f>
        <v>0</v>
      </c>
      <c r="H37" s="93">
        <f>'Balance de energía'!I42</f>
        <v>0</v>
      </c>
      <c r="I37" s="93">
        <f>'Balance de energía'!J42</f>
        <v>0</v>
      </c>
      <c r="J37" s="93">
        <f>'Balance de energía'!K42</f>
        <v>0</v>
      </c>
      <c r="K37" s="93">
        <f>'Balance de energía'!L42</f>
        <v>0</v>
      </c>
      <c r="L37" s="93">
        <f>'Balance de energía'!M42</f>
        <v>0</v>
      </c>
      <c r="M37" s="122">
        <f>'Balance de energía'!N42</f>
        <v>60.318238501920028</v>
      </c>
      <c r="N37" s="93">
        <f>'Balance de energía'!O42</f>
        <v>4.9244244000000004</v>
      </c>
      <c r="O37" s="93">
        <f>'Balance de energía'!P42</f>
        <v>0</v>
      </c>
      <c r="P37" s="93">
        <f>'Balance de energía'!Q42</f>
        <v>0</v>
      </c>
      <c r="Q37" s="93">
        <f>'Balance de energía'!R42</f>
        <v>11.1536970908</v>
      </c>
      <c r="R37" s="93">
        <f>'Balance de energía'!S42</f>
        <v>0</v>
      </c>
      <c r="S37" s="93">
        <f>'Balance de energía'!T42</f>
        <v>0</v>
      </c>
      <c r="T37" s="93">
        <f>'Balance de energía'!U42</f>
        <v>0</v>
      </c>
      <c r="U37" s="93">
        <f>'Balance de energía'!V42</f>
        <v>0</v>
      </c>
      <c r="V37" s="93">
        <f>'Balance de energía'!W42</f>
        <v>1805.9906028580001</v>
      </c>
      <c r="W37" s="123">
        <f>'Balance de energía'!X42</f>
        <v>0</v>
      </c>
      <c r="X37" s="128">
        <f>'Balance de energía'!Y42</f>
        <v>498.32451087753935</v>
      </c>
      <c r="Y37" s="122">
        <f>'Balance de energía'!Z42</f>
        <v>0</v>
      </c>
      <c r="Z37" s="93">
        <f>'Balance de energía'!AA42</f>
        <v>0</v>
      </c>
      <c r="AA37" s="93">
        <f>'Balance de energía'!AB42</f>
        <v>0</v>
      </c>
      <c r="AB37" s="93">
        <f>'Balance de energía'!AC42</f>
        <v>0</v>
      </c>
      <c r="AC37" s="128">
        <f>'Balance de energía'!AD42</f>
        <v>0</v>
      </c>
      <c r="AD37" s="128">
        <f>'Balance de energía'!AE42</f>
        <v>0</v>
      </c>
      <c r="AE37" s="579">
        <f t="shared" si="6"/>
        <v>2624.3488913322594</v>
      </c>
    </row>
    <row r="38" spans="2:31">
      <c r="B38" s="576" t="s">
        <v>64</v>
      </c>
      <c r="C38" s="122">
        <f>'Balance de energía'!D43</f>
        <v>0</v>
      </c>
      <c r="D38" s="93">
        <f>'Balance de energía'!E43</f>
        <v>10.112501213</v>
      </c>
      <c r="E38" s="93">
        <f>'Balance de energía'!F43</f>
        <v>370.41311999999999</v>
      </c>
      <c r="F38" s="93">
        <f>'Balance de energía'!G43</f>
        <v>0</v>
      </c>
      <c r="G38" s="93">
        <f>'Balance de energía'!$H$27</f>
        <v>0</v>
      </c>
      <c r="H38" s="93">
        <f>'Balance de energía'!I43</f>
        <v>0</v>
      </c>
      <c r="I38" s="93">
        <f>'Balance de energía'!J43</f>
        <v>0</v>
      </c>
      <c r="J38" s="93">
        <f>'Balance de energía'!K43</f>
        <v>0</v>
      </c>
      <c r="K38" s="93">
        <f>'Balance de energía'!L43</f>
        <v>0</v>
      </c>
      <c r="L38" s="93">
        <f>'Balance de energía'!M43</f>
        <v>0</v>
      </c>
      <c r="M38" s="122">
        <f>'Balance de energía'!N43</f>
        <v>1.9079510855999999</v>
      </c>
      <c r="N38" s="93">
        <f>'Balance de energía'!O43</f>
        <v>6.0383715000000002</v>
      </c>
      <c r="O38" s="93">
        <f>'Balance de energía'!P43</f>
        <v>0</v>
      </c>
      <c r="P38" s="93">
        <f>'Balance de energía'!Q43</f>
        <v>0</v>
      </c>
      <c r="Q38" s="93">
        <f>'Balance de energía'!R43</f>
        <v>1.0079729549999998</v>
      </c>
      <c r="R38" s="93">
        <f>'Balance de energía'!S43</f>
        <v>0</v>
      </c>
      <c r="S38" s="93">
        <f>'Balance de energía'!T43</f>
        <v>0</v>
      </c>
      <c r="T38" s="93">
        <f>'Balance de energía'!U43</f>
        <v>0</v>
      </c>
      <c r="U38" s="93">
        <f>'Balance de energía'!V43</f>
        <v>0</v>
      </c>
      <c r="V38" s="93">
        <f>'Balance de energía'!W43</f>
        <v>0</v>
      </c>
      <c r="W38" s="123">
        <f>'Balance de energía'!X43</f>
        <v>0</v>
      </c>
      <c r="X38" s="128">
        <f>'Balance de energía'!Y43</f>
        <v>1.50651102</v>
      </c>
      <c r="Y38" s="122">
        <f>'Balance de energía'!Z43</f>
        <v>19.40211</v>
      </c>
      <c r="Z38" s="93">
        <f>'Balance de energía'!AA43</f>
        <v>0</v>
      </c>
      <c r="AA38" s="93">
        <f>'Balance de energía'!AB43</f>
        <v>0</v>
      </c>
      <c r="AB38" s="93">
        <f>'Balance de energía'!AC43</f>
        <v>0</v>
      </c>
      <c r="AC38" s="128">
        <f>'Balance de energía'!AD43</f>
        <v>0</v>
      </c>
      <c r="AD38" s="128">
        <f>'Balance de energía'!AE43</f>
        <v>0</v>
      </c>
      <c r="AE38" s="579">
        <f t="shared" si="6"/>
        <v>410.38853777359998</v>
      </c>
    </row>
    <row r="39" spans="2:31">
      <c r="B39" s="576" t="s">
        <v>65</v>
      </c>
      <c r="C39" s="122">
        <f>'Balance de energía'!D44</f>
        <v>0</v>
      </c>
      <c r="D39" s="93">
        <f>'Balance de energía'!E44</f>
        <v>35.060749999999999</v>
      </c>
      <c r="E39" s="93">
        <f>'Balance de energía'!F44</f>
        <v>7.6230000000000002</v>
      </c>
      <c r="F39" s="93">
        <f>'Balance de energía'!G44</f>
        <v>0.217777</v>
      </c>
      <c r="G39" s="93">
        <f>'Balance de energía'!$H$27</f>
        <v>0</v>
      </c>
      <c r="H39" s="93">
        <f>'Balance de energía'!I44</f>
        <v>0</v>
      </c>
      <c r="I39" s="93">
        <f>'Balance de energía'!J44</f>
        <v>0</v>
      </c>
      <c r="J39" s="93">
        <f>'Balance de energía'!K44</f>
        <v>0</v>
      </c>
      <c r="K39" s="93">
        <f>'Balance de energía'!L44</f>
        <v>0</v>
      </c>
      <c r="L39" s="93">
        <f>'Balance de energía'!M44</f>
        <v>0</v>
      </c>
      <c r="M39" s="122">
        <f>'Balance de energía'!N44</f>
        <v>1540.350672433776</v>
      </c>
      <c r="N39" s="93">
        <f>'Balance de energía'!O44</f>
        <v>720.17247750000013</v>
      </c>
      <c r="O39" s="93">
        <f>'Balance de energía'!P44</f>
        <v>0</v>
      </c>
      <c r="P39" s="93">
        <f>'Balance de energía'!Q44</f>
        <v>0.40459500000000004</v>
      </c>
      <c r="Q39" s="93">
        <f>'Balance de energía'!R44</f>
        <v>43.1403154204</v>
      </c>
      <c r="R39" s="93">
        <f>'Balance de energía'!S44</f>
        <v>0</v>
      </c>
      <c r="S39" s="93">
        <f>'Balance de energía'!T44</f>
        <v>0</v>
      </c>
      <c r="T39" s="93">
        <f>'Balance de energía'!U44</f>
        <v>0</v>
      </c>
      <c r="U39" s="93">
        <f>'Balance de energía'!V44</f>
        <v>0</v>
      </c>
      <c r="V39" s="93">
        <f>'Balance de energía'!W44</f>
        <v>0</v>
      </c>
      <c r="W39" s="123">
        <f>'Balance de energía'!X44</f>
        <v>0</v>
      </c>
      <c r="X39" s="128">
        <f>'Balance de energía'!Y44</f>
        <v>119.80330514048001</v>
      </c>
      <c r="Y39" s="122">
        <f>'Balance de energía'!Z44</f>
        <v>0</v>
      </c>
      <c r="Z39" s="93">
        <f>'Balance de energía'!AA44</f>
        <v>0</v>
      </c>
      <c r="AA39" s="93">
        <f>'Balance de energía'!AB44</f>
        <v>0</v>
      </c>
      <c r="AB39" s="93">
        <f>'Balance de energía'!AC44</f>
        <v>0</v>
      </c>
      <c r="AC39" s="128">
        <f>'Balance de energía'!AD44</f>
        <v>0</v>
      </c>
      <c r="AD39" s="128">
        <f>'Balance de energía'!AE44</f>
        <v>0</v>
      </c>
      <c r="AE39" s="579">
        <f t="shared" si="6"/>
        <v>2466.7728924946559</v>
      </c>
    </row>
    <row r="40" spans="2:31">
      <c r="B40" s="576" t="s">
        <v>396</v>
      </c>
      <c r="C40" s="122">
        <f>'Balance de energía'!D45</f>
        <v>0</v>
      </c>
      <c r="D40" s="93">
        <f>'Balance de energía'!E45</f>
        <v>194.82820043225001</v>
      </c>
      <c r="E40" s="93">
        <f>'Balance de energía'!F45</f>
        <v>73.947642000000002</v>
      </c>
      <c r="F40" s="93">
        <f>'Balance de energía'!G45</f>
        <v>82.927374999999984</v>
      </c>
      <c r="G40" s="93">
        <f>'Balance de energía'!$H$27</f>
        <v>0</v>
      </c>
      <c r="H40" s="93">
        <f>'Balance de energía'!I45</f>
        <v>0</v>
      </c>
      <c r="I40" s="93">
        <f>'Balance de energía'!J45</f>
        <v>0</v>
      </c>
      <c r="J40" s="93">
        <f>'Balance de energía'!K45</f>
        <v>0</v>
      </c>
      <c r="K40" s="93">
        <f>'Balance de energía'!L45</f>
        <v>40.436877600000003</v>
      </c>
      <c r="L40" s="93">
        <f>'Balance de energía'!M45</f>
        <v>0</v>
      </c>
      <c r="M40" s="122">
        <f>'Balance de energía'!N45</f>
        <v>728.8821983817362</v>
      </c>
      <c r="N40" s="93">
        <f>'Balance de energía'!O45</f>
        <v>113.035692</v>
      </c>
      <c r="O40" s="93">
        <f>'Balance de energía'!P45</f>
        <v>0</v>
      </c>
      <c r="P40" s="93">
        <f>'Balance de energía'!Q45</f>
        <v>3.1468500000000003E-2</v>
      </c>
      <c r="Q40" s="93">
        <f>'Balance de energía'!R45</f>
        <v>448.77174576300001</v>
      </c>
      <c r="R40" s="93">
        <f>'Balance de energía'!S45</f>
        <v>0</v>
      </c>
      <c r="S40" s="93">
        <f>'Balance de energía'!T45</f>
        <v>0.63836099999999996</v>
      </c>
      <c r="T40" s="93">
        <f>'Balance de energía'!U45</f>
        <v>0</v>
      </c>
      <c r="U40" s="93">
        <f>'Balance de energía'!V45</f>
        <v>0</v>
      </c>
      <c r="V40" s="93">
        <f>'Balance de energía'!W45</f>
        <v>0</v>
      </c>
      <c r="W40" s="123">
        <f>'Balance de energía'!X45</f>
        <v>0</v>
      </c>
      <c r="X40" s="128">
        <f>'Balance de energía'!Y45</f>
        <v>1996.9467442300329</v>
      </c>
      <c r="Y40" s="122">
        <f>'Balance de energía'!Z45</f>
        <v>0</v>
      </c>
      <c r="Z40" s="93">
        <f>'Balance de energía'!AA45</f>
        <v>0</v>
      </c>
      <c r="AA40" s="93">
        <f>'Balance de energía'!AB45</f>
        <v>0</v>
      </c>
      <c r="AB40" s="93">
        <f>'Balance de energía'!AC45</f>
        <v>0</v>
      </c>
      <c r="AC40" s="128">
        <f>'Balance de energía'!AD45</f>
        <v>0</v>
      </c>
      <c r="AD40" s="128">
        <f>'Balance de energía'!AE45</f>
        <v>0</v>
      </c>
      <c r="AE40" s="579">
        <f t="shared" si="6"/>
        <v>3680.4463049070191</v>
      </c>
    </row>
    <row r="41" spans="2:31">
      <c r="B41" s="576" t="s">
        <v>397</v>
      </c>
      <c r="C41" s="122">
        <f>'Balance de energía'!D46</f>
        <v>0</v>
      </c>
      <c r="D41" s="93">
        <f>'Balance de energía'!E46</f>
        <v>509.82865711687992</v>
      </c>
      <c r="E41" s="93">
        <f>'Balance de energía'!F46</f>
        <v>0.161</v>
      </c>
      <c r="F41" s="93">
        <f>'Balance de energía'!G46</f>
        <v>0</v>
      </c>
      <c r="G41" s="93">
        <f>'Balance de energía'!$H$27</f>
        <v>0</v>
      </c>
      <c r="H41" s="93">
        <f>'Balance de energía'!I46</f>
        <v>0</v>
      </c>
      <c r="I41" s="93">
        <f>'Balance de energía'!J46</f>
        <v>0</v>
      </c>
      <c r="J41" s="93">
        <f>'Balance de energía'!K46</f>
        <v>0</v>
      </c>
      <c r="K41" s="93">
        <f>'Balance de energía'!L46</f>
        <v>0</v>
      </c>
      <c r="L41" s="93">
        <f>'Balance de energía'!M46</f>
        <v>0</v>
      </c>
      <c r="M41" s="122">
        <f>'Balance de energía'!N46</f>
        <v>1899.3333726284234</v>
      </c>
      <c r="N41" s="93">
        <f>'Balance de energía'!O46</f>
        <v>39.024741000000006</v>
      </c>
      <c r="O41" s="93">
        <f>'Balance de energía'!P46</f>
        <v>0</v>
      </c>
      <c r="P41" s="93">
        <f>'Balance de energía'!Q46</f>
        <v>1.6382321280000001</v>
      </c>
      <c r="Q41" s="93">
        <f>'Balance de energía'!R46</f>
        <v>20.039739703500004</v>
      </c>
      <c r="R41" s="93">
        <f>'Balance de energía'!S46</f>
        <v>0</v>
      </c>
      <c r="S41" s="93">
        <f>'Balance de energía'!T46</f>
        <v>4.0459500000000004</v>
      </c>
      <c r="T41" s="93">
        <f>'Balance de energía'!U46</f>
        <v>0</v>
      </c>
      <c r="U41" s="93">
        <f>'Balance de energía'!V46</f>
        <v>0</v>
      </c>
      <c r="V41" s="93">
        <f>'Balance de energía'!W46</f>
        <v>0</v>
      </c>
      <c r="W41" s="123">
        <f>'Balance de energía'!X46</f>
        <v>0</v>
      </c>
      <c r="X41" s="128">
        <f>'Balance de energía'!Y46</f>
        <v>19.484057659999998</v>
      </c>
      <c r="Y41" s="122">
        <f>'Balance de energía'!Z46</f>
        <v>0</v>
      </c>
      <c r="Z41" s="93">
        <f>'Balance de energía'!AA46</f>
        <v>0</v>
      </c>
      <c r="AA41" s="93">
        <f>'Balance de energía'!AB46</f>
        <v>0</v>
      </c>
      <c r="AB41" s="93">
        <f>'Balance de energía'!AC46</f>
        <v>0</v>
      </c>
      <c r="AC41" s="128">
        <f>'Balance de energía'!AD46</f>
        <v>0</v>
      </c>
      <c r="AD41" s="128">
        <f>'Balance de energía'!AE46</f>
        <v>0</v>
      </c>
      <c r="AE41" s="579">
        <f t="shared" si="6"/>
        <v>2493.5557502368033</v>
      </c>
    </row>
    <row r="42" spans="2:31">
      <c r="B42" s="119" t="s">
        <v>422</v>
      </c>
      <c r="C42" s="122">
        <f>'Balance de energía'!D47</f>
        <v>0</v>
      </c>
      <c r="D42" s="93">
        <f>'Balance de energía'!E47</f>
        <v>204.27240081811999</v>
      </c>
      <c r="E42" s="93">
        <f>'Balance de energía'!F47</f>
        <v>7.7095200000000004</v>
      </c>
      <c r="F42" s="93">
        <f>'Balance de energía'!G47</f>
        <v>72.303658349999992</v>
      </c>
      <c r="G42" s="93">
        <f>'Balance de energía'!$H$27</f>
        <v>0</v>
      </c>
      <c r="H42" s="93">
        <f>'Balance de energía'!I47</f>
        <v>0</v>
      </c>
      <c r="I42" s="93">
        <f>'Balance de energía'!J47</f>
        <v>0</v>
      </c>
      <c r="J42" s="93">
        <f>'Balance de energía'!K47</f>
        <v>0</v>
      </c>
      <c r="K42" s="93">
        <f>'Balance de energía'!L47</f>
        <v>0</v>
      </c>
      <c r="L42" s="93">
        <f>'Balance de energía'!M47</f>
        <v>0</v>
      </c>
      <c r="M42" s="122">
        <f>'Balance de energía'!N47</f>
        <v>0.85615192320000011</v>
      </c>
      <c r="N42" s="93">
        <f>'Balance de energía'!O47</f>
        <v>63.534281999999997</v>
      </c>
      <c r="O42" s="93">
        <f>'Balance de energía'!P47</f>
        <v>0</v>
      </c>
      <c r="P42" s="93">
        <f>'Balance de energía'!Q47</f>
        <v>0</v>
      </c>
      <c r="Q42" s="93">
        <f>'Balance de energía'!R47</f>
        <v>20.192026431500004</v>
      </c>
      <c r="R42" s="93">
        <f>'Balance de energía'!S47</f>
        <v>0</v>
      </c>
      <c r="S42" s="93">
        <f>'Balance de energía'!T47</f>
        <v>0</v>
      </c>
      <c r="T42" s="93">
        <f>'Balance de energía'!U47</f>
        <v>0</v>
      </c>
      <c r="U42" s="93">
        <f>'Balance de energía'!V47</f>
        <v>0</v>
      </c>
      <c r="V42" s="93">
        <f>'Balance de energía'!W47</f>
        <v>0</v>
      </c>
      <c r="W42" s="123">
        <f>'Balance de energía'!X47</f>
        <v>0</v>
      </c>
      <c r="X42" s="128">
        <f>'Balance de energía'!Y47</f>
        <v>149.70304281599999</v>
      </c>
      <c r="Y42" s="122">
        <f>'Balance de energía'!Z47</f>
        <v>0</v>
      </c>
      <c r="Z42" s="93">
        <f>'Balance de energía'!AA47</f>
        <v>0</v>
      </c>
      <c r="AA42" s="93">
        <f>'Balance de energía'!AB47</f>
        <v>0</v>
      </c>
      <c r="AB42" s="93">
        <f>'Balance de energía'!AC47</f>
        <v>0</v>
      </c>
      <c r="AC42" s="128">
        <f>'Balance de energía'!AD47</f>
        <v>0</v>
      </c>
      <c r="AD42" s="128">
        <f>'Balance de energía'!AE47</f>
        <v>0</v>
      </c>
      <c r="AE42" s="579">
        <f t="shared" si="6"/>
        <v>518.57108233881991</v>
      </c>
    </row>
    <row r="43" spans="2:31">
      <c r="B43" s="576" t="s">
        <v>66</v>
      </c>
      <c r="C43" s="122">
        <f>'Balance de energía'!D48</f>
        <v>0</v>
      </c>
      <c r="D43" s="93">
        <f>'Balance de energía'!E48</f>
        <v>4493.9073648390076</v>
      </c>
      <c r="E43" s="93">
        <f>'Balance de energía'!F48</f>
        <v>969.38597000000004</v>
      </c>
      <c r="F43" s="93">
        <f>'Balance de energía'!G48</f>
        <v>3328.6617010714517</v>
      </c>
      <c r="G43" s="93">
        <f>'Balance de energía'!$H$27</f>
        <v>0</v>
      </c>
      <c r="H43" s="93">
        <f>'Balance de energía'!I48</f>
        <v>0</v>
      </c>
      <c r="I43" s="93">
        <f>'Balance de energía'!J48</f>
        <v>0</v>
      </c>
      <c r="J43" s="93">
        <f>'Balance de energía'!K48</f>
        <v>0</v>
      </c>
      <c r="K43" s="93">
        <f>'Balance de energía'!L48</f>
        <v>10.611574399999999</v>
      </c>
      <c r="L43" s="93">
        <f>'Balance de energía'!M48</f>
        <v>0</v>
      </c>
      <c r="M43" s="122">
        <f>'Balance de energía'!N48</f>
        <v>3690.821699627656</v>
      </c>
      <c r="N43" s="93">
        <f>'Balance de energía'!O48</f>
        <v>411.19013641650002</v>
      </c>
      <c r="O43" s="93">
        <f>'Balance de energía'!P48</f>
        <v>0</v>
      </c>
      <c r="P43" s="93">
        <f>'Balance de energía'!Q48</f>
        <v>28.589731070380203</v>
      </c>
      <c r="Q43" s="93">
        <f>'Balance de energía'!R48</f>
        <v>2410.8293450135707</v>
      </c>
      <c r="R43" s="93">
        <f>'Balance de energía'!S48</f>
        <v>0.51988105315063482</v>
      </c>
      <c r="S43" s="93">
        <f>'Balance de energía'!T48</f>
        <v>297.32851679419514</v>
      </c>
      <c r="T43" s="93">
        <f>'Balance de energía'!U48</f>
        <v>0</v>
      </c>
      <c r="U43" s="93">
        <f>'Balance de energía'!V48</f>
        <v>0</v>
      </c>
      <c r="V43" s="93">
        <f>'Balance de energía'!W48</f>
        <v>89.210608092000001</v>
      </c>
      <c r="W43" s="123">
        <f>'Balance de energía'!X48</f>
        <v>0</v>
      </c>
      <c r="X43" s="128">
        <f>'Balance de energía'!Y48</f>
        <v>8093.2883485619532</v>
      </c>
      <c r="Y43" s="122">
        <f>'Balance de energía'!Z48</f>
        <v>9.4100370000000009</v>
      </c>
      <c r="Z43" s="93">
        <f>'Balance de energía'!AA48</f>
        <v>0</v>
      </c>
      <c r="AA43" s="93">
        <f>'Balance de energía'!AB48</f>
        <v>0</v>
      </c>
      <c r="AB43" s="93">
        <f>'Balance de energía'!AC48</f>
        <v>0</v>
      </c>
      <c r="AC43" s="128">
        <f>'Balance de energía'!AD48</f>
        <v>0</v>
      </c>
      <c r="AD43" s="128">
        <f>'Balance de energía'!AE48</f>
        <v>0</v>
      </c>
      <c r="AE43" s="579">
        <f t="shared" si="6"/>
        <v>23833.754913939869</v>
      </c>
    </row>
    <row r="44" spans="2:31">
      <c r="B44" s="577" t="s">
        <v>67</v>
      </c>
      <c r="C44" s="131">
        <f>'Balance de energía'!D49</f>
        <v>0</v>
      </c>
      <c r="D44" s="104">
        <f>'Balance de energía'!E49</f>
        <v>326.84860757199999</v>
      </c>
      <c r="E44" s="104">
        <f>'Balance de energía'!F49</f>
        <v>8.5771560000000004</v>
      </c>
      <c r="F44" s="104">
        <f>'Balance de energía'!G49</f>
        <v>7.2503304999999996</v>
      </c>
      <c r="G44" s="104">
        <f>'Balance de energía'!$H$27</f>
        <v>0</v>
      </c>
      <c r="H44" s="104">
        <f>'Balance de energía'!I49</f>
        <v>0</v>
      </c>
      <c r="I44" s="104">
        <f>'Balance de energía'!J49</f>
        <v>0</v>
      </c>
      <c r="J44" s="104">
        <f>'Balance de energía'!K49</f>
        <v>0</v>
      </c>
      <c r="K44" s="104">
        <f>'Balance de energía'!L49</f>
        <v>0</v>
      </c>
      <c r="L44" s="104">
        <f>'Balance de energía'!M49</f>
        <v>0</v>
      </c>
      <c r="M44" s="131">
        <f>'Balance de energía'!N49</f>
        <v>4123.4404680350708</v>
      </c>
      <c r="N44" s="104">
        <f>'Balance de energía'!O49</f>
        <v>349.82546827729016</v>
      </c>
      <c r="O44" s="104">
        <f>'Balance de energía'!P49</f>
        <v>0</v>
      </c>
      <c r="P44" s="104">
        <f>'Balance de energía'!Q49</f>
        <v>0</v>
      </c>
      <c r="Q44" s="104">
        <f>'Balance de energía'!R49</f>
        <v>14.175388974999999</v>
      </c>
      <c r="R44" s="104">
        <f>'Balance de energía'!S49</f>
        <v>0</v>
      </c>
      <c r="S44" s="104">
        <f>'Balance de energía'!T49</f>
        <v>182.46335400000001</v>
      </c>
      <c r="T44" s="104">
        <f>'Balance de energía'!U49</f>
        <v>0</v>
      </c>
      <c r="U44" s="104">
        <f>'Balance de energía'!V49</f>
        <v>0</v>
      </c>
      <c r="V44" s="104">
        <f>'Balance de energía'!W49</f>
        <v>0</v>
      </c>
      <c r="W44" s="132">
        <f>'Balance de energía'!X49</f>
        <v>0</v>
      </c>
      <c r="X44" s="133">
        <f>'Balance de energía'!Y49</f>
        <v>938.6927516866208</v>
      </c>
      <c r="Y44" s="131">
        <f>'Balance de energía'!Z49</f>
        <v>0</v>
      </c>
      <c r="Z44" s="104">
        <f>'Balance de energía'!AA49</f>
        <v>0</v>
      </c>
      <c r="AA44" s="104">
        <f>'Balance de energía'!AB49</f>
        <v>0</v>
      </c>
      <c r="AB44" s="104">
        <f>'Balance de energía'!AC49</f>
        <v>0</v>
      </c>
      <c r="AC44" s="133">
        <f>'Balance de energía'!AD49</f>
        <v>0</v>
      </c>
      <c r="AD44" s="133">
        <f>'Balance de energía'!AE49</f>
        <v>0</v>
      </c>
      <c r="AE44" s="580">
        <f t="shared" si="6"/>
        <v>5951.2735250459818</v>
      </c>
    </row>
    <row r="45" spans="2:31">
      <c r="B45" s="118" t="s">
        <v>68</v>
      </c>
      <c r="C45" s="120">
        <f>'Balance de energía'!D50</f>
        <v>0</v>
      </c>
      <c r="D45" s="92">
        <f>'Balance de energía'!E50</f>
        <v>86.504180018</v>
      </c>
      <c r="E45" s="92">
        <f>'Balance de energía'!F50</f>
        <v>0</v>
      </c>
      <c r="F45" s="92">
        <f>'Balance de energía'!G50</f>
        <v>0</v>
      </c>
      <c r="G45" s="92">
        <f>'Balance de energía'!$H$27</f>
        <v>0</v>
      </c>
      <c r="H45" s="92">
        <f>'Balance de energía'!I50</f>
        <v>0</v>
      </c>
      <c r="I45" s="92">
        <f>'Balance de energía'!J50</f>
        <v>0</v>
      </c>
      <c r="J45" s="92">
        <f>'Balance de energía'!K50</f>
        <v>0</v>
      </c>
      <c r="K45" s="92">
        <f>'Balance de energía'!L50</f>
        <v>0</v>
      </c>
      <c r="L45" s="92">
        <f>'Balance de energía'!M50</f>
        <v>0</v>
      </c>
      <c r="M45" s="120">
        <f>'Balance de energía'!N50</f>
        <v>52734.140165991434</v>
      </c>
      <c r="N45" s="92">
        <f>'Balance de energía'!O50</f>
        <v>2038.0378094999999</v>
      </c>
      <c r="O45" s="92">
        <f>'Balance de energía'!P50</f>
        <v>38683.101733246876</v>
      </c>
      <c r="P45" s="92">
        <f>'Balance de energía'!Q50</f>
        <v>75.8863621891863</v>
      </c>
      <c r="Q45" s="92">
        <f>'Balance de energía'!R50</f>
        <v>195.76509146589999</v>
      </c>
      <c r="R45" s="92">
        <f>'Balance de energía'!S50</f>
        <v>30.516084679081139</v>
      </c>
      <c r="S45" s="92">
        <f>'Balance de energía'!T50</f>
        <v>8592.7021991271013</v>
      </c>
      <c r="T45" s="92">
        <f>'Balance de energía'!U50</f>
        <v>0</v>
      </c>
      <c r="U45" s="92">
        <f>'Balance de energía'!V50</f>
        <v>0</v>
      </c>
      <c r="V45" s="92">
        <f>'Balance de energía'!W50</f>
        <v>0</v>
      </c>
      <c r="W45" s="121">
        <f>'Balance de energía'!X50</f>
        <v>0</v>
      </c>
      <c r="X45" s="127">
        <f>'Balance de energía'!Y50</f>
        <v>1069.8519387042043</v>
      </c>
      <c r="Y45" s="120">
        <f>'Balance de energía'!Z50</f>
        <v>0</v>
      </c>
      <c r="Z45" s="92">
        <f>'Balance de energía'!AA50</f>
        <v>0</v>
      </c>
      <c r="AA45" s="92">
        <f>'Balance de energía'!AB50</f>
        <v>0</v>
      </c>
      <c r="AB45" s="92">
        <f>'Balance de energía'!AC50</f>
        <v>0</v>
      </c>
      <c r="AC45" s="127">
        <f>'Balance de energía'!AD50</f>
        <v>0</v>
      </c>
      <c r="AD45" s="127">
        <f>'Balance de energía'!AE50</f>
        <v>0</v>
      </c>
      <c r="AE45" s="578">
        <f t="shared" si="6"/>
        <v>103506.50556492177</v>
      </c>
    </row>
    <row r="46" spans="2:31">
      <c r="B46" s="576" t="s">
        <v>69</v>
      </c>
      <c r="C46" s="122">
        <f>'Balance de energía'!D51</f>
        <v>0</v>
      </c>
      <c r="D46" s="93">
        <f>'Balance de energía'!E51</f>
        <v>86.504180018</v>
      </c>
      <c r="E46" s="93">
        <f>'Balance de energía'!F51</f>
        <v>0</v>
      </c>
      <c r="F46" s="93">
        <f>'Balance de energía'!G51</f>
        <v>0</v>
      </c>
      <c r="G46" s="93">
        <f>'Balance de energía'!$H$27</f>
        <v>0</v>
      </c>
      <c r="H46" s="93">
        <f>'Balance de energía'!I51</f>
        <v>0</v>
      </c>
      <c r="I46" s="93">
        <f>'Balance de energía'!J51</f>
        <v>0</v>
      </c>
      <c r="J46" s="93">
        <f>'Balance de energía'!K51</f>
        <v>0</v>
      </c>
      <c r="K46" s="93">
        <f>'Balance de energía'!L51</f>
        <v>0</v>
      </c>
      <c r="L46" s="93">
        <f>'Balance de energía'!M51</f>
        <v>0</v>
      </c>
      <c r="M46" s="122">
        <f>'Balance de energía'!N51</f>
        <v>50067.675635915737</v>
      </c>
      <c r="N46" s="93">
        <f>'Balance de energía'!O51</f>
        <v>45.435977999999999</v>
      </c>
      <c r="O46" s="93">
        <f>'Balance de energía'!P51</f>
        <v>38677.611099158072</v>
      </c>
      <c r="P46" s="93">
        <f>'Balance de energía'!Q51</f>
        <v>75.8863621891863</v>
      </c>
      <c r="Q46" s="93">
        <f>'Balance de energía'!R51</f>
        <v>192.83182144489999</v>
      </c>
      <c r="R46" s="93">
        <f>'Balance de energía'!S51</f>
        <v>0.16757999999999998</v>
      </c>
      <c r="S46" s="93">
        <f>'Balance de energía'!T51</f>
        <v>5.6729883330000002</v>
      </c>
      <c r="T46" s="93">
        <f>'Balance de energía'!U51</f>
        <v>0</v>
      </c>
      <c r="U46" s="93">
        <f>'Balance de energía'!V51</f>
        <v>0</v>
      </c>
      <c r="V46" s="93">
        <f>'Balance de energía'!W51</f>
        <v>0</v>
      </c>
      <c r="W46" s="123">
        <f>'Balance de energía'!X51</f>
        <v>0</v>
      </c>
      <c r="X46" s="128">
        <f>'Balance de energía'!Y51</f>
        <v>254.57524141714882</v>
      </c>
      <c r="Y46" s="122">
        <f>'Balance de energía'!Z51</f>
        <v>0</v>
      </c>
      <c r="Z46" s="93">
        <f>'Balance de energía'!AA51</f>
        <v>0</v>
      </c>
      <c r="AA46" s="93">
        <f>'Balance de energía'!AB51</f>
        <v>0</v>
      </c>
      <c r="AB46" s="93">
        <f>'Balance de energía'!AC51</f>
        <v>0</v>
      </c>
      <c r="AC46" s="128">
        <f>'Balance de energía'!AD51</f>
        <v>0</v>
      </c>
      <c r="AD46" s="128">
        <f>'Balance de energía'!AE51</f>
        <v>0</v>
      </c>
      <c r="AE46" s="579">
        <f t="shared" si="6"/>
        <v>89406.360886476017</v>
      </c>
    </row>
    <row r="47" spans="2:31">
      <c r="B47" s="576" t="s">
        <v>70</v>
      </c>
      <c r="C47" s="122">
        <f>'Balance de energía'!D52</f>
        <v>0</v>
      </c>
      <c r="D47" s="93">
        <f>'Balance de energía'!E52</f>
        <v>0</v>
      </c>
      <c r="E47" s="93">
        <f>'Balance de energía'!F52</f>
        <v>0</v>
      </c>
      <c r="F47" s="93">
        <f>'Balance de energía'!G52</f>
        <v>0</v>
      </c>
      <c r="G47" s="93">
        <f>'Balance de energía'!$H$27</f>
        <v>0</v>
      </c>
      <c r="H47" s="93">
        <f>'Balance de energía'!I52</f>
        <v>0</v>
      </c>
      <c r="I47" s="93">
        <f>'Balance de energía'!J52</f>
        <v>0</v>
      </c>
      <c r="J47" s="93">
        <f>'Balance de energía'!K52</f>
        <v>0</v>
      </c>
      <c r="K47" s="93">
        <f>'Balance de energía'!L52</f>
        <v>0</v>
      </c>
      <c r="L47" s="93">
        <f>'Balance de energía'!M52</f>
        <v>0</v>
      </c>
      <c r="M47" s="122">
        <f>'Balance de energía'!N52</f>
        <v>452.12257498799994</v>
      </c>
      <c r="N47" s="93">
        <f>'Balance de energía'!O52</f>
        <v>0</v>
      </c>
      <c r="O47" s="93">
        <f>'Balance de energía'!P52</f>
        <v>0</v>
      </c>
      <c r="P47" s="93">
        <f>'Balance de energía'!Q52</f>
        <v>0</v>
      </c>
      <c r="Q47" s="93">
        <f>'Balance de energía'!R52</f>
        <v>4.4256113E-2</v>
      </c>
      <c r="R47" s="93">
        <f>'Balance de energía'!S52</f>
        <v>0</v>
      </c>
      <c r="S47" s="93">
        <f>'Balance de energía'!T52</f>
        <v>0</v>
      </c>
      <c r="T47" s="93">
        <f>'Balance de energía'!U52</f>
        <v>0</v>
      </c>
      <c r="U47" s="93">
        <f>'Balance de energía'!V52</f>
        <v>0</v>
      </c>
      <c r="V47" s="93">
        <f>'Balance de energía'!W52</f>
        <v>0</v>
      </c>
      <c r="W47" s="123">
        <f>'Balance de energía'!X52</f>
        <v>0</v>
      </c>
      <c r="X47" s="128">
        <f>'Balance de energía'!Y52</f>
        <v>401.56978091919996</v>
      </c>
      <c r="Y47" s="122">
        <f>'Balance de energía'!Z52</f>
        <v>0</v>
      </c>
      <c r="Z47" s="93">
        <f>'Balance de energía'!AA52</f>
        <v>0</v>
      </c>
      <c r="AA47" s="93">
        <f>'Balance de energía'!AB52</f>
        <v>0</v>
      </c>
      <c r="AB47" s="93">
        <f>'Balance de energía'!AC52</f>
        <v>0</v>
      </c>
      <c r="AC47" s="128">
        <f>'Balance de energía'!AD52</f>
        <v>0</v>
      </c>
      <c r="AD47" s="128">
        <f>'Balance de energía'!AE52</f>
        <v>0</v>
      </c>
      <c r="AE47" s="579">
        <f t="shared" si="6"/>
        <v>853.73661202019991</v>
      </c>
    </row>
    <row r="48" spans="2:31">
      <c r="B48" s="576" t="s">
        <v>71</v>
      </c>
      <c r="C48" s="122">
        <f>'Balance de energía'!D53</f>
        <v>0</v>
      </c>
      <c r="D48" s="93">
        <f>'Balance de energía'!E53</f>
        <v>0</v>
      </c>
      <c r="E48" s="93">
        <f>'Balance de energía'!F53</f>
        <v>0</v>
      </c>
      <c r="F48" s="93">
        <f>'Balance de energía'!G53</f>
        <v>0</v>
      </c>
      <c r="G48" s="93">
        <f>'Balance de energía'!$H$27</f>
        <v>0</v>
      </c>
      <c r="H48" s="93">
        <f>'Balance de energía'!I53</f>
        <v>0</v>
      </c>
      <c r="I48" s="93">
        <f>'Balance de energía'!J53</f>
        <v>0</v>
      </c>
      <c r="J48" s="93">
        <f>'Balance de energía'!K53</f>
        <v>0</v>
      </c>
      <c r="K48" s="93">
        <f>'Balance de energía'!L53</f>
        <v>0</v>
      </c>
      <c r="L48" s="93">
        <f>'Balance de energía'!M53</f>
        <v>0</v>
      </c>
      <c r="M48" s="122">
        <f>'Balance de energía'!N53</f>
        <v>2208.725361624096</v>
      </c>
      <c r="N48" s="93">
        <f>'Balance de energía'!O53</f>
        <v>1992.6018314999999</v>
      </c>
      <c r="O48" s="93">
        <f>'Balance de energía'!P53</f>
        <v>5.1701079079999985</v>
      </c>
      <c r="P48" s="93">
        <f>'Balance de energía'!Q53</f>
        <v>0</v>
      </c>
      <c r="Q48" s="93">
        <f>'Balance de energía'!R53</f>
        <v>0.29279979299999997</v>
      </c>
      <c r="R48" s="93">
        <f>'Balance de energía'!S53</f>
        <v>0</v>
      </c>
      <c r="S48" s="93">
        <f>'Balance de energía'!T53</f>
        <v>8.1071846999999989E-2</v>
      </c>
      <c r="T48" s="93">
        <f>'Balance de energía'!U53</f>
        <v>0</v>
      </c>
      <c r="U48" s="93">
        <f>'Balance de energía'!V53</f>
        <v>0</v>
      </c>
      <c r="V48" s="93">
        <f>'Balance de energía'!W53</f>
        <v>0</v>
      </c>
      <c r="W48" s="123">
        <f>'Balance de energía'!X53</f>
        <v>0</v>
      </c>
      <c r="X48" s="128">
        <f>'Balance de energía'!Y53</f>
        <v>6.50429869385537</v>
      </c>
      <c r="Y48" s="122">
        <f>'Balance de energía'!Z53</f>
        <v>0</v>
      </c>
      <c r="Z48" s="93">
        <f>'Balance de energía'!AA53</f>
        <v>0</v>
      </c>
      <c r="AA48" s="93">
        <f>'Balance de energía'!AB53</f>
        <v>0</v>
      </c>
      <c r="AB48" s="93">
        <f>'Balance de energía'!AC53</f>
        <v>0</v>
      </c>
      <c r="AC48" s="128">
        <f>'Balance de energía'!AD53</f>
        <v>0</v>
      </c>
      <c r="AD48" s="128">
        <f>'Balance de energía'!AE53</f>
        <v>0</v>
      </c>
      <c r="AE48" s="579">
        <f t="shared" si="6"/>
        <v>4213.3754713659519</v>
      </c>
    </row>
    <row r="49" spans="2:31">
      <c r="B49" s="576" t="s">
        <v>72</v>
      </c>
      <c r="C49" s="122">
        <f>'Balance de energía'!D54</f>
        <v>0</v>
      </c>
      <c r="D49" s="93">
        <f>'Balance de energía'!E54</f>
        <v>0</v>
      </c>
      <c r="E49" s="93">
        <f>'Balance de energía'!F54</f>
        <v>0</v>
      </c>
      <c r="F49" s="93">
        <f>'Balance de energía'!G54</f>
        <v>0</v>
      </c>
      <c r="G49" s="93">
        <f>'Balance de energía'!$H$27</f>
        <v>0</v>
      </c>
      <c r="H49" s="93">
        <f>'Balance de energía'!I54</f>
        <v>0</v>
      </c>
      <c r="I49" s="93">
        <f>'Balance de energía'!J54</f>
        <v>0</v>
      </c>
      <c r="J49" s="93">
        <f>'Balance de energía'!K54</f>
        <v>0</v>
      </c>
      <c r="K49" s="93">
        <f>'Balance de energía'!L54</f>
        <v>0</v>
      </c>
      <c r="L49" s="93">
        <f>'Balance de energía'!M54</f>
        <v>0</v>
      </c>
      <c r="M49" s="122">
        <f>'Balance de energía'!N54</f>
        <v>5.6086094316000006</v>
      </c>
      <c r="N49" s="93">
        <f>'Balance de energía'!O54</f>
        <v>0</v>
      </c>
      <c r="O49" s="93">
        <f>'Balance de energía'!P54</f>
        <v>0.3205261808</v>
      </c>
      <c r="P49" s="93">
        <f>'Balance de energía'!Q54</f>
        <v>0</v>
      </c>
      <c r="Q49" s="93">
        <f>'Balance de energía'!R54</f>
        <v>1.4452863149999999</v>
      </c>
      <c r="R49" s="93">
        <f>'Balance de energía'!S54</f>
        <v>30.348504679081138</v>
      </c>
      <c r="S49" s="93">
        <f>'Balance de energía'!T54</f>
        <v>8586.9481389471021</v>
      </c>
      <c r="T49" s="93">
        <f>'Balance de energía'!U54</f>
        <v>0</v>
      </c>
      <c r="U49" s="93">
        <f>'Balance de energía'!V54</f>
        <v>0</v>
      </c>
      <c r="V49" s="93">
        <f>'Balance de energía'!W54</f>
        <v>0</v>
      </c>
      <c r="W49" s="123">
        <f>'Balance de energía'!X54</f>
        <v>0</v>
      </c>
      <c r="X49" s="128">
        <f>'Balance de energía'!Y54</f>
        <v>0</v>
      </c>
      <c r="Y49" s="122">
        <f>'Balance de energía'!Z54</f>
        <v>0</v>
      </c>
      <c r="Z49" s="93">
        <f>'Balance de energía'!AA54</f>
        <v>0</v>
      </c>
      <c r="AA49" s="93">
        <f>'Balance de energía'!AB54</f>
        <v>0</v>
      </c>
      <c r="AB49" s="93">
        <f>'Balance de energía'!AC54</f>
        <v>0</v>
      </c>
      <c r="AC49" s="128">
        <f>'Balance de energía'!AD54</f>
        <v>0</v>
      </c>
      <c r="AD49" s="128">
        <f>'Balance de energía'!AE54</f>
        <v>0</v>
      </c>
      <c r="AE49" s="579">
        <f t="shared" si="6"/>
        <v>8624.6710655535826</v>
      </c>
    </row>
    <row r="50" spans="2:31">
      <c r="B50" s="577" t="s">
        <v>398</v>
      </c>
      <c r="C50" s="131">
        <f>'Balance de energía'!D55</f>
        <v>0</v>
      </c>
      <c r="D50" s="104">
        <f>'Balance de energía'!E55</f>
        <v>0</v>
      </c>
      <c r="E50" s="104">
        <f>'Balance de energía'!F55</f>
        <v>0</v>
      </c>
      <c r="F50" s="104">
        <f>'Balance de energía'!G55</f>
        <v>0</v>
      </c>
      <c r="G50" s="104">
        <f>'Balance de energía'!$H$27</f>
        <v>0</v>
      </c>
      <c r="H50" s="104">
        <f>'Balance de energía'!I55</f>
        <v>0</v>
      </c>
      <c r="I50" s="104">
        <f>'Balance de energía'!J55</f>
        <v>0</v>
      </c>
      <c r="J50" s="104">
        <f>'Balance de energía'!K55</f>
        <v>0</v>
      </c>
      <c r="K50" s="104">
        <f>'Balance de energía'!L55</f>
        <v>0</v>
      </c>
      <c r="L50" s="104">
        <f>'Balance de energía'!M55</f>
        <v>0</v>
      </c>
      <c r="M50" s="131">
        <f>'Balance de energía'!N55</f>
        <v>7.9840320000000003E-3</v>
      </c>
      <c r="N50" s="104">
        <f>'Balance de energía'!O55</f>
        <v>0</v>
      </c>
      <c r="O50" s="104">
        <f>'Balance de energía'!P55</f>
        <v>0</v>
      </c>
      <c r="P50" s="104">
        <f>'Balance de energía'!Q55</f>
        <v>0</v>
      </c>
      <c r="Q50" s="104">
        <f>'Balance de energía'!R55</f>
        <v>1.1509278000000001</v>
      </c>
      <c r="R50" s="104">
        <f>'Balance de energía'!S55</f>
        <v>0</v>
      </c>
      <c r="S50" s="104">
        <f>'Balance de energía'!T55</f>
        <v>0</v>
      </c>
      <c r="T50" s="104">
        <f>'Balance de energía'!U55</f>
        <v>0</v>
      </c>
      <c r="U50" s="104">
        <f>'Balance de energía'!V55</f>
        <v>0</v>
      </c>
      <c r="V50" s="104">
        <f>'Balance de energía'!W55</f>
        <v>0</v>
      </c>
      <c r="W50" s="132">
        <f>'Balance de energía'!X55</f>
        <v>0</v>
      </c>
      <c r="X50" s="133">
        <f>'Balance de energía'!Y55</f>
        <v>407.20261767399995</v>
      </c>
      <c r="Y50" s="131">
        <f>'Balance de energía'!Z55</f>
        <v>0</v>
      </c>
      <c r="Z50" s="104">
        <f>'Balance de energía'!AA55</f>
        <v>0</v>
      </c>
      <c r="AA50" s="104">
        <f>'Balance de energía'!AB55</f>
        <v>0</v>
      </c>
      <c r="AB50" s="104">
        <f>'Balance de energía'!AC55</f>
        <v>0</v>
      </c>
      <c r="AC50" s="133">
        <f>'Balance de energía'!AD55</f>
        <v>0</v>
      </c>
      <c r="AD50" s="133">
        <f>'Balance de energía'!AE55</f>
        <v>0</v>
      </c>
      <c r="AE50" s="580">
        <f t="shared" si="6"/>
        <v>408.36152950599995</v>
      </c>
    </row>
    <row r="51" spans="2:31">
      <c r="B51" s="59" t="s">
        <v>73</v>
      </c>
      <c r="C51" s="120">
        <f>'Balance de energía'!D56</f>
        <v>0</v>
      </c>
      <c r="D51" s="92">
        <f>'Balance de energía'!E56</f>
        <v>7508.1256993898605</v>
      </c>
      <c r="E51" s="92">
        <f>'Balance de energía'!F56</f>
        <v>0</v>
      </c>
      <c r="F51" s="92">
        <f>'Balance de energía'!G56</f>
        <v>18302.567334695465</v>
      </c>
      <c r="G51" s="92">
        <f>'Balance de energía'!$H$27</f>
        <v>0</v>
      </c>
      <c r="H51" s="92">
        <f>'Balance de energía'!I56</f>
        <v>0</v>
      </c>
      <c r="I51" s="92">
        <f>'Balance de energía'!J56</f>
        <v>0</v>
      </c>
      <c r="J51" s="92">
        <f>'Balance de energía'!K56</f>
        <v>0</v>
      </c>
      <c r="K51" s="92">
        <f>'Balance de energía'!L56</f>
        <v>80.28413119999999</v>
      </c>
      <c r="L51" s="92">
        <f>'Balance de energía'!M56</f>
        <v>0</v>
      </c>
      <c r="M51" s="120">
        <f>'Balance de energía'!N56</f>
        <v>3995.9499238041089</v>
      </c>
      <c r="N51" s="92">
        <f>'Balance de energía'!O56</f>
        <v>36.021678000000001</v>
      </c>
      <c r="O51" s="92">
        <f>'Balance de energía'!P56</f>
        <v>0</v>
      </c>
      <c r="P51" s="92">
        <f>'Balance de energía'!Q56</f>
        <v>1378.5062086469693</v>
      </c>
      <c r="Q51" s="92">
        <f>'Balance de energía'!R56</f>
        <v>13997.464296568105</v>
      </c>
      <c r="R51" s="92">
        <f>'Balance de energía'!S56</f>
        <v>6.5586742200000003</v>
      </c>
      <c r="S51" s="92">
        <f>'Balance de energía'!T56</f>
        <v>9.0347412179839228</v>
      </c>
      <c r="T51" s="92">
        <f>'Balance de energía'!U56</f>
        <v>0</v>
      </c>
      <c r="U51" s="92">
        <f>'Balance de energía'!V56</f>
        <v>0</v>
      </c>
      <c r="V51" s="92">
        <f>'Balance de energía'!W56</f>
        <v>0</v>
      </c>
      <c r="W51" s="121">
        <f>'Balance de energía'!X56</f>
        <v>0</v>
      </c>
      <c r="X51" s="127">
        <f>'Balance de energía'!Y56</f>
        <v>23809.089903773256</v>
      </c>
      <c r="Y51" s="120">
        <f>'Balance de energía'!Z56</f>
        <v>0</v>
      </c>
      <c r="Z51" s="92">
        <f>'Balance de energía'!AA56</f>
        <v>0</v>
      </c>
      <c r="AA51" s="92">
        <f>'Balance de energía'!AB56</f>
        <v>0</v>
      </c>
      <c r="AB51" s="92">
        <f>'Balance de energía'!AC56</f>
        <v>0</v>
      </c>
      <c r="AC51" s="127">
        <f>'Balance de energía'!AD56</f>
        <v>0</v>
      </c>
      <c r="AD51" s="127">
        <f>'Balance de energía'!AE56</f>
        <v>0</v>
      </c>
      <c r="AE51" s="578">
        <f t="shared" si="6"/>
        <v>69123.602591515752</v>
      </c>
    </row>
    <row r="52" spans="2:31">
      <c r="B52" s="576" t="s">
        <v>74</v>
      </c>
      <c r="C52" s="122">
        <f>'Balance de energía'!D57</f>
        <v>0</v>
      </c>
      <c r="D52" s="93">
        <f>'Balance de energía'!E57</f>
        <v>1493.6701301113333</v>
      </c>
      <c r="E52" s="93">
        <f>'Balance de energía'!F57</f>
        <v>0</v>
      </c>
      <c r="F52" s="93">
        <f>'Balance de energía'!G57</f>
        <v>66.589590428879362</v>
      </c>
      <c r="G52" s="93">
        <f>'Balance de energía'!$H$27</f>
        <v>0</v>
      </c>
      <c r="H52" s="93">
        <f>'Balance de energía'!I57</f>
        <v>0</v>
      </c>
      <c r="I52" s="93">
        <f>'Balance de energía'!J57</f>
        <v>0</v>
      </c>
      <c r="J52" s="93">
        <f>'Balance de energía'!K57</f>
        <v>0</v>
      </c>
      <c r="K52" s="93">
        <f>'Balance de energía'!L57</f>
        <v>14.497291199999999</v>
      </c>
      <c r="L52" s="93">
        <f>'Balance de energía'!M57</f>
        <v>0</v>
      </c>
      <c r="M52" s="122">
        <f>'Balance de energía'!N57</f>
        <v>3655.2264479639994</v>
      </c>
      <c r="N52" s="93">
        <f>'Balance de energía'!O57</f>
        <v>36.021678000000001</v>
      </c>
      <c r="O52" s="93">
        <f>'Balance de energía'!P57</f>
        <v>0</v>
      </c>
      <c r="P52" s="93">
        <f>'Balance de energía'!Q57</f>
        <v>5.0778111060000004</v>
      </c>
      <c r="Q52" s="93">
        <f>'Balance de energía'!R57</f>
        <v>2214.7368763428872</v>
      </c>
      <c r="R52" s="93">
        <f>'Balance de energía'!S57</f>
        <v>0</v>
      </c>
      <c r="S52" s="93">
        <f>'Balance de energía'!T57</f>
        <v>1.2587579849839214</v>
      </c>
      <c r="T52" s="93">
        <f>'Balance de energía'!U57</f>
        <v>0</v>
      </c>
      <c r="U52" s="93">
        <f>'Balance de energía'!V57</f>
        <v>0</v>
      </c>
      <c r="V52" s="93">
        <f>'Balance de energía'!W57</f>
        <v>0</v>
      </c>
      <c r="W52" s="123">
        <f>'Balance de energía'!X57</f>
        <v>0</v>
      </c>
      <c r="X52" s="128">
        <f>'Balance de energía'!Y57</f>
        <v>7916.3954648051331</v>
      </c>
      <c r="Y52" s="122">
        <f>'Balance de energía'!Z57</f>
        <v>0</v>
      </c>
      <c r="Z52" s="93">
        <f>'Balance de energía'!AA57</f>
        <v>0</v>
      </c>
      <c r="AA52" s="93">
        <f>'Balance de energía'!AB57</f>
        <v>0</v>
      </c>
      <c r="AB52" s="93">
        <f>'Balance de energía'!AC57</f>
        <v>0</v>
      </c>
      <c r="AC52" s="128">
        <f>'Balance de energía'!AD57</f>
        <v>0</v>
      </c>
      <c r="AD52" s="128">
        <f>'Balance de energía'!AE57</f>
        <v>0</v>
      </c>
      <c r="AE52" s="579">
        <f t="shared" si="6"/>
        <v>15403.474047943217</v>
      </c>
    </row>
    <row r="53" spans="2:31">
      <c r="B53" s="576" t="s">
        <v>75</v>
      </c>
      <c r="C53" s="122">
        <f>'Balance de energía'!D58</f>
        <v>0</v>
      </c>
      <c r="D53" s="93">
        <f>'Balance de energía'!E58</f>
        <v>189.05691664787417</v>
      </c>
      <c r="E53" s="93">
        <f>'Balance de energía'!F58</f>
        <v>0</v>
      </c>
      <c r="F53" s="93">
        <f>'Balance de energía'!G58</f>
        <v>78.477638368451409</v>
      </c>
      <c r="G53" s="93">
        <f>'Balance de energía'!$H$27</f>
        <v>0</v>
      </c>
      <c r="H53" s="93">
        <f>'Balance de energía'!I58</f>
        <v>0</v>
      </c>
      <c r="I53" s="93">
        <f>'Balance de energía'!J58</f>
        <v>0</v>
      </c>
      <c r="J53" s="93">
        <f>'Balance de energía'!K58</f>
        <v>0</v>
      </c>
      <c r="K53" s="93">
        <f>'Balance de energía'!L58</f>
        <v>0</v>
      </c>
      <c r="L53" s="93">
        <f>'Balance de energía'!M58</f>
        <v>0</v>
      </c>
      <c r="M53" s="122">
        <f>'Balance de energía'!N58</f>
        <v>287.27068374810955</v>
      </c>
      <c r="N53" s="93">
        <f>'Balance de energía'!O58</f>
        <v>0</v>
      </c>
      <c r="O53" s="93">
        <f>'Balance de energía'!P58</f>
        <v>0</v>
      </c>
      <c r="P53" s="93">
        <f>'Balance de energía'!Q58</f>
        <v>9.9630179091000012E-3</v>
      </c>
      <c r="Q53" s="93">
        <f>'Balance de energía'!R58</f>
        <v>350.12031496200001</v>
      </c>
      <c r="R53" s="93">
        <f>'Balance de energía'!S58</f>
        <v>6.5586742200000003</v>
      </c>
      <c r="S53" s="93">
        <f>'Balance de energía'!T58</f>
        <v>7.7759832330000007</v>
      </c>
      <c r="T53" s="93">
        <f>'Balance de energía'!U58</f>
        <v>0</v>
      </c>
      <c r="U53" s="93">
        <f>'Balance de energía'!V58</f>
        <v>0</v>
      </c>
      <c r="V53" s="93">
        <f>'Balance de energía'!W58</f>
        <v>0</v>
      </c>
      <c r="W53" s="123">
        <f>'Balance de energía'!X58</f>
        <v>0</v>
      </c>
      <c r="X53" s="128">
        <f>'Balance de energía'!Y58</f>
        <v>1962.7167854109261</v>
      </c>
      <c r="Y53" s="122">
        <f>'Balance de energía'!Z58</f>
        <v>0</v>
      </c>
      <c r="Z53" s="93">
        <f>'Balance de energía'!AA58</f>
        <v>0</v>
      </c>
      <c r="AA53" s="93">
        <f>'Balance de energía'!AB58</f>
        <v>0</v>
      </c>
      <c r="AB53" s="93">
        <f>'Balance de energía'!AC58</f>
        <v>0</v>
      </c>
      <c r="AC53" s="128">
        <f>'Balance de energía'!AD58</f>
        <v>0</v>
      </c>
      <c r="AD53" s="128">
        <f>'Balance de energía'!AE58</f>
        <v>0</v>
      </c>
      <c r="AE53" s="579">
        <f t="shared" si="6"/>
        <v>2881.9869596082708</v>
      </c>
    </row>
    <row r="54" spans="2:31">
      <c r="B54" s="576" t="s">
        <v>399</v>
      </c>
      <c r="C54" s="122">
        <f>'Balance de energía'!D59</f>
        <v>0</v>
      </c>
      <c r="D54" s="93">
        <f>'Balance de energía'!E59</f>
        <v>0</v>
      </c>
      <c r="E54" s="93">
        <f>'Balance de energía'!F59</f>
        <v>0</v>
      </c>
      <c r="F54" s="93">
        <f>'Balance de energía'!G59</f>
        <v>5.54715E-2</v>
      </c>
      <c r="G54" s="93">
        <f>'Balance de energía'!$H$27</f>
        <v>0</v>
      </c>
      <c r="H54" s="93">
        <f>'Balance de energía'!I59</f>
        <v>0</v>
      </c>
      <c r="I54" s="93">
        <f>'Balance de energía'!J59</f>
        <v>0</v>
      </c>
      <c r="J54" s="93">
        <f>'Balance de energía'!K59</f>
        <v>0</v>
      </c>
      <c r="K54" s="93">
        <f>'Balance de energía'!L59</f>
        <v>52.754088799999998</v>
      </c>
      <c r="L54" s="93">
        <f>'Balance de energía'!M59</f>
        <v>0</v>
      </c>
      <c r="M54" s="122">
        <f>'Balance de energía'!N59</f>
        <v>53.452792092000003</v>
      </c>
      <c r="N54" s="93">
        <f>'Balance de energía'!O59</f>
        <v>0</v>
      </c>
      <c r="O54" s="93">
        <f>'Balance de energía'!P59</f>
        <v>0</v>
      </c>
      <c r="P54" s="93">
        <f>'Balance de energía'!Q59</f>
        <v>0</v>
      </c>
      <c r="Q54" s="93">
        <f>'Balance de energía'!R59</f>
        <v>3.0476557374999995</v>
      </c>
      <c r="R54" s="93">
        <f>'Balance de energía'!S59</f>
        <v>0</v>
      </c>
      <c r="S54" s="93">
        <f>'Balance de energía'!T59</f>
        <v>0</v>
      </c>
      <c r="T54" s="93">
        <f>'Balance de energía'!U59</f>
        <v>0</v>
      </c>
      <c r="U54" s="93">
        <f>'Balance de energía'!V59</f>
        <v>0</v>
      </c>
      <c r="V54" s="93">
        <f>'Balance de energía'!W59</f>
        <v>0</v>
      </c>
      <c r="W54" s="123">
        <f>'Balance de energía'!X59</f>
        <v>0</v>
      </c>
      <c r="X54" s="128">
        <f>'Balance de energía'!Y59</f>
        <v>1064.5122505069999</v>
      </c>
      <c r="Y54" s="122">
        <f>'Balance de energía'!Z59</f>
        <v>0</v>
      </c>
      <c r="Z54" s="93">
        <f>'Balance de energía'!AA59</f>
        <v>0</v>
      </c>
      <c r="AA54" s="93">
        <f>'Balance de energía'!AB59</f>
        <v>0</v>
      </c>
      <c r="AB54" s="93">
        <f>'Balance de energía'!AC59</f>
        <v>0</v>
      </c>
      <c r="AC54" s="128">
        <f>'Balance de energía'!AD59</f>
        <v>0</v>
      </c>
      <c r="AD54" s="128">
        <f>'Balance de energía'!AE59</f>
        <v>0</v>
      </c>
      <c r="AE54" s="579">
        <f t="shared" si="6"/>
        <v>1173.8222586364998</v>
      </c>
    </row>
    <row r="55" spans="2:31">
      <c r="B55" s="577" t="s">
        <v>76</v>
      </c>
      <c r="C55" s="131">
        <f>'Balance de energía'!D60</f>
        <v>0</v>
      </c>
      <c r="D55" s="104">
        <f>'Balance de energía'!E60</f>
        <v>5825.3986526306526</v>
      </c>
      <c r="E55" s="104">
        <f>'Balance de energía'!F60</f>
        <v>0</v>
      </c>
      <c r="F55" s="104">
        <f>'Balance de energía'!G60</f>
        <v>18157.444634398133</v>
      </c>
      <c r="G55" s="104">
        <f>'Balance de energía'!$H$27</f>
        <v>0</v>
      </c>
      <c r="H55" s="104">
        <f>'Balance de energía'!I60</f>
        <v>0</v>
      </c>
      <c r="I55" s="104">
        <f>'Balance de energía'!J60</f>
        <v>0</v>
      </c>
      <c r="J55" s="104">
        <f>'Balance de energía'!K60</f>
        <v>0</v>
      </c>
      <c r="K55" s="104">
        <f>'Balance de energía'!L60</f>
        <v>13.0327512</v>
      </c>
      <c r="L55" s="104">
        <f>'Balance de energía'!M60</f>
        <v>0</v>
      </c>
      <c r="M55" s="131">
        <f>'Balance de energía'!N60</f>
        <v>0</v>
      </c>
      <c r="N55" s="104">
        <f>'Balance de energía'!O60</f>
        <v>0</v>
      </c>
      <c r="O55" s="104">
        <f>'Balance de energía'!P60</f>
        <v>0</v>
      </c>
      <c r="P55" s="104">
        <f>'Balance de energía'!Q60</f>
        <v>1373.4184345230601</v>
      </c>
      <c r="Q55" s="104">
        <f>'Balance de energía'!R60</f>
        <v>11429.559449525717</v>
      </c>
      <c r="R55" s="104">
        <f>'Balance de energía'!S60</f>
        <v>0</v>
      </c>
      <c r="S55" s="104">
        <f>'Balance de energía'!T60</f>
        <v>0</v>
      </c>
      <c r="T55" s="104">
        <f>'Balance de energía'!U60</f>
        <v>0</v>
      </c>
      <c r="U55" s="104">
        <f>'Balance de energía'!V60</f>
        <v>0</v>
      </c>
      <c r="V55" s="104">
        <f>'Balance de energía'!W60</f>
        <v>0</v>
      </c>
      <c r="W55" s="132">
        <f>'Balance de energía'!X60</f>
        <v>0</v>
      </c>
      <c r="X55" s="133">
        <f>'Balance de energía'!Y60</f>
        <v>12865.465403050197</v>
      </c>
      <c r="Y55" s="131">
        <f>'Balance de energía'!Z60</f>
        <v>0</v>
      </c>
      <c r="Z55" s="104">
        <f>'Balance de energía'!AA60</f>
        <v>0</v>
      </c>
      <c r="AA55" s="104">
        <f>'Balance de energía'!AB60</f>
        <v>0</v>
      </c>
      <c r="AB55" s="104">
        <f>'Balance de energía'!AC60</f>
        <v>0</v>
      </c>
      <c r="AC55" s="133">
        <f>'Balance de energía'!AD60</f>
        <v>0</v>
      </c>
      <c r="AD55" s="133">
        <f>'Balance de energía'!AE60</f>
        <v>0</v>
      </c>
      <c r="AE55" s="580">
        <f t="shared" si="6"/>
        <v>49664.319325327764</v>
      </c>
    </row>
    <row r="56" spans="2:31">
      <c r="B56" s="136" t="s">
        <v>77</v>
      </c>
      <c r="C56" s="124">
        <f>'Balance de energía'!D61</f>
        <v>0</v>
      </c>
      <c r="D56" s="117">
        <f>'Balance de energía'!E61</f>
        <v>0</v>
      </c>
      <c r="E56" s="117">
        <f>'Balance de energía'!F61</f>
        <v>0</v>
      </c>
      <c r="F56" s="117">
        <f>'Balance de energía'!G61</f>
        <v>0</v>
      </c>
      <c r="G56" s="117">
        <f>'Balance de energía'!$H$27</f>
        <v>0</v>
      </c>
      <c r="H56" s="117">
        <f>'Balance de energía'!I61</f>
        <v>0</v>
      </c>
      <c r="I56" s="117">
        <f>'Balance de energía'!J61</f>
        <v>0</v>
      </c>
      <c r="J56" s="117">
        <f>'Balance de energía'!K61</f>
        <v>0</v>
      </c>
      <c r="K56" s="117">
        <f>'Balance de energía'!L61</f>
        <v>0</v>
      </c>
      <c r="L56" s="117">
        <f>'Balance de energía'!M61</f>
        <v>0</v>
      </c>
      <c r="M56" s="124">
        <f>'Balance de energía'!N61</f>
        <v>0</v>
      </c>
      <c r="N56" s="117">
        <f>'Balance de energía'!O61</f>
        <v>0</v>
      </c>
      <c r="O56" s="117">
        <f>'Balance de energía'!P61</f>
        <v>0</v>
      </c>
      <c r="P56" s="117">
        <f>'Balance de energía'!Q61</f>
        <v>0</v>
      </c>
      <c r="Q56" s="117">
        <f>'Balance de energía'!R61</f>
        <v>0</v>
      </c>
      <c r="R56" s="117">
        <f>'Balance de energía'!S61</f>
        <v>0</v>
      </c>
      <c r="S56" s="117">
        <f>'Balance de energía'!T61</f>
        <v>0</v>
      </c>
      <c r="T56" s="117">
        <f>'Balance de energía'!U61</f>
        <v>0</v>
      </c>
      <c r="U56" s="117">
        <f>'Balance de energía'!V61</f>
        <v>0</v>
      </c>
      <c r="V56" s="117">
        <f>'Balance de energía'!W61</f>
        <v>0</v>
      </c>
      <c r="W56" s="125">
        <f>'Balance de energía'!X61</f>
        <v>1464.1188682505999</v>
      </c>
      <c r="X56" s="129">
        <f>'Balance de energía'!Y61</f>
        <v>0</v>
      </c>
      <c r="Y56" s="124">
        <f>'Balance de energía'!Z61</f>
        <v>0</v>
      </c>
      <c r="Z56" s="117">
        <f>'Balance de energía'!AA61</f>
        <v>0</v>
      </c>
      <c r="AA56" s="117">
        <f>'Balance de energía'!AB61</f>
        <v>0</v>
      </c>
      <c r="AB56" s="117">
        <f>'Balance de energía'!AC61</f>
        <v>0</v>
      </c>
      <c r="AC56" s="129">
        <f>'Balance de energía'!AD61</f>
        <v>0</v>
      </c>
      <c r="AD56" s="129">
        <f>'Balance de energía'!AE61</f>
        <v>0</v>
      </c>
      <c r="AE56" s="581">
        <f t="shared" si="6"/>
        <v>1464.1188682505999</v>
      </c>
    </row>
    <row r="59" spans="2:31">
      <c r="B59" s="574" t="s">
        <v>424</v>
      </c>
    </row>
  </sheetData>
  <mergeCells count="7">
    <mergeCell ref="C7:L7"/>
    <mergeCell ref="AE7:AE8"/>
    <mergeCell ref="M7:W7"/>
    <mergeCell ref="X7:X8"/>
    <mergeCell ref="Y7:AB7"/>
    <mergeCell ref="AC7:AC8"/>
    <mergeCell ref="AD7:AD8"/>
  </mergeCells>
  <hyperlinks>
    <hyperlink ref="B5" location="Índice!A1" display="VOLVER A INDICE"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G78"/>
  <sheetViews>
    <sheetView zoomScale="115" zoomScaleNormal="115" workbookViewId="0">
      <pane xSplit="3" ySplit="8" topLeftCell="D9" activePane="bottomRight" state="frozen"/>
      <selection pane="topRight" activeCell="D1" sqref="D1"/>
      <selection pane="bottomLeft" activeCell="A9" sqref="A9"/>
      <selection pane="bottomRight" activeCell="B5" sqref="B5"/>
    </sheetView>
  </sheetViews>
  <sheetFormatPr baseColWidth="10" defaultColWidth="9.15234375" defaultRowHeight="14.6"/>
  <cols>
    <col min="1" max="1" width="1.69140625" style="58" customWidth="1"/>
    <col min="2" max="2" width="5.15234375" style="58" customWidth="1"/>
    <col min="3" max="3" width="36.3046875" style="58" bestFit="1" customWidth="1"/>
    <col min="4" max="4" width="10.15234375" style="58" customWidth="1"/>
    <col min="5" max="6" width="9.15234375" style="58" customWidth="1"/>
    <col min="7" max="8" width="9.3046875" style="58" customWidth="1"/>
    <col min="9" max="9" width="11.53515625" style="58" customWidth="1"/>
    <col min="10" max="10" width="10.53515625" style="58" customWidth="1"/>
    <col min="11" max="11" width="10.15234375" style="58" customWidth="1"/>
    <col min="12" max="12" width="8.69140625" style="58" customWidth="1"/>
    <col min="13" max="13" width="8.3828125" style="58" customWidth="1"/>
    <col min="14" max="14" width="9.53515625" style="58" customWidth="1"/>
    <col min="15" max="15" width="10" style="58" customWidth="1"/>
    <col min="16" max="16" width="12.15234375" style="58" customWidth="1"/>
    <col min="17" max="17" width="10.53515625" style="58" customWidth="1"/>
    <col min="18" max="18" width="9.15234375" style="58" customWidth="1"/>
    <col min="19" max="19" width="9.53515625" style="58" customWidth="1"/>
    <col min="20" max="20" width="9.3828125" style="58" customWidth="1"/>
    <col min="21" max="21" width="8.3828125" style="58" customWidth="1"/>
    <col min="22" max="22" width="12" style="58" customWidth="1"/>
    <col min="23" max="23" width="11.15234375" style="58" customWidth="1"/>
    <col min="24" max="24" width="12.69140625" style="58" customWidth="1"/>
    <col min="25" max="25" width="9.15234375" style="58" customWidth="1"/>
    <col min="26" max="26" width="10.84375" style="58" customWidth="1"/>
    <col min="27" max="27" width="8.15234375" style="58" customWidth="1"/>
    <col min="28" max="28" width="7.3046875" style="58" customWidth="1"/>
    <col min="29" max="29" width="14.3828125" style="58" customWidth="1"/>
    <col min="30" max="30" width="9.69140625" style="58" customWidth="1"/>
    <col min="31" max="31" width="8.3828125" style="58" customWidth="1"/>
    <col min="32" max="32" width="15.15234375" style="58" customWidth="1"/>
    <col min="33" max="16384" width="9.15234375" style="58"/>
  </cols>
  <sheetData>
    <row r="1" spans="2:33">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2:33">
      <c r="B2" s="11" t="s">
        <v>0</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2:33">
      <c r="B3" s="11" t="s">
        <v>421</v>
      </c>
      <c r="D3" s="1"/>
      <c r="E3" s="1"/>
      <c r="F3" s="1"/>
      <c r="G3" s="1"/>
      <c r="H3" s="1"/>
      <c r="I3" s="1"/>
      <c r="J3" s="1"/>
      <c r="K3" s="1"/>
      <c r="L3" s="552"/>
      <c r="M3" s="1"/>
      <c r="N3" s="1"/>
      <c r="O3" s="1"/>
      <c r="P3" s="1"/>
      <c r="Q3" s="1"/>
      <c r="R3" s="1"/>
      <c r="S3" s="1"/>
      <c r="T3" s="1"/>
      <c r="U3" s="1"/>
      <c r="V3" s="1"/>
      <c r="W3" s="1"/>
      <c r="X3" s="1"/>
      <c r="Y3" s="1"/>
      <c r="Z3" s="1"/>
      <c r="AA3" s="1"/>
      <c r="AB3" s="1"/>
      <c r="AC3" s="1"/>
      <c r="AD3" s="1"/>
      <c r="AE3" s="1"/>
      <c r="AF3" s="1"/>
      <c r="AG3" s="1"/>
    </row>
    <row r="4" spans="2:33">
      <c r="B4" s="11" t="s">
        <v>1</v>
      </c>
      <c r="D4" s="1"/>
      <c r="E4" s="1"/>
      <c r="F4" s="1"/>
      <c r="G4" s="1"/>
      <c r="H4" s="1"/>
      <c r="I4" s="1"/>
      <c r="J4" s="1"/>
      <c r="K4" s="1"/>
      <c r="L4" s="552"/>
      <c r="M4" s="1"/>
      <c r="N4" s="1"/>
      <c r="O4" s="1"/>
      <c r="P4" s="1"/>
      <c r="Q4" s="1"/>
      <c r="R4" s="1"/>
      <c r="S4" s="1"/>
      <c r="T4" s="1"/>
      <c r="U4" s="1"/>
      <c r="V4" s="1"/>
      <c r="W4" s="1"/>
      <c r="X4" s="1"/>
      <c r="Y4" s="1"/>
      <c r="Z4" s="1"/>
      <c r="AA4" s="1"/>
      <c r="AB4" s="1"/>
      <c r="AC4" s="1"/>
      <c r="AD4" s="1"/>
      <c r="AE4" s="1"/>
      <c r="AF4" s="1"/>
      <c r="AG4" s="1"/>
    </row>
    <row r="5" spans="2:33">
      <c r="B5" s="12" t="s">
        <v>2</v>
      </c>
      <c r="D5" s="2"/>
      <c r="E5" s="2"/>
      <c r="F5" s="609"/>
      <c r="G5" s="609"/>
      <c r="H5" s="609"/>
      <c r="I5" s="609"/>
      <c r="J5" s="609"/>
      <c r="K5" s="609"/>
      <c r="L5" s="3"/>
      <c r="M5" s="3"/>
      <c r="N5" s="3"/>
      <c r="O5" s="4"/>
      <c r="P5" s="3"/>
      <c r="Q5" s="3"/>
      <c r="R5" s="2"/>
      <c r="S5" s="2"/>
      <c r="T5" s="2"/>
      <c r="U5" s="5"/>
      <c r="V5" s="2"/>
      <c r="W5" s="5"/>
      <c r="X5" s="2"/>
      <c r="Y5" s="2"/>
      <c r="Z5" s="2"/>
      <c r="AA5" s="2"/>
      <c r="AB5" s="2"/>
      <c r="AC5" s="2"/>
      <c r="AD5" s="2"/>
      <c r="AE5" s="2"/>
      <c r="AF5" s="2"/>
      <c r="AG5" s="1"/>
    </row>
    <row r="6" spans="2:33">
      <c r="B6" s="1"/>
      <c r="C6" s="6"/>
      <c r="D6" s="2"/>
      <c r="E6" s="2"/>
      <c r="F6" s="2"/>
      <c r="G6" s="2"/>
      <c r="H6" s="2"/>
      <c r="I6" s="7"/>
      <c r="J6" s="2"/>
      <c r="K6" s="2"/>
      <c r="L6" s="2"/>
      <c r="M6" s="2"/>
      <c r="N6" s="93"/>
      <c r="O6" s="93"/>
      <c r="P6" s="93"/>
      <c r="Q6" s="93"/>
      <c r="R6" s="93"/>
      <c r="S6" s="93"/>
      <c r="T6" s="93"/>
      <c r="U6" s="93"/>
      <c r="V6" s="93"/>
      <c r="W6" s="93"/>
      <c r="X6" s="93"/>
      <c r="Y6" s="2"/>
      <c r="Z6" s="2"/>
      <c r="AA6" s="2"/>
      <c r="AB6" s="2"/>
      <c r="AC6" s="2"/>
      <c r="AD6" s="2"/>
      <c r="AE6" s="2"/>
      <c r="AF6" s="2"/>
      <c r="AG6" s="1"/>
    </row>
    <row r="7" spans="2:33" ht="15" customHeight="1">
      <c r="B7" s="81"/>
      <c r="C7" s="610" t="s">
        <v>3</v>
      </c>
      <c r="D7" s="617" t="s">
        <v>4</v>
      </c>
      <c r="E7" s="618"/>
      <c r="F7" s="618"/>
      <c r="G7" s="618"/>
      <c r="H7" s="618"/>
      <c r="I7" s="618"/>
      <c r="J7" s="618"/>
      <c r="K7" s="618"/>
      <c r="L7" s="618"/>
      <c r="M7" s="618"/>
      <c r="N7" s="612" t="s">
        <v>5</v>
      </c>
      <c r="O7" s="613"/>
      <c r="P7" s="613"/>
      <c r="Q7" s="613"/>
      <c r="R7" s="613"/>
      <c r="S7" s="613"/>
      <c r="T7" s="613"/>
      <c r="U7" s="613"/>
      <c r="V7" s="613"/>
      <c r="W7" s="613"/>
      <c r="X7" s="614"/>
      <c r="Y7" s="615" t="s">
        <v>6</v>
      </c>
      <c r="Z7" s="626" t="s">
        <v>7</v>
      </c>
      <c r="AA7" s="626"/>
      <c r="AB7" s="626"/>
      <c r="AC7" s="626"/>
      <c r="AD7" s="619" t="s">
        <v>8</v>
      </c>
      <c r="AE7" s="619" t="s">
        <v>9</v>
      </c>
      <c r="AF7" s="621" t="s">
        <v>10</v>
      </c>
      <c r="AG7" s="1"/>
    </row>
    <row r="8" spans="2:33" ht="21.45">
      <c r="B8" s="81"/>
      <c r="C8" s="611"/>
      <c r="D8" s="425" t="s">
        <v>11</v>
      </c>
      <c r="E8" s="426" t="s">
        <v>12</v>
      </c>
      <c r="F8" s="426" t="s">
        <v>13</v>
      </c>
      <c r="G8" s="426" t="s">
        <v>14</v>
      </c>
      <c r="H8" s="426" t="s">
        <v>423</v>
      </c>
      <c r="I8" s="426" t="s">
        <v>15</v>
      </c>
      <c r="J8" s="426" t="s">
        <v>16</v>
      </c>
      <c r="K8" s="426" t="s">
        <v>17</v>
      </c>
      <c r="L8" s="426" t="s">
        <v>18</v>
      </c>
      <c r="M8" s="427" t="s">
        <v>400</v>
      </c>
      <c r="N8" s="426" t="s">
        <v>19</v>
      </c>
      <c r="O8" s="428" t="s">
        <v>20</v>
      </c>
      <c r="P8" s="428" t="s">
        <v>21</v>
      </c>
      <c r="Q8" s="426" t="s">
        <v>22</v>
      </c>
      <c r="R8" s="426" t="s">
        <v>23</v>
      </c>
      <c r="S8" s="426" t="s">
        <v>24</v>
      </c>
      <c r="T8" s="426" t="s">
        <v>25</v>
      </c>
      <c r="U8" s="426" t="s">
        <v>26</v>
      </c>
      <c r="V8" s="426" t="s">
        <v>27</v>
      </c>
      <c r="W8" s="426" t="s">
        <v>28</v>
      </c>
      <c r="X8" s="427" t="s">
        <v>29</v>
      </c>
      <c r="Y8" s="616"/>
      <c r="Z8" s="429" t="s">
        <v>30</v>
      </c>
      <c r="AA8" s="430" t="s">
        <v>31</v>
      </c>
      <c r="AB8" s="430" t="s">
        <v>32</v>
      </c>
      <c r="AC8" s="430" t="s">
        <v>33</v>
      </c>
      <c r="AD8" s="620"/>
      <c r="AE8" s="620"/>
      <c r="AF8" s="622"/>
      <c r="AG8" s="8"/>
    </row>
    <row r="9" spans="2:33" ht="15" customHeight="1">
      <c r="B9" s="629" t="s">
        <v>34</v>
      </c>
      <c r="C9" s="16" t="s">
        <v>35</v>
      </c>
      <c r="D9" s="30">
        <v>993.33607090944713</v>
      </c>
      <c r="E9" s="31">
        <v>11133.916062146953</v>
      </c>
      <c r="F9" s="31">
        <v>180.446</v>
      </c>
      <c r="G9" s="31">
        <v>54660.41588227608</v>
      </c>
      <c r="H9" s="93">
        <v>24439.013738636</v>
      </c>
      <c r="I9" s="31">
        <v>15542.154862689005</v>
      </c>
      <c r="J9" s="31">
        <v>6560.1642864946534</v>
      </c>
      <c r="K9" s="31">
        <v>9086.2148754144728</v>
      </c>
      <c r="L9" s="31">
        <v>839.06600857400508</v>
      </c>
      <c r="M9" s="32">
        <v>2786.3999999999996</v>
      </c>
      <c r="N9" s="33"/>
      <c r="O9" s="33"/>
      <c r="P9" s="33"/>
      <c r="Q9" s="33"/>
      <c r="R9" s="33"/>
      <c r="S9" s="33"/>
      <c r="T9" s="33"/>
      <c r="U9" s="33"/>
      <c r="V9" s="33"/>
      <c r="W9" s="33"/>
      <c r="X9" s="33"/>
      <c r="Y9" s="34"/>
      <c r="Z9" s="33"/>
      <c r="AA9" s="33"/>
      <c r="AB9" s="33"/>
      <c r="AC9" s="33"/>
      <c r="AD9" s="34"/>
      <c r="AE9" s="34"/>
      <c r="AF9" s="15">
        <f t="shared" ref="AF9:AF40" si="0">SUM(D9:AE9)</f>
        <v>126221.12778714061</v>
      </c>
      <c r="AG9" s="1"/>
    </row>
    <row r="10" spans="2:33" ht="15" customHeight="1">
      <c r="B10" s="630"/>
      <c r="C10" s="17" t="s">
        <v>36</v>
      </c>
      <c r="D10" s="122">
        <v>85962.293376347283</v>
      </c>
      <c r="E10" s="93">
        <v>47281.78474895699</v>
      </c>
      <c r="F10" s="93">
        <v>72116.62608300001</v>
      </c>
      <c r="G10" s="93">
        <v>0</v>
      </c>
      <c r="H10" s="93">
        <v>0</v>
      </c>
      <c r="I10" s="93">
        <v>0</v>
      </c>
      <c r="J10" s="93">
        <v>0</v>
      </c>
      <c r="K10" s="93">
        <v>0</v>
      </c>
      <c r="L10" s="93">
        <v>0</v>
      </c>
      <c r="M10" s="93">
        <v>0</v>
      </c>
      <c r="N10" s="122">
        <v>63981.208499543987</v>
      </c>
      <c r="O10" s="93">
        <v>396.02390729999996</v>
      </c>
      <c r="P10" s="93">
        <v>8787.175270832</v>
      </c>
      <c r="Q10" s="93">
        <v>0</v>
      </c>
      <c r="R10" s="93">
        <v>15214.936480700002</v>
      </c>
      <c r="S10" s="93">
        <v>0</v>
      </c>
      <c r="T10" s="93">
        <v>5143.4374489919737</v>
      </c>
      <c r="U10" s="93">
        <v>1702.7932190549998</v>
      </c>
      <c r="V10" s="93">
        <v>0</v>
      </c>
      <c r="W10" s="93">
        <v>129.95189417065322</v>
      </c>
      <c r="X10" s="93">
        <v>0</v>
      </c>
      <c r="Y10" s="128">
        <v>0</v>
      </c>
      <c r="Z10" s="93">
        <v>9.0064100000000007</v>
      </c>
      <c r="AA10" s="93">
        <v>0</v>
      </c>
      <c r="AB10" s="93">
        <v>0</v>
      </c>
      <c r="AC10" s="93">
        <v>0</v>
      </c>
      <c r="AD10" s="128">
        <v>0</v>
      </c>
      <c r="AE10" s="128">
        <v>0</v>
      </c>
      <c r="AF10" s="105">
        <f t="shared" si="0"/>
        <v>300725.23733889795</v>
      </c>
      <c r="AG10" s="1"/>
    </row>
    <row r="11" spans="2:33" ht="15" customHeight="1">
      <c r="B11" s="630"/>
      <c r="C11" s="17" t="s">
        <v>37</v>
      </c>
      <c r="D11" s="122">
        <v>0</v>
      </c>
      <c r="E11" s="93">
        <v>0</v>
      </c>
      <c r="F11" s="93">
        <v>0</v>
      </c>
      <c r="G11" s="93">
        <v>0</v>
      </c>
      <c r="H11" s="93">
        <v>0</v>
      </c>
      <c r="I11" s="93">
        <v>0</v>
      </c>
      <c r="J11" s="93">
        <v>0</v>
      </c>
      <c r="K11" s="93">
        <v>0</v>
      </c>
      <c r="L11" s="93">
        <v>0</v>
      </c>
      <c r="M11" s="93">
        <v>0</v>
      </c>
      <c r="N11" s="122">
        <v>2521.9079004330961</v>
      </c>
      <c r="O11" s="93">
        <v>3609.9252525000002</v>
      </c>
      <c r="P11" s="93">
        <v>425.39615171200001</v>
      </c>
      <c r="Q11" s="93">
        <v>0</v>
      </c>
      <c r="R11" s="93">
        <v>2674.4987742550006</v>
      </c>
      <c r="S11" s="93">
        <v>0</v>
      </c>
      <c r="T11" s="93">
        <v>0</v>
      </c>
      <c r="U11" s="93">
        <v>0</v>
      </c>
      <c r="V11" s="93">
        <v>0</v>
      </c>
      <c r="W11" s="93">
        <v>349.66483614900005</v>
      </c>
      <c r="X11" s="93">
        <v>0</v>
      </c>
      <c r="Y11" s="128">
        <v>0</v>
      </c>
      <c r="Z11" s="93">
        <v>437.54399999999998</v>
      </c>
      <c r="AA11" s="93">
        <v>0</v>
      </c>
      <c r="AB11" s="93">
        <v>0</v>
      </c>
      <c r="AC11" s="93">
        <v>0</v>
      </c>
      <c r="AD11" s="128">
        <v>0</v>
      </c>
      <c r="AE11" s="128">
        <v>4211.5359330000001</v>
      </c>
      <c r="AF11" s="105">
        <f t="shared" si="0"/>
        <v>14230.472848049096</v>
      </c>
      <c r="AG11" s="1"/>
    </row>
    <row r="12" spans="2:33" ht="15" customHeight="1">
      <c r="B12" s="630"/>
      <c r="C12" s="22" t="s">
        <v>38</v>
      </c>
      <c r="D12" s="35"/>
      <c r="E12" s="93">
        <v>0</v>
      </c>
      <c r="F12" s="35"/>
      <c r="G12" s="35"/>
      <c r="H12" s="35"/>
      <c r="I12" s="35"/>
      <c r="J12" s="35"/>
      <c r="K12" s="35"/>
      <c r="L12" s="35"/>
      <c r="M12" s="35"/>
      <c r="N12" s="511"/>
      <c r="O12" s="35"/>
      <c r="P12" s="35"/>
      <c r="Q12" s="35"/>
      <c r="R12" s="35"/>
      <c r="S12" s="35"/>
      <c r="T12" s="35"/>
      <c r="U12" s="35"/>
      <c r="V12" s="35"/>
      <c r="W12" s="35"/>
      <c r="X12" s="35"/>
      <c r="Y12" s="37"/>
      <c r="Z12" s="35"/>
      <c r="AA12" s="35"/>
      <c r="AB12" s="35"/>
      <c r="AC12" s="35"/>
      <c r="AD12" s="37"/>
      <c r="AE12" s="37"/>
      <c r="AF12" s="105">
        <f t="shared" si="0"/>
        <v>0</v>
      </c>
      <c r="AG12" s="1"/>
    </row>
    <row r="13" spans="2:33" ht="15" customHeight="1">
      <c r="B13" s="630"/>
      <c r="C13" s="22" t="s">
        <v>39</v>
      </c>
      <c r="D13" s="35"/>
      <c r="E13" s="93">
        <v>36.732081350000001</v>
      </c>
      <c r="F13" s="35"/>
      <c r="G13" s="35"/>
      <c r="H13" s="35"/>
      <c r="I13" s="35"/>
      <c r="J13" s="35"/>
      <c r="K13" s="35"/>
      <c r="L13" s="35"/>
      <c r="M13" s="35"/>
      <c r="N13" s="511"/>
      <c r="O13" s="35"/>
      <c r="P13" s="35"/>
      <c r="Q13" s="35"/>
      <c r="R13" s="35"/>
      <c r="S13" s="35"/>
      <c r="T13" s="35"/>
      <c r="U13" s="35"/>
      <c r="V13" s="35"/>
      <c r="W13" s="35"/>
      <c r="X13" s="35"/>
      <c r="Y13" s="37"/>
      <c r="Z13" s="35"/>
      <c r="AA13" s="35"/>
      <c r="AB13" s="35"/>
      <c r="AC13" s="35"/>
      <c r="AD13" s="37"/>
      <c r="AE13" s="37"/>
      <c r="AF13" s="105">
        <f t="shared" si="0"/>
        <v>36.732081350000001</v>
      </c>
      <c r="AG13" s="1"/>
    </row>
    <row r="14" spans="2:33" ht="15" customHeight="1">
      <c r="B14" s="631"/>
      <c r="C14" s="22" t="s">
        <v>40</v>
      </c>
      <c r="D14" s="122">
        <v>487.38272992475999</v>
      </c>
      <c r="E14" s="93">
        <v>-250.94383048399999</v>
      </c>
      <c r="F14" s="93">
        <v>2179.9053975900001</v>
      </c>
      <c r="G14" s="93">
        <v>-207.91661158000002</v>
      </c>
      <c r="H14" s="104">
        <v>0.79084976600000001</v>
      </c>
      <c r="I14" s="93">
        <v>0</v>
      </c>
      <c r="J14" s="93">
        <v>0</v>
      </c>
      <c r="K14" s="93">
        <v>0</v>
      </c>
      <c r="L14" s="104">
        <v>0</v>
      </c>
      <c r="M14" s="104">
        <v>0</v>
      </c>
      <c r="N14" s="131">
        <v>-1518.7514034698529</v>
      </c>
      <c r="O14" s="104">
        <v>-32.624331600000019</v>
      </c>
      <c r="P14" s="104">
        <v>280.41190408</v>
      </c>
      <c r="Q14" s="104">
        <v>61.372592973000003</v>
      </c>
      <c r="R14" s="104">
        <v>419.37101857322233</v>
      </c>
      <c r="S14" s="104">
        <v>-10.88189508</v>
      </c>
      <c r="T14" s="104">
        <v>-11.958686342999989</v>
      </c>
      <c r="U14" s="104">
        <v>143.18884933499999</v>
      </c>
      <c r="V14" s="104">
        <v>0</v>
      </c>
      <c r="W14" s="104">
        <v>-139.34541764383999</v>
      </c>
      <c r="X14" s="104">
        <v>-158.73656660784002</v>
      </c>
      <c r="Y14" s="109">
        <v>0</v>
      </c>
      <c r="Z14" s="104">
        <v>-53.921057000000005</v>
      </c>
      <c r="AA14" s="104">
        <v>0</v>
      </c>
      <c r="AB14" s="104">
        <v>0</v>
      </c>
      <c r="AC14" s="104">
        <v>0</v>
      </c>
      <c r="AD14" s="133">
        <v>0</v>
      </c>
      <c r="AE14" s="133">
        <v>149.63697199999999</v>
      </c>
      <c r="AF14" s="106">
        <f t="shared" si="0"/>
        <v>1336.9805144334498</v>
      </c>
      <c r="AG14" s="1"/>
    </row>
    <row r="15" spans="2:33">
      <c r="B15" s="81"/>
      <c r="C15" s="27" t="s">
        <v>41</v>
      </c>
      <c r="D15" s="541">
        <f>+SUM(D9,D10,D17:D24)-SUM(D11,D14,D25,D26)</f>
        <v>-1.0402345651527867E-11</v>
      </c>
      <c r="E15" s="541">
        <f>+E9+E10-E11-E12-E13-E14+SUM(E17:E24)-E25-E26</f>
        <v>-2138.8239113681811</v>
      </c>
      <c r="F15" s="541">
        <f>+SUM(F9,F10,F17:F24)-SUM(F11,F14,F25,F26)</f>
        <v>1083.9982936993129</v>
      </c>
      <c r="G15" s="541">
        <f t="shared" ref="G15:M15" si="1">+SUM(G9,G10,G17:G24)-SUM(G11,G14,G25,G26)</f>
        <v>-2110.8942760324353</v>
      </c>
      <c r="H15" s="541">
        <f>+SUM(H9,H10,H17:H24)-SUM(H11,H14,H25,H26)</f>
        <v>2.8852600035600418E-3</v>
      </c>
      <c r="I15" s="541">
        <f t="shared" si="1"/>
        <v>4.2632564145606011E-13</v>
      </c>
      <c r="J15" s="541">
        <f t="shared" si="1"/>
        <v>2.5590640717609858E-13</v>
      </c>
      <c r="K15" s="541">
        <f t="shared" si="1"/>
        <v>-6.2527760746888816E-13</v>
      </c>
      <c r="L15" s="541">
        <f t="shared" si="1"/>
        <v>8.047463200000152</v>
      </c>
      <c r="M15" s="542">
        <f t="shared" si="1"/>
        <v>0</v>
      </c>
      <c r="N15" s="40">
        <f t="shared" ref="N15:AE15" si="2">+SUM(N9,N10,N17:N24)-SUM(N11,N14,N25,N26)</f>
        <v>283.74607215102878</v>
      </c>
      <c r="O15" s="40">
        <f t="shared" si="2"/>
        <v>83.810122273498564</v>
      </c>
      <c r="P15" s="40">
        <f t="shared" si="2"/>
        <v>740.36639980910695</v>
      </c>
      <c r="Q15" s="40">
        <f t="shared" si="2"/>
        <v>-58.157492966535756</v>
      </c>
      <c r="R15" s="40">
        <f t="shared" si="2"/>
        <v>-549.55963728949791</v>
      </c>
      <c r="S15" s="40">
        <f t="shared" si="2"/>
        <v>1.2452489677682337</v>
      </c>
      <c r="T15" s="40">
        <f t="shared" si="2"/>
        <v>-98.250452741307527</v>
      </c>
      <c r="U15" s="40">
        <f t="shared" si="2"/>
        <v>-2.1718237600009616</v>
      </c>
      <c r="V15" s="40">
        <f t="shared" si="2"/>
        <v>0</v>
      </c>
      <c r="W15" s="40">
        <f t="shared" si="2"/>
        <v>74.799543300000096</v>
      </c>
      <c r="X15" s="40">
        <f t="shared" si="2"/>
        <v>-139.36480274602854</v>
      </c>
      <c r="Y15" s="41">
        <f t="shared" si="2"/>
        <v>3482.1169260455645</v>
      </c>
      <c r="Z15" s="40">
        <f t="shared" si="2"/>
        <v>-18.554479999999955</v>
      </c>
      <c r="AA15" s="40">
        <f t="shared" si="2"/>
        <v>0</v>
      </c>
      <c r="AB15" s="40">
        <f t="shared" si="2"/>
        <v>0</v>
      </c>
      <c r="AC15" s="40">
        <f t="shared" si="2"/>
        <v>0</v>
      </c>
      <c r="AD15" s="41">
        <f t="shared" si="2"/>
        <v>0</v>
      </c>
      <c r="AE15" s="41">
        <f t="shared" si="2"/>
        <v>8.3576720000000932</v>
      </c>
      <c r="AF15" s="57">
        <f t="shared" si="0"/>
        <v>650.71374980228597</v>
      </c>
      <c r="AG15" s="1"/>
    </row>
    <row r="16" spans="2:33">
      <c r="B16" s="81"/>
      <c r="C16" s="28" t="s">
        <v>42</v>
      </c>
      <c r="D16" s="42">
        <f>D9+D10-D11-D14</f>
        <v>86468.24671733196</v>
      </c>
      <c r="E16" s="42">
        <f t="shared" ref="E16:AE16" si="3">E9+E10-E11-E14</f>
        <v>58666.644641587947</v>
      </c>
      <c r="F16" s="42">
        <f t="shared" si="3"/>
        <v>70117.166685410004</v>
      </c>
      <c r="G16" s="42">
        <f t="shared" si="3"/>
        <v>54868.332493856084</v>
      </c>
      <c r="H16" s="42">
        <f t="shared" ref="H16" si="4">H9+H10-H11-H14</f>
        <v>24438.222888870001</v>
      </c>
      <c r="I16" s="42">
        <f t="shared" si="3"/>
        <v>15542.154862689005</v>
      </c>
      <c r="J16" s="42">
        <f t="shared" si="3"/>
        <v>6560.1642864946534</v>
      </c>
      <c r="K16" s="42">
        <f t="shared" si="3"/>
        <v>9086.2148754144728</v>
      </c>
      <c r="L16" s="42">
        <f t="shared" si="3"/>
        <v>839.06600857400508</v>
      </c>
      <c r="M16" s="20">
        <f t="shared" si="3"/>
        <v>2786.3999999999996</v>
      </c>
      <c r="N16" s="42">
        <f t="shared" si="3"/>
        <v>62978.052002580749</v>
      </c>
      <c r="O16" s="42">
        <f t="shared" si="3"/>
        <v>-3181.2770136000004</v>
      </c>
      <c r="P16" s="42">
        <f t="shared" si="3"/>
        <v>8081.3672150399998</v>
      </c>
      <c r="Q16" s="42">
        <f t="shared" si="3"/>
        <v>-61.372592973000003</v>
      </c>
      <c r="R16" s="42">
        <f t="shared" si="3"/>
        <v>12121.06668787178</v>
      </c>
      <c r="S16" s="42">
        <f t="shared" si="3"/>
        <v>10.88189508</v>
      </c>
      <c r="T16" s="42">
        <f t="shared" si="3"/>
        <v>5155.3961353349741</v>
      </c>
      <c r="U16" s="42">
        <f t="shared" si="3"/>
        <v>1559.6043697199998</v>
      </c>
      <c r="V16" s="42">
        <f t="shared" si="3"/>
        <v>0</v>
      </c>
      <c r="W16" s="42">
        <f t="shared" si="3"/>
        <v>-80.36752433450684</v>
      </c>
      <c r="X16" s="42">
        <f t="shared" si="3"/>
        <v>158.73656660784002</v>
      </c>
      <c r="Y16" s="102">
        <f t="shared" si="3"/>
        <v>0</v>
      </c>
      <c r="Z16" s="42">
        <f t="shared" si="3"/>
        <v>-374.61653299999995</v>
      </c>
      <c r="AA16" s="42">
        <f t="shared" si="3"/>
        <v>0</v>
      </c>
      <c r="AB16" s="42">
        <f t="shared" si="3"/>
        <v>0</v>
      </c>
      <c r="AC16" s="42">
        <f t="shared" si="3"/>
        <v>0</v>
      </c>
      <c r="AD16" s="102">
        <f t="shared" si="3"/>
        <v>0</v>
      </c>
      <c r="AE16" s="102">
        <f t="shared" si="3"/>
        <v>-4361.1729050000004</v>
      </c>
      <c r="AF16" s="21">
        <f t="shared" si="0"/>
        <v>411378.91176355595</v>
      </c>
      <c r="AG16" s="1"/>
    </row>
    <row r="17" spans="2:33" ht="15" customHeight="1">
      <c r="B17" s="623" t="s">
        <v>43</v>
      </c>
      <c r="C17" s="112" t="s">
        <v>44</v>
      </c>
      <c r="D17" s="30">
        <v>0</v>
      </c>
      <c r="E17" s="31">
        <v>0</v>
      </c>
      <c r="F17" s="93">
        <v>0</v>
      </c>
      <c r="G17" s="31">
        <v>0</v>
      </c>
      <c r="H17" s="93">
        <v>0</v>
      </c>
      <c r="I17" s="31">
        <v>0</v>
      </c>
      <c r="J17" s="31">
        <v>0</v>
      </c>
      <c r="K17" s="31">
        <v>0</v>
      </c>
      <c r="L17" s="31">
        <v>0</v>
      </c>
      <c r="M17" s="32">
        <v>0</v>
      </c>
      <c r="N17" s="31">
        <v>0</v>
      </c>
      <c r="O17" s="31">
        <v>0</v>
      </c>
      <c r="P17" s="31">
        <v>0</v>
      </c>
      <c r="Q17" s="31">
        <v>0</v>
      </c>
      <c r="R17" s="31">
        <v>0</v>
      </c>
      <c r="S17" s="31">
        <v>0</v>
      </c>
      <c r="T17" s="31">
        <v>0</v>
      </c>
      <c r="U17" s="31">
        <v>0</v>
      </c>
      <c r="V17" s="31">
        <v>0</v>
      </c>
      <c r="W17" s="31">
        <v>0</v>
      </c>
      <c r="X17" s="31">
        <v>0</v>
      </c>
      <c r="Y17" s="43">
        <v>0</v>
      </c>
      <c r="Z17" s="31">
        <v>0</v>
      </c>
      <c r="AA17" s="31">
        <v>0</v>
      </c>
      <c r="AB17" s="31">
        <v>0</v>
      </c>
      <c r="AC17" s="31">
        <v>0</v>
      </c>
      <c r="AD17" s="43">
        <v>0</v>
      </c>
      <c r="AE17" s="43">
        <v>0</v>
      </c>
      <c r="AF17" s="15">
        <f t="shared" si="0"/>
        <v>0</v>
      </c>
      <c r="AG17" s="10"/>
    </row>
    <row r="18" spans="2:33" ht="15" customHeight="1">
      <c r="B18" s="624"/>
      <c r="C18" s="112" t="s">
        <v>45</v>
      </c>
      <c r="D18" s="122">
        <v>0</v>
      </c>
      <c r="E18" s="93">
        <v>-30838.033073753333</v>
      </c>
      <c r="F18" s="93">
        <v>-63485.821206920693</v>
      </c>
      <c r="G18" s="93">
        <v>-5604.9118490044011</v>
      </c>
      <c r="H18" s="93">
        <v>0</v>
      </c>
      <c r="I18" s="93">
        <v>-15398.034306569005</v>
      </c>
      <c r="J18" s="93">
        <v>-6559.9559944946532</v>
      </c>
      <c r="K18" s="93">
        <v>-9035.6585110596734</v>
      </c>
      <c r="L18" s="93">
        <v>-420.79235417400491</v>
      </c>
      <c r="M18" s="123">
        <v>-2786.3999999999996</v>
      </c>
      <c r="N18" s="93">
        <v>-4122.1746513186963</v>
      </c>
      <c r="O18" s="93">
        <v>-28.256780999999997</v>
      </c>
      <c r="P18" s="93">
        <v>0</v>
      </c>
      <c r="Q18" s="93">
        <v>0</v>
      </c>
      <c r="R18" s="93">
        <v>-14.714205</v>
      </c>
      <c r="S18" s="93">
        <v>0</v>
      </c>
      <c r="T18" s="93">
        <v>0</v>
      </c>
      <c r="U18" s="93">
        <v>0</v>
      </c>
      <c r="V18" s="93">
        <v>0</v>
      </c>
      <c r="W18" s="93">
        <v>-1217.8588929490802</v>
      </c>
      <c r="X18" s="93">
        <v>0</v>
      </c>
      <c r="Y18" s="128">
        <v>69289.817547731465</v>
      </c>
      <c r="Z18" s="93">
        <v>0</v>
      </c>
      <c r="AA18" s="93">
        <v>0</v>
      </c>
      <c r="AB18" s="93">
        <v>0</v>
      </c>
      <c r="AC18" s="93">
        <v>0</v>
      </c>
      <c r="AD18" s="128">
        <v>0</v>
      </c>
      <c r="AE18" s="128">
        <v>0</v>
      </c>
      <c r="AF18" s="105">
        <f t="shared" si="0"/>
        <v>-70222.794278512112</v>
      </c>
      <c r="AG18" s="10"/>
    </row>
    <row r="19" spans="2:33" ht="15" customHeight="1">
      <c r="B19" s="624"/>
      <c r="C19" s="112" t="s">
        <v>46</v>
      </c>
      <c r="D19" s="122">
        <v>0</v>
      </c>
      <c r="E19" s="93">
        <v>-1028.10571805825</v>
      </c>
      <c r="F19" s="93">
        <v>0</v>
      </c>
      <c r="G19" s="93">
        <v>-19939.246477913504</v>
      </c>
      <c r="H19" s="93">
        <v>-24438.220003609997</v>
      </c>
      <c r="I19" s="93">
        <v>-144.12055611999997</v>
      </c>
      <c r="J19" s="93">
        <v>-0.20829200000000003</v>
      </c>
      <c r="K19" s="93">
        <v>-50.556364354799996</v>
      </c>
      <c r="L19" s="93">
        <v>-142.51404160000001</v>
      </c>
      <c r="M19" s="123">
        <v>0</v>
      </c>
      <c r="N19" s="93">
        <v>-912.72033572922305</v>
      </c>
      <c r="O19" s="93">
        <v>-621.62397149999993</v>
      </c>
      <c r="P19" s="93">
        <v>0</v>
      </c>
      <c r="Q19" s="93">
        <v>0</v>
      </c>
      <c r="R19" s="93">
        <v>-3.3657662500000001</v>
      </c>
      <c r="S19" s="93">
        <v>0</v>
      </c>
      <c r="T19" s="93">
        <v>0</v>
      </c>
      <c r="U19" s="93">
        <v>0</v>
      </c>
      <c r="V19" s="93">
        <v>0</v>
      </c>
      <c r="W19" s="93">
        <v>-1.019193</v>
      </c>
      <c r="X19" s="93">
        <v>0</v>
      </c>
      <c r="Y19" s="128">
        <v>5855.643000180321</v>
      </c>
      <c r="Z19" s="93">
        <v>0</v>
      </c>
      <c r="AA19" s="93">
        <v>0</v>
      </c>
      <c r="AB19" s="93">
        <v>0</v>
      </c>
      <c r="AC19" s="93">
        <v>0</v>
      </c>
      <c r="AD19" s="128">
        <v>0</v>
      </c>
      <c r="AE19" s="128">
        <v>0</v>
      </c>
      <c r="AF19" s="105">
        <f t="shared" si="0"/>
        <v>-41426.057719955446</v>
      </c>
      <c r="AG19" s="10"/>
    </row>
    <row r="20" spans="2:33" ht="15" customHeight="1">
      <c r="B20" s="624"/>
      <c r="C20" s="112" t="s">
        <v>47</v>
      </c>
      <c r="D20" s="122">
        <v>0</v>
      </c>
      <c r="E20" s="93">
        <v>0</v>
      </c>
      <c r="F20" s="93">
        <v>-3877.1342712000005</v>
      </c>
      <c r="G20" s="93">
        <v>0</v>
      </c>
      <c r="H20" s="93">
        <v>0</v>
      </c>
      <c r="I20" s="93">
        <v>0</v>
      </c>
      <c r="J20" s="93">
        <v>0</v>
      </c>
      <c r="K20" s="93">
        <v>0</v>
      </c>
      <c r="L20" s="93">
        <v>0</v>
      </c>
      <c r="M20" s="123">
        <v>0</v>
      </c>
      <c r="N20" s="93">
        <v>0</v>
      </c>
      <c r="O20" s="93">
        <v>0</v>
      </c>
      <c r="P20" s="93">
        <v>0</v>
      </c>
      <c r="Q20" s="93">
        <v>0</v>
      </c>
      <c r="R20" s="93">
        <v>0</v>
      </c>
      <c r="S20" s="93">
        <v>0</v>
      </c>
      <c r="T20" s="93">
        <v>0</v>
      </c>
      <c r="U20" s="93">
        <v>0</v>
      </c>
      <c r="V20" s="93">
        <v>0</v>
      </c>
      <c r="W20" s="93">
        <v>0</v>
      </c>
      <c r="X20" s="93">
        <v>0</v>
      </c>
      <c r="Y20" s="128">
        <v>0</v>
      </c>
      <c r="Z20" s="93">
        <v>2577.5245944000008</v>
      </c>
      <c r="AA20" s="93">
        <v>914.90599999999995</v>
      </c>
      <c r="AB20" s="93">
        <v>145.47999999999999</v>
      </c>
      <c r="AC20" s="93">
        <v>0</v>
      </c>
      <c r="AD20" s="128">
        <v>0</v>
      </c>
      <c r="AE20" s="128">
        <v>0</v>
      </c>
      <c r="AF20" s="105">
        <f t="shared" si="0"/>
        <v>-239.22367679999982</v>
      </c>
      <c r="AG20" s="10"/>
    </row>
    <row r="21" spans="2:33" ht="15" customHeight="1">
      <c r="B21" s="624"/>
      <c r="C21" s="112" t="s">
        <v>48</v>
      </c>
      <c r="D21" s="122">
        <v>0</v>
      </c>
      <c r="E21" s="93">
        <v>0</v>
      </c>
      <c r="F21" s="93">
        <v>0</v>
      </c>
      <c r="G21" s="93">
        <v>0</v>
      </c>
      <c r="H21" s="93">
        <v>0</v>
      </c>
      <c r="I21" s="93">
        <v>0</v>
      </c>
      <c r="J21" s="93">
        <v>0</v>
      </c>
      <c r="K21" s="93">
        <v>0</v>
      </c>
      <c r="L21" s="93">
        <v>0</v>
      </c>
      <c r="M21" s="123">
        <v>0</v>
      </c>
      <c r="N21" s="93">
        <v>0</v>
      </c>
      <c r="O21" s="93">
        <v>0</v>
      </c>
      <c r="P21" s="93">
        <v>0</v>
      </c>
      <c r="Q21" s="93">
        <v>0</v>
      </c>
      <c r="R21" s="93">
        <v>0</v>
      </c>
      <c r="S21" s="93">
        <v>0</v>
      </c>
      <c r="T21" s="93">
        <v>0</v>
      </c>
      <c r="U21" s="93">
        <v>0</v>
      </c>
      <c r="V21" s="93">
        <v>0</v>
      </c>
      <c r="W21" s="93">
        <v>0</v>
      </c>
      <c r="X21" s="93">
        <v>0</v>
      </c>
      <c r="Y21" s="128">
        <v>0</v>
      </c>
      <c r="Z21" s="93">
        <v>-2192.4613944000007</v>
      </c>
      <c r="AA21" s="93">
        <v>0</v>
      </c>
      <c r="AB21" s="93">
        <v>0</v>
      </c>
      <c r="AC21" s="93">
        <v>860.11099999999999</v>
      </c>
      <c r="AD21" s="128">
        <v>0</v>
      </c>
      <c r="AE21" s="128">
        <v>0</v>
      </c>
      <c r="AF21" s="105">
        <f t="shared" si="0"/>
        <v>-1332.3503944000008</v>
      </c>
      <c r="AG21" s="10"/>
    </row>
    <row r="22" spans="2:33" ht="15" customHeight="1">
      <c r="B22" s="624"/>
      <c r="C22" s="112" t="s">
        <v>49</v>
      </c>
      <c r="D22" s="122">
        <v>0</v>
      </c>
      <c r="E22" s="93">
        <v>-8.88306223891</v>
      </c>
      <c r="F22" s="93">
        <v>0</v>
      </c>
      <c r="G22" s="93">
        <v>0</v>
      </c>
      <c r="H22" s="93">
        <v>0</v>
      </c>
      <c r="I22" s="93">
        <v>0</v>
      </c>
      <c r="J22" s="93">
        <v>0</v>
      </c>
      <c r="K22" s="93">
        <v>0</v>
      </c>
      <c r="L22" s="93">
        <v>0</v>
      </c>
      <c r="M22" s="123">
        <v>0</v>
      </c>
      <c r="N22" s="93">
        <v>0</v>
      </c>
      <c r="O22" s="93">
        <v>0</v>
      </c>
      <c r="P22" s="93">
        <v>0</v>
      </c>
      <c r="Q22" s="93">
        <v>0</v>
      </c>
      <c r="R22" s="93">
        <v>0</v>
      </c>
      <c r="S22" s="93">
        <v>0</v>
      </c>
      <c r="T22" s="93">
        <v>0</v>
      </c>
      <c r="U22" s="93">
        <v>0</v>
      </c>
      <c r="V22" s="93">
        <v>0</v>
      </c>
      <c r="W22" s="93">
        <v>0</v>
      </c>
      <c r="X22" s="93">
        <v>0</v>
      </c>
      <c r="Y22" s="128">
        <v>0</v>
      </c>
      <c r="Z22" s="93">
        <v>0</v>
      </c>
      <c r="AA22" s="93">
        <v>0</v>
      </c>
      <c r="AB22" s="93">
        <v>0</v>
      </c>
      <c r="AC22" s="93">
        <v>0</v>
      </c>
      <c r="AD22" s="128">
        <v>0</v>
      </c>
      <c r="AE22" s="128">
        <v>0</v>
      </c>
      <c r="AF22" s="105">
        <f t="shared" si="0"/>
        <v>-8.88306223891</v>
      </c>
      <c r="AG22" s="10"/>
    </row>
    <row r="23" spans="2:33" ht="15" customHeight="1">
      <c r="B23" s="624"/>
      <c r="C23" s="112" t="s">
        <v>50</v>
      </c>
      <c r="D23" s="122">
        <v>-86468.246717331975</v>
      </c>
      <c r="E23" s="93">
        <v>-5.34700477492399</v>
      </c>
      <c r="F23" s="93">
        <v>0</v>
      </c>
      <c r="G23" s="93">
        <v>0</v>
      </c>
      <c r="H23" s="93">
        <v>0</v>
      </c>
      <c r="I23" s="93">
        <v>0</v>
      </c>
      <c r="J23" s="93">
        <v>0</v>
      </c>
      <c r="K23" s="93">
        <v>0</v>
      </c>
      <c r="L23" s="93">
        <v>0</v>
      </c>
      <c r="M23" s="123">
        <v>0</v>
      </c>
      <c r="N23" s="93">
        <v>31306.382376107998</v>
      </c>
      <c r="O23" s="93">
        <v>10594.165117724999</v>
      </c>
      <c r="P23" s="93">
        <v>31350.845820447983</v>
      </c>
      <c r="Q23" s="93">
        <v>1610.1141331410001</v>
      </c>
      <c r="R23" s="93">
        <v>4807.3777937900013</v>
      </c>
      <c r="S23" s="93">
        <v>27.957993840000007</v>
      </c>
      <c r="T23" s="93">
        <v>3933.6304719599989</v>
      </c>
      <c r="U23" s="93">
        <v>-1462.2894492200007</v>
      </c>
      <c r="V23" s="93">
        <v>1.4069133198590984</v>
      </c>
      <c r="W23" s="93">
        <v>3319.1588982335875</v>
      </c>
      <c r="X23" s="93">
        <v>3532.5778226642797</v>
      </c>
      <c r="Y23" s="128">
        <v>0</v>
      </c>
      <c r="Z23" s="93">
        <v>0</v>
      </c>
      <c r="AA23" s="93">
        <v>0</v>
      </c>
      <c r="AB23" s="93">
        <v>0</v>
      </c>
      <c r="AC23" s="93">
        <v>0</v>
      </c>
      <c r="AD23" s="128">
        <v>0</v>
      </c>
      <c r="AE23" s="128">
        <v>0</v>
      </c>
      <c r="AF23" s="105">
        <f t="shared" si="0"/>
        <v>2547.7341699028061</v>
      </c>
      <c r="AG23" s="10"/>
    </row>
    <row r="24" spans="2:33" ht="15" customHeight="1">
      <c r="B24" s="625"/>
      <c r="C24" s="113" t="s">
        <v>51</v>
      </c>
      <c r="D24" s="131">
        <v>0</v>
      </c>
      <c r="E24" s="104">
        <v>-6330.8075000000008</v>
      </c>
      <c r="F24" s="104">
        <v>0</v>
      </c>
      <c r="G24" s="104">
        <v>0</v>
      </c>
      <c r="H24" s="104">
        <v>0</v>
      </c>
      <c r="I24" s="104">
        <v>0</v>
      </c>
      <c r="J24" s="104">
        <v>0</v>
      </c>
      <c r="K24" s="104">
        <v>0</v>
      </c>
      <c r="L24" s="104">
        <v>0</v>
      </c>
      <c r="M24" s="132">
        <v>0</v>
      </c>
      <c r="N24" s="104">
        <v>0</v>
      </c>
      <c r="O24" s="104">
        <v>0</v>
      </c>
      <c r="P24" s="104">
        <v>0</v>
      </c>
      <c r="Q24" s="104">
        <v>0</v>
      </c>
      <c r="R24" s="104">
        <v>0</v>
      </c>
      <c r="S24" s="104">
        <v>0</v>
      </c>
      <c r="T24" s="104">
        <v>0</v>
      </c>
      <c r="U24" s="104">
        <v>0</v>
      </c>
      <c r="V24" s="104">
        <v>0</v>
      </c>
      <c r="W24" s="104">
        <v>0</v>
      </c>
      <c r="X24" s="104">
        <v>0</v>
      </c>
      <c r="Y24" s="133">
        <v>0</v>
      </c>
      <c r="Z24" s="104">
        <v>0</v>
      </c>
      <c r="AA24" s="104">
        <v>0</v>
      </c>
      <c r="AB24" s="104">
        <v>0</v>
      </c>
      <c r="AC24" s="104">
        <v>0</v>
      </c>
      <c r="AD24" s="133">
        <v>0</v>
      </c>
      <c r="AE24" s="133">
        <v>4369.5305770000004</v>
      </c>
      <c r="AF24" s="106">
        <f t="shared" si="0"/>
        <v>-1961.2769230000004</v>
      </c>
      <c r="AG24" s="10"/>
    </row>
    <row r="25" spans="2:33">
      <c r="B25" s="81"/>
      <c r="C25" s="26" t="s">
        <v>52</v>
      </c>
      <c r="D25" s="40">
        <v>0</v>
      </c>
      <c r="E25" s="40">
        <v>941.42112906099999</v>
      </c>
      <c r="F25" s="40">
        <v>0</v>
      </c>
      <c r="G25" s="40">
        <v>0</v>
      </c>
      <c r="H25" s="40">
        <v>0</v>
      </c>
      <c r="I25" s="40">
        <v>0</v>
      </c>
      <c r="J25" s="40">
        <v>0</v>
      </c>
      <c r="K25" s="40">
        <v>0</v>
      </c>
      <c r="L25" s="40">
        <v>136.37956639999999</v>
      </c>
      <c r="M25" s="512">
        <v>0</v>
      </c>
      <c r="N25" s="40">
        <v>1.0717681054080002</v>
      </c>
      <c r="O25" s="40">
        <v>0.34239570750000003</v>
      </c>
      <c r="P25" s="40">
        <v>8.7449024320000017</v>
      </c>
      <c r="Q25" s="40">
        <v>0</v>
      </c>
      <c r="R25" s="40">
        <v>3.3361515000000002</v>
      </c>
      <c r="S25" s="40">
        <v>0</v>
      </c>
      <c r="T25" s="40">
        <v>3.6723739499999994</v>
      </c>
      <c r="U25" s="40">
        <v>0</v>
      </c>
      <c r="V25" s="40">
        <v>0</v>
      </c>
      <c r="W25" s="40">
        <v>0</v>
      </c>
      <c r="X25" s="40">
        <v>0</v>
      </c>
      <c r="Y25" s="44">
        <v>3633.9156727002419</v>
      </c>
      <c r="Z25" s="45">
        <v>0</v>
      </c>
      <c r="AA25" s="40">
        <v>36.527999999999999</v>
      </c>
      <c r="AB25" s="40">
        <v>0</v>
      </c>
      <c r="AC25" s="46">
        <v>226.78399999999999</v>
      </c>
      <c r="AD25" s="45">
        <v>0</v>
      </c>
      <c r="AE25" s="44">
        <v>0</v>
      </c>
      <c r="AF25" s="57">
        <f t="shared" si="0"/>
        <v>4992.1959598561498</v>
      </c>
      <c r="AG25" s="10"/>
    </row>
    <row r="26" spans="2:33">
      <c r="B26" s="81"/>
      <c r="C26" s="23" t="s">
        <v>53</v>
      </c>
      <c r="D26" s="42">
        <f>SUM(D27,D35,D50,D56)+D61</f>
        <v>0</v>
      </c>
      <c r="E26" s="42">
        <f>SUM(E27,E35,E50,E56)+E61</f>
        <v>21616.138983719713</v>
      </c>
      <c r="F26" s="42">
        <f t="shared" ref="F26:AE26" si="5">SUM(F27,F35,F50,F56)+F61</f>
        <v>1670.2129135900002</v>
      </c>
      <c r="G26" s="42">
        <f t="shared" si="5"/>
        <v>31435.068442970613</v>
      </c>
      <c r="H26" s="42">
        <f t="shared" si="5"/>
        <v>0</v>
      </c>
      <c r="I26" s="42">
        <f t="shared" si="5"/>
        <v>0</v>
      </c>
      <c r="J26" s="42">
        <f t="shared" si="5"/>
        <v>0</v>
      </c>
      <c r="K26" s="42">
        <f t="shared" si="5"/>
        <v>0</v>
      </c>
      <c r="L26" s="42">
        <f t="shared" si="5"/>
        <v>131.33258319999999</v>
      </c>
      <c r="M26" s="42">
        <f t="shared" si="5"/>
        <v>0</v>
      </c>
      <c r="N26" s="42">
        <f t="shared" si="5"/>
        <v>88964.721551384384</v>
      </c>
      <c r="O26" s="42">
        <f t="shared" si="5"/>
        <v>6678.8548336439999</v>
      </c>
      <c r="P26" s="42">
        <f t="shared" si="5"/>
        <v>38683.101733246876</v>
      </c>
      <c r="Q26" s="42">
        <f t="shared" si="5"/>
        <v>1606.8990331345358</v>
      </c>
      <c r="R26" s="42">
        <f t="shared" si="5"/>
        <v>17456.587996201277</v>
      </c>
      <c r="S26" s="42">
        <f t="shared" si="5"/>
        <v>37.594639952231773</v>
      </c>
      <c r="T26" s="42">
        <f t="shared" si="5"/>
        <v>9183.6046860862807</v>
      </c>
      <c r="U26" s="42">
        <f t="shared" si="5"/>
        <v>99.486744260000009</v>
      </c>
      <c r="V26" s="42">
        <f t="shared" si="5"/>
        <v>1.4069133198590984</v>
      </c>
      <c r="W26" s="42">
        <f t="shared" si="5"/>
        <v>1945.1137446500002</v>
      </c>
      <c r="X26" s="42">
        <f t="shared" si="5"/>
        <v>3830.6791920181481</v>
      </c>
      <c r="Y26" s="102">
        <f t="shared" si="5"/>
        <v>68029.427949165984</v>
      </c>
      <c r="Z26" s="42">
        <f t="shared" si="5"/>
        <v>29.001147000000003</v>
      </c>
      <c r="AA26" s="42">
        <f t="shared" si="5"/>
        <v>878.37799999999993</v>
      </c>
      <c r="AB26" s="42">
        <f t="shared" si="5"/>
        <v>145.47999999999999</v>
      </c>
      <c r="AC26" s="42">
        <f t="shared" si="5"/>
        <v>633.327</v>
      </c>
      <c r="AD26" s="102">
        <f t="shared" si="5"/>
        <v>0</v>
      </c>
      <c r="AE26" s="102">
        <f t="shared" si="5"/>
        <v>0</v>
      </c>
      <c r="AF26" s="21">
        <f t="shared" si="0"/>
        <v>293056.41808754392</v>
      </c>
      <c r="AG26" s="1"/>
    </row>
    <row r="27" spans="2:33" ht="15" customHeight="1">
      <c r="B27" s="623" t="s">
        <v>54</v>
      </c>
      <c r="C27" s="24" t="s">
        <v>55</v>
      </c>
      <c r="D27" s="19">
        <f>+SUM(D28:D34)</f>
        <v>0</v>
      </c>
      <c r="E27" s="92">
        <f t="shared" ref="E27:AE27" si="6">+SUM(E28:E34)</f>
        <v>4347.4843180943735</v>
      </c>
      <c r="F27" s="92">
        <f t="shared" si="6"/>
        <v>0</v>
      </c>
      <c r="G27" s="92">
        <f t="shared" si="6"/>
        <v>0</v>
      </c>
      <c r="H27" s="92">
        <f>+SUM(H28:H34)</f>
        <v>0</v>
      </c>
      <c r="I27" s="92">
        <f t="shared" si="6"/>
        <v>0</v>
      </c>
      <c r="J27" s="92">
        <f t="shared" si="6"/>
        <v>0</v>
      </c>
      <c r="K27" s="92">
        <f t="shared" si="6"/>
        <v>0</v>
      </c>
      <c r="L27" s="48">
        <f t="shared" si="6"/>
        <v>0</v>
      </c>
      <c r="M27" s="49">
        <f t="shared" si="6"/>
        <v>0</v>
      </c>
      <c r="N27" s="92">
        <f t="shared" si="6"/>
        <v>182.24035966444561</v>
      </c>
      <c r="O27" s="48">
        <f t="shared" si="6"/>
        <v>57.292766999999998</v>
      </c>
      <c r="P27" s="48">
        <f t="shared" si="6"/>
        <v>0</v>
      </c>
      <c r="Q27" s="48">
        <f t="shared" si="6"/>
        <v>0</v>
      </c>
      <c r="R27" s="48">
        <f t="shared" si="6"/>
        <v>27.136561099999998</v>
      </c>
      <c r="S27" s="48">
        <f t="shared" si="6"/>
        <v>0</v>
      </c>
      <c r="T27" s="48">
        <f t="shared" si="6"/>
        <v>0</v>
      </c>
      <c r="U27" s="48">
        <f t="shared" si="6"/>
        <v>99.486744260000009</v>
      </c>
      <c r="V27" s="48">
        <f t="shared" si="6"/>
        <v>1.4069133198590984</v>
      </c>
      <c r="W27" s="48">
        <f t="shared" si="6"/>
        <v>0</v>
      </c>
      <c r="X27" s="48">
        <f t="shared" si="6"/>
        <v>2366.5603237675482</v>
      </c>
      <c r="Y27" s="127">
        <f t="shared" si="6"/>
        <v>2393.8253879929753</v>
      </c>
      <c r="Z27" s="92">
        <f t="shared" si="6"/>
        <v>0</v>
      </c>
      <c r="AA27" s="92">
        <f t="shared" si="6"/>
        <v>289.73699999999997</v>
      </c>
      <c r="AB27" s="92">
        <f t="shared" si="6"/>
        <v>145.47999999999999</v>
      </c>
      <c r="AC27" s="92">
        <f t="shared" si="6"/>
        <v>563.73699999999997</v>
      </c>
      <c r="AD27" s="127">
        <f t="shared" si="6"/>
        <v>0</v>
      </c>
      <c r="AE27" s="127">
        <f t="shared" si="6"/>
        <v>0</v>
      </c>
      <c r="AF27" s="139">
        <f t="shared" si="0"/>
        <v>10474.3873751992</v>
      </c>
      <c r="AG27" s="1"/>
    </row>
    <row r="28" spans="2:33" ht="15" customHeight="1">
      <c r="B28" s="624"/>
      <c r="C28" s="112" t="s">
        <v>44</v>
      </c>
      <c r="D28" s="122">
        <v>0</v>
      </c>
      <c r="E28" s="93">
        <v>0</v>
      </c>
      <c r="F28" s="93">
        <v>0</v>
      </c>
      <c r="G28" s="93">
        <v>0</v>
      </c>
      <c r="H28" s="93">
        <v>0</v>
      </c>
      <c r="I28" s="93">
        <v>0</v>
      </c>
      <c r="J28" s="93">
        <v>0</v>
      </c>
      <c r="K28" s="93">
        <v>0</v>
      </c>
      <c r="L28" s="93">
        <v>0</v>
      </c>
      <c r="M28" s="123">
        <v>0</v>
      </c>
      <c r="N28" s="93">
        <v>0</v>
      </c>
      <c r="O28" s="93">
        <v>0</v>
      </c>
      <c r="P28" s="93">
        <v>0</v>
      </c>
      <c r="Q28" s="93">
        <v>0</v>
      </c>
      <c r="R28" s="93">
        <v>0</v>
      </c>
      <c r="S28" s="93">
        <v>0</v>
      </c>
      <c r="T28" s="93">
        <v>0</v>
      </c>
      <c r="U28" s="93">
        <v>0</v>
      </c>
      <c r="V28" s="93">
        <v>0</v>
      </c>
      <c r="W28" s="93">
        <v>0</v>
      </c>
      <c r="X28" s="93">
        <v>0</v>
      </c>
      <c r="Y28" s="128">
        <v>0</v>
      </c>
      <c r="Z28" s="93">
        <v>0</v>
      </c>
      <c r="AA28" s="93">
        <v>0</v>
      </c>
      <c r="AB28" s="93">
        <v>0</v>
      </c>
      <c r="AC28" s="13">
        <v>0</v>
      </c>
      <c r="AD28" s="128">
        <v>0</v>
      </c>
      <c r="AE28" s="128">
        <v>0</v>
      </c>
      <c r="AF28" s="105">
        <f t="shared" si="0"/>
        <v>0</v>
      </c>
      <c r="AG28" s="1"/>
    </row>
    <row r="29" spans="2:33" ht="15" customHeight="1">
      <c r="B29" s="624"/>
      <c r="C29" s="112" t="s">
        <v>6</v>
      </c>
      <c r="D29" s="122">
        <v>0</v>
      </c>
      <c r="E29" s="93">
        <v>0</v>
      </c>
      <c r="F29" s="93">
        <v>0</v>
      </c>
      <c r="G29" s="93">
        <v>0</v>
      </c>
      <c r="H29" s="93">
        <v>0</v>
      </c>
      <c r="I29" s="93">
        <v>0</v>
      </c>
      <c r="J29" s="93">
        <v>0</v>
      </c>
      <c r="K29" s="93">
        <v>0</v>
      </c>
      <c r="L29" s="93">
        <v>0</v>
      </c>
      <c r="M29" s="123">
        <v>0</v>
      </c>
      <c r="N29" s="93">
        <v>154.64322854400001</v>
      </c>
      <c r="O29" s="93">
        <v>0</v>
      </c>
      <c r="P29" s="93">
        <v>0</v>
      </c>
      <c r="Q29" s="93">
        <v>0</v>
      </c>
      <c r="R29" s="93">
        <v>0</v>
      </c>
      <c r="S29" s="93">
        <v>0</v>
      </c>
      <c r="T29" s="93">
        <v>0</v>
      </c>
      <c r="U29" s="93">
        <v>0</v>
      </c>
      <c r="V29" s="93">
        <v>0</v>
      </c>
      <c r="W29" s="93">
        <v>0</v>
      </c>
      <c r="X29" s="93">
        <v>0</v>
      </c>
      <c r="Y29" s="128">
        <v>1843.1219629472705</v>
      </c>
      <c r="Z29" s="93">
        <v>0</v>
      </c>
      <c r="AA29" s="93">
        <v>0</v>
      </c>
      <c r="AB29" s="93">
        <v>0</v>
      </c>
      <c r="AC29" s="13">
        <v>0</v>
      </c>
      <c r="AD29" s="128">
        <v>0</v>
      </c>
      <c r="AE29" s="128">
        <v>0</v>
      </c>
      <c r="AF29" s="105">
        <f t="shared" si="0"/>
        <v>1997.7651914912706</v>
      </c>
      <c r="AG29" s="1"/>
    </row>
    <row r="30" spans="2:33" ht="15" customHeight="1">
      <c r="B30" s="624"/>
      <c r="C30" s="112" t="s">
        <v>47</v>
      </c>
      <c r="D30" s="122">
        <v>0</v>
      </c>
      <c r="E30" s="93">
        <v>0</v>
      </c>
      <c r="F30" s="93">
        <v>0</v>
      </c>
      <c r="G30" s="93">
        <v>0</v>
      </c>
      <c r="H30" s="93">
        <v>0</v>
      </c>
      <c r="I30" s="93">
        <v>0</v>
      </c>
      <c r="J30" s="93">
        <v>0</v>
      </c>
      <c r="K30" s="93">
        <v>0</v>
      </c>
      <c r="L30" s="93">
        <v>0</v>
      </c>
      <c r="M30" s="123">
        <v>0</v>
      </c>
      <c r="N30" s="93">
        <v>0</v>
      </c>
      <c r="O30" s="93">
        <v>0</v>
      </c>
      <c r="P30" s="93">
        <v>0</v>
      </c>
      <c r="Q30" s="93">
        <v>0</v>
      </c>
      <c r="R30" s="93">
        <v>0</v>
      </c>
      <c r="S30" s="93">
        <v>0</v>
      </c>
      <c r="T30" s="93">
        <v>0</v>
      </c>
      <c r="U30" s="93">
        <v>0</v>
      </c>
      <c r="V30" s="93">
        <v>0</v>
      </c>
      <c r="W30" s="93">
        <v>0</v>
      </c>
      <c r="X30" s="93">
        <v>0</v>
      </c>
      <c r="Y30" s="128">
        <v>0</v>
      </c>
      <c r="Z30" s="93">
        <v>0</v>
      </c>
      <c r="AA30" s="93">
        <v>148.17400000000001</v>
      </c>
      <c r="AB30" s="93">
        <v>0</v>
      </c>
      <c r="AC30" s="13">
        <v>289.76</v>
      </c>
      <c r="AD30" s="128">
        <v>0</v>
      </c>
      <c r="AE30" s="128">
        <v>0</v>
      </c>
      <c r="AF30" s="105">
        <f t="shared" si="0"/>
        <v>437.93399999999997</v>
      </c>
      <c r="AG30" s="1"/>
    </row>
    <row r="31" spans="2:33" ht="15" customHeight="1">
      <c r="B31" s="624"/>
      <c r="C31" s="112" t="s">
        <v>48</v>
      </c>
      <c r="D31" s="122">
        <v>0</v>
      </c>
      <c r="E31" s="93">
        <v>0</v>
      </c>
      <c r="F31" s="93">
        <v>0</v>
      </c>
      <c r="G31" s="93">
        <v>0</v>
      </c>
      <c r="H31" s="93">
        <v>0</v>
      </c>
      <c r="I31" s="93">
        <v>0</v>
      </c>
      <c r="J31" s="93">
        <v>0</v>
      </c>
      <c r="K31" s="93">
        <v>0</v>
      </c>
      <c r="L31" s="93">
        <v>0</v>
      </c>
      <c r="M31" s="123">
        <v>0</v>
      </c>
      <c r="N31" s="93">
        <v>0</v>
      </c>
      <c r="O31" s="93">
        <v>57.292766999999998</v>
      </c>
      <c r="P31" s="93">
        <v>0</v>
      </c>
      <c r="Q31" s="93">
        <v>0</v>
      </c>
      <c r="R31" s="93">
        <v>0</v>
      </c>
      <c r="S31" s="93">
        <v>0</v>
      </c>
      <c r="T31" s="93">
        <v>0</v>
      </c>
      <c r="U31" s="93">
        <v>0</v>
      </c>
      <c r="V31" s="93">
        <v>0</v>
      </c>
      <c r="W31" s="93">
        <v>0</v>
      </c>
      <c r="X31" s="93">
        <v>0</v>
      </c>
      <c r="Y31" s="128">
        <v>0</v>
      </c>
      <c r="Z31" s="93">
        <v>0</v>
      </c>
      <c r="AA31" s="93">
        <v>141.56299999999999</v>
      </c>
      <c r="AB31" s="93">
        <v>145.47999999999999</v>
      </c>
      <c r="AC31" s="13">
        <v>273.97699999999998</v>
      </c>
      <c r="AD31" s="128">
        <v>0</v>
      </c>
      <c r="AE31" s="128">
        <v>0</v>
      </c>
      <c r="AF31" s="105">
        <f t="shared" si="0"/>
        <v>618.31276699999989</v>
      </c>
      <c r="AG31" s="1"/>
    </row>
    <row r="32" spans="2:33" ht="15" customHeight="1">
      <c r="B32" s="624"/>
      <c r="C32" s="112" t="s">
        <v>49</v>
      </c>
      <c r="D32" s="122">
        <v>0</v>
      </c>
      <c r="E32" s="93">
        <v>0</v>
      </c>
      <c r="F32" s="93">
        <v>0</v>
      </c>
      <c r="G32" s="93">
        <v>0</v>
      </c>
      <c r="H32" s="93">
        <v>0</v>
      </c>
      <c r="I32" s="93">
        <v>0</v>
      </c>
      <c r="J32" s="93">
        <v>0</v>
      </c>
      <c r="K32" s="93">
        <v>0</v>
      </c>
      <c r="L32" s="93">
        <v>0</v>
      </c>
      <c r="M32" s="123">
        <v>0</v>
      </c>
      <c r="N32" s="93">
        <v>0</v>
      </c>
      <c r="O32" s="93">
        <v>0</v>
      </c>
      <c r="P32" s="93">
        <v>0</v>
      </c>
      <c r="Q32" s="93">
        <v>0</v>
      </c>
      <c r="R32" s="93">
        <v>0</v>
      </c>
      <c r="S32" s="93">
        <v>0</v>
      </c>
      <c r="T32" s="93">
        <v>0</v>
      </c>
      <c r="U32" s="93">
        <v>0</v>
      </c>
      <c r="V32" s="93">
        <v>0</v>
      </c>
      <c r="W32" s="93">
        <v>0</v>
      </c>
      <c r="X32" s="93">
        <v>0</v>
      </c>
      <c r="Y32" s="128">
        <v>3.9821610421970597</v>
      </c>
      <c r="Z32" s="93">
        <v>0</v>
      </c>
      <c r="AA32" s="93">
        <v>0</v>
      </c>
      <c r="AB32" s="93">
        <v>0</v>
      </c>
      <c r="AC32" s="13">
        <v>0</v>
      </c>
      <c r="AD32" s="128">
        <v>0</v>
      </c>
      <c r="AE32" s="128">
        <v>0</v>
      </c>
      <c r="AF32" s="105">
        <f t="shared" si="0"/>
        <v>3.9821610421970597</v>
      </c>
      <c r="AG32" s="1"/>
    </row>
    <row r="33" spans="2:33" ht="15" customHeight="1">
      <c r="B33" s="624"/>
      <c r="C33" s="112" t="s">
        <v>50</v>
      </c>
      <c r="D33" s="122">
        <v>0</v>
      </c>
      <c r="E33" s="93">
        <v>3214.8843180943732</v>
      </c>
      <c r="F33" s="93">
        <v>0</v>
      </c>
      <c r="G33" s="93">
        <v>0</v>
      </c>
      <c r="H33" s="93">
        <v>0</v>
      </c>
      <c r="I33" s="93">
        <v>0</v>
      </c>
      <c r="J33" s="93">
        <v>0</v>
      </c>
      <c r="K33" s="93">
        <v>0</v>
      </c>
      <c r="L33" s="93">
        <v>0</v>
      </c>
      <c r="M33" s="123">
        <v>0</v>
      </c>
      <c r="N33" s="93">
        <v>27.597131120445603</v>
      </c>
      <c r="O33" s="93">
        <v>0</v>
      </c>
      <c r="P33" s="93">
        <v>0</v>
      </c>
      <c r="Q33" s="93">
        <v>0</v>
      </c>
      <c r="R33" s="93">
        <v>27.136561099999998</v>
      </c>
      <c r="S33" s="93">
        <v>0</v>
      </c>
      <c r="T33" s="93">
        <v>0</v>
      </c>
      <c r="U33" s="93">
        <v>99.486744260000009</v>
      </c>
      <c r="V33" s="93">
        <v>1.4069133198590984</v>
      </c>
      <c r="W33" s="93">
        <v>0</v>
      </c>
      <c r="X33" s="93">
        <v>2366.5603237675482</v>
      </c>
      <c r="Y33" s="128">
        <v>496.20830400350758</v>
      </c>
      <c r="Z33" s="93">
        <v>0</v>
      </c>
      <c r="AA33" s="93">
        <v>0</v>
      </c>
      <c r="AB33" s="93">
        <v>0</v>
      </c>
      <c r="AC33" s="13">
        <v>0</v>
      </c>
      <c r="AD33" s="128">
        <v>0</v>
      </c>
      <c r="AE33" s="128">
        <v>0</v>
      </c>
      <c r="AF33" s="105">
        <f t="shared" si="0"/>
        <v>6233.2802956657333</v>
      </c>
      <c r="AG33" s="1"/>
    </row>
    <row r="34" spans="2:33" ht="15" customHeight="1">
      <c r="B34" s="624"/>
      <c r="C34" s="29" t="s">
        <v>51</v>
      </c>
      <c r="D34" s="131">
        <v>0</v>
      </c>
      <c r="E34" s="104">
        <v>1132.5999999999999</v>
      </c>
      <c r="F34" s="104">
        <v>0</v>
      </c>
      <c r="G34" s="104">
        <v>0</v>
      </c>
      <c r="H34" s="104">
        <v>0</v>
      </c>
      <c r="I34" s="104">
        <v>0</v>
      </c>
      <c r="J34" s="104">
        <v>0</v>
      </c>
      <c r="K34" s="104">
        <v>0</v>
      </c>
      <c r="L34" s="104">
        <v>0</v>
      </c>
      <c r="M34" s="132">
        <v>0</v>
      </c>
      <c r="N34" s="104">
        <v>0</v>
      </c>
      <c r="O34" s="104">
        <v>0</v>
      </c>
      <c r="P34" s="104">
        <v>0</v>
      </c>
      <c r="Q34" s="104">
        <v>0</v>
      </c>
      <c r="R34" s="104">
        <v>0</v>
      </c>
      <c r="S34" s="104">
        <v>0</v>
      </c>
      <c r="T34" s="104">
        <v>0</v>
      </c>
      <c r="U34" s="104">
        <v>0</v>
      </c>
      <c r="V34" s="104">
        <v>0</v>
      </c>
      <c r="W34" s="104">
        <v>0</v>
      </c>
      <c r="X34" s="104">
        <v>0</v>
      </c>
      <c r="Y34" s="133">
        <v>50.51296</v>
      </c>
      <c r="Z34" s="104">
        <v>0</v>
      </c>
      <c r="AA34" s="104">
        <v>0</v>
      </c>
      <c r="AB34" s="104">
        <v>0</v>
      </c>
      <c r="AC34" s="51">
        <v>0</v>
      </c>
      <c r="AD34" s="133">
        <v>0</v>
      </c>
      <c r="AE34" s="133">
        <v>0</v>
      </c>
      <c r="AF34" s="105">
        <f t="shared" si="0"/>
        <v>1183.1129599999999</v>
      </c>
      <c r="AG34" s="1"/>
    </row>
    <row r="35" spans="2:33" ht="15" customHeight="1">
      <c r="B35" s="624"/>
      <c r="C35" s="59" t="s">
        <v>56</v>
      </c>
      <c r="D35" s="120">
        <f>+SUM(D36:D49)</f>
        <v>0</v>
      </c>
      <c r="E35" s="92">
        <f t="shared" ref="E35:AE35" si="7">+SUM(E36:E49)</f>
        <v>9674.0247862174765</v>
      </c>
      <c r="F35" s="92">
        <f t="shared" si="7"/>
        <v>1670.2129135900002</v>
      </c>
      <c r="G35" s="92">
        <f t="shared" si="7"/>
        <v>13132.501108275148</v>
      </c>
      <c r="H35" s="92">
        <f t="shared" si="7"/>
        <v>0</v>
      </c>
      <c r="I35" s="92">
        <f t="shared" si="7"/>
        <v>0</v>
      </c>
      <c r="J35" s="92">
        <f t="shared" si="7"/>
        <v>0</v>
      </c>
      <c r="K35" s="92">
        <f t="shared" si="7"/>
        <v>0</v>
      </c>
      <c r="L35" s="92">
        <f t="shared" si="7"/>
        <v>51.048451999999997</v>
      </c>
      <c r="M35" s="49">
        <f t="shared" si="7"/>
        <v>0</v>
      </c>
      <c r="N35" s="92">
        <f t="shared" si="7"/>
        <v>32052.391101924393</v>
      </c>
      <c r="O35" s="92">
        <f t="shared" si="7"/>
        <v>4547.5025791440003</v>
      </c>
      <c r="P35" s="92">
        <f t="shared" si="7"/>
        <v>0</v>
      </c>
      <c r="Q35" s="92">
        <f t="shared" si="7"/>
        <v>152.5064622983802</v>
      </c>
      <c r="R35" s="92">
        <f t="shared" si="7"/>
        <v>3236.2220470672705</v>
      </c>
      <c r="S35" s="92">
        <f t="shared" si="7"/>
        <v>0.51988105315063482</v>
      </c>
      <c r="T35" s="92">
        <f t="shared" si="7"/>
        <v>581.86774574119511</v>
      </c>
      <c r="U35" s="92">
        <f t="shared" si="7"/>
        <v>0</v>
      </c>
      <c r="V35" s="92">
        <f t="shared" si="7"/>
        <v>0</v>
      </c>
      <c r="W35" s="92">
        <f t="shared" si="7"/>
        <v>1945.1137446500002</v>
      </c>
      <c r="X35" s="92">
        <f t="shared" si="7"/>
        <v>0</v>
      </c>
      <c r="Y35" s="127">
        <f t="shared" si="7"/>
        <v>40756.660718695544</v>
      </c>
      <c r="Z35" s="92">
        <f t="shared" si="7"/>
        <v>29.001147000000003</v>
      </c>
      <c r="AA35" s="92">
        <f t="shared" si="7"/>
        <v>588.64099999999996</v>
      </c>
      <c r="AB35" s="92">
        <f t="shared" si="7"/>
        <v>0</v>
      </c>
      <c r="AC35" s="92">
        <f t="shared" si="7"/>
        <v>69.59</v>
      </c>
      <c r="AD35" s="127">
        <f t="shared" si="7"/>
        <v>0</v>
      </c>
      <c r="AE35" s="127">
        <f t="shared" si="7"/>
        <v>0</v>
      </c>
      <c r="AF35" s="139">
        <f t="shared" si="0"/>
        <v>108487.80368765656</v>
      </c>
      <c r="AG35" s="1"/>
    </row>
    <row r="36" spans="2:33" ht="15" customHeight="1">
      <c r="B36" s="624"/>
      <c r="C36" s="119" t="s">
        <v>57</v>
      </c>
      <c r="D36" s="122">
        <v>0</v>
      </c>
      <c r="E36" s="93">
        <v>1527.476239397</v>
      </c>
      <c r="F36" s="93">
        <v>18.62892192</v>
      </c>
      <c r="G36" s="93">
        <v>0</v>
      </c>
      <c r="H36" s="93">
        <v>0</v>
      </c>
      <c r="I36" s="93">
        <v>0</v>
      </c>
      <c r="J36" s="93">
        <v>0</v>
      </c>
      <c r="K36" s="93">
        <v>0</v>
      </c>
      <c r="L36" s="93">
        <v>0</v>
      </c>
      <c r="M36" s="123">
        <v>0</v>
      </c>
      <c r="N36" s="93">
        <v>18444.150509913266</v>
      </c>
      <c r="O36" s="93">
        <v>585.48725550000006</v>
      </c>
      <c r="P36" s="93">
        <v>0</v>
      </c>
      <c r="Q36" s="93">
        <v>121.7012769</v>
      </c>
      <c r="R36" s="93">
        <v>60.767196677000001</v>
      </c>
      <c r="S36" s="93">
        <v>0</v>
      </c>
      <c r="T36" s="93">
        <v>6.3988947000000004E-2</v>
      </c>
      <c r="U36" s="93">
        <v>0</v>
      </c>
      <c r="V36" s="93">
        <v>0</v>
      </c>
      <c r="W36" s="93">
        <v>12.330787000000001</v>
      </c>
      <c r="X36" s="93">
        <v>0</v>
      </c>
      <c r="Y36" s="128">
        <v>22732.216229047597</v>
      </c>
      <c r="Z36" s="93">
        <v>0.189</v>
      </c>
      <c r="AA36" s="93">
        <v>0</v>
      </c>
      <c r="AB36" s="93">
        <v>0</v>
      </c>
      <c r="AC36" s="13">
        <v>0</v>
      </c>
      <c r="AD36" s="128">
        <v>0</v>
      </c>
      <c r="AE36" s="128">
        <v>0</v>
      </c>
      <c r="AF36" s="105">
        <f t="shared" si="0"/>
        <v>43503.011405301862</v>
      </c>
      <c r="AG36" s="1"/>
    </row>
    <row r="37" spans="2:33" ht="15" customHeight="1">
      <c r="B37" s="624"/>
      <c r="C37" s="119" t="s">
        <v>58</v>
      </c>
      <c r="D37" s="122">
        <v>0</v>
      </c>
      <c r="E37" s="93">
        <v>709.2273562593</v>
      </c>
      <c r="F37" s="93">
        <v>0</v>
      </c>
      <c r="G37" s="93">
        <v>0</v>
      </c>
      <c r="H37" s="93">
        <v>0</v>
      </c>
      <c r="I37" s="93">
        <v>0</v>
      </c>
      <c r="J37" s="93">
        <v>0</v>
      </c>
      <c r="K37" s="93">
        <v>0</v>
      </c>
      <c r="L37" s="93">
        <v>0</v>
      </c>
      <c r="M37" s="123">
        <v>0</v>
      </c>
      <c r="N37" s="93">
        <v>675.85921542564074</v>
      </c>
      <c r="O37" s="93">
        <v>5.1066255502098477</v>
      </c>
      <c r="P37" s="93">
        <v>0</v>
      </c>
      <c r="Q37" s="93">
        <v>0</v>
      </c>
      <c r="R37" s="93">
        <v>55.406868000000003</v>
      </c>
      <c r="S37" s="93">
        <v>0</v>
      </c>
      <c r="T37" s="93">
        <v>97.327574999999996</v>
      </c>
      <c r="U37" s="93">
        <v>0</v>
      </c>
      <c r="V37" s="93">
        <v>0</v>
      </c>
      <c r="W37" s="93">
        <v>0</v>
      </c>
      <c r="X37" s="93">
        <v>0</v>
      </c>
      <c r="Y37" s="128">
        <v>214.77571286</v>
      </c>
      <c r="Z37" s="93">
        <v>0</v>
      </c>
      <c r="AA37" s="93">
        <v>0</v>
      </c>
      <c r="AB37" s="93">
        <v>0</v>
      </c>
      <c r="AC37" s="13">
        <v>0</v>
      </c>
      <c r="AD37" s="128">
        <v>0</v>
      </c>
      <c r="AE37" s="128">
        <v>0</v>
      </c>
      <c r="AF37" s="105">
        <f t="shared" si="0"/>
        <v>1757.7033530951508</v>
      </c>
    </row>
    <row r="38" spans="2:33" ht="15" customHeight="1">
      <c r="B38" s="624"/>
      <c r="C38" s="119" t="s">
        <v>59</v>
      </c>
      <c r="D38" s="122">
        <v>0</v>
      </c>
      <c r="E38" s="93">
        <v>0</v>
      </c>
      <c r="F38" s="93">
        <v>74.864999999999995</v>
      </c>
      <c r="G38" s="93">
        <v>0</v>
      </c>
      <c r="H38" s="93">
        <v>0</v>
      </c>
      <c r="I38" s="93">
        <v>0</v>
      </c>
      <c r="J38" s="93">
        <v>0</v>
      </c>
      <c r="K38" s="93">
        <v>0</v>
      </c>
      <c r="L38" s="93">
        <v>0</v>
      </c>
      <c r="M38" s="123">
        <v>0</v>
      </c>
      <c r="N38" s="93">
        <v>589.25198698799989</v>
      </c>
      <c r="O38" s="93">
        <v>0</v>
      </c>
      <c r="P38" s="93">
        <v>0</v>
      </c>
      <c r="Q38" s="93">
        <v>0</v>
      </c>
      <c r="R38" s="93">
        <v>0</v>
      </c>
      <c r="S38" s="93">
        <v>0</v>
      </c>
      <c r="T38" s="93">
        <v>0</v>
      </c>
      <c r="U38" s="93">
        <v>0</v>
      </c>
      <c r="V38" s="93">
        <v>0</v>
      </c>
      <c r="W38" s="93">
        <v>0</v>
      </c>
      <c r="X38" s="93">
        <v>0</v>
      </c>
      <c r="Y38" s="128">
        <v>563.41953999999998</v>
      </c>
      <c r="Z38" s="93">
        <v>0</v>
      </c>
      <c r="AA38" s="93">
        <v>0</v>
      </c>
      <c r="AB38" s="93">
        <v>0</v>
      </c>
      <c r="AC38" s="13">
        <v>0</v>
      </c>
      <c r="AD38" s="128">
        <v>0</v>
      </c>
      <c r="AE38" s="128">
        <v>0</v>
      </c>
      <c r="AF38" s="105">
        <f t="shared" si="0"/>
        <v>1227.5365269879999</v>
      </c>
    </row>
    <row r="39" spans="2:33" ht="15" customHeight="1">
      <c r="B39" s="624"/>
      <c r="C39" s="119" t="s">
        <v>60</v>
      </c>
      <c r="D39" s="122">
        <v>0</v>
      </c>
      <c r="E39" s="93">
        <v>1315.3932225359199</v>
      </c>
      <c r="F39" s="93">
        <v>0</v>
      </c>
      <c r="G39" s="93">
        <v>9641.1402663536974</v>
      </c>
      <c r="H39" s="93">
        <v>0</v>
      </c>
      <c r="I39" s="93">
        <v>0</v>
      </c>
      <c r="J39" s="93">
        <v>0</v>
      </c>
      <c r="K39" s="93">
        <v>0</v>
      </c>
      <c r="L39" s="93">
        <v>0</v>
      </c>
      <c r="M39" s="123">
        <v>0</v>
      </c>
      <c r="N39" s="93">
        <v>206.403569140104</v>
      </c>
      <c r="O39" s="93">
        <v>2249.1631050000001</v>
      </c>
      <c r="P39" s="93">
        <v>0</v>
      </c>
      <c r="Q39" s="93">
        <v>0</v>
      </c>
      <c r="R39" s="93">
        <v>135.34856023040001</v>
      </c>
      <c r="S39" s="93">
        <v>0</v>
      </c>
      <c r="T39" s="93">
        <v>0</v>
      </c>
      <c r="U39" s="93">
        <v>0</v>
      </c>
      <c r="V39" s="93">
        <v>0</v>
      </c>
      <c r="W39" s="93">
        <v>0</v>
      </c>
      <c r="X39" s="93">
        <v>0</v>
      </c>
      <c r="Y39" s="128">
        <v>4799.4275697092007</v>
      </c>
      <c r="Z39" s="93">
        <v>0</v>
      </c>
      <c r="AA39" s="93">
        <v>0</v>
      </c>
      <c r="AB39" s="93">
        <v>0</v>
      </c>
      <c r="AC39" s="13">
        <v>0</v>
      </c>
      <c r="AD39" s="128">
        <v>0</v>
      </c>
      <c r="AE39" s="128">
        <v>0</v>
      </c>
      <c r="AF39" s="105">
        <f t="shared" si="0"/>
        <v>18346.876292969322</v>
      </c>
      <c r="AG39" s="583"/>
    </row>
    <row r="40" spans="2:33" ht="15" customHeight="1">
      <c r="B40" s="624"/>
      <c r="C40" s="119" t="s">
        <v>61</v>
      </c>
      <c r="D40" s="122">
        <v>0</v>
      </c>
      <c r="E40" s="93">
        <v>204.679886442</v>
      </c>
      <c r="F40" s="93">
        <v>16.030583669999999</v>
      </c>
      <c r="G40" s="93">
        <v>0</v>
      </c>
      <c r="H40" s="93">
        <v>0</v>
      </c>
      <c r="I40" s="93">
        <v>0</v>
      </c>
      <c r="J40" s="93">
        <v>0</v>
      </c>
      <c r="K40" s="93">
        <v>0</v>
      </c>
      <c r="L40" s="93">
        <v>0</v>
      </c>
      <c r="M40" s="123">
        <v>0</v>
      </c>
      <c r="N40" s="93">
        <v>90.805911839999993</v>
      </c>
      <c r="O40" s="93">
        <v>0</v>
      </c>
      <c r="P40" s="93">
        <v>0</v>
      </c>
      <c r="Q40" s="93">
        <v>0.1411587</v>
      </c>
      <c r="R40" s="93">
        <v>15.389190807099999</v>
      </c>
      <c r="S40" s="93">
        <v>0</v>
      </c>
      <c r="T40" s="93">
        <v>0</v>
      </c>
      <c r="U40" s="93">
        <v>0</v>
      </c>
      <c r="V40" s="93">
        <v>0</v>
      </c>
      <c r="W40" s="93">
        <v>37.581746699999997</v>
      </c>
      <c r="X40" s="93">
        <v>0</v>
      </c>
      <c r="Y40" s="128">
        <v>600.1973790861208</v>
      </c>
      <c r="Z40" s="93">
        <v>0</v>
      </c>
      <c r="AA40" s="93">
        <v>588.64099999999996</v>
      </c>
      <c r="AB40" s="93">
        <v>0</v>
      </c>
      <c r="AC40" s="13">
        <v>69.59</v>
      </c>
      <c r="AD40" s="128">
        <v>0</v>
      </c>
      <c r="AE40" s="128">
        <v>0</v>
      </c>
      <c r="AF40" s="105">
        <f t="shared" si="0"/>
        <v>1623.0568572452205</v>
      </c>
    </row>
    <row r="41" spans="2:33" ht="15" customHeight="1">
      <c r="B41" s="624"/>
      <c r="C41" s="119" t="s">
        <v>62</v>
      </c>
      <c r="D41" s="122">
        <v>0</v>
      </c>
      <c r="E41" s="93">
        <v>21.623181987999999</v>
      </c>
      <c r="F41" s="93">
        <v>0</v>
      </c>
      <c r="G41" s="93">
        <v>0</v>
      </c>
      <c r="H41" s="93">
        <v>0</v>
      </c>
      <c r="I41" s="93">
        <v>0</v>
      </c>
      <c r="J41" s="93">
        <v>0</v>
      </c>
      <c r="K41" s="93">
        <v>0</v>
      </c>
      <c r="L41" s="93">
        <v>0</v>
      </c>
      <c r="M41" s="123">
        <v>0</v>
      </c>
      <c r="N41" s="93">
        <v>9.1559999999999992E-3</v>
      </c>
      <c r="O41" s="93">
        <v>0</v>
      </c>
      <c r="P41" s="93">
        <v>0</v>
      </c>
      <c r="Q41" s="93">
        <v>0</v>
      </c>
      <c r="R41" s="93">
        <v>0</v>
      </c>
      <c r="S41" s="93">
        <v>0</v>
      </c>
      <c r="T41" s="93">
        <v>0</v>
      </c>
      <c r="U41" s="93">
        <v>0</v>
      </c>
      <c r="V41" s="93">
        <v>0</v>
      </c>
      <c r="W41" s="93">
        <v>0</v>
      </c>
      <c r="X41" s="93">
        <v>0</v>
      </c>
      <c r="Y41" s="128">
        <v>28.875015999999999</v>
      </c>
      <c r="Z41" s="93">
        <v>0</v>
      </c>
      <c r="AA41" s="93">
        <v>0</v>
      </c>
      <c r="AB41" s="93">
        <v>0</v>
      </c>
      <c r="AC41" s="13">
        <v>0</v>
      </c>
      <c r="AD41" s="128">
        <v>0</v>
      </c>
      <c r="AE41" s="128">
        <v>0</v>
      </c>
      <c r="AF41" s="105">
        <f t="shared" ref="AF41:AF61" si="8">SUM(D41:AE41)</f>
        <v>50.507353987999998</v>
      </c>
    </row>
    <row r="42" spans="2:33" ht="15" customHeight="1">
      <c r="B42" s="624"/>
      <c r="C42" s="119" t="s">
        <v>63</v>
      </c>
      <c r="D42" s="122">
        <v>0</v>
      </c>
      <c r="E42" s="93">
        <v>120.766417604</v>
      </c>
      <c r="F42" s="93">
        <v>122.871</v>
      </c>
      <c r="G42" s="93">
        <v>0</v>
      </c>
      <c r="H42" s="93">
        <v>0</v>
      </c>
      <c r="I42" s="93">
        <v>0</v>
      </c>
      <c r="J42" s="93">
        <v>0</v>
      </c>
      <c r="K42" s="93">
        <v>0</v>
      </c>
      <c r="L42" s="93">
        <v>0</v>
      </c>
      <c r="M42" s="123">
        <v>0</v>
      </c>
      <c r="N42" s="93">
        <v>60.318238501920028</v>
      </c>
      <c r="O42" s="93">
        <v>4.9244244000000004</v>
      </c>
      <c r="P42" s="93">
        <v>0</v>
      </c>
      <c r="Q42" s="93">
        <v>0</v>
      </c>
      <c r="R42" s="93">
        <v>11.1536970908</v>
      </c>
      <c r="S42" s="93">
        <v>0</v>
      </c>
      <c r="T42" s="93">
        <v>0</v>
      </c>
      <c r="U42" s="93">
        <v>0</v>
      </c>
      <c r="V42" s="93">
        <v>0</v>
      </c>
      <c r="W42" s="93">
        <v>1805.9906028580001</v>
      </c>
      <c r="X42" s="93">
        <v>0</v>
      </c>
      <c r="Y42" s="128">
        <v>498.32451087753935</v>
      </c>
      <c r="Z42" s="93">
        <v>0</v>
      </c>
      <c r="AA42" s="93">
        <v>0</v>
      </c>
      <c r="AB42" s="93">
        <v>0</v>
      </c>
      <c r="AC42" s="13">
        <v>0</v>
      </c>
      <c r="AD42" s="128">
        <v>0</v>
      </c>
      <c r="AE42" s="128">
        <v>0</v>
      </c>
      <c r="AF42" s="105">
        <f t="shared" si="8"/>
        <v>2624.3488913322594</v>
      </c>
    </row>
    <row r="43" spans="2:33" ht="15" customHeight="1">
      <c r="B43" s="624"/>
      <c r="C43" s="119" t="s">
        <v>64</v>
      </c>
      <c r="D43" s="122">
        <v>0</v>
      </c>
      <c r="E43" s="93">
        <v>10.112501213</v>
      </c>
      <c r="F43" s="93">
        <v>370.41311999999999</v>
      </c>
      <c r="G43" s="93">
        <v>0</v>
      </c>
      <c r="H43" s="93">
        <v>0</v>
      </c>
      <c r="I43" s="93">
        <v>0</v>
      </c>
      <c r="J43" s="93">
        <v>0</v>
      </c>
      <c r="K43" s="93">
        <v>0</v>
      </c>
      <c r="L43" s="93">
        <v>0</v>
      </c>
      <c r="M43" s="123">
        <v>0</v>
      </c>
      <c r="N43" s="93">
        <v>1.9079510855999999</v>
      </c>
      <c r="O43" s="93">
        <v>6.0383715000000002</v>
      </c>
      <c r="P43" s="93">
        <v>0</v>
      </c>
      <c r="Q43" s="93">
        <v>0</v>
      </c>
      <c r="R43" s="93">
        <v>1.0079729549999998</v>
      </c>
      <c r="S43" s="93">
        <v>0</v>
      </c>
      <c r="T43" s="93">
        <v>0</v>
      </c>
      <c r="U43" s="93">
        <v>0</v>
      </c>
      <c r="V43" s="93">
        <v>0</v>
      </c>
      <c r="W43" s="93">
        <v>0</v>
      </c>
      <c r="X43" s="93">
        <v>0</v>
      </c>
      <c r="Y43" s="128">
        <v>1.50651102</v>
      </c>
      <c r="Z43" s="93">
        <v>19.40211</v>
      </c>
      <c r="AA43" s="93">
        <v>0</v>
      </c>
      <c r="AB43" s="93">
        <v>0</v>
      </c>
      <c r="AC43" s="13">
        <v>0</v>
      </c>
      <c r="AD43" s="128">
        <v>0</v>
      </c>
      <c r="AE43" s="128">
        <v>0</v>
      </c>
      <c r="AF43" s="105">
        <f t="shared" si="8"/>
        <v>410.38853777359998</v>
      </c>
    </row>
    <row r="44" spans="2:33" ht="15" customHeight="1">
      <c r="B44" s="624"/>
      <c r="C44" s="119" t="s">
        <v>65</v>
      </c>
      <c r="D44" s="122">
        <v>0</v>
      </c>
      <c r="E44" s="93">
        <v>35.060749999999999</v>
      </c>
      <c r="F44" s="93">
        <v>7.6230000000000002</v>
      </c>
      <c r="G44" s="93">
        <v>0.217777</v>
      </c>
      <c r="H44" s="93">
        <v>0</v>
      </c>
      <c r="I44" s="93">
        <v>0</v>
      </c>
      <c r="J44" s="93">
        <v>0</v>
      </c>
      <c r="K44" s="93">
        <v>0</v>
      </c>
      <c r="L44" s="93">
        <v>0</v>
      </c>
      <c r="M44" s="123">
        <v>0</v>
      </c>
      <c r="N44" s="93">
        <v>1540.350672433776</v>
      </c>
      <c r="O44" s="93">
        <v>720.17247750000013</v>
      </c>
      <c r="P44" s="93">
        <v>0</v>
      </c>
      <c r="Q44" s="93">
        <v>0.40459500000000004</v>
      </c>
      <c r="R44" s="93">
        <v>43.1403154204</v>
      </c>
      <c r="S44" s="93">
        <v>0</v>
      </c>
      <c r="T44" s="93">
        <v>0</v>
      </c>
      <c r="U44" s="93">
        <v>0</v>
      </c>
      <c r="V44" s="93">
        <v>0</v>
      </c>
      <c r="W44" s="93">
        <v>0</v>
      </c>
      <c r="X44" s="93">
        <v>0</v>
      </c>
      <c r="Y44" s="128">
        <v>119.80330514048001</v>
      </c>
      <c r="Z44" s="93">
        <v>0</v>
      </c>
      <c r="AA44" s="93">
        <v>0</v>
      </c>
      <c r="AB44" s="93">
        <v>0</v>
      </c>
      <c r="AC44" s="13">
        <v>0</v>
      </c>
      <c r="AD44" s="128">
        <v>0</v>
      </c>
      <c r="AE44" s="128">
        <v>0</v>
      </c>
      <c r="AF44" s="105">
        <f t="shared" si="8"/>
        <v>2466.7728924946559</v>
      </c>
    </row>
    <row r="45" spans="2:33" ht="15" customHeight="1">
      <c r="B45" s="624"/>
      <c r="C45" s="119" t="s">
        <v>396</v>
      </c>
      <c r="D45" s="122">
        <v>0</v>
      </c>
      <c r="E45" s="93">
        <v>194.82820043225001</v>
      </c>
      <c r="F45" s="93">
        <v>73.947642000000002</v>
      </c>
      <c r="G45" s="93">
        <v>82.927374999999984</v>
      </c>
      <c r="H45" s="93">
        <v>0</v>
      </c>
      <c r="I45" s="93">
        <v>0</v>
      </c>
      <c r="J45" s="93">
        <v>0</v>
      </c>
      <c r="K45" s="93">
        <v>0</v>
      </c>
      <c r="L45" s="93">
        <v>40.436877600000003</v>
      </c>
      <c r="M45" s="123">
        <v>0</v>
      </c>
      <c r="N45" s="93">
        <v>728.8821983817362</v>
      </c>
      <c r="O45" s="93">
        <v>113.035692</v>
      </c>
      <c r="P45" s="93">
        <v>0</v>
      </c>
      <c r="Q45" s="93">
        <v>3.1468500000000003E-2</v>
      </c>
      <c r="R45" s="93">
        <v>448.77174576300001</v>
      </c>
      <c r="S45" s="93">
        <v>0</v>
      </c>
      <c r="T45" s="93">
        <v>0.63836099999999996</v>
      </c>
      <c r="U45" s="93">
        <v>0</v>
      </c>
      <c r="V45" s="93">
        <v>0</v>
      </c>
      <c r="W45" s="93">
        <v>0</v>
      </c>
      <c r="X45" s="93">
        <v>0</v>
      </c>
      <c r="Y45" s="128">
        <v>1996.9467442300329</v>
      </c>
      <c r="Z45" s="93">
        <v>0</v>
      </c>
      <c r="AA45" s="93">
        <v>0</v>
      </c>
      <c r="AB45" s="93">
        <v>0</v>
      </c>
      <c r="AC45" s="13">
        <v>0</v>
      </c>
      <c r="AD45" s="128">
        <v>0</v>
      </c>
      <c r="AE45" s="128">
        <v>0</v>
      </c>
      <c r="AF45" s="105">
        <f t="shared" si="8"/>
        <v>3680.4463049070191</v>
      </c>
    </row>
    <row r="46" spans="2:33" ht="15" customHeight="1">
      <c r="B46" s="624"/>
      <c r="C46" s="119" t="s">
        <v>397</v>
      </c>
      <c r="D46" s="122">
        <v>0</v>
      </c>
      <c r="E46" s="93">
        <v>509.82865711687992</v>
      </c>
      <c r="F46" s="93">
        <v>0.161</v>
      </c>
      <c r="G46" s="93">
        <v>0</v>
      </c>
      <c r="H46" s="93">
        <v>0</v>
      </c>
      <c r="I46" s="93">
        <v>0</v>
      </c>
      <c r="J46" s="93">
        <v>0</v>
      </c>
      <c r="K46" s="93">
        <v>0</v>
      </c>
      <c r="L46" s="93">
        <v>0</v>
      </c>
      <c r="M46" s="123">
        <v>0</v>
      </c>
      <c r="N46" s="93">
        <v>1899.3333726284234</v>
      </c>
      <c r="O46" s="93">
        <v>39.024741000000006</v>
      </c>
      <c r="P46" s="93">
        <v>0</v>
      </c>
      <c r="Q46" s="93">
        <v>1.6382321280000001</v>
      </c>
      <c r="R46" s="93">
        <v>20.039739703500004</v>
      </c>
      <c r="S46" s="93">
        <v>0</v>
      </c>
      <c r="T46" s="93">
        <v>4.0459500000000004</v>
      </c>
      <c r="U46" s="93">
        <v>0</v>
      </c>
      <c r="V46" s="93">
        <v>0</v>
      </c>
      <c r="W46" s="93">
        <v>0</v>
      </c>
      <c r="X46" s="93">
        <v>0</v>
      </c>
      <c r="Y46" s="128">
        <v>19.484057659999998</v>
      </c>
      <c r="Z46" s="93">
        <v>0</v>
      </c>
      <c r="AA46" s="93">
        <v>0</v>
      </c>
      <c r="AB46" s="93">
        <v>0</v>
      </c>
      <c r="AC46" s="13">
        <v>0</v>
      </c>
      <c r="AD46" s="128">
        <v>0</v>
      </c>
      <c r="AE46" s="128">
        <v>0</v>
      </c>
      <c r="AF46" s="105">
        <f t="shared" si="8"/>
        <v>2493.5557502368033</v>
      </c>
    </row>
    <row r="47" spans="2:33" ht="15" customHeight="1">
      <c r="B47" s="624"/>
      <c r="C47" s="119" t="s">
        <v>422</v>
      </c>
      <c r="D47" s="122">
        <v>0</v>
      </c>
      <c r="E47" s="93">
        <v>204.27240081811999</v>
      </c>
      <c r="F47" s="93">
        <v>7.7095200000000004</v>
      </c>
      <c r="G47" s="93">
        <v>72.303658349999992</v>
      </c>
      <c r="H47" s="93">
        <v>0</v>
      </c>
      <c r="I47" s="93">
        <v>0</v>
      </c>
      <c r="J47" s="93">
        <v>0</v>
      </c>
      <c r="K47" s="93">
        <v>0</v>
      </c>
      <c r="L47" s="93">
        <v>0</v>
      </c>
      <c r="M47" s="123">
        <v>0</v>
      </c>
      <c r="N47" s="93">
        <v>0.85615192320000011</v>
      </c>
      <c r="O47" s="93">
        <v>63.534281999999997</v>
      </c>
      <c r="P47" s="93">
        <v>0</v>
      </c>
      <c r="Q47" s="93">
        <v>0</v>
      </c>
      <c r="R47" s="93">
        <v>20.192026431500004</v>
      </c>
      <c r="S47" s="93">
        <v>0</v>
      </c>
      <c r="T47" s="93">
        <v>0</v>
      </c>
      <c r="U47" s="93">
        <v>0</v>
      </c>
      <c r="V47" s="93">
        <v>0</v>
      </c>
      <c r="W47" s="93">
        <v>0</v>
      </c>
      <c r="X47" s="93">
        <v>0</v>
      </c>
      <c r="Y47" s="128">
        <v>149.70304281599999</v>
      </c>
      <c r="Z47" s="93">
        <v>0</v>
      </c>
      <c r="AA47" s="93">
        <v>0</v>
      </c>
      <c r="AB47" s="93">
        <v>0</v>
      </c>
      <c r="AC47" s="13">
        <v>0</v>
      </c>
      <c r="AD47" s="128">
        <v>0</v>
      </c>
      <c r="AE47" s="128">
        <v>0</v>
      </c>
      <c r="AF47" s="105">
        <f t="shared" si="8"/>
        <v>518.57108233881991</v>
      </c>
    </row>
    <row r="48" spans="2:33" ht="15" customHeight="1">
      <c r="B48" s="624"/>
      <c r="C48" s="119" t="s">
        <v>66</v>
      </c>
      <c r="D48" s="122">
        <v>0</v>
      </c>
      <c r="E48" s="93">
        <v>4493.9073648390076</v>
      </c>
      <c r="F48" s="93">
        <v>969.38597000000004</v>
      </c>
      <c r="G48" s="93">
        <v>3328.6617010714517</v>
      </c>
      <c r="H48" s="93">
        <v>0</v>
      </c>
      <c r="I48" s="93">
        <v>0</v>
      </c>
      <c r="J48" s="93">
        <v>0</v>
      </c>
      <c r="K48" s="93">
        <v>0</v>
      </c>
      <c r="L48" s="93">
        <v>10.611574399999999</v>
      </c>
      <c r="M48" s="123">
        <v>0</v>
      </c>
      <c r="N48" s="93">
        <v>3690.821699627656</v>
      </c>
      <c r="O48" s="93">
        <v>411.19013641650002</v>
      </c>
      <c r="P48" s="93">
        <v>0</v>
      </c>
      <c r="Q48" s="93">
        <v>28.589731070380203</v>
      </c>
      <c r="R48" s="93">
        <v>2410.8293450135707</v>
      </c>
      <c r="S48" s="93">
        <v>0.51988105315063482</v>
      </c>
      <c r="T48" s="93">
        <v>297.32851679419514</v>
      </c>
      <c r="U48" s="93">
        <v>0</v>
      </c>
      <c r="V48" s="93">
        <v>0</v>
      </c>
      <c r="W48" s="93">
        <v>89.210608092000001</v>
      </c>
      <c r="X48" s="93">
        <v>0</v>
      </c>
      <c r="Y48" s="128">
        <v>8093.2883485619532</v>
      </c>
      <c r="Z48" s="93">
        <v>9.4100370000000009</v>
      </c>
      <c r="AA48" s="93">
        <v>0</v>
      </c>
      <c r="AB48" s="93">
        <v>0</v>
      </c>
      <c r="AC48" s="13">
        <v>0</v>
      </c>
      <c r="AD48" s="128">
        <v>0</v>
      </c>
      <c r="AE48" s="128">
        <v>0</v>
      </c>
      <c r="AF48" s="105">
        <f t="shared" si="8"/>
        <v>23833.754913939869</v>
      </c>
    </row>
    <row r="49" spans="2:32" ht="15" customHeight="1">
      <c r="B49" s="624"/>
      <c r="C49" s="29" t="s">
        <v>67</v>
      </c>
      <c r="D49" s="131">
        <v>0</v>
      </c>
      <c r="E49" s="104">
        <v>326.84860757199999</v>
      </c>
      <c r="F49" s="104">
        <v>8.5771560000000004</v>
      </c>
      <c r="G49" s="104">
        <v>7.2503304999999996</v>
      </c>
      <c r="H49" s="104">
        <v>0</v>
      </c>
      <c r="I49" s="104">
        <v>0</v>
      </c>
      <c r="J49" s="104">
        <v>0</v>
      </c>
      <c r="K49" s="104">
        <v>0</v>
      </c>
      <c r="L49" s="104">
        <v>0</v>
      </c>
      <c r="M49" s="132">
        <v>0</v>
      </c>
      <c r="N49" s="104">
        <v>4123.4404680350708</v>
      </c>
      <c r="O49" s="104">
        <v>349.82546827729016</v>
      </c>
      <c r="P49" s="104">
        <v>0</v>
      </c>
      <c r="Q49" s="104">
        <v>0</v>
      </c>
      <c r="R49" s="104">
        <v>14.175388974999999</v>
      </c>
      <c r="S49" s="104">
        <v>0</v>
      </c>
      <c r="T49" s="104">
        <v>182.46335400000001</v>
      </c>
      <c r="U49" s="104">
        <v>0</v>
      </c>
      <c r="V49" s="104">
        <v>0</v>
      </c>
      <c r="W49" s="104">
        <v>0</v>
      </c>
      <c r="X49" s="104">
        <v>0</v>
      </c>
      <c r="Y49" s="133">
        <v>938.6927516866208</v>
      </c>
      <c r="Z49" s="104">
        <v>0</v>
      </c>
      <c r="AA49" s="104">
        <v>0</v>
      </c>
      <c r="AB49" s="104">
        <v>0</v>
      </c>
      <c r="AC49" s="51">
        <v>0</v>
      </c>
      <c r="AD49" s="133">
        <v>0</v>
      </c>
      <c r="AE49" s="133">
        <v>0</v>
      </c>
      <c r="AF49" s="105">
        <f t="shared" si="8"/>
        <v>5951.2735250459818</v>
      </c>
    </row>
    <row r="50" spans="2:32" ht="15" customHeight="1">
      <c r="B50" s="624"/>
      <c r="C50" s="59" t="s">
        <v>68</v>
      </c>
      <c r="D50" s="120">
        <f>+SUM(D51:D55)</f>
        <v>0</v>
      </c>
      <c r="E50" s="92">
        <f>+SUM(E51:E55)</f>
        <v>86.504180018</v>
      </c>
      <c r="F50" s="92">
        <f t="shared" ref="F50:AE50" si="9">+SUM(F51:F55)</f>
        <v>0</v>
      </c>
      <c r="G50" s="92">
        <f t="shared" si="9"/>
        <v>0</v>
      </c>
      <c r="H50" s="92">
        <f t="shared" si="9"/>
        <v>0</v>
      </c>
      <c r="I50" s="92">
        <f t="shared" si="9"/>
        <v>0</v>
      </c>
      <c r="J50" s="92">
        <f t="shared" si="9"/>
        <v>0</v>
      </c>
      <c r="K50" s="92">
        <f t="shared" si="9"/>
        <v>0</v>
      </c>
      <c r="L50" s="92">
        <f t="shared" si="9"/>
        <v>0</v>
      </c>
      <c r="M50" s="49">
        <f t="shared" si="9"/>
        <v>0</v>
      </c>
      <c r="N50" s="92">
        <f t="shared" si="9"/>
        <v>52734.140165991434</v>
      </c>
      <c r="O50" s="92">
        <f t="shared" si="9"/>
        <v>2038.0378094999999</v>
      </c>
      <c r="P50" s="92">
        <f t="shared" si="9"/>
        <v>38683.101733246876</v>
      </c>
      <c r="Q50" s="92">
        <f t="shared" si="9"/>
        <v>75.8863621891863</v>
      </c>
      <c r="R50" s="92">
        <f t="shared" si="9"/>
        <v>195.76509146589999</v>
      </c>
      <c r="S50" s="92">
        <f t="shared" si="9"/>
        <v>30.516084679081139</v>
      </c>
      <c r="T50" s="92">
        <f t="shared" si="9"/>
        <v>8592.7021991271013</v>
      </c>
      <c r="U50" s="92">
        <f t="shared" si="9"/>
        <v>0</v>
      </c>
      <c r="V50" s="92">
        <f t="shared" si="9"/>
        <v>0</v>
      </c>
      <c r="W50" s="92">
        <f t="shared" si="9"/>
        <v>0</v>
      </c>
      <c r="X50" s="92">
        <f t="shared" si="9"/>
        <v>0</v>
      </c>
      <c r="Y50" s="127">
        <f t="shared" si="9"/>
        <v>1069.8519387042043</v>
      </c>
      <c r="Z50" s="92">
        <f t="shared" si="9"/>
        <v>0</v>
      </c>
      <c r="AA50" s="92">
        <f t="shared" si="9"/>
        <v>0</v>
      </c>
      <c r="AB50" s="92">
        <f t="shared" si="9"/>
        <v>0</v>
      </c>
      <c r="AC50" s="92">
        <f t="shared" si="9"/>
        <v>0</v>
      </c>
      <c r="AD50" s="127">
        <f t="shared" si="9"/>
        <v>0</v>
      </c>
      <c r="AE50" s="127">
        <f t="shared" si="9"/>
        <v>0</v>
      </c>
      <c r="AF50" s="137">
        <f t="shared" si="8"/>
        <v>103506.50556492177</v>
      </c>
    </row>
    <row r="51" spans="2:32" ht="15" customHeight="1">
      <c r="B51" s="624"/>
      <c r="C51" s="119" t="s">
        <v>69</v>
      </c>
      <c r="D51" s="122">
        <v>0</v>
      </c>
      <c r="E51" s="93">
        <v>86.504180018</v>
      </c>
      <c r="F51" s="93">
        <v>0</v>
      </c>
      <c r="G51" s="93">
        <v>0</v>
      </c>
      <c r="H51" s="93">
        <v>0</v>
      </c>
      <c r="I51" s="93">
        <v>0</v>
      </c>
      <c r="J51" s="93">
        <v>0</v>
      </c>
      <c r="K51" s="93">
        <v>0</v>
      </c>
      <c r="L51" s="93">
        <v>0</v>
      </c>
      <c r="M51" s="123">
        <v>0</v>
      </c>
      <c r="N51" s="93">
        <v>50067.675635915737</v>
      </c>
      <c r="O51" s="93">
        <v>45.435977999999999</v>
      </c>
      <c r="P51" s="93">
        <v>38677.611099158072</v>
      </c>
      <c r="Q51" s="93">
        <v>75.8863621891863</v>
      </c>
      <c r="R51" s="93">
        <v>192.83182144489999</v>
      </c>
      <c r="S51" s="93">
        <v>0.16757999999999998</v>
      </c>
      <c r="T51" s="93">
        <v>5.6729883330000002</v>
      </c>
      <c r="U51" s="93">
        <v>0</v>
      </c>
      <c r="V51" s="93">
        <v>0</v>
      </c>
      <c r="W51" s="93">
        <v>0</v>
      </c>
      <c r="X51" s="93">
        <v>0</v>
      </c>
      <c r="Y51" s="128">
        <v>254.57524141714882</v>
      </c>
      <c r="Z51" s="93">
        <v>0</v>
      </c>
      <c r="AA51" s="93">
        <v>0</v>
      </c>
      <c r="AB51" s="93">
        <v>0</v>
      </c>
      <c r="AC51" s="13">
        <v>0</v>
      </c>
      <c r="AD51" s="128">
        <v>0</v>
      </c>
      <c r="AE51" s="128">
        <v>0</v>
      </c>
      <c r="AF51" s="105">
        <f t="shared" si="8"/>
        <v>89406.360886476017</v>
      </c>
    </row>
    <row r="52" spans="2:32" ht="15" customHeight="1">
      <c r="B52" s="624"/>
      <c r="C52" s="119" t="s">
        <v>70</v>
      </c>
      <c r="D52" s="122">
        <v>0</v>
      </c>
      <c r="E52" s="93">
        <v>0</v>
      </c>
      <c r="F52" s="93">
        <v>0</v>
      </c>
      <c r="G52" s="93">
        <v>0</v>
      </c>
      <c r="H52" s="93">
        <v>0</v>
      </c>
      <c r="I52" s="93">
        <v>0</v>
      </c>
      <c r="J52" s="93">
        <v>0</v>
      </c>
      <c r="K52" s="93">
        <v>0</v>
      </c>
      <c r="L52" s="93">
        <v>0</v>
      </c>
      <c r="M52" s="123">
        <v>0</v>
      </c>
      <c r="N52" s="93">
        <v>452.12257498799994</v>
      </c>
      <c r="O52" s="93">
        <v>0</v>
      </c>
      <c r="P52" s="93">
        <v>0</v>
      </c>
      <c r="Q52" s="93">
        <v>0</v>
      </c>
      <c r="R52" s="93">
        <v>4.4256113E-2</v>
      </c>
      <c r="S52" s="93">
        <v>0</v>
      </c>
      <c r="T52" s="93">
        <v>0</v>
      </c>
      <c r="U52" s="93">
        <v>0</v>
      </c>
      <c r="V52" s="93">
        <v>0</v>
      </c>
      <c r="W52" s="93">
        <v>0</v>
      </c>
      <c r="X52" s="93">
        <v>0</v>
      </c>
      <c r="Y52" s="128">
        <v>401.56978091919996</v>
      </c>
      <c r="Z52" s="93">
        <v>0</v>
      </c>
      <c r="AA52" s="93">
        <v>0</v>
      </c>
      <c r="AB52" s="93">
        <v>0</v>
      </c>
      <c r="AC52" s="13">
        <v>0</v>
      </c>
      <c r="AD52" s="128">
        <v>0</v>
      </c>
      <c r="AE52" s="128">
        <v>0</v>
      </c>
      <c r="AF52" s="105">
        <f t="shared" si="8"/>
        <v>853.73661202019991</v>
      </c>
    </row>
    <row r="53" spans="2:32" ht="15" customHeight="1">
      <c r="B53" s="624"/>
      <c r="C53" s="119" t="s">
        <v>71</v>
      </c>
      <c r="D53" s="122">
        <v>0</v>
      </c>
      <c r="E53" s="93">
        <v>0</v>
      </c>
      <c r="F53" s="93">
        <v>0</v>
      </c>
      <c r="G53" s="93">
        <v>0</v>
      </c>
      <c r="H53" s="93">
        <v>0</v>
      </c>
      <c r="I53" s="93">
        <v>0</v>
      </c>
      <c r="J53" s="93">
        <v>0</v>
      </c>
      <c r="K53" s="93">
        <v>0</v>
      </c>
      <c r="L53" s="93">
        <v>0</v>
      </c>
      <c r="M53" s="123">
        <v>0</v>
      </c>
      <c r="N53" s="93">
        <v>2208.725361624096</v>
      </c>
      <c r="O53" s="93">
        <v>1992.6018314999999</v>
      </c>
      <c r="P53" s="93">
        <v>5.1701079079999985</v>
      </c>
      <c r="Q53" s="93">
        <v>0</v>
      </c>
      <c r="R53" s="93">
        <v>0.29279979299999997</v>
      </c>
      <c r="S53" s="93">
        <v>0</v>
      </c>
      <c r="T53" s="93">
        <v>8.1071846999999989E-2</v>
      </c>
      <c r="U53" s="93">
        <v>0</v>
      </c>
      <c r="V53" s="93">
        <v>0</v>
      </c>
      <c r="W53" s="93">
        <v>0</v>
      </c>
      <c r="X53" s="93">
        <v>0</v>
      </c>
      <c r="Y53" s="128">
        <v>6.50429869385537</v>
      </c>
      <c r="Z53" s="93">
        <v>0</v>
      </c>
      <c r="AA53" s="93">
        <v>0</v>
      </c>
      <c r="AB53" s="93">
        <v>0</v>
      </c>
      <c r="AC53" s="13">
        <v>0</v>
      </c>
      <c r="AD53" s="128">
        <v>0</v>
      </c>
      <c r="AE53" s="128">
        <v>0</v>
      </c>
      <c r="AF53" s="105">
        <f t="shared" si="8"/>
        <v>4213.3754713659519</v>
      </c>
    </row>
    <row r="54" spans="2:32" ht="15" customHeight="1">
      <c r="B54" s="624"/>
      <c r="C54" s="119" t="s">
        <v>72</v>
      </c>
      <c r="D54" s="122">
        <v>0</v>
      </c>
      <c r="E54" s="93">
        <v>0</v>
      </c>
      <c r="F54" s="93">
        <v>0</v>
      </c>
      <c r="G54" s="93">
        <v>0</v>
      </c>
      <c r="H54" s="93">
        <v>0</v>
      </c>
      <c r="I54" s="93">
        <v>0</v>
      </c>
      <c r="J54" s="93">
        <v>0</v>
      </c>
      <c r="K54" s="93">
        <v>0</v>
      </c>
      <c r="L54" s="93">
        <v>0</v>
      </c>
      <c r="M54" s="123">
        <v>0</v>
      </c>
      <c r="N54" s="93">
        <v>5.6086094316000006</v>
      </c>
      <c r="O54" s="93">
        <v>0</v>
      </c>
      <c r="P54" s="93">
        <v>0.3205261808</v>
      </c>
      <c r="Q54" s="93">
        <v>0</v>
      </c>
      <c r="R54" s="93">
        <v>1.4452863149999999</v>
      </c>
      <c r="S54" s="93">
        <v>30.348504679081138</v>
      </c>
      <c r="T54" s="93">
        <v>8586.9481389471021</v>
      </c>
      <c r="U54" s="93">
        <v>0</v>
      </c>
      <c r="V54" s="93">
        <v>0</v>
      </c>
      <c r="W54" s="93">
        <v>0</v>
      </c>
      <c r="X54" s="93">
        <v>0</v>
      </c>
      <c r="Y54" s="128">
        <v>0</v>
      </c>
      <c r="Z54" s="93">
        <v>0</v>
      </c>
      <c r="AA54" s="93">
        <v>0</v>
      </c>
      <c r="AB54" s="93">
        <v>0</v>
      </c>
      <c r="AC54" s="13">
        <v>0</v>
      </c>
      <c r="AD54" s="128">
        <v>0</v>
      </c>
      <c r="AE54" s="128">
        <v>0</v>
      </c>
      <c r="AF54" s="105">
        <f t="shared" si="8"/>
        <v>8624.6710655535826</v>
      </c>
    </row>
    <row r="55" spans="2:32" ht="15" customHeight="1">
      <c r="B55" s="624"/>
      <c r="C55" s="29" t="s">
        <v>398</v>
      </c>
      <c r="D55" s="131">
        <v>0</v>
      </c>
      <c r="E55" s="104">
        <v>0</v>
      </c>
      <c r="F55" s="104">
        <v>0</v>
      </c>
      <c r="G55" s="104">
        <v>0</v>
      </c>
      <c r="H55" s="104">
        <v>0</v>
      </c>
      <c r="I55" s="104">
        <v>0</v>
      </c>
      <c r="J55" s="104">
        <v>0</v>
      </c>
      <c r="K55" s="104">
        <v>0</v>
      </c>
      <c r="L55" s="104">
        <v>0</v>
      </c>
      <c r="M55" s="132">
        <v>0</v>
      </c>
      <c r="N55" s="104">
        <v>7.9840320000000003E-3</v>
      </c>
      <c r="O55" s="104">
        <v>0</v>
      </c>
      <c r="P55" s="104">
        <v>0</v>
      </c>
      <c r="Q55" s="104">
        <v>0</v>
      </c>
      <c r="R55" s="104">
        <v>1.1509278000000001</v>
      </c>
      <c r="S55" s="104">
        <v>0</v>
      </c>
      <c r="T55" s="104">
        <v>0</v>
      </c>
      <c r="U55" s="104">
        <v>0</v>
      </c>
      <c r="V55" s="104">
        <v>0</v>
      </c>
      <c r="W55" s="104">
        <v>0</v>
      </c>
      <c r="X55" s="104">
        <v>0</v>
      </c>
      <c r="Y55" s="133">
        <v>407.20261767399995</v>
      </c>
      <c r="Z55" s="104">
        <v>0</v>
      </c>
      <c r="AA55" s="104">
        <v>0</v>
      </c>
      <c r="AB55" s="104">
        <v>0</v>
      </c>
      <c r="AC55" s="51">
        <v>0</v>
      </c>
      <c r="AD55" s="133">
        <v>0</v>
      </c>
      <c r="AE55" s="133">
        <v>0</v>
      </c>
      <c r="AF55" s="105">
        <f t="shared" si="8"/>
        <v>408.36152950599995</v>
      </c>
    </row>
    <row r="56" spans="2:32" ht="15" customHeight="1">
      <c r="B56" s="624"/>
      <c r="C56" s="59" t="s">
        <v>73</v>
      </c>
      <c r="D56" s="120">
        <f>+SUM(D57:D60)</f>
        <v>0</v>
      </c>
      <c r="E56" s="92">
        <f t="shared" ref="E56:AE56" si="10">+SUM(E57:E60)</f>
        <v>7508.1256993898605</v>
      </c>
      <c r="F56" s="92">
        <f t="shared" si="10"/>
        <v>0</v>
      </c>
      <c r="G56" s="92">
        <f t="shared" si="10"/>
        <v>18302.567334695465</v>
      </c>
      <c r="H56" s="92">
        <f t="shared" si="10"/>
        <v>0</v>
      </c>
      <c r="I56" s="92">
        <f t="shared" si="10"/>
        <v>0</v>
      </c>
      <c r="J56" s="92">
        <f t="shared" si="10"/>
        <v>0</v>
      </c>
      <c r="K56" s="92">
        <f t="shared" si="10"/>
        <v>0</v>
      </c>
      <c r="L56" s="92">
        <f t="shared" si="10"/>
        <v>80.28413119999999</v>
      </c>
      <c r="M56" s="49">
        <f t="shared" si="10"/>
        <v>0</v>
      </c>
      <c r="N56" s="92">
        <f t="shared" si="10"/>
        <v>3995.9499238041089</v>
      </c>
      <c r="O56" s="92">
        <f t="shared" si="10"/>
        <v>36.021678000000001</v>
      </c>
      <c r="P56" s="92">
        <f t="shared" si="10"/>
        <v>0</v>
      </c>
      <c r="Q56" s="92">
        <f t="shared" si="10"/>
        <v>1378.5062086469693</v>
      </c>
      <c r="R56" s="92">
        <f t="shared" si="10"/>
        <v>13997.464296568105</v>
      </c>
      <c r="S56" s="92">
        <f t="shared" si="10"/>
        <v>6.5586742200000003</v>
      </c>
      <c r="T56" s="92">
        <f t="shared" si="10"/>
        <v>9.0347412179839228</v>
      </c>
      <c r="U56" s="92">
        <f t="shared" si="10"/>
        <v>0</v>
      </c>
      <c r="V56" s="92">
        <f t="shared" si="10"/>
        <v>0</v>
      </c>
      <c r="W56" s="92">
        <f t="shared" si="10"/>
        <v>0</v>
      </c>
      <c r="X56" s="92">
        <f t="shared" si="10"/>
        <v>0</v>
      </c>
      <c r="Y56" s="127">
        <f t="shared" si="10"/>
        <v>23809.089903773256</v>
      </c>
      <c r="Z56" s="92">
        <f t="shared" si="10"/>
        <v>0</v>
      </c>
      <c r="AA56" s="92">
        <f t="shared" si="10"/>
        <v>0</v>
      </c>
      <c r="AB56" s="92">
        <f t="shared" si="10"/>
        <v>0</v>
      </c>
      <c r="AC56" s="92">
        <f t="shared" si="10"/>
        <v>0</v>
      </c>
      <c r="AD56" s="127">
        <f t="shared" si="10"/>
        <v>0</v>
      </c>
      <c r="AE56" s="127">
        <f t="shared" si="10"/>
        <v>0</v>
      </c>
      <c r="AF56" s="137">
        <f t="shared" si="8"/>
        <v>69123.602591515752</v>
      </c>
    </row>
    <row r="57" spans="2:32" ht="15" customHeight="1">
      <c r="B57" s="624"/>
      <c r="C57" s="119" t="s">
        <v>74</v>
      </c>
      <c r="D57" s="122">
        <v>0</v>
      </c>
      <c r="E57" s="93">
        <v>1493.6701301113333</v>
      </c>
      <c r="F57" s="93">
        <v>0</v>
      </c>
      <c r="G57" s="93">
        <v>66.589590428879362</v>
      </c>
      <c r="H57" s="93">
        <v>0</v>
      </c>
      <c r="I57" s="93">
        <v>0</v>
      </c>
      <c r="J57" s="93">
        <v>0</v>
      </c>
      <c r="K57" s="93">
        <v>0</v>
      </c>
      <c r="L57" s="93">
        <v>14.497291199999999</v>
      </c>
      <c r="M57" s="123">
        <v>0</v>
      </c>
      <c r="N57" s="93">
        <v>3655.2264479639994</v>
      </c>
      <c r="O57" s="93">
        <v>36.021678000000001</v>
      </c>
      <c r="P57" s="93">
        <v>0</v>
      </c>
      <c r="Q57" s="93">
        <v>5.0778111060000004</v>
      </c>
      <c r="R57" s="93">
        <v>2214.7368763428872</v>
      </c>
      <c r="S57" s="93">
        <v>0</v>
      </c>
      <c r="T57" s="93">
        <v>1.2587579849839214</v>
      </c>
      <c r="U57" s="93">
        <v>0</v>
      </c>
      <c r="V57" s="93">
        <v>0</v>
      </c>
      <c r="W57" s="93">
        <v>0</v>
      </c>
      <c r="X57" s="93">
        <v>0</v>
      </c>
      <c r="Y57" s="128">
        <v>7916.3954648051331</v>
      </c>
      <c r="Z57" s="93">
        <v>0</v>
      </c>
      <c r="AA57" s="93">
        <v>0</v>
      </c>
      <c r="AB57" s="93">
        <v>0</v>
      </c>
      <c r="AC57" s="13">
        <v>0</v>
      </c>
      <c r="AD57" s="128">
        <v>0</v>
      </c>
      <c r="AE57" s="128">
        <v>0</v>
      </c>
      <c r="AF57" s="105">
        <f t="shared" si="8"/>
        <v>15403.474047943217</v>
      </c>
    </row>
    <row r="58" spans="2:32" ht="15" customHeight="1">
      <c r="B58" s="624"/>
      <c r="C58" s="119" t="s">
        <v>75</v>
      </c>
      <c r="D58" s="122">
        <v>0</v>
      </c>
      <c r="E58" s="93">
        <v>189.05691664787417</v>
      </c>
      <c r="F58" s="93">
        <v>0</v>
      </c>
      <c r="G58" s="93">
        <v>78.477638368451409</v>
      </c>
      <c r="H58" s="93">
        <v>0</v>
      </c>
      <c r="I58" s="93">
        <v>0</v>
      </c>
      <c r="J58" s="93">
        <v>0</v>
      </c>
      <c r="K58" s="93">
        <v>0</v>
      </c>
      <c r="L58" s="93">
        <v>0</v>
      </c>
      <c r="M58" s="123">
        <v>0</v>
      </c>
      <c r="N58" s="93">
        <v>287.27068374810955</v>
      </c>
      <c r="O58" s="93">
        <v>0</v>
      </c>
      <c r="P58" s="93">
        <v>0</v>
      </c>
      <c r="Q58" s="93">
        <v>9.9630179091000012E-3</v>
      </c>
      <c r="R58" s="93">
        <v>350.12031496200001</v>
      </c>
      <c r="S58" s="93">
        <v>6.5586742200000003</v>
      </c>
      <c r="T58" s="93">
        <v>7.7759832330000007</v>
      </c>
      <c r="U58" s="93">
        <v>0</v>
      </c>
      <c r="V58" s="93">
        <v>0</v>
      </c>
      <c r="W58" s="93">
        <v>0</v>
      </c>
      <c r="X58" s="93">
        <v>0</v>
      </c>
      <c r="Y58" s="128">
        <v>1962.7167854109261</v>
      </c>
      <c r="Z58" s="93">
        <v>0</v>
      </c>
      <c r="AA58" s="93">
        <v>0</v>
      </c>
      <c r="AB58" s="93">
        <v>0</v>
      </c>
      <c r="AC58" s="13">
        <v>0</v>
      </c>
      <c r="AD58" s="128">
        <v>0</v>
      </c>
      <c r="AE58" s="128">
        <v>0</v>
      </c>
      <c r="AF58" s="105">
        <f t="shared" si="8"/>
        <v>2881.9869596082708</v>
      </c>
    </row>
    <row r="59" spans="2:32" ht="15" customHeight="1">
      <c r="B59" s="624"/>
      <c r="C59" s="119" t="s">
        <v>399</v>
      </c>
      <c r="D59" s="122">
        <v>0</v>
      </c>
      <c r="E59" s="93">
        <v>0</v>
      </c>
      <c r="F59" s="93">
        <v>0</v>
      </c>
      <c r="G59" s="93">
        <v>5.54715E-2</v>
      </c>
      <c r="H59" s="93">
        <v>0</v>
      </c>
      <c r="I59" s="93">
        <v>0</v>
      </c>
      <c r="J59" s="93">
        <v>0</v>
      </c>
      <c r="K59" s="93">
        <v>0</v>
      </c>
      <c r="L59" s="93">
        <v>52.754088799999998</v>
      </c>
      <c r="M59" s="123">
        <v>0</v>
      </c>
      <c r="N59" s="93">
        <v>53.452792092000003</v>
      </c>
      <c r="O59" s="93">
        <v>0</v>
      </c>
      <c r="P59" s="93">
        <v>0</v>
      </c>
      <c r="Q59" s="93">
        <v>0</v>
      </c>
      <c r="R59" s="93">
        <v>3.0476557374999995</v>
      </c>
      <c r="S59" s="93">
        <v>0</v>
      </c>
      <c r="T59" s="93">
        <v>0</v>
      </c>
      <c r="U59" s="93">
        <v>0</v>
      </c>
      <c r="V59" s="93">
        <v>0</v>
      </c>
      <c r="W59" s="93">
        <v>0</v>
      </c>
      <c r="X59" s="93">
        <v>0</v>
      </c>
      <c r="Y59" s="128">
        <v>1064.5122505069999</v>
      </c>
      <c r="Z59" s="93">
        <v>0</v>
      </c>
      <c r="AA59" s="93">
        <v>0</v>
      </c>
      <c r="AB59" s="93">
        <v>0</v>
      </c>
      <c r="AC59" s="13">
        <v>0</v>
      </c>
      <c r="AD59" s="128">
        <v>0</v>
      </c>
      <c r="AE59" s="128">
        <v>0</v>
      </c>
      <c r="AF59" s="105">
        <f t="shared" si="8"/>
        <v>1173.8222586364998</v>
      </c>
    </row>
    <row r="60" spans="2:32" ht="15" customHeight="1">
      <c r="B60" s="624"/>
      <c r="C60" s="29" t="s">
        <v>76</v>
      </c>
      <c r="D60" s="131">
        <v>0</v>
      </c>
      <c r="E60" s="104">
        <v>5825.3986526306526</v>
      </c>
      <c r="F60" s="104">
        <v>0</v>
      </c>
      <c r="G60" s="104">
        <v>18157.444634398133</v>
      </c>
      <c r="H60" s="104">
        <v>0</v>
      </c>
      <c r="I60" s="104">
        <v>0</v>
      </c>
      <c r="J60" s="104">
        <v>0</v>
      </c>
      <c r="K60" s="104">
        <v>0</v>
      </c>
      <c r="L60" s="104">
        <v>13.0327512</v>
      </c>
      <c r="M60" s="132">
        <v>0</v>
      </c>
      <c r="N60" s="104">
        <v>0</v>
      </c>
      <c r="O60" s="104">
        <v>0</v>
      </c>
      <c r="P60" s="104">
        <v>0</v>
      </c>
      <c r="Q60" s="104">
        <v>1373.4184345230601</v>
      </c>
      <c r="R60" s="104">
        <v>11429.559449525717</v>
      </c>
      <c r="S60" s="104">
        <v>0</v>
      </c>
      <c r="T60" s="104">
        <v>0</v>
      </c>
      <c r="U60" s="104">
        <v>0</v>
      </c>
      <c r="V60" s="104">
        <v>0</v>
      </c>
      <c r="W60" s="104">
        <v>0</v>
      </c>
      <c r="X60" s="104">
        <v>0</v>
      </c>
      <c r="Y60" s="133">
        <v>12865.465403050197</v>
      </c>
      <c r="Z60" s="104">
        <v>0</v>
      </c>
      <c r="AA60" s="104">
        <v>0</v>
      </c>
      <c r="AB60" s="104">
        <v>0</v>
      </c>
      <c r="AC60" s="51">
        <v>0</v>
      </c>
      <c r="AD60" s="133">
        <v>0</v>
      </c>
      <c r="AE60" s="133">
        <v>0</v>
      </c>
      <c r="AF60" s="106">
        <f t="shared" si="8"/>
        <v>49664.319325327764</v>
      </c>
    </row>
    <row r="61" spans="2:32" ht="15" customHeight="1">
      <c r="B61" s="625"/>
      <c r="C61" s="25" t="s">
        <v>77</v>
      </c>
      <c r="D61" s="52">
        <v>0</v>
      </c>
      <c r="E61" s="53">
        <v>0</v>
      </c>
      <c r="F61" s="53">
        <v>0</v>
      </c>
      <c r="G61" s="53">
        <v>0</v>
      </c>
      <c r="H61" s="53">
        <v>0</v>
      </c>
      <c r="I61" s="53">
        <v>0</v>
      </c>
      <c r="J61" s="53">
        <v>0</v>
      </c>
      <c r="K61" s="53">
        <v>0</v>
      </c>
      <c r="L61" s="53">
        <v>0</v>
      </c>
      <c r="M61" s="54"/>
      <c r="N61" s="53">
        <v>0</v>
      </c>
      <c r="O61" s="53">
        <v>0</v>
      </c>
      <c r="P61" s="53">
        <v>0</v>
      </c>
      <c r="Q61" s="53">
        <v>0</v>
      </c>
      <c r="R61" s="53">
        <v>0</v>
      </c>
      <c r="S61" s="53">
        <v>0</v>
      </c>
      <c r="T61" s="53">
        <v>0</v>
      </c>
      <c r="U61" s="53">
        <v>0</v>
      </c>
      <c r="V61" s="53">
        <v>0</v>
      </c>
      <c r="W61" s="53">
        <v>0</v>
      </c>
      <c r="X61" s="53">
        <v>1464.1188682505999</v>
      </c>
      <c r="Y61" s="55">
        <v>0</v>
      </c>
      <c r="Z61" s="53">
        <v>0</v>
      </c>
      <c r="AA61" s="53">
        <v>0</v>
      </c>
      <c r="AB61" s="53">
        <v>0</v>
      </c>
      <c r="AC61" s="56">
        <v>0</v>
      </c>
      <c r="AD61" s="55">
        <v>0</v>
      </c>
      <c r="AE61" s="55">
        <v>0</v>
      </c>
      <c r="AF61" s="138">
        <f t="shared" si="8"/>
        <v>1464.1188682505999</v>
      </c>
    </row>
    <row r="62" spans="2:32">
      <c r="B62" s="553"/>
      <c r="C62" s="82"/>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554"/>
    </row>
    <row r="63" spans="2:32">
      <c r="B63" s="81"/>
      <c r="C63" s="80" t="s">
        <v>244</v>
      </c>
      <c r="D63" s="555"/>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row>
    <row r="64" spans="2:32">
      <c r="B64" s="81"/>
      <c r="C64" s="80" t="s">
        <v>424</v>
      </c>
      <c r="D64" s="634"/>
      <c r="E64" s="634"/>
      <c r="F64" s="634"/>
      <c r="G64" s="634"/>
      <c r="H64" s="634"/>
      <c r="I64" s="634"/>
      <c r="J64" s="634"/>
      <c r="K64" s="634"/>
      <c r="L64" s="634"/>
      <c r="M64" s="634"/>
      <c r="N64" s="634"/>
      <c r="O64" s="634"/>
      <c r="P64" s="634"/>
      <c r="Q64" s="634"/>
      <c r="R64" s="634"/>
      <c r="S64" s="81"/>
      <c r="T64" s="81"/>
      <c r="U64" s="81"/>
      <c r="V64" s="81"/>
      <c r="W64" s="81"/>
      <c r="X64" s="81"/>
      <c r="Y64" s="81"/>
      <c r="Z64" s="81"/>
      <c r="AA64" s="81"/>
      <c r="AB64" s="81"/>
      <c r="AC64" s="81"/>
      <c r="AD64" s="81"/>
      <c r="AE64" s="81"/>
      <c r="AF64" s="81"/>
    </row>
    <row r="65" spans="2:32">
      <c r="B65" s="81"/>
      <c r="C65" s="81"/>
      <c r="D65" s="632"/>
      <c r="E65" s="632"/>
      <c r="F65" s="632"/>
      <c r="G65" s="632"/>
      <c r="H65" s="632"/>
      <c r="I65" s="632"/>
      <c r="J65" s="632"/>
      <c r="K65" s="632"/>
      <c r="L65" s="632"/>
      <c r="M65" s="632"/>
      <c r="N65" s="632"/>
      <c r="O65" s="632"/>
      <c r="P65" s="632"/>
      <c r="Q65" s="632"/>
      <c r="R65" s="632"/>
      <c r="S65" s="81"/>
      <c r="T65" s="81"/>
      <c r="U65" s="81"/>
      <c r="V65" s="81"/>
      <c r="W65" s="81"/>
      <c r="X65" s="81"/>
      <c r="Y65" s="81"/>
      <c r="Z65" s="81"/>
      <c r="AA65" s="81"/>
      <c r="AB65" s="81"/>
      <c r="AC65" s="81"/>
      <c r="AD65" s="81"/>
      <c r="AE65" s="81"/>
      <c r="AF65" s="81"/>
    </row>
    <row r="66" spans="2:32">
      <c r="B66" s="81"/>
      <c r="C66" s="81"/>
      <c r="D66" s="628"/>
      <c r="E66" s="628"/>
      <c r="F66" s="628"/>
      <c r="G66" s="628"/>
      <c r="H66" s="628"/>
      <c r="I66" s="628"/>
      <c r="J66" s="628"/>
      <c r="K66" s="628"/>
      <c r="L66" s="628"/>
      <c r="M66" s="628"/>
      <c r="N66" s="628"/>
      <c r="O66" s="628"/>
      <c r="P66" s="628"/>
      <c r="Q66" s="628"/>
      <c r="R66" s="628"/>
      <c r="S66" s="81"/>
      <c r="T66" s="81"/>
      <c r="U66" s="81"/>
      <c r="V66" s="81"/>
      <c r="W66" s="81"/>
      <c r="X66" s="81"/>
      <c r="Y66" s="81"/>
      <c r="Z66" s="81"/>
      <c r="AA66" s="81"/>
      <c r="AB66" s="81"/>
      <c r="AC66" s="81"/>
      <c r="AD66" s="81"/>
      <c r="AE66" s="81"/>
      <c r="AF66" s="81"/>
    </row>
    <row r="67" spans="2:32">
      <c r="B67" s="81"/>
      <c r="C67" s="81"/>
      <c r="D67" s="628"/>
      <c r="E67" s="628"/>
      <c r="F67" s="628"/>
      <c r="G67" s="628"/>
      <c r="H67" s="628"/>
      <c r="I67" s="628"/>
      <c r="J67" s="628"/>
      <c r="K67" s="628"/>
      <c r="L67" s="628"/>
      <c r="M67" s="628"/>
      <c r="N67" s="628"/>
      <c r="O67" s="628"/>
      <c r="P67" s="628"/>
      <c r="Q67" s="628"/>
      <c r="R67" s="628"/>
      <c r="S67" s="81"/>
      <c r="T67" s="81"/>
      <c r="U67" s="81"/>
      <c r="V67" s="81"/>
      <c r="W67" s="81"/>
      <c r="X67" s="81"/>
      <c r="Y67" s="81"/>
      <c r="Z67" s="81"/>
      <c r="AA67" s="81"/>
      <c r="AB67" s="81"/>
      <c r="AC67" s="81"/>
      <c r="AD67" s="81"/>
      <c r="AE67" s="81"/>
      <c r="AF67" s="81"/>
    </row>
    <row r="68" spans="2:32">
      <c r="B68" s="81"/>
      <c r="C68" s="81"/>
      <c r="D68" s="628"/>
      <c r="E68" s="628"/>
      <c r="F68" s="628"/>
      <c r="G68" s="628"/>
      <c r="H68" s="628"/>
      <c r="I68" s="628"/>
      <c r="J68" s="628"/>
      <c r="K68" s="628"/>
      <c r="L68" s="628"/>
      <c r="M68" s="628"/>
      <c r="N68" s="628"/>
      <c r="O68" s="628"/>
      <c r="P68" s="628"/>
      <c r="Q68" s="628"/>
      <c r="R68" s="628"/>
      <c r="S68" s="81"/>
      <c r="T68" s="81"/>
      <c r="U68" s="81"/>
      <c r="V68" s="81"/>
      <c r="W68" s="81"/>
      <c r="X68" s="81"/>
      <c r="Y68" s="81"/>
      <c r="Z68" s="81"/>
      <c r="AA68" s="81"/>
      <c r="AB68" s="81"/>
      <c r="AC68" s="81"/>
      <c r="AD68" s="81"/>
      <c r="AE68" s="81"/>
      <c r="AF68" s="81"/>
    </row>
    <row r="69" spans="2:32">
      <c r="B69" s="81"/>
      <c r="C69" s="81"/>
      <c r="D69" s="628"/>
      <c r="E69" s="628"/>
      <c r="F69" s="628"/>
      <c r="G69" s="628"/>
      <c r="H69" s="628"/>
      <c r="I69" s="628"/>
      <c r="J69" s="628"/>
      <c r="K69" s="628"/>
      <c r="L69" s="628"/>
      <c r="M69" s="628"/>
      <c r="N69" s="628"/>
      <c r="O69" s="628"/>
      <c r="P69" s="628"/>
      <c r="Q69" s="628"/>
      <c r="R69" s="628"/>
      <c r="S69" s="81"/>
      <c r="T69" s="81"/>
      <c r="U69" s="81"/>
      <c r="V69" s="81"/>
      <c r="W69" s="81"/>
      <c r="X69" s="81"/>
      <c r="Y69" s="81"/>
      <c r="Z69" s="81"/>
      <c r="AA69" s="81"/>
      <c r="AB69" s="81"/>
      <c r="AC69" s="81"/>
      <c r="AD69" s="81"/>
      <c r="AE69" s="81"/>
      <c r="AF69" s="81"/>
    </row>
    <row r="70" spans="2:32">
      <c r="B70" s="81"/>
      <c r="C70" s="81"/>
      <c r="D70" s="632"/>
      <c r="E70" s="632"/>
      <c r="F70" s="632"/>
      <c r="G70" s="632"/>
      <c r="H70" s="632"/>
      <c r="I70" s="632"/>
      <c r="J70" s="632"/>
      <c r="K70" s="632"/>
      <c r="L70" s="632"/>
      <c r="M70" s="632"/>
      <c r="N70" s="632"/>
      <c r="O70" s="632"/>
      <c r="P70" s="632"/>
      <c r="Q70" s="632"/>
      <c r="R70" s="632"/>
      <c r="S70" s="81"/>
      <c r="T70" s="81"/>
      <c r="U70" s="81"/>
      <c r="V70" s="81"/>
      <c r="W70" s="81"/>
      <c r="X70" s="81"/>
      <c r="Y70" s="81"/>
      <c r="Z70" s="81"/>
      <c r="AA70" s="81"/>
      <c r="AB70" s="81"/>
      <c r="AC70" s="81"/>
      <c r="AD70" s="81"/>
      <c r="AE70" s="81"/>
      <c r="AF70" s="81"/>
    </row>
    <row r="71" spans="2:32">
      <c r="B71" s="81"/>
      <c r="C71" s="81"/>
      <c r="D71" s="632"/>
      <c r="E71" s="632"/>
      <c r="F71" s="632"/>
      <c r="G71" s="632"/>
      <c r="H71" s="632"/>
      <c r="I71" s="632"/>
      <c r="J71" s="632"/>
      <c r="K71" s="632"/>
      <c r="L71" s="632"/>
      <c r="M71" s="632"/>
      <c r="N71" s="632"/>
      <c r="O71" s="632"/>
      <c r="P71" s="632"/>
      <c r="Q71" s="632"/>
      <c r="R71" s="632"/>
      <c r="S71" s="81"/>
      <c r="T71" s="81"/>
      <c r="U71" s="81"/>
      <c r="V71" s="81"/>
      <c r="W71" s="81"/>
      <c r="X71" s="81"/>
      <c r="Y71" s="81"/>
      <c r="Z71" s="81"/>
      <c r="AA71" s="81"/>
      <c r="AB71" s="81"/>
      <c r="AC71" s="81"/>
      <c r="AD71" s="81"/>
      <c r="AE71" s="81"/>
      <c r="AF71" s="81"/>
    </row>
    <row r="72" spans="2:32">
      <c r="B72" s="81"/>
      <c r="C72" s="81"/>
      <c r="D72" s="633"/>
      <c r="E72" s="633"/>
      <c r="F72" s="633"/>
      <c r="G72" s="633"/>
      <c r="H72" s="633"/>
      <c r="I72" s="633"/>
      <c r="J72" s="633"/>
      <c r="K72" s="633"/>
      <c r="L72" s="633"/>
      <c r="M72" s="633"/>
      <c r="N72" s="633"/>
      <c r="O72" s="633"/>
      <c r="P72" s="633"/>
      <c r="Q72" s="633"/>
      <c r="R72" s="633"/>
      <c r="S72" s="81"/>
      <c r="T72" s="81"/>
      <c r="U72" s="81"/>
      <c r="V72" s="81"/>
      <c r="W72" s="81"/>
      <c r="X72" s="81"/>
      <c r="Y72" s="81"/>
      <c r="Z72" s="81"/>
      <c r="AA72" s="81"/>
      <c r="AB72" s="81"/>
      <c r="AC72" s="81"/>
      <c r="AD72" s="81"/>
      <c r="AE72" s="81"/>
      <c r="AF72" s="81"/>
    </row>
    <row r="73" spans="2:32">
      <c r="B73" s="81"/>
      <c r="C73" s="81"/>
      <c r="D73" s="633"/>
      <c r="E73" s="633"/>
      <c r="F73" s="633"/>
      <c r="G73" s="633"/>
      <c r="H73" s="633"/>
      <c r="I73" s="633"/>
      <c r="J73" s="633"/>
      <c r="K73" s="633"/>
      <c r="L73" s="633"/>
      <c r="M73" s="633"/>
      <c r="N73" s="633"/>
      <c r="O73" s="633"/>
      <c r="P73" s="633"/>
      <c r="Q73" s="633"/>
      <c r="R73" s="633"/>
      <c r="S73" s="81"/>
      <c r="T73" s="81"/>
      <c r="U73" s="81"/>
      <c r="V73" s="81"/>
      <c r="W73" s="81"/>
      <c r="X73" s="81"/>
      <c r="Y73" s="81"/>
      <c r="Z73" s="81"/>
      <c r="AA73" s="81"/>
      <c r="AB73" s="81"/>
      <c r="AC73" s="81"/>
      <c r="AD73" s="81"/>
      <c r="AE73" s="81"/>
      <c r="AF73" s="81"/>
    </row>
    <row r="74" spans="2:32">
      <c r="B74" s="81"/>
      <c r="C74" s="81"/>
      <c r="D74" s="628"/>
      <c r="E74" s="628"/>
      <c r="F74" s="628"/>
      <c r="G74" s="628"/>
      <c r="H74" s="628"/>
      <c r="I74" s="628"/>
      <c r="J74" s="628"/>
      <c r="K74" s="628"/>
      <c r="L74" s="628"/>
      <c r="M74" s="628"/>
      <c r="N74" s="628"/>
      <c r="O74" s="628"/>
      <c r="P74" s="628"/>
      <c r="Q74" s="628"/>
      <c r="R74" s="628"/>
      <c r="S74" s="81"/>
      <c r="T74" s="81"/>
      <c r="U74" s="81"/>
      <c r="V74" s="81"/>
      <c r="W74" s="81"/>
      <c r="X74" s="81"/>
      <c r="Y74" s="81"/>
      <c r="Z74" s="81"/>
      <c r="AA74" s="81"/>
      <c r="AB74" s="81"/>
      <c r="AC74" s="81"/>
      <c r="AD74" s="81"/>
      <c r="AE74" s="81"/>
      <c r="AF74" s="81"/>
    </row>
    <row r="75" spans="2:32">
      <c r="B75" s="81"/>
      <c r="C75" s="81"/>
      <c r="D75" s="627"/>
      <c r="E75" s="627"/>
      <c r="F75" s="627"/>
      <c r="G75" s="627"/>
      <c r="H75" s="627"/>
      <c r="I75" s="627"/>
      <c r="J75" s="627"/>
      <c r="K75" s="627"/>
      <c r="L75" s="627"/>
      <c r="M75" s="627"/>
      <c r="N75" s="627"/>
      <c r="O75" s="627"/>
      <c r="P75" s="627"/>
      <c r="Q75" s="627"/>
      <c r="R75" s="627"/>
      <c r="S75" s="81"/>
      <c r="T75" s="81"/>
      <c r="U75" s="81"/>
      <c r="V75" s="81"/>
      <c r="W75" s="81"/>
      <c r="X75" s="81"/>
      <c r="Y75" s="81"/>
      <c r="Z75" s="81"/>
      <c r="AA75" s="81"/>
      <c r="AB75" s="81"/>
      <c r="AC75" s="81"/>
      <c r="AD75" s="81"/>
      <c r="AE75" s="81"/>
      <c r="AF75" s="81"/>
    </row>
    <row r="76" spans="2:32">
      <c r="B76" s="1"/>
      <c r="C76" s="1"/>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spans="2:32">
      <c r="B77" s="1"/>
      <c r="C77" s="1"/>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row>
    <row r="78" spans="2:32">
      <c r="B78" s="1"/>
      <c r="C78" s="1"/>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row>
  </sheetData>
  <mergeCells count="24">
    <mergeCell ref="D75:R75"/>
    <mergeCell ref="D69:R69"/>
    <mergeCell ref="B9:B14"/>
    <mergeCell ref="D71:R71"/>
    <mergeCell ref="D72:R72"/>
    <mergeCell ref="D73:R73"/>
    <mergeCell ref="D74:R74"/>
    <mergeCell ref="D64:R64"/>
    <mergeCell ref="D70:R70"/>
    <mergeCell ref="D65:R65"/>
    <mergeCell ref="D66:R66"/>
    <mergeCell ref="D67:R67"/>
    <mergeCell ref="D68:R68"/>
    <mergeCell ref="AD7:AD8"/>
    <mergeCell ref="AE7:AE8"/>
    <mergeCell ref="AF7:AF8"/>
    <mergeCell ref="B17:B24"/>
    <mergeCell ref="B27:B61"/>
    <mergeCell ref="Z7:AC7"/>
    <mergeCell ref="F5:K5"/>
    <mergeCell ref="C7:C8"/>
    <mergeCell ref="N7:X7"/>
    <mergeCell ref="Y7:Y8"/>
    <mergeCell ref="D7:M7"/>
  </mergeCells>
  <hyperlinks>
    <hyperlink ref="B5" location="Índice!A1" display="VOLVER A INDICE"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tabColor theme="0" tint="-4.9989318521683403E-2"/>
  </sheetPr>
  <dimension ref="B2:AI73"/>
  <sheetViews>
    <sheetView topLeftCell="D7" zoomScale="70" zoomScaleNormal="70" workbookViewId="0">
      <selection activeCell="AD7" sqref="AD7:AD8"/>
    </sheetView>
  </sheetViews>
  <sheetFormatPr baseColWidth="10" defaultColWidth="11.3828125" defaultRowHeight="12.45"/>
  <cols>
    <col min="1" max="1" width="2.69140625" style="238" customWidth="1"/>
    <col min="2" max="2" width="4.15234375" style="238" customWidth="1"/>
    <col min="3" max="3" width="32.15234375" style="238" customWidth="1"/>
    <col min="4" max="4" width="15.15234375" style="238" customWidth="1"/>
    <col min="5" max="5" width="13.3046875" style="238" customWidth="1"/>
    <col min="6" max="6" width="10.3828125" style="238" customWidth="1"/>
    <col min="7" max="8" width="11.3828125" style="238"/>
    <col min="9" max="9" width="14.69140625" style="238" customWidth="1"/>
    <col min="10" max="10" width="14.53515625" style="238" customWidth="1"/>
    <col min="11" max="11" width="14" style="238" customWidth="1"/>
    <col min="12" max="13" width="13.53515625" style="238" customWidth="1"/>
    <col min="14" max="14" width="15.3828125" style="238" customWidth="1"/>
    <col min="15" max="15" width="12.15234375" style="238" customWidth="1"/>
    <col min="16" max="16" width="10" style="238" customWidth="1"/>
    <col min="17" max="17" width="11.3828125" style="238"/>
    <col min="18" max="18" width="12.69140625" style="238" customWidth="1"/>
    <col min="19" max="19" width="10.84375" style="238" customWidth="1"/>
    <col min="20" max="20" width="10.69140625" style="238" customWidth="1"/>
    <col min="21" max="21" width="12.3828125" style="238" customWidth="1"/>
    <col min="22" max="22" width="10.84375" style="238" customWidth="1"/>
    <col min="23" max="23" width="11" style="238" customWidth="1"/>
    <col min="24" max="24" width="10.3046875" style="238" customWidth="1"/>
    <col min="25" max="25" width="11.3828125" style="238"/>
    <col min="26" max="26" width="10" style="238" customWidth="1"/>
    <col min="27" max="28" width="11.3828125" style="238"/>
    <col min="29" max="29" width="15.3828125" style="238" customWidth="1"/>
    <col min="30" max="30" width="13.15234375" style="238" customWidth="1"/>
    <col min="31" max="16384" width="11.3828125" style="238"/>
  </cols>
  <sheetData>
    <row r="2" spans="2:32">
      <c r="C2" s="11" t="s">
        <v>0</v>
      </c>
    </row>
    <row r="3" spans="2:32">
      <c r="C3" s="11" t="s">
        <v>421</v>
      </c>
    </row>
    <row r="4" spans="2:32">
      <c r="C4" s="11" t="s">
        <v>324</v>
      </c>
      <c r="S4" s="151"/>
    </row>
    <row r="5" spans="2:32" ht="15.45">
      <c r="C5" s="12" t="s">
        <v>2</v>
      </c>
      <c r="D5" s="245"/>
      <c r="E5" s="245"/>
      <c r="F5" s="245"/>
      <c r="G5" s="636"/>
      <c r="H5" s="636"/>
      <c r="I5" s="636"/>
      <c r="J5" s="636"/>
      <c r="K5" s="636"/>
      <c r="N5" s="245"/>
      <c r="O5" s="246"/>
      <c r="P5" s="245"/>
      <c r="Q5" s="245"/>
      <c r="R5" s="245"/>
      <c r="S5" s="151"/>
      <c r="T5" s="245"/>
      <c r="U5" s="245"/>
      <c r="V5" s="245"/>
      <c r="W5" s="245"/>
      <c r="X5" s="245"/>
      <c r="Y5" s="245"/>
      <c r="Z5" s="245"/>
      <c r="AA5" s="245"/>
      <c r="AB5" s="245"/>
      <c r="AC5" s="245"/>
      <c r="AD5" s="245"/>
      <c r="AE5" s="245"/>
      <c r="AF5" s="247"/>
    </row>
    <row r="6" spans="2:32" ht="15.45">
      <c r="C6" s="248"/>
      <c r="D6" s="245"/>
      <c r="E6" s="245"/>
      <c r="F6" s="245"/>
      <c r="G6" s="245"/>
      <c r="H6" s="245"/>
      <c r="I6" s="249"/>
      <c r="J6" s="245"/>
      <c r="K6" s="245"/>
      <c r="L6" s="245"/>
      <c r="M6" s="245"/>
      <c r="N6" s="245"/>
      <c r="O6" s="246"/>
      <c r="P6" s="245"/>
      <c r="Q6" s="245"/>
      <c r="R6" s="245"/>
      <c r="S6" s="245"/>
      <c r="T6" s="245"/>
      <c r="U6" s="245"/>
      <c r="V6" s="245"/>
      <c r="W6" s="245"/>
      <c r="X6" s="245"/>
      <c r="Y6" s="245"/>
      <c r="Z6" s="245"/>
      <c r="AA6" s="245"/>
      <c r="AB6" s="245"/>
      <c r="AC6" s="245"/>
      <c r="AD6" s="245"/>
      <c r="AE6" s="245"/>
      <c r="AF6" s="247"/>
    </row>
    <row r="7" spans="2:32" ht="15.75" customHeight="1">
      <c r="C7" s="610"/>
      <c r="D7" s="617" t="s">
        <v>4</v>
      </c>
      <c r="E7" s="618"/>
      <c r="F7" s="618"/>
      <c r="G7" s="618"/>
      <c r="H7" s="618"/>
      <c r="I7" s="618"/>
      <c r="J7" s="618"/>
      <c r="K7" s="618"/>
      <c r="L7" s="618"/>
      <c r="M7" s="635"/>
      <c r="N7" s="612" t="s">
        <v>5</v>
      </c>
      <c r="O7" s="613"/>
      <c r="P7" s="613"/>
      <c r="Q7" s="613"/>
      <c r="R7" s="613"/>
      <c r="S7" s="613"/>
      <c r="T7" s="613"/>
      <c r="U7" s="613"/>
      <c r="V7" s="613"/>
      <c r="W7" s="613"/>
      <c r="X7" s="614"/>
      <c r="Y7" s="615" t="s">
        <v>513</v>
      </c>
      <c r="Z7" s="626" t="s">
        <v>7</v>
      </c>
      <c r="AA7" s="626"/>
      <c r="AB7" s="626"/>
      <c r="AC7" s="626"/>
      <c r="AD7" s="619" t="s">
        <v>273</v>
      </c>
      <c r="AE7" s="619" t="s">
        <v>274</v>
      </c>
      <c r="AF7" s="247"/>
    </row>
    <row r="8" spans="2:32" s="239" customFormat="1" ht="38.25" customHeight="1">
      <c r="B8" s="238"/>
      <c r="C8" s="611"/>
      <c r="D8" s="425" t="s">
        <v>275</v>
      </c>
      <c r="E8" s="426" t="s">
        <v>276</v>
      </c>
      <c r="F8" s="426" t="s">
        <v>277</v>
      </c>
      <c r="G8" s="426" t="s">
        <v>278</v>
      </c>
      <c r="H8" s="426" t="s">
        <v>426</v>
      </c>
      <c r="I8" s="426" t="s">
        <v>514</v>
      </c>
      <c r="J8" s="426" t="s">
        <v>515</v>
      </c>
      <c r="K8" s="426" t="s">
        <v>516</v>
      </c>
      <c r="L8" s="426" t="s">
        <v>282</v>
      </c>
      <c r="M8" s="427" t="s">
        <v>517</v>
      </c>
      <c r="N8" s="426" t="s">
        <v>283</v>
      </c>
      <c r="O8" s="428" t="s">
        <v>284</v>
      </c>
      <c r="P8" s="428" t="s">
        <v>285</v>
      </c>
      <c r="Q8" s="426" t="s">
        <v>286</v>
      </c>
      <c r="R8" s="426" t="s">
        <v>287</v>
      </c>
      <c r="S8" s="426" t="s">
        <v>288</v>
      </c>
      <c r="T8" s="426" t="s">
        <v>289</v>
      </c>
      <c r="U8" s="426" t="s">
        <v>290</v>
      </c>
      <c r="V8" s="426" t="s">
        <v>291</v>
      </c>
      <c r="W8" s="426" t="s">
        <v>292</v>
      </c>
      <c r="X8" s="427" t="s">
        <v>293</v>
      </c>
      <c r="Y8" s="616"/>
      <c r="Z8" s="429" t="s">
        <v>294</v>
      </c>
      <c r="AA8" s="430" t="s">
        <v>295</v>
      </c>
      <c r="AB8" s="430" t="s">
        <v>296</v>
      </c>
      <c r="AC8" s="430" t="s">
        <v>297</v>
      </c>
      <c r="AD8" s="620"/>
      <c r="AE8" s="620"/>
      <c r="AF8" s="247"/>
    </row>
    <row r="9" spans="2:32" ht="12.75" customHeight="1">
      <c r="B9" s="629" t="s">
        <v>34</v>
      </c>
      <c r="C9" s="16" t="s">
        <v>35</v>
      </c>
      <c r="D9" s="30">
        <f>+(((('Balance de energía'!D9*1000000000)/'Balance Energético (u.físicas)'!D$63)/1000)/'Balance Energético (u.físicas)'!D$64)/1000</f>
        <v>107.85028200000002</v>
      </c>
      <c r="E9" s="31">
        <f>+(((('Balance de energía'!E9*1000000000)/'Balance Energético (u.físicas)'!E$63)/1000)/'Balance Energético (u.físicas)'!E$64)/1000</f>
        <v>1191.9404841180765</v>
      </c>
      <c r="F9" s="31">
        <f>+(((('Balance de energía'!F9*1000000000)/'Balance Energético (u.físicas)'!F$63)/1000)/'Balance Energético (u.físicas)'!F$64)/1000</f>
        <v>25.777999999999999</v>
      </c>
      <c r="G9" s="31">
        <f>+(((('Balance de energía'!G9*1000000000)/'Balance Energético (u.físicas)'!G$63)/1000)/'Balance Energético (u.físicas)'!G$64)/1000</f>
        <v>15617.261680650308</v>
      </c>
      <c r="H9" s="31">
        <f>+(((('Balance de energía'!H9*1000000000)/'Balance Energético (u.físicas)'!H$63)/1000)/'Balance Energético (u.físicas)'!H$64)/1000</f>
        <v>8470.2986000000001</v>
      </c>
      <c r="I9" s="31">
        <f>+(((('Balance de energía'!I9*1000000000)/'Balance Energético (u.físicas)'!I$63)/1000)/'Balance Energético (u.físicas)'!I$64)/1000</f>
        <v>18072.273096150006</v>
      </c>
      <c r="J9" s="31">
        <f>+(((('Balance de energía'!J9*1000000000)/'Balance Energético (u.físicas)'!J$63)/1000)/'Balance Energético (u.físicas)'!J$64)/1000</f>
        <v>7628.0980075519228</v>
      </c>
      <c r="K9" s="31">
        <f>+(((('Balance de energía'!K9*1000000000)/'Balance Energético (u.físicas)'!K$63)/1000)/'Balance Energético (u.físicas)'!K$64)/1000</f>
        <v>10565.366134202875</v>
      </c>
      <c r="L9" s="31">
        <f>+(((('Balance de energía'!L9*1000000000)/'Balance Energético (u.físicas)'!L$63)/1000)/'Balance Energético (u.físicas)'!L$64)/1000</f>
        <v>149.83321581678663</v>
      </c>
      <c r="M9" s="32">
        <f>+(((('Balance de energía'!M9*1000000000)/'Balance Energético (u.físicas)'!M$63)/1000)/'Balance Energético (u.físicas)'!M$64)/10000</f>
        <v>323.99999999999994</v>
      </c>
      <c r="N9" s="33">
        <f>+(((('Balance de energía'!N9*1000000000)/'Balance Energético (u.físicas)'!N$63)/1000)/'Balance Energético (u.físicas)'!N$64)/1000</f>
        <v>0</v>
      </c>
      <c r="O9" s="33">
        <f>+(((('Balance de energía'!O9*1000000000)/'Balance Energético (u.físicas)'!O$63)/1000)/'Balance Energético (u.físicas)'!O$64)/1000</f>
        <v>0</v>
      </c>
      <c r="P9" s="33">
        <f>+(((('Balance de energía'!P9*1000000000)/'Balance Energético (u.físicas)'!P$63)/1000)/'Balance Energético (u.físicas)'!P$64)/1000</f>
        <v>0</v>
      </c>
      <c r="Q9" s="33">
        <f>+(((('Balance de energía'!Q9*1000000000)/'Balance Energético (u.físicas)'!Q$63)/1000)/'Balance Energético (u.físicas)'!Q$64)/1000</f>
        <v>0</v>
      </c>
      <c r="R9" s="33">
        <f>+(((('Balance de energía'!R9*1000000000)/'Balance Energético (u.físicas)'!R$63)/1000)/'Balance Energético (u.físicas)'!R$64)/1000</f>
        <v>0</v>
      </c>
      <c r="S9" s="33">
        <f>+(((('Balance de energía'!S9*1000000000)/'Balance Energético (u.físicas)'!S$63)/1000)/'Balance Energético (u.físicas)'!S$64)/1000</f>
        <v>0</v>
      </c>
      <c r="T9" s="33">
        <f>+(((('Balance de energía'!T9*1000000000)/'Balance Energético (u.físicas)'!T$63)/1000)/'Balance Energético (u.físicas)'!T$64)/1000</f>
        <v>0</v>
      </c>
      <c r="U9" s="33">
        <f>+(((('Balance de energía'!U9*1000000000)/'Balance Energético (u.físicas)'!U$63)/1000)/'Balance Energético (u.físicas)'!U$64)/1000</f>
        <v>0</v>
      </c>
      <c r="V9" s="33">
        <f>+(((('Balance de energía'!V9*1000000000)/'Balance Energético (u.físicas)'!V$63)/1000)/'Balance Energético (u.físicas)'!V$64)</f>
        <v>0</v>
      </c>
      <c r="W9" s="33">
        <f>+(((('Balance de energía'!W9*1000000000)/'Balance Energético (u.físicas)'!W$63)/1000)/'Balance Energético (u.físicas)'!W$64)/1000</f>
        <v>0</v>
      </c>
      <c r="X9" s="33">
        <f>+(((('Balance de energía'!X9*1000000000)/'Balance Energético (u.físicas)'!X$63)/1000)/'Balance Energético (u.físicas)'!X$64)/1000</f>
        <v>0</v>
      </c>
      <c r="Y9" s="34">
        <f>+(((('Balance de energía'!Y9*1000000000)/'Balance Energético (u.físicas)'!Y$63)/1000)/'Balance Energético (u.físicas)'!Y$64)/1000</f>
        <v>0</v>
      </c>
      <c r="Z9" s="33">
        <f>+(((('Balance de energía'!Z9*1000000000)/'Balance Energético (u.físicas)'!Z$63)/1000)/'Balance Energético (u.físicas)'!Z$64)/1000</f>
        <v>0</v>
      </c>
      <c r="AA9" s="33">
        <f>+(((('Balance de energía'!AA9*1000000000)/'Balance Energético (u.físicas)'!AA$63)/1000)/'Balance Energético (u.físicas)'!AA$64)/1000</f>
        <v>0</v>
      </c>
      <c r="AB9" s="33">
        <f>+(((('Balance de energía'!AB9*1000000000)/'Balance Energético (u.físicas)'!AB$63)/1000)/'Balance Energético (u.físicas)'!AB$64)/1000</f>
        <v>0</v>
      </c>
      <c r="AC9" s="33">
        <f>+(((('Balance de energía'!AC9*1000000000)/'Balance Energético (u.físicas)'!AC$63)/1000)/'Balance Energético (u.físicas)'!AC$64)/1000</f>
        <v>0</v>
      </c>
      <c r="AD9" s="34">
        <f>+(((('Balance de energía'!AD9*1000000000)/'Balance Energético (u.físicas)'!AD$63)/1000)/'Balance Energético (u.físicas)'!AD$64)/1000</f>
        <v>0</v>
      </c>
      <c r="AE9" s="34">
        <f>+(((('Balance de energía'!AE9*1000000000)/'Balance Energético (u.físicas)'!AE$63)/1000)/'Balance Energético (u.físicas)'!AE$64)/1000</f>
        <v>0</v>
      </c>
      <c r="AF9" s="247"/>
    </row>
    <row r="10" spans="2:32">
      <c r="B10" s="630"/>
      <c r="C10" s="17" t="s">
        <v>36</v>
      </c>
      <c r="D10" s="122">
        <f>+(((('Balance de energía'!D10*1000000000)/'Balance Energético (u.físicas)'!D$63)/1000)/'Balance Energético (u.físicas)'!D$64)/1000</f>
        <v>9333.2537229999998</v>
      </c>
      <c r="E10" s="93">
        <f>+(((('Balance de energía'!E10*1000000000)/'Balance Energético (u.físicas)'!E$63)/1000)/'Balance Energético (u.físicas)'!E$64)/1000</f>
        <v>5061.7476446801193</v>
      </c>
      <c r="F10" s="93">
        <f>+(((('Balance de energía'!F10*1000000000)/'Balance Energético (u.físicas)'!F$63)/1000)/'Balance Energético (u.físicas)'!F$64)/1000</f>
        <v>10302.375154714287</v>
      </c>
      <c r="G10" s="93">
        <f>+(((('Balance de energía'!G10*1000000000)/'Balance Energético (u.físicas)'!G$63)/1000)/'Balance Energético (u.físicas)'!G$64)/1000</f>
        <v>0</v>
      </c>
      <c r="H10" s="93">
        <f>+(((('Balance de energía'!H10*1000000000)/'Balance Energético (u.físicas)'!H$63)/1000)/'Balance Energético (u.físicas)'!H$64)/1000</f>
        <v>0</v>
      </c>
      <c r="I10" s="93">
        <f>+(((('Balance de energía'!I10*1000000000)/'Balance Energético (u.físicas)'!I$63)/1000)/'Balance Energético (u.físicas)'!I$64)/1000</f>
        <v>0</v>
      </c>
      <c r="J10" s="93">
        <f>+(((('Balance de energía'!J10*1000000000)/'Balance Energético (u.físicas)'!J$63)/1000)/'Balance Energético (u.físicas)'!J$64)/1000</f>
        <v>0</v>
      </c>
      <c r="K10" s="93">
        <f>+(((('Balance de energía'!K10*1000000000)/'Balance Energético (u.físicas)'!K$63)/1000)/'Balance Energético (u.físicas)'!K$64)/1000</f>
        <v>0</v>
      </c>
      <c r="L10" s="93">
        <f>+(((('Balance de energía'!L10*1000000000)/'Balance Energético (u.físicas)'!L$63)/1000)/'Balance Energético (u.físicas)'!L$64)/1000</f>
        <v>0</v>
      </c>
      <c r="M10" s="123">
        <f>+(((('Balance de energía'!M10*1000000000)/'Balance Energético (u.físicas)'!M$63)/1000)/'Balance Energético (u.físicas)'!M$64)/1000</f>
        <v>0</v>
      </c>
      <c r="N10" s="93">
        <f>+(((('Balance de energía'!N10*1000000000)/'Balance Energético (u.físicas)'!N$63)/1000)/'Balance Energético (u.físicas)'!N$64)/1000</f>
        <v>6987.8995739999991</v>
      </c>
      <c r="O10" s="93">
        <f>+(((('Balance de energía'!O10*1000000000)/'Balance Energético (u.físicas)'!O$63)/1000)/'Balance Energético (u.físicas)'!O$64)/1000</f>
        <v>37.716562599999996</v>
      </c>
      <c r="P10" s="93">
        <f>+(((('Balance de energía'!P10*1000000000)/'Balance Energético (u.físicas)'!P$63)/1000)/'Balance Energético (u.físicas)'!P$64)/1000</f>
        <v>1074.7523570000001</v>
      </c>
      <c r="Q10" s="93">
        <f>+(((('Balance de energía'!Q10*1000000000)/'Balance Energético (u.físicas)'!Q$63)/1000)/'Balance Energético (u.físicas)'!Q$64)/1000</f>
        <v>0</v>
      </c>
      <c r="R10" s="93">
        <f>+(((('Balance de energía'!R10*1000000000)/'Balance Energético (u.físicas)'!R$63)/1000)/'Balance Energético (u.físicas)'!R$64)/1000</f>
        <v>1257.4327670000002</v>
      </c>
      <c r="S10" s="93">
        <f>+(((('Balance de energía'!S10*1000000000)/'Balance Energético (u.físicas)'!S$63)/1000)/'Balance Energético (u.físicas)'!S$64)/1000</f>
        <v>0</v>
      </c>
      <c r="T10" s="93">
        <f>+(((('Balance de energía'!T10*1000000000)/'Balance Energético (u.físicas)'!T$63)/1000)/'Balance Energético (u.físicas)'!T$64)/1000</f>
        <v>572.06511500299996</v>
      </c>
      <c r="U10" s="93">
        <f>+(((('Balance de energía'!U10*1000000000)/'Balance Energético (u.físicas)'!U$63)/1000)/'Balance Energético (u.físicas)'!U$64)/1000</f>
        <v>220.99847099999997</v>
      </c>
      <c r="V10" s="93">
        <f>+(((('Balance de energía'!V10*1000000000)/'Balance Energético (u.físicas)'!V$63)/1000)/'Balance Energético (u.físicas)'!V$64)</f>
        <v>0</v>
      </c>
      <c r="W10" s="93">
        <f>+(((('Balance de energía'!W10*1000000000)/'Balance Energético (u.físicas)'!W$63)/1000)/'Balance Energético (u.físicas)'!W$64)/1000</f>
        <v>18.564556310093316</v>
      </c>
      <c r="X10" s="93">
        <f>+(((('Balance de energía'!X10*1000000000)/'Balance Energético (u.físicas)'!X$63)/1000)/'Balance Energético (u.físicas)'!X$64)/1000</f>
        <v>0</v>
      </c>
      <c r="Y10" s="128">
        <f>+(((('Balance de energía'!Y10*1000000000)/'Balance Energético (u.físicas)'!Y$63)/1000)/'Balance Energético (u.físicas)'!Y$64)/1000</f>
        <v>0</v>
      </c>
      <c r="Z10" s="93">
        <f>+(((('Balance de energía'!Z10*1000000000)/'Balance Energético (u.físicas)'!Z$63)/1000)/'Balance Energético (u.físicas)'!Z$64)/1000</f>
        <v>1.2866300000000002</v>
      </c>
      <c r="AA10" s="93">
        <f>+(((('Balance de energía'!AA10*1000000000)/'Balance Energético (u.físicas)'!AA$63)/1000)/'Balance Energético (u.físicas)'!AA$64)/1000</f>
        <v>0</v>
      </c>
      <c r="AB10" s="93">
        <f>+(((('Balance de energía'!AB10*1000000000)/'Balance Energético (u.físicas)'!AB$63)/1000)/'Balance Energético (u.físicas)'!AB$64)/1000</f>
        <v>0</v>
      </c>
      <c r="AC10" s="93">
        <f>+(((('Balance de energía'!AC10*1000000000)/'Balance Energético (u.físicas)'!AC$63)/1000)/'Balance Energético (u.físicas)'!AC$64)/1000</f>
        <v>0</v>
      </c>
      <c r="AD10" s="128">
        <f>+(((('Balance de energía'!AD10*1000000000)/'Balance Energético (u.físicas)'!AD$63)/1000)/'Balance Energético (u.físicas)'!AD$64)/1000</f>
        <v>0</v>
      </c>
      <c r="AE10" s="128">
        <f>+(((('Balance de energía'!AE10*1000000000)/'Balance Energético (u.físicas)'!AE$63)/1000)/'Balance Energético (u.físicas)'!AE$64)/1000</f>
        <v>0</v>
      </c>
      <c r="AF10" s="247"/>
    </row>
    <row r="11" spans="2:32">
      <c r="B11" s="630"/>
      <c r="C11" s="17" t="s">
        <v>37</v>
      </c>
      <c r="D11" s="122">
        <f>+(((('Balance de energía'!D11*1000000000)/'Balance Energético (u.físicas)'!$D$63)/1000)/'Balance Energético (u.físicas)'!$D$64)/1000</f>
        <v>0</v>
      </c>
      <c r="E11" s="93">
        <f>+(((('Balance de energía'!E11*1000000000)/'Balance Energético (u.físicas)'!E$63)/1000)/'Balance Energético (u.físicas)'!E$64)/1000</f>
        <v>0</v>
      </c>
      <c r="F11" s="93">
        <f>+(((('Balance de energía'!F11*1000000000)/'Balance Energético (u.físicas)'!F$63)/1000)/'Balance Energético (u.físicas)'!F$64)/1000</f>
        <v>0</v>
      </c>
      <c r="G11" s="93">
        <f>+(((('Balance de energía'!G11*1000000000)/'Balance Energético (u.físicas)'!G$63)/1000)/'Balance Energético (u.físicas)'!G$64)/1000</f>
        <v>0</v>
      </c>
      <c r="H11" s="93">
        <f>+(((('Balance de energía'!H11*1000000000)/'Balance Energético (u.físicas)'!H$63)/1000)/'Balance Energético (u.físicas)'!H$64)/1000</f>
        <v>0</v>
      </c>
      <c r="I11" s="93">
        <f>+(((('Balance de energía'!I11*1000000000)/'Balance Energético (u.físicas)'!I$63)/1000)/'Balance Energético (u.físicas)'!I$64)/1000</f>
        <v>0</v>
      </c>
      <c r="J11" s="93">
        <f>+(((('Balance de energía'!J11*1000000000)/'Balance Energético (u.físicas)'!J$63)/1000)/'Balance Energético (u.físicas)'!J$64)/1000</f>
        <v>0</v>
      </c>
      <c r="K11" s="93">
        <f>+(((('Balance de energía'!K11*1000000000)/'Balance Energético (u.físicas)'!K$63)/1000)/'Balance Energético (u.físicas)'!K$64)/1000</f>
        <v>0</v>
      </c>
      <c r="L11" s="93">
        <f>+(((('Balance de energía'!L11*1000000000)/'Balance Energético (u.físicas)'!L$63)/1000)/'Balance Energético (u.físicas)'!L$64)/1000</f>
        <v>0</v>
      </c>
      <c r="M11" s="123">
        <f>+(((('Balance de energía'!M11*1000000000)/'Balance Energético (u.físicas)'!M$63)/1000)/'Balance Energético (u.físicas)'!M$64)/1000</f>
        <v>0</v>
      </c>
      <c r="N11" s="14">
        <f>+(((('Balance de energía'!N11*1000000000)/'Balance Energético (u.físicas)'!N$63)/1000)/'Balance Energético (u.físicas)'!N$64)/1000</f>
        <v>275.43773486600008</v>
      </c>
      <c r="O11" s="93">
        <f>+(((('Balance de energía'!O11*1000000000)/'Balance Energético (u.físicas)'!O$63)/1000)/'Balance Energético (u.físicas)'!O$64)/1000</f>
        <v>343.80240500000002</v>
      </c>
      <c r="P11" s="93">
        <f>+(((('Balance de energía'!P11*1000000000)/'Balance Energético (u.físicas)'!P$63)/1000)/'Balance Energético (u.físicas)'!P$64)/1000</f>
        <v>52.029862000000001</v>
      </c>
      <c r="Q11" s="93">
        <f>+(((('Balance de energía'!Q11*1000000000)/'Balance Energético (u.físicas)'!Q$63)/1000)/'Balance Energético (u.físicas)'!Q$64)/1000</f>
        <v>0</v>
      </c>
      <c r="R11" s="93">
        <f>+(((('Balance de energía'!R11*1000000000)/'Balance Energético (u.físicas)'!R$63)/1000)/'Balance Energético (u.físicas)'!R$64)/1000</f>
        <v>221.03295655000002</v>
      </c>
      <c r="S11" s="93">
        <f>+(((('Balance de energía'!S11*1000000000)/'Balance Energético (u.físicas)'!S$63)/1000)/'Balance Energético (u.físicas)'!S$64)/1000</f>
        <v>0</v>
      </c>
      <c r="T11" s="93">
        <f>+(((('Balance de energía'!T11*1000000000)/'Balance Energético (u.físicas)'!T$63)/1000)/'Balance Energético (u.físicas)'!T$64)/1000</f>
        <v>0</v>
      </c>
      <c r="U11" s="93">
        <f>+(((('Balance de energía'!U11*1000000000)/'Balance Energético (u.físicas)'!U$63)/1000)/'Balance Energético (u.físicas)'!U$64)/1000</f>
        <v>0</v>
      </c>
      <c r="V11" s="93">
        <f>+(((('Balance de energía'!V11*1000000000)/'Balance Energético (u.físicas)'!V$63)/1000)/'Balance Energético (u.físicas)'!V$64)</f>
        <v>0</v>
      </c>
      <c r="W11" s="93">
        <f>+(((('Balance de energía'!W11*1000000000)/'Balance Energético (u.físicas)'!W$63)/1000)/'Balance Energético (u.físicas)'!W$64)/1000</f>
        <v>49.95211944985715</v>
      </c>
      <c r="X11" s="93">
        <f>+(((('Balance de energía'!X11*1000000000)/'Balance Energético (u.físicas)'!X$63)/1000)/'Balance Energético (u.físicas)'!X$64)/1000</f>
        <v>0</v>
      </c>
      <c r="Y11" s="128">
        <f>+(((('Balance de energía'!Y11*1000000000)/'Balance Energético (u.físicas)'!Y$63)/1000)/'Balance Energético (u.físicas)'!Y$64)/1000</f>
        <v>0</v>
      </c>
      <c r="Z11" s="93">
        <f>+(((('Balance de energía'!Z11*1000000000)/'Balance Energético (u.físicas)'!Z$63)/1000)/'Balance Energético (u.físicas)'!Z$64)/1000</f>
        <v>62.506285714285717</v>
      </c>
      <c r="AA11" s="93">
        <f>+(((('Balance de energía'!AA11*1000000000)/'Balance Energético (u.físicas)'!AA$63)/1000)/'Balance Energético (u.físicas)'!AA$64)/1000</f>
        <v>0</v>
      </c>
      <c r="AB11" s="93">
        <f>+(((('Balance de energía'!AB11*1000000000)/'Balance Energético (u.físicas)'!AB$63)/1000)/'Balance Energético (u.físicas)'!AB$64)/1000</f>
        <v>0</v>
      </c>
      <c r="AC11" s="93">
        <f>+(((('Balance de energía'!AC11*1000000000)/'Balance Energético (u.físicas)'!AC$63)/1000)/'Balance Energético (u.físicas)'!AC$64)/1000</f>
        <v>0</v>
      </c>
      <c r="AD11" s="128">
        <f>+(((('Balance de energía'!AD11*1000000000)/'Balance Energético (u.físicas)'!AD$63)/1000)/'Balance Energético (u.físicas)'!AD$64)/1000</f>
        <v>0</v>
      </c>
      <c r="AE11" s="128">
        <f>+(((('Balance de energía'!AE11*1000000000)/'Balance Energético (u.físicas)'!AE$63)/1000)/'Balance Energético (u.físicas)'!AE$64)/1000</f>
        <v>778.04100000000005</v>
      </c>
      <c r="AF11" s="247"/>
    </row>
    <row r="12" spans="2:32">
      <c r="B12" s="630"/>
      <c r="C12" s="22" t="s">
        <v>38</v>
      </c>
      <c r="D12" s="35">
        <f>+(((('Balance de energía'!D12*1000000000)/'Balance Energético (u.físicas)'!$D$63)/1000)/'Balance Energético (u.físicas)'!$D$64)/1000</f>
        <v>0</v>
      </c>
      <c r="E12" s="93">
        <f>+(((('Balance de energía'!E12*1000000000)/'Balance Energético (u.físicas)'!E$63)/1000)/'Balance Energético (u.físicas)'!E$64)/1000</f>
        <v>0</v>
      </c>
      <c r="F12" s="35">
        <f>+(((('Balance de energía'!F12*1000000000)/'Balance Energético (u.físicas)'!F$63)/1000)/'Balance Energético (u.físicas)'!F$64)/1000</f>
        <v>0</v>
      </c>
      <c r="G12" s="35">
        <f>+(((('Balance de energía'!G12*1000000000)/'Balance Energético (u.físicas)'!G$63)/1000)/'Balance Energético (u.físicas)'!G$64)/1000</f>
        <v>0</v>
      </c>
      <c r="H12" s="35">
        <f>+(((('Balance de energía'!H12*1000000000)/'Balance Energético (u.físicas)'!H$63)/1000)/'Balance Energético (u.físicas)'!H$64)/1000</f>
        <v>0</v>
      </c>
      <c r="I12" s="35">
        <f>+(((('Balance de energía'!I12*1000000000)/'Balance Energético (u.físicas)'!I$63)/1000)/'Balance Energético (u.físicas)'!I$64)/1000</f>
        <v>0</v>
      </c>
      <c r="J12" s="35">
        <f>+(((('Balance de energía'!J12*1000000000)/'Balance Energético (u.físicas)'!J$63)/1000)/'Balance Energético (u.físicas)'!J$64)/1000</f>
        <v>0</v>
      </c>
      <c r="K12" s="35">
        <f>+(((('Balance de energía'!K12*1000000000)/'Balance Energético (u.físicas)'!K$63)/1000)/'Balance Energético (u.físicas)'!K$64)/1000</f>
        <v>0</v>
      </c>
      <c r="L12" s="35">
        <f>+(((('Balance de energía'!L12*1000000000)/'Balance Energético (u.físicas)'!L$63)/1000)/'Balance Energético (u.físicas)'!L$64)/1000</f>
        <v>0</v>
      </c>
      <c r="M12" s="36">
        <f>+(((('Balance de energía'!M12*1000000000)/'Balance Energético (u.físicas)'!M$63)/1000)/'Balance Energético (u.físicas)'!M$64)/1000</f>
        <v>0</v>
      </c>
      <c r="N12" s="35">
        <f>+(((('Balance de energía'!N12*1000000000)/'Balance Energético (u.físicas)'!N$63)/1000)/'Balance Energético (u.físicas)'!N$64)/1000</f>
        <v>0</v>
      </c>
      <c r="O12" s="35">
        <f>+(((('Balance de energía'!O12*1000000000)/'Balance Energético (u.físicas)'!O$63)/1000)/'Balance Energético (u.físicas)'!O$64)/1000</f>
        <v>0</v>
      </c>
      <c r="P12" s="35">
        <f>+(((('Balance de energía'!P12*1000000000)/'Balance Energético (u.físicas)'!P$63)/1000)/'Balance Energético (u.físicas)'!P$64)/1000</f>
        <v>0</v>
      </c>
      <c r="Q12" s="35">
        <f>+(((('Balance de energía'!Q12*1000000000)/'Balance Energético (u.físicas)'!Q$63)/1000)/'Balance Energético (u.físicas)'!Q$64)/1000</f>
        <v>0</v>
      </c>
      <c r="R12" s="35">
        <f>+(((('Balance de energía'!R12*1000000000)/'Balance Energético (u.físicas)'!R$63)/1000)/'Balance Energético (u.físicas)'!R$64)/1000</f>
        <v>0</v>
      </c>
      <c r="S12" s="35">
        <f>+(((('Balance de energía'!S12*1000000000)/'Balance Energético (u.físicas)'!S$63)/1000)/'Balance Energético (u.físicas)'!S$64)/1000</f>
        <v>0</v>
      </c>
      <c r="T12" s="35">
        <f>+(((('Balance de energía'!T12*1000000000)/'Balance Energético (u.físicas)'!T$63)/1000)/'Balance Energético (u.físicas)'!T$64)/1000</f>
        <v>0</v>
      </c>
      <c r="U12" s="35">
        <f>+(((('Balance de energía'!U12*1000000000)/'Balance Energético (u.físicas)'!U$63)/1000)/'Balance Energético (u.físicas)'!U$64)/1000</f>
        <v>0</v>
      </c>
      <c r="V12" s="35">
        <f>+(((('Balance de energía'!V12*1000000000)/'Balance Energético (u.físicas)'!V$63)/1000)/'Balance Energético (u.físicas)'!V$64)</f>
        <v>0</v>
      </c>
      <c r="W12" s="35">
        <f>+(((('Balance de energía'!W12*1000000000)/'Balance Energético (u.físicas)'!W$63)/1000)/'Balance Energético (u.físicas)'!W$64)/1000</f>
        <v>0</v>
      </c>
      <c r="X12" s="35">
        <f>+(((('Balance de energía'!X12*1000000000)/'Balance Energético (u.físicas)'!X$63)/1000)/'Balance Energético (u.físicas)'!X$64)/1000</f>
        <v>0</v>
      </c>
      <c r="Y12" s="37">
        <f>+(((('Balance de energía'!Y12*1000000000)/'Balance Energético (u.físicas)'!Y$63)/1000)/'Balance Energético (u.físicas)'!Y$64)/1000</f>
        <v>0</v>
      </c>
      <c r="Z12" s="35">
        <f>+(((('Balance de energía'!Z12*1000000000)/'Balance Energético (u.físicas)'!Z$63)/1000)/'Balance Energético (u.físicas)'!Z$64)/1000</f>
        <v>0</v>
      </c>
      <c r="AA12" s="35">
        <f>+(((('Balance de energía'!AA12*1000000000)/'Balance Energético (u.físicas)'!AA$63)/1000)/'Balance Energético (u.físicas)'!AA$64)/1000</f>
        <v>0</v>
      </c>
      <c r="AB12" s="35">
        <f>+(((('Balance de energía'!AB12*1000000000)/'Balance Energético (u.físicas)'!AB$63)/1000)/'Balance Energético (u.físicas)'!AB$64)/1000</f>
        <v>0</v>
      </c>
      <c r="AC12" s="35">
        <f>+(((('Balance de energía'!AC12*1000000000)/'Balance Energético (u.físicas)'!AC$63)/1000)/'Balance Energético (u.físicas)'!AC$64)/1000</f>
        <v>0</v>
      </c>
      <c r="AD12" s="37">
        <f>+(((('Balance de energía'!AD12*1000000000)/'Balance Energético (u.físicas)'!AD$63)/1000)/'Balance Energético (u.físicas)'!AD$64)/1000</f>
        <v>0</v>
      </c>
      <c r="AE12" s="37">
        <f>+(((('Balance de energía'!AE12*1000000000)/'Balance Energético (u.físicas)'!AE$63)/1000)/'Balance Energético (u.físicas)'!AE$64)/1000</f>
        <v>0</v>
      </c>
      <c r="AF12" s="247"/>
    </row>
    <row r="13" spans="2:32">
      <c r="B13" s="630"/>
      <c r="C13" s="22" t="s">
        <v>39</v>
      </c>
      <c r="D13" s="35">
        <f>+(((('Balance de energía'!D13*1000000000)/'Balance Energético (u.físicas)'!$D$63)/1000)/'Balance Energético (u.físicas)'!$D$64)/1000</f>
        <v>0</v>
      </c>
      <c r="E13" s="93">
        <f>+(((('Balance de energía'!E13*1000000000)/'Balance Energético (u.físicas)'!E$63)/1000)/'Balance Energético (u.físicas)'!E$64)/1000</f>
        <v>3.93235</v>
      </c>
      <c r="F13" s="35">
        <f>+(((('Balance de energía'!F13*1000000000)/'Balance Energético (u.físicas)'!F$63)/1000)/'Balance Energético (u.físicas)'!F$64)/1000</f>
        <v>0</v>
      </c>
      <c r="G13" s="35">
        <f>+(((('Balance de energía'!G13*1000000000)/'Balance Energético (u.físicas)'!G$63)/1000)/'Balance Energético (u.físicas)'!G$64)/1000</f>
        <v>0</v>
      </c>
      <c r="H13" s="35">
        <f>+(((('Balance de energía'!H13*1000000000)/'Balance Energético (u.físicas)'!H$63)/1000)/'Balance Energético (u.físicas)'!H$64)/1000</f>
        <v>0</v>
      </c>
      <c r="I13" s="35">
        <f>+(((('Balance de energía'!I13*1000000000)/'Balance Energético (u.físicas)'!I$63)/1000)/'Balance Energético (u.físicas)'!I$64)/1000</f>
        <v>0</v>
      </c>
      <c r="J13" s="35">
        <f>+(((('Balance de energía'!J13*1000000000)/'Balance Energético (u.físicas)'!J$63)/1000)/'Balance Energético (u.físicas)'!J$64)/1000</f>
        <v>0</v>
      </c>
      <c r="K13" s="35">
        <f>+(((('Balance de energía'!K13*1000000000)/'Balance Energético (u.físicas)'!K$63)/1000)/'Balance Energético (u.físicas)'!K$64)/1000</f>
        <v>0</v>
      </c>
      <c r="L13" s="35">
        <f>+(((('Balance de energía'!L13*1000000000)/'Balance Energético (u.físicas)'!L$63)/1000)/'Balance Energético (u.físicas)'!L$64)/1000</f>
        <v>0</v>
      </c>
      <c r="M13" s="36">
        <f>+(((('Balance de energía'!M13*1000000000)/'Balance Energético (u.físicas)'!M$63)/1000)/'Balance Energético (u.físicas)'!M$64)/1000</f>
        <v>0</v>
      </c>
      <c r="N13" s="35">
        <f>+(((('Balance de energía'!N13*1000000000)/'Balance Energético (u.físicas)'!N$63)/1000)/'Balance Energético (u.físicas)'!N$64)/1000</f>
        <v>0</v>
      </c>
      <c r="O13" s="35">
        <f>+(((('Balance de energía'!O13*1000000000)/'Balance Energético (u.físicas)'!O$63)/1000)/'Balance Energético (u.físicas)'!O$64)/1000</f>
        <v>0</v>
      </c>
      <c r="P13" s="35">
        <f>+(((('Balance de energía'!P13*1000000000)/'Balance Energético (u.físicas)'!P$63)/1000)/'Balance Energético (u.físicas)'!P$64)/1000</f>
        <v>0</v>
      </c>
      <c r="Q13" s="35">
        <f>+(((('Balance de energía'!Q13*1000000000)/'Balance Energético (u.físicas)'!Q$63)/1000)/'Balance Energético (u.físicas)'!Q$64)/1000</f>
        <v>0</v>
      </c>
      <c r="R13" s="35">
        <f>+(((('Balance de energía'!R13*1000000000)/'Balance Energético (u.físicas)'!R$63)/1000)/'Balance Energético (u.físicas)'!R$64)/1000</f>
        <v>0</v>
      </c>
      <c r="S13" s="35">
        <f>+(((('Balance de energía'!S13*1000000000)/'Balance Energético (u.físicas)'!S$63)/1000)/'Balance Energético (u.físicas)'!S$64)/1000</f>
        <v>0</v>
      </c>
      <c r="T13" s="35">
        <f>+(((('Balance de energía'!T13*1000000000)/'Balance Energético (u.físicas)'!T$63)/1000)/'Balance Energético (u.físicas)'!T$64)/1000</f>
        <v>0</v>
      </c>
      <c r="U13" s="35">
        <f>+(((('Balance de energía'!U13*1000000000)/'Balance Energético (u.físicas)'!U$63)/1000)/'Balance Energético (u.físicas)'!U$64)/1000</f>
        <v>0</v>
      </c>
      <c r="V13" s="35">
        <f>+(((('Balance de energía'!V13*1000000000)/'Balance Energético (u.físicas)'!V$63)/1000)/'Balance Energético (u.físicas)'!V$64)</f>
        <v>0</v>
      </c>
      <c r="W13" s="35">
        <f>+(((('Balance de energía'!W13*1000000000)/'Balance Energético (u.físicas)'!W$63)/1000)/'Balance Energético (u.físicas)'!W$64)/1000</f>
        <v>0</v>
      </c>
      <c r="X13" s="35">
        <f>+(((('Balance de energía'!X13*1000000000)/'Balance Energético (u.físicas)'!X$63)/1000)/'Balance Energético (u.físicas)'!X$64)/1000</f>
        <v>0</v>
      </c>
      <c r="Y13" s="37">
        <f>+(((('Balance de energía'!Y13*1000000000)/'Balance Energético (u.físicas)'!Y$63)/1000)/'Balance Energético (u.físicas)'!Y$64)/1000</f>
        <v>0</v>
      </c>
      <c r="Z13" s="35">
        <f>+(((('Balance de energía'!Z13*1000000000)/'Balance Energético (u.físicas)'!Z$63)/1000)/'Balance Energético (u.físicas)'!Z$64)/1000</f>
        <v>0</v>
      </c>
      <c r="AA13" s="35">
        <f>+(((('Balance de energía'!AA13*1000000000)/'Balance Energético (u.físicas)'!AA$63)/1000)/'Balance Energético (u.físicas)'!AA$64)/1000</f>
        <v>0</v>
      </c>
      <c r="AB13" s="35">
        <f>+(((('Balance de energía'!AB13*1000000000)/'Balance Energético (u.físicas)'!AB$63)/1000)/'Balance Energético (u.físicas)'!AB$64)/1000</f>
        <v>0</v>
      </c>
      <c r="AC13" s="35">
        <f>+(((('Balance de energía'!AC13*1000000000)/'Balance Energético (u.físicas)'!AC$63)/1000)/'Balance Energético (u.físicas)'!AC$64)/1000</f>
        <v>0</v>
      </c>
      <c r="AD13" s="37">
        <f>+(((('Balance de energía'!AD13*1000000000)/'Balance Energético (u.físicas)'!AD$63)/1000)/'Balance Energético (u.físicas)'!AD$64)/1000</f>
        <v>0</v>
      </c>
      <c r="AE13" s="37">
        <f>+(((('Balance de energía'!AE13*1000000000)/'Balance Energético (u.físicas)'!AE$63)/1000)/'Balance Energético (u.físicas)'!AE$64)/1000</f>
        <v>0</v>
      </c>
      <c r="AF13" s="247"/>
    </row>
    <row r="14" spans="2:32">
      <c r="B14" s="631"/>
      <c r="C14" s="22" t="s">
        <v>40</v>
      </c>
      <c r="D14" s="122">
        <f>+(((('Balance de energía'!D14*1000000000)/'Balance Energético (u.físicas)'!$D$63)/1000)/'Balance Energético (u.físicas)'!$D$64)/1000</f>
        <v>52.917000000000009</v>
      </c>
      <c r="E14" s="93">
        <f>+(((('Balance de energía'!E14*1000000000)/'Balance Energético (u.físicas)'!E$63)/1000)/'Balance Energético (u.físicas)'!E$64)/1000</f>
        <v>-26.864771489562148</v>
      </c>
      <c r="F14" s="93">
        <f>+(((('Balance de energía'!F14*1000000000)/'Balance Energético (u.físicas)'!F$63)/1000)/'Balance Energético (u.físicas)'!F$64)/1000</f>
        <v>311.41505679857141</v>
      </c>
      <c r="G14" s="93">
        <f>+(((('Balance de energía'!G14*1000000000)/'Balance Energético (u.físicas)'!G$63)/1000)/'Balance Energético (u.físicas)'!G$64)/1000</f>
        <v>-59.404746165714293</v>
      </c>
      <c r="H14" s="93">
        <f>+(((('Balance de energía'!H14*1000000000)/'Balance Energético (u.físicas)'!H$63)/1000)/'Balance Energético (u.físicas)'!H$64)/1000</f>
        <v>0.27410000000000001</v>
      </c>
      <c r="I14" s="93">
        <f>+(((('Balance de energía'!I14*1000000000)/'Balance Energético (u.físicas)'!I$63)/1000)/'Balance Energético (u.físicas)'!I$64)/1000</f>
        <v>0</v>
      </c>
      <c r="J14" s="93">
        <f>+(((('Balance de energía'!J14*1000000000)/'Balance Energético (u.físicas)'!J$63)/1000)/'Balance Energético (u.físicas)'!J$64)/1000</f>
        <v>0</v>
      </c>
      <c r="K14" s="93">
        <f>+(((('Balance de energía'!K14*1000000000)/'Balance Energético (u.físicas)'!K$63)/1000)/'Balance Energético (u.físicas)'!K$64)/1000</f>
        <v>0</v>
      </c>
      <c r="L14" s="93">
        <f>+(((('Balance de energía'!L14*1000000000)/'Balance Energético (u.físicas)'!L$63)/1000)/'Balance Energético (u.físicas)'!L$64)/1000</f>
        <v>0</v>
      </c>
      <c r="M14" s="123">
        <f>+(((('Balance de energía'!M14*1000000000)/'Balance Energético (u.físicas)'!M$63)/1000)/'Balance Energético (u.físicas)'!M$64)/1000</f>
        <v>0</v>
      </c>
      <c r="N14" s="104">
        <f>+(((('Balance de energía'!N14*1000000000)/'Balance Energético (u.físicas)'!N$63)/1000)/'Balance Energético (u.físicas)'!N$64)/1000</f>
        <v>-165.87498945717044</v>
      </c>
      <c r="O14" s="104">
        <f>+(((('Balance de energía'!O14*1000000000)/'Balance Energético (u.físicas)'!O$63)/1000)/'Balance Energético (u.físicas)'!O$64)/1000</f>
        <v>-3.107079200000002</v>
      </c>
      <c r="P14" s="104">
        <f>+(((('Balance de energía'!P14*1000000000)/'Balance Energético (u.físicas)'!P$63)/1000)/'Balance Energético (u.físicas)'!P$64)/1000</f>
        <v>34.296955000000004</v>
      </c>
      <c r="Q14" s="104">
        <f>+(((('Balance de energía'!Q14*1000000000)/'Balance Energético (u.físicas)'!Q$63)/1000)/'Balance Energético (u.físicas)'!Q$64)/1000</f>
        <v>6.826003</v>
      </c>
      <c r="R14" s="104">
        <f>+(((('Balance de energía'!R14*1000000000)/'Balance Energético (u.físicas)'!R$63)/1000)/'Balance Energético (u.físicas)'!R$64)/1000</f>
        <v>34.658761865555569</v>
      </c>
      <c r="S14" s="104">
        <f>+(((('Balance de energía'!S14*1000000000)/'Balance Energético (u.físicas)'!S$63)/1000)/'Balance Energético (u.físicas)'!S$64)/1000</f>
        <v>-1.3636459999999999</v>
      </c>
      <c r="T14" s="104">
        <f>+(((('Balance de energía'!T14*1000000000)/'Balance Energético (u.físicas)'!T$63)/1000)/'Balance Energético (u.físicas)'!T$64)/1000</f>
        <v>-1.3300729999999985</v>
      </c>
      <c r="U14" s="104">
        <f>+(((('Balance de energía'!U14*1000000000)/'Balance Energético (u.físicas)'!U$63)/1000)/'Balance Energético (u.físicas)'!U$64)/1000</f>
        <v>18.583886999999997</v>
      </c>
      <c r="V14" s="104">
        <f>+(((('Balance de energía'!V14*1000000000)/'Balance Energético (u.físicas)'!V$63)/1000)/'Balance Energético (u.físicas)'!V$64)</f>
        <v>0</v>
      </c>
      <c r="W14" s="104">
        <f>+(((('Balance de energía'!W14*1000000000)/'Balance Energético (u.físicas)'!W$63)/1000)/'Balance Energético (u.físicas)'!W$64)/1000</f>
        <v>-19.906488234834285</v>
      </c>
      <c r="X14" s="104">
        <f>+(((('Balance de energía'!X14*1000000000)/'Balance Energético (u.físicas)'!X$63)/1000)/'Balance Energético (u.físicas)'!X$64)/1000</f>
        <v>-16.459619100771466</v>
      </c>
      <c r="Y14" s="109">
        <f>+(((('Balance de energía'!Y14*1000000000)/'Balance Energético (u.físicas)'!Y$63)/1000)/'Balance Energético (u.físicas)'!Y$64)/1000</f>
        <v>0</v>
      </c>
      <c r="Z14" s="104">
        <f>+(((('Balance de energía'!Z14*1000000000)/'Balance Energético (u.físicas)'!Z$63)/1000)/'Balance Energético (u.físicas)'!Z$64)/1000</f>
        <v>-7.7030081428571435</v>
      </c>
      <c r="AA14" s="104">
        <f>+(((('Balance de energía'!AA14*1000000000)/'Balance Energético (u.físicas)'!AA$63)/1000)/'Balance Energético (u.físicas)'!AA$64)/1000</f>
        <v>0</v>
      </c>
      <c r="AB14" s="104">
        <f>+(((('Balance de energía'!AB14*1000000000)/'Balance Energético (u.físicas)'!AB$63)/1000)/'Balance Energético (u.físicas)'!AB$64)/1000</f>
        <v>0</v>
      </c>
      <c r="AC14" s="104">
        <f>+(((('Balance de energía'!AC14*1000000000)/'Balance Energético (u.físicas)'!AC$63)/1000)/'Balance Energético (u.físicas)'!AC$64)/1000</f>
        <v>0</v>
      </c>
      <c r="AD14" s="133">
        <f>+(((('Balance de energía'!AD14*1000000000)/'Balance Energético (u.físicas)'!AD$63)/1000)/'Balance Energético (u.físicas)'!AD$64)/1000</f>
        <v>0</v>
      </c>
      <c r="AE14" s="133">
        <f>+(((('Balance de energía'!AE14*1000000000)/'Balance Energético (u.físicas)'!AE$63)/1000)/'Balance Energético (u.físicas)'!AE$64)/1000</f>
        <v>27.643999999999998</v>
      </c>
      <c r="AF14" s="247"/>
    </row>
    <row r="15" spans="2:32">
      <c r="B15" s="81"/>
      <c r="C15" s="27" t="s">
        <v>41</v>
      </c>
      <c r="D15" s="38">
        <f>+(((('Balance de energía'!D15*1000000000)/'Balance Energético (u.físicas)'!$D$63)/1000)/'Balance Energético (u.físicas)'!$D$64)/1000</f>
        <v>-1.1294223021133265E-12</v>
      </c>
      <c r="E15" s="38">
        <f>+(((('Balance de energía'!E15*1000000000)/'Balance Energético (u.físicas)'!E$63)/1000)/'Balance Energético (u.físicas)'!E$64)/1000</f>
        <v>-228.97162095794681</v>
      </c>
      <c r="F15" s="38">
        <f>+(((('Balance de energía'!F15*1000000000)/'Balance Energético (u.físicas)'!F$63)/1000)/'Balance Energético (u.físicas)'!F$64)/1000</f>
        <v>154.85689909990182</v>
      </c>
      <c r="G15" s="38">
        <f>+(((('Balance de energía'!G15*1000000000)/'Balance Energético (u.físicas)'!G$63)/1000)/'Balance Energético (u.físicas)'!G$64)/1000</f>
        <v>-603.11265029498145</v>
      </c>
      <c r="H15" s="38">
        <f>+(((('Balance de energía'!H15*1000000000)/'Balance Energético (u.físicas)'!H$63)/1000)/'Balance Energético (u.físicas)'!H$64)/1000</f>
        <v>1.000000001233872E-3</v>
      </c>
      <c r="I15" s="38">
        <f>+(((('Balance de energía'!I15*1000000000)/'Balance Energético (u.físicas)'!I$63)/1000)/'Balance Energético (u.físicas)'!I$64)/1000</f>
        <v>4.9572749006518615E-13</v>
      </c>
      <c r="J15" s="38">
        <f>+(((('Balance de energía'!J15*1000000000)/'Balance Energético (u.físicas)'!J$63)/1000)/'Balance Energético (u.físicas)'!J$64)/1000</f>
        <v>2.9756558973964956E-13</v>
      </c>
      <c r="K15" s="38">
        <f>+(((('Balance de energía'!K15*1000000000)/'Balance Energético (u.físicas)'!K$63)/1000)/'Balance Energético (u.físicas)'!K$64)/1000</f>
        <v>-7.270669854289396E-13</v>
      </c>
      <c r="L15" s="38">
        <f>+(((('Balance de energía'!L15*1000000000)/'Balance Energético (u.físicas)'!L$63)/1000)/'Balance Energético (u.físicas)'!L$64)/1000</f>
        <v>1.4370470000000271</v>
      </c>
      <c r="M15" s="39">
        <f>+(((('Balance de energía'!M15*1000000000)/'Balance Energético (u.físicas)'!M$63)/1000)/'Balance Energético (u.físicas)'!M$64)/1000</f>
        <v>0</v>
      </c>
      <c r="N15" s="40">
        <f>+(((('Balance de energía'!N15*1000000000)/'Balance Energético (u.físicas)'!N$63)/1000)/'Balance Energético (u.físicas)'!N$64)/1000</f>
        <v>30.990178260269637</v>
      </c>
      <c r="O15" s="40">
        <f>+(((('Balance de energía'!O15*1000000000)/'Balance Energético (u.físicas)'!O$63)/1000)/'Balance Energético (u.físicas)'!O$64)/1000</f>
        <v>7.9819164069998632</v>
      </c>
      <c r="P15" s="40">
        <f>+(((('Balance de energía'!P15*1000000000)/'Balance Energético (u.físicas)'!P$63)/1000)/'Balance Energético (u.físicas)'!P$64)/1000</f>
        <v>90.553620328902511</v>
      </c>
      <c r="Q15" s="40">
        <f>+(((('Balance de energía'!Q15*1000000000)/'Balance Energético (u.físicas)'!Q$63)/1000)/'Balance Energético (u.físicas)'!Q$64)/1000</f>
        <v>-6.4684120750234415</v>
      </c>
      <c r="R15" s="40">
        <f>+(((('Balance de energía'!R15*1000000000)/'Balance Energético (u.físicas)'!R$63)/1000)/'Balance Energético (u.físicas)'!R$64)/1000</f>
        <v>-45.418151842107271</v>
      </c>
      <c r="S15" s="40">
        <f>+(((('Balance de energía'!S15*1000000000)/'Balance Energético (u.físicas)'!S$63)/1000)/'Balance Energético (u.físicas)'!S$64)/1000</f>
        <v>0.15604623656243533</v>
      </c>
      <c r="T15" s="40">
        <f>+(((('Balance de energía'!T15*1000000000)/'Balance Energético (u.físicas)'!T$63)/1000)/'Balance Energético (u.físicas)'!T$64)/1000</f>
        <v>-10.927644615872262</v>
      </c>
      <c r="U15" s="40">
        <f>+(((('Balance de energía'!U15*1000000000)/'Balance Energético (u.físicas)'!U$63)/1000)/'Balance Energético (u.físicas)'!U$64)/1000</f>
        <v>-0.2818720000001248</v>
      </c>
      <c r="V15" s="40">
        <f>+(((('Balance de energía'!V15*1000000000)/'Balance Energético (u.físicas)'!V$63)/1000)/'Balance Energético (u.físicas)'!V$64)</f>
        <v>0</v>
      </c>
      <c r="W15" s="40">
        <f>+(((('Balance de energía'!W15*1000000000)/'Balance Energético (u.físicas)'!W$63)/1000)/'Balance Energético (u.físicas)'!W$64)/1000</f>
        <v>10.685649042857156</v>
      </c>
      <c r="X15" s="40">
        <f>+(((('Balance de energía'!X15*1000000000)/'Balance Energético (u.físicas)'!X$63)/1000)/'Balance Energético (u.físicas)'!X$64)/1000</f>
        <v>-14.45093350746874</v>
      </c>
      <c r="Y15" s="41">
        <f>+(((('Balance de energía'!Y15*1000000000)/'Balance Energético (u.físicas)'!Y$63)/1000)/'Balance Energético (u.físicas)'!Y$64)/1000</f>
        <v>4048.9731698204237</v>
      </c>
      <c r="Z15" s="40">
        <f>+(((('Balance de energía'!Z15*1000000000)/'Balance Energético (u.físicas)'!Z$63)/1000)/'Balance Energético (u.físicas)'!Z$64)/1000</f>
        <v>-2.6506399999999934</v>
      </c>
      <c r="AA15" s="40">
        <f>+(((('Balance de energía'!AA15*1000000000)/'Balance Energético (u.físicas)'!AA$63)/1000)/'Balance Energético (u.físicas)'!AA$64)/1000</f>
        <v>0</v>
      </c>
      <c r="AB15" s="40">
        <f>+(((('Balance de energía'!AB15*1000000000)/'Balance Energético (u.físicas)'!AB$63)/1000)/'Balance Energético (u.físicas)'!AB$64)/1000</f>
        <v>0</v>
      </c>
      <c r="AC15" s="40">
        <f>+(((('Balance de energía'!AC15*1000000000)/'Balance Energético (u.físicas)'!AC$63)/1000)/'Balance Energético (u.físicas)'!AC$64)/1000</f>
        <v>0</v>
      </c>
      <c r="AD15" s="41">
        <f>+(((('Balance de energía'!AD15*1000000000)/'Balance Energético (u.físicas)'!AD$63)/1000)/'Balance Energético (u.físicas)'!AD$64)/1000</f>
        <v>0</v>
      </c>
      <c r="AE15" s="41">
        <f>+(((('Balance de energía'!AE15*1000000000)/'Balance Energético (u.físicas)'!AE$63)/1000)/'Balance Energético (u.físicas)'!AE$64)/1000</f>
        <v>1.5440000000000174</v>
      </c>
      <c r="AF15" s="247"/>
    </row>
    <row r="16" spans="2:32">
      <c r="B16" s="81"/>
      <c r="C16" s="28" t="s">
        <v>42</v>
      </c>
      <c r="D16" s="42">
        <f>+(((('Balance de energía'!D16*1000000000)/'Balance Energético (u.físicas)'!$D$63)/1000)/'Balance Energético (u.físicas)'!$D$64)/1000</f>
        <v>9388.187004999998</v>
      </c>
      <c r="E16" s="42">
        <f>+(((('Balance de energía'!E16*1000000000)/'Balance Energético (u.físicas)'!E$63)/1000)/'Balance Energético (u.físicas)'!E$64)/1000</f>
        <v>6280.5529002877574</v>
      </c>
      <c r="F16" s="42">
        <f>+(((('Balance de energía'!F16*1000000000)/'Balance Energético (u.físicas)'!F$63)/1000)/'Balance Energético (u.físicas)'!F$64)/1000</f>
        <v>10016.738097915717</v>
      </c>
      <c r="G16" s="42">
        <f>+(((('Balance de energía'!G16*1000000000)/'Balance Energético (u.físicas)'!G$63)/1000)/'Balance Energético (u.físicas)'!G$64)/1000</f>
        <v>15676.666426816024</v>
      </c>
      <c r="H16" s="42">
        <f>+(((('Balance de energía'!H16*1000000000)/'Balance Energético (u.físicas)'!H$63)/1000)/'Balance Energético (u.físicas)'!H$64)/1000</f>
        <v>8470.0244999999977</v>
      </c>
      <c r="I16" s="42">
        <f>+(((('Balance de energía'!I16*1000000000)/'Balance Energético (u.físicas)'!I$63)/1000)/'Balance Energético (u.físicas)'!I$64)/1000</f>
        <v>18072.273096150006</v>
      </c>
      <c r="J16" s="42">
        <f>+(((('Balance de energía'!J16*1000000000)/'Balance Energético (u.físicas)'!J$63)/1000)/'Balance Energético (u.físicas)'!J$64)/1000</f>
        <v>7628.0980075519228</v>
      </c>
      <c r="K16" s="42">
        <f>+(((('Balance de energía'!K16*1000000000)/'Balance Energético (u.físicas)'!K$63)/1000)/'Balance Energético (u.físicas)'!K$64)/1000</f>
        <v>10565.366134202875</v>
      </c>
      <c r="L16" s="42">
        <f>+(((('Balance de energía'!L16*1000000000)/'Balance Energético (u.físicas)'!L$63)/1000)/'Balance Energético (u.físicas)'!L$64)/1000</f>
        <v>149.83321581678663</v>
      </c>
      <c r="M16" s="42">
        <f>+(((('Balance de energía'!M16*1000000000)/'Balance Energético (u.físicas)'!M$63)/1000)/'Balance Energético (u.físicas)'!M$64)/10000</f>
        <v>323.99999999999994</v>
      </c>
      <c r="N16" s="42">
        <f>+(((('Balance de energía'!N16*1000000000)/'Balance Energético (u.físicas)'!N$63)/1000)/'Balance Energético (u.físicas)'!N$64)/1000</f>
        <v>6878.3368285911711</v>
      </c>
      <c r="O16" s="42">
        <f>+(((('Balance de energía'!O16*1000000000)/'Balance Energético (u.físicas)'!O$63)/1000)/'Balance Energético (u.físicas)'!O$64)/1000</f>
        <v>-302.97876320000006</v>
      </c>
      <c r="P16" s="42">
        <f>+(((('Balance de energía'!P16*1000000000)/'Balance Energético (u.físicas)'!P$63)/1000)/'Balance Energético (u.físicas)'!P$64)/1000</f>
        <v>988.42554000000018</v>
      </c>
      <c r="Q16" s="42">
        <f>+(((('Balance de energía'!Q16*1000000000)/'Balance Energético (u.físicas)'!Q$63)/1000)/'Balance Energético (u.físicas)'!Q$64)/1000</f>
        <v>-6.826003</v>
      </c>
      <c r="R16" s="42">
        <f>+(((('Balance de energía'!R16*1000000000)/'Balance Energético (u.físicas)'!R$63)/1000)/'Balance Energético (u.físicas)'!R$64)/1000</f>
        <v>1001.7410485844446</v>
      </c>
      <c r="S16" s="42">
        <f>+(((('Balance de energía'!S16*1000000000)/'Balance Energético (u.físicas)'!S$63)/1000)/'Balance Energético (u.físicas)'!S$64)/1000</f>
        <v>1.3636459999999999</v>
      </c>
      <c r="T16" s="42">
        <f>+(((('Balance de energía'!T16*1000000000)/'Balance Energético (u.físicas)'!T$63)/1000)/'Balance Energético (u.físicas)'!T$64)/1000</f>
        <v>573.39518800300016</v>
      </c>
      <c r="U16" s="42">
        <f>+(((('Balance de energía'!U16*1000000000)/'Balance Energético (u.físicas)'!U$63)/1000)/'Balance Energético (u.físicas)'!U$64)/1000</f>
        <v>202.41458399999991</v>
      </c>
      <c r="V16" s="42">
        <f>+(((('Balance de energía'!V16*1000000000)/'Balance Energético (u.físicas)'!V$63)/1000)/'Balance Energético (u.físicas)'!V$64)</f>
        <v>0</v>
      </c>
      <c r="W16" s="42">
        <f>+(((('Balance de energía'!W16*1000000000)/'Balance Energético (u.físicas)'!W$63)/1000)/'Balance Energético (u.físicas)'!W$64)/1000</f>
        <v>-11.481074904929548</v>
      </c>
      <c r="X16" s="42">
        <f>+(((('Balance de energía'!X16*1000000000)/'Balance Energético (u.físicas)'!X$63)/1000)/'Balance Energético (u.físicas)'!X$64)/1000</f>
        <v>16.459619100771466</v>
      </c>
      <c r="Y16" s="102">
        <f>+(((('Balance de energía'!Y16*1000000000)/'Balance Energético (u.físicas)'!Y$63)/1000)/'Balance Energético (u.físicas)'!Y$64)/1000</f>
        <v>0</v>
      </c>
      <c r="Z16" s="42">
        <f>+(((('Balance de energía'!Z16*1000000000)/'Balance Energético (u.físicas)'!Z$63)/1000)/'Balance Energético (u.físicas)'!Z$64)/1000</f>
        <v>-53.516647571428564</v>
      </c>
      <c r="AA16" s="42">
        <f>+(((('Balance de energía'!AA16*1000000000)/'Balance Energético (u.físicas)'!AA$63)/1000)/'Balance Energético (u.físicas)'!AA$64)/1000</f>
        <v>0</v>
      </c>
      <c r="AB16" s="42">
        <f>+(((('Balance de energía'!AB16*1000000000)/'Balance Energético (u.físicas)'!AB$63)/1000)/'Balance Energético (u.físicas)'!AB$64)/1000</f>
        <v>0</v>
      </c>
      <c r="AC16" s="42">
        <f>+(((('Balance de energía'!AC16*1000000000)/'Balance Energético (u.físicas)'!AC$63)/1000)/'Balance Energético (u.físicas)'!AC$64)/1000</f>
        <v>0</v>
      </c>
      <c r="AD16" s="102">
        <f>+(((('Balance de energía'!AD16*1000000000)/'Balance Energético (u.físicas)'!AD$63)/1000)/'Balance Energético (u.físicas)'!AD$64)/1000</f>
        <v>0</v>
      </c>
      <c r="AE16" s="102">
        <f>+(((('Balance de energía'!AE16*1000000000)/'Balance Energético (u.físicas)'!AE$63)/1000)/'Balance Energético (u.físicas)'!AE$64)/1000</f>
        <v>-805.68500000000017</v>
      </c>
      <c r="AF16" s="247"/>
    </row>
    <row r="17" spans="2:35" ht="13.5" customHeight="1">
      <c r="B17" s="623" t="s">
        <v>43</v>
      </c>
      <c r="C17" s="112" t="s">
        <v>44</v>
      </c>
      <c r="D17" s="30">
        <f>+(((('Balance de energía'!D17*1000000000)/'Balance Energético (u.físicas)'!D$63)/1000)/'Balance Energético (u.físicas)'!D$64)/1000</f>
        <v>0</v>
      </c>
      <c r="E17" s="31">
        <f>+(((('Balance de energía'!E17*1000000000)/'Balance Energético (u.físicas)'!E$63)/1000)/'Balance Energético (u.físicas)'!E$64)/1000</f>
        <v>0</v>
      </c>
      <c r="F17" s="31">
        <f>+(((('Balance de energía'!F17*1000000000)/'Balance Energético (u.físicas)'!F$63)/1000)/'Balance Energético (u.físicas)'!F$64)/1000</f>
        <v>0</v>
      </c>
      <c r="G17" s="31">
        <f>+(((('Balance de energía'!G17*1000000000)/'Balance Energético (u.físicas)'!G$63)/1000)/'Balance Energético (u.físicas)'!G$64)/1000</f>
        <v>0</v>
      </c>
      <c r="H17" s="31">
        <f>+(((('Balance de energía'!H17*1000000000)/'Balance Energético (u.físicas)'!H$63)/1000)/'Balance Energético (u.físicas)'!H$64)/1000</f>
        <v>0</v>
      </c>
      <c r="I17" s="31">
        <f>+(((('Balance de energía'!I17*1000000000)/'Balance Energético (u.físicas)'!I$63)/1000)/'Balance Energético (u.físicas)'!I$64)/1000</f>
        <v>0</v>
      </c>
      <c r="J17" s="31">
        <f>+(((('Balance de energía'!J17*1000000000)/'Balance Energético (u.físicas)'!J$63)/1000)/'Balance Energético (u.físicas)'!J$64)/1000</f>
        <v>0</v>
      </c>
      <c r="K17" s="31">
        <f>+(((('Balance de energía'!K17*1000000000)/'Balance Energético (u.físicas)'!K$63)/1000)/'Balance Energético (u.físicas)'!K$64)/1000</f>
        <v>0</v>
      </c>
      <c r="L17" s="31">
        <f>+(((('Balance de energía'!L17*1000000000)/'Balance Energético (u.físicas)'!L$63)/1000)/'Balance Energético (u.físicas)'!L$64)/1000</f>
        <v>0</v>
      </c>
      <c r="M17" s="32">
        <f>+(((('Balance de energía'!M17*1000000000)/'Balance Energético (u.físicas)'!M$63)/1000)/'Balance Energético (u.físicas)'!M$64)/1000</f>
        <v>0</v>
      </c>
      <c r="N17" s="31">
        <f>+(((('Balance de energía'!N17*1000000000)/'Balance Energético (u.físicas)'!N$63)/1000)/'Balance Energético (u.físicas)'!N$64)/1000</f>
        <v>0</v>
      </c>
      <c r="O17" s="31">
        <f>+(((('Balance de energía'!O17*1000000000)/'Balance Energético (u.físicas)'!O$63)/1000)/'Balance Energético (u.físicas)'!O$64)/1000</f>
        <v>0</v>
      </c>
      <c r="P17" s="31">
        <f>+(((('Balance de energía'!P17*1000000000)/'Balance Energético (u.físicas)'!P$63)/1000)/'Balance Energético (u.físicas)'!P$64)/1000</f>
        <v>0</v>
      </c>
      <c r="Q17" s="31">
        <f>+(((('Balance de energía'!Q17*1000000000)/'Balance Energético (u.físicas)'!Q$63)/1000)/'Balance Energético (u.físicas)'!Q$64)/1000</f>
        <v>0</v>
      </c>
      <c r="R17" s="31">
        <f>+(((('Balance de energía'!R17*1000000000)/'Balance Energético (u.físicas)'!R$63)/1000)/'Balance Energético (u.físicas)'!R$64)/1000</f>
        <v>0</v>
      </c>
      <c r="S17" s="31">
        <f>+(((('Balance de energía'!S17*1000000000)/'Balance Energético (u.físicas)'!S$63)/1000)/'Balance Energético (u.físicas)'!S$64)/1000</f>
        <v>0</v>
      </c>
      <c r="T17" s="31">
        <f>+(((('Balance de energía'!T17*1000000000)/'Balance Energético (u.físicas)'!T$63)/1000)/'Balance Energético (u.físicas)'!T$64)/1000</f>
        <v>0</v>
      </c>
      <c r="U17" s="31">
        <f>+(((('Balance de energía'!U17*1000000000)/'Balance Energético (u.físicas)'!U$63)/1000)/'Balance Energético (u.físicas)'!U$64)/1000</f>
        <v>0</v>
      </c>
      <c r="V17" s="31">
        <f>+(((('Balance de energía'!V17*1000000000)/'Balance Energético (u.físicas)'!V$63)/1000)/'Balance Energético (u.físicas)'!V$64)</f>
        <v>0</v>
      </c>
      <c r="W17" s="31">
        <f>+(((('Balance de energía'!W17*1000000000)/'Balance Energético (u.físicas)'!W$63)/1000)/'Balance Energético (u.físicas)'!W$64)/1000</f>
        <v>0</v>
      </c>
      <c r="X17" s="31">
        <f>+(((('Balance de energía'!X17*1000000000)/'Balance Energético (u.físicas)'!X$63)/1000)/'Balance Energético (u.físicas)'!X$64)/1000</f>
        <v>0</v>
      </c>
      <c r="Y17" s="43">
        <f>+(((('Balance de energía'!Y17*1000000000)/'Balance Energético (u.físicas)'!Y$63)/1000)/'Balance Energético (u.físicas)'!Y$64)/1000</f>
        <v>0</v>
      </c>
      <c r="Z17" s="31">
        <f>+(((('Balance de energía'!Z17*1000000000)/'Balance Energético (u.físicas)'!Z$63)/1000)/'Balance Energético (u.físicas)'!Z$64)/1000</f>
        <v>0</v>
      </c>
      <c r="AA17" s="31">
        <f>+(((('Balance de energía'!AA17*1000000000)/'Balance Energético (u.físicas)'!AA$63)/1000)/'Balance Energético (u.físicas)'!AA$64)/1000</f>
        <v>0</v>
      </c>
      <c r="AB17" s="31">
        <f>+(((('Balance de energía'!AB17*1000000000)/'Balance Energético (u.físicas)'!AB$63)/1000)/'Balance Energético (u.físicas)'!AB$64)/1000</f>
        <v>0</v>
      </c>
      <c r="AC17" s="31">
        <f>+(((('Balance de energía'!AC17*1000000000)/'Balance Energético (u.físicas)'!AC$63)/1000)/'Balance Energético (u.físicas)'!AC$64)/1000</f>
        <v>0</v>
      </c>
      <c r="AD17" s="43">
        <f>+(((('Balance de energía'!AD17*1000000000)/'Balance Energético (u.físicas)'!AD$63)/1000)/'Balance Energético (u.físicas)'!AD$64)/1000</f>
        <v>0</v>
      </c>
      <c r="AE17" s="43">
        <f>+(((('Balance de energía'!AE17*1000000000)/'Balance Energético (u.físicas)'!AE$63)/1000)/'Balance Energético (u.físicas)'!AE$64)/1000</f>
        <v>0</v>
      </c>
      <c r="AF17" s="247"/>
      <c r="AI17" s="250"/>
    </row>
    <row r="18" spans="2:35" ht="14.6">
      <c r="B18" s="624"/>
      <c r="C18" s="112" t="s">
        <v>45</v>
      </c>
      <c r="D18" s="122">
        <f>+(((('Balance de energía'!D18*1000000000)/'Balance Energético (u.físicas)'!$D$63)/1000)/'Balance Energético (u.físicas)'!$D$64)/1000</f>
        <v>0</v>
      </c>
      <c r="E18" s="93">
        <f>+(((('Balance de energía'!E18*1000000000)/'Balance Energético (u.físicas)'!E$63)/1000)/'Balance Energético (u.físicas)'!E$64)/1000</f>
        <v>-3301.3631381814935</v>
      </c>
      <c r="F18" s="93">
        <f>+(((('Balance de energía'!F18*1000000000)/'Balance Energético (u.físicas)'!F$63)/1000)/'Balance Energético (u.físicas)'!F$64)/1000</f>
        <v>-9069.4030295600987</v>
      </c>
      <c r="G18" s="93">
        <f>+(((('Balance de energía'!G18*1000000000)/'Balance Energético (u.físicas)'!G$63)/1000)/'Balance Energético (u.físicas)'!G$64)/1000</f>
        <v>-1601.4033854298289</v>
      </c>
      <c r="H18" s="93">
        <f>+(((('Balance de energía'!H18*1000000000)/'Balance Energético (u.físicas)'!H$63)/1000)/'Balance Energético (u.físicas)'!H$64)/1000</f>
        <v>0</v>
      </c>
      <c r="I18" s="93">
        <f>+(((('Balance de energía'!I18*1000000000)/'Balance Energético (u.físicas)'!I$63)/1000)/'Balance Energético (u.físicas)'!I$64)/1000</f>
        <v>-17904.691054150004</v>
      </c>
      <c r="J18" s="93">
        <f>+(((('Balance de energía'!J18*1000000000)/'Balance Energético (u.físicas)'!J$63)/1000)/'Balance Energético (u.físicas)'!J$64)/1000</f>
        <v>-7627.8558075519231</v>
      </c>
      <c r="K18" s="93">
        <f>+(((('Balance de energía'!K18*1000000000)/'Balance Energético (u.físicas)'!K$63)/1000)/'Balance Energético (u.físicas)'!K$64)/1000</f>
        <v>-10506.579664022876</v>
      </c>
      <c r="L18" s="93">
        <f>+(((('Balance de energía'!L18*1000000000)/'Balance Energético (u.físicas)'!L$63)/1000)/'Balance Energético (u.físicas)'!L$64)/1000</f>
        <v>-75.141491816786584</v>
      </c>
      <c r="M18" s="123">
        <f>+(((('Balance de energía'!M18*1000000000)/'Balance Energético (u.físicas)'!M$63)/1000)/'Balance Energético (u.físicas)'!M$64)/10000</f>
        <v>-323.99999999999994</v>
      </c>
      <c r="N18" s="93">
        <f>+(((('Balance de energía'!N18*1000000000)/'Balance Energético (u.físicas)'!N$63)/1000)/'Balance Energético (u.físicas)'!N$64)/1000</f>
        <v>-450.21566746600001</v>
      </c>
      <c r="O18" s="93">
        <f>+(((('Balance de energía'!O18*1000000000)/'Balance Energético (u.físicas)'!O$63)/1000)/'Balance Energético (u.físicas)'!O$64)/1000</f>
        <v>-2.6911219999999996</v>
      </c>
      <c r="P18" s="93">
        <f>+(((('Balance de energía'!P18*1000000000)/'Balance Energético (u.físicas)'!P$63)/1000)/'Balance Energético (u.físicas)'!P$64)/1000</f>
        <v>0</v>
      </c>
      <c r="Q18" s="93">
        <f>+(((('Balance de energía'!Q18*1000000000)/'Balance Energético (u.físicas)'!Q$63)/1000)/'Balance Energético (u.físicas)'!Q$64)/1000</f>
        <v>0</v>
      </c>
      <c r="R18" s="93">
        <f>+(((('Balance de energía'!R18*1000000000)/'Balance Energético (u.físicas)'!R$63)/1000)/'Balance Energético (u.físicas)'!R$64)/1000</f>
        <v>-1.2160499999999999</v>
      </c>
      <c r="S18" s="93">
        <f>+(((('Balance de energía'!S18*1000000000)/'Balance Energético (u.físicas)'!S$63)/1000)/'Balance Energético (u.físicas)'!S$64)/1000</f>
        <v>0</v>
      </c>
      <c r="T18" s="93">
        <f>+(((('Balance de energía'!T18*1000000000)/'Balance Energético (u.físicas)'!T$63)/1000)/'Balance Energético (u.físicas)'!T$64)/1000</f>
        <v>0</v>
      </c>
      <c r="U18" s="93">
        <f>+(((('Balance de energía'!U18*1000000000)/'Balance Energético (u.físicas)'!U$63)/1000)/'Balance Energético (u.físicas)'!U$64)/1000</f>
        <v>0</v>
      </c>
      <c r="V18" s="93">
        <f>+(((('Balance de energía'!V18*1000000000)/'Balance Energético (u.físicas)'!V$63)/1000)/'Balance Energético (u.físicas)'!V$64)</f>
        <v>0</v>
      </c>
      <c r="W18" s="93">
        <f>+(((('Balance de energía'!W18*1000000000)/'Balance Energético (u.físicas)'!W$63)/1000)/'Balance Energético (u.físicas)'!W$64)/1000</f>
        <v>-173.97984184986859</v>
      </c>
      <c r="X18" s="93">
        <f>+(((('Balance de energía'!X18*1000000000)/'Balance Energético (u.físicas)'!X$63)/1000)/'Balance Energético (u.físicas)'!X$64)/1000</f>
        <v>0</v>
      </c>
      <c r="Y18" s="128">
        <f>+(((('Balance de energía'!Y18*1000000000)/'Balance Energético (u.físicas)'!Y$63)/1000)/'Balance Energético (u.físicas)'!Y$64)/1000</f>
        <v>80569.555288059841</v>
      </c>
      <c r="Z18" s="93">
        <f>+(((('Balance de energía'!Z18*1000000000)/'Balance Energético (u.físicas)'!Z$63)/1000)/'Balance Energético (u.físicas)'!Z$64)/1000</f>
        <v>0</v>
      </c>
      <c r="AA18" s="93">
        <f>+(((('Balance de energía'!AA18*1000000000)/'Balance Energético (u.físicas)'!AA$63)/1000)/'Balance Energético (u.físicas)'!AA$64)/1000</f>
        <v>0</v>
      </c>
      <c r="AB18" s="93">
        <f>+(((('Balance de energía'!AB18*1000000000)/'Balance Energético (u.físicas)'!AB$63)/1000)/'Balance Energético (u.físicas)'!AB$64)/1000</f>
        <v>0</v>
      </c>
      <c r="AC18" s="93">
        <f>+(((('Balance de energía'!AC18*1000000000)/'Balance Energético (u.físicas)'!AC$63)/1000)/'Balance Energético (u.físicas)'!AC$64)/1000</f>
        <v>0</v>
      </c>
      <c r="AD18" s="128">
        <f>+(((('Balance de energía'!AD18*1000000000)/'Balance Energético (u.físicas)'!AD$63)/1000)/'Balance Energético (u.físicas)'!AD$64)/1000</f>
        <v>0</v>
      </c>
      <c r="AE18" s="128">
        <f>+(((('Balance de energía'!AE18*1000000000)/'Balance Energético (u.físicas)'!AE$63)/1000)/'Balance Energético (u.físicas)'!AE$64)/1000</f>
        <v>0</v>
      </c>
      <c r="AF18" s="247"/>
      <c r="AI18" s="250"/>
    </row>
    <row r="19" spans="2:35" ht="14.6">
      <c r="B19" s="624"/>
      <c r="C19" s="112" t="s">
        <v>46</v>
      </c>
      <c r="D19" s="122">
        <f>+(((('Balance de energía'!D19*1000000000)/'Balance Energético (u.físicas)'!$D$63)/1000)/'Balance Energético (u.físicas)'!$D$64)/1000</f>
        <v>0</v>
      </c>
      <c r="E19" s="93">
        <f>+(((('Balance de energía'!E19*1000000000)/'Balance Energético (u.físicas)'!E$63)/1000)/'Balance Energético (u.físicas)'!E$64)/1000</f>
        <v>-110.06377454857616</v>
      </c>
      <c r="F19" s="93">
        <f>+(((('Balance de energía'!F19*1000000000)/'Balance Energético (u.físicas)'!F$63)/1000)/'Balance Energético (u.físicas)'!F$64)/1000</f>
        <v>0</v>
      </c>
      <c r="G19" s="93">
        <f>+(((('Balance de energía'!G19*1000000000)/'Balance Energético (u.físicas)'!G$63)/1000)/'Balance Energético (u.físicas)'!G$64)/1000</f>
        <v>-5696.9275651181442</v>
      </c>
      <c r="H19" s="93">
        <f>+(((('Balance de energía'!H19*1000000000)/'Balance Energético (u.físicas)'!H$63)/1000)/'Balance Energético (u.físicas)'!H$64)/1000</f>
        <v>-8470.0234999999975</v>
      </c>
      <c r="I19" s="93">
        <f>+(((('Balance de energía'!I19*1000000000)/'Balance Energético (u.físicas)'!I$63)/1000)/'Balance Energético (u.físicas)'!I$64)/1000</f>
        <v>-167.58204199999994</v>
      </c>
      <c r="J19" s="93">
        <f>+(((('Balance de energía'!J19*1000000000)/'Balance Energético (u.físicas)'!J$63)/1000)/'Balance Energético (u.físicas)'!J$64)/1000</f>
        <v>-0.24220000000000003</v>
      </c>
      <c r="K19" s="93">
        <f>+(((('Balance de energía'!K19*1000000000)/'Balance Energético (u.físicas)'!K$63)/1000)/'Balance Energético (u.físicas)'!K$64)/1000</f>
        <v>-58.786470179999988</v>
      </c>
      <c r="L19" s="93">
        <f>+(((('Balance de energía'!L19*1000000000)/'Balance Energético (u.físicas)'!L$63)/1000)/'Balance Energético (u.físicas)'!L$64)/1000</f>
        <v>-25.448936</v>
      </c>
      <c r="M19" s="123">
        <f>+(((('Balance de energía'!M19*1000000000)/'Balance Energético (u.físicas)'!M$63)/1000)/'Balance Energético (u.físicas)'!M$64)/1000</f>
        <v>0</v>
      </c>
      <c r="N19" s="93">
        <f>+(((('Balance de energía'!N19*1000000000)/'Balance Energético (u.físicas)'!N$63)/1000)/'Balance Energético (u.físicas)'!N$64)/1000</f>
        <v>-99.685488830190366</v>
      </c>
      <c r="O19" s="93">
        <f>+(((('Balance de energía'!O19*1000000000)/'Balance Energético (u.físicas)'!O$63)/1000)/'Balance Energético (u.físicas)'!O$64)/1000</f>
        <v>-59.202282999999987</v>
      </c>
      <c r="P19" s="93">
        <f>+(((('Balance de energía'!P19*1000000000)/'Balance Energético (u.físicas)'!P$63)/1000)/'Balance Energético (u.físicas)'!P$64)/1000</f>
        <v>0</v>
      </c>
      <c r="Q19" s="93">
        <f>+(((('Balance de energía'!Q19*1000000000)/'Balance Energético (u.físicas)'!Q$63)/1000)/'Balance Energético (u.físicas)'!Q$64)/1000</f>
        <v>0</v>
      </c>
      <c r="R19" s="93">
        <f>+(((('Balance de energía'!R19*1000000000)/'Balance Energético (u.físicas)'!R$63)/1000)/'Balance Energético (u.físicas)'!R$64)/1000</f>
        <v>-0.27816250000000003</v>
      </c>
      <c r="S19" s="93">
        <f>+(((('Balance de energía'!S19*1000000000)/'Balance Energético (u.físicas)'!S$63)/1000)/'Balance Energético (u.físicas)'!S$64)/1000</f>
        <v>0</v>
      </c>
      <c r="T19" s="93">
        <f>+(((('Balance de energía'!T19*1000000000)/'Balance Energético (u.físicas)'!T$63)/1000)/'Balance Energético (u.físicas)'!T$64)/1000</f>
        <v>0</v>
      </c>
      <c r="U19" s="93">
        <f>+(((('Balance de energía'!U19*1000000000)/'Balance Energético (u.físicas)'!U$63)/1000)/'Balance Energético (u.físicas)'!U$64)/1000</f>
        <v>0</v>
      </c>
      <c r="V19" s="93">
        <f>+(((('Balance de energía'!V19*1000000000)/'Balance Energético (u.físicas)'!V$63)/1000)/'Balance Energético (u.físicas)'!V$64)</f>
        <v>0</v>
      </c>
      <c r="W19" s="93">
        <f>+(((('Balance de energía'!W19*1000000000)/'Balance Energético (u.físicas)'!W$63)/1000)/'Balance Energético (u.físicas)'!W$64)/1000</f>
        <v>-0.14559899999999998</v>
      </c>
      <c r="X19" s="93">
        <f>+(((('Balance de energía'!X19*1000000000)/'Balance Energético (u.físicas)'!X$63)/1000)/'Balance Energético (u.físicas)'!X$64)/1000</f>
        <v>0</v>
      </c>
      <c r="Y19" s="128">
        <f>+(((('Balance de energía'!Y19*1000000000)/'Balance Energético (u.físicas)'!Y$63)/1000)/'Balance Energético (u.físicas)'!Y$64)/1000</f>
        <v>6808.8872095120005</v>
      </c>
      <c r="Z19" s="93">
        <f>+(((('Balance de energía'!Z19*1000000000)/'Balance Energético (u.físicas)'!Z$63)/1000)/'Balance Energético (u.físicas)'!Z$64)/1000</f>
        <v>0</v>
      </c>
      <c r="AA19" s="93">
        <f>+(((('Balance de energía'!AA19*1000000000)/'Balance Energético (u.físicas)'!AA$63)/1000)/'Balance Energético (u.físicas)'!AA$64)/1000</f>
        <v>0</v>
      </c>
      <c r="AB19" s="93">
        <f>+(((('Balance de energía'!AB19*1000000000)/'Balance Energético (u.físicas)'!AB$63)/1000)/'Balance Energético (u.físicas)'!AB$64)/1000</f>
        <v>0</v>
      </c>
      <c r="AC19" s="93">
        <f>+(((('Balance de energía'!AC19*1000000000)/'Balance Energético (u.físicas)'!AC$63)/1000)/'Balance Energético (u.físicas)'!AC$64)/1000</f>
        <v>0</v>
      </c>
      <c r="AD19" s="128">
        <f>+(((('Balance de energía'!AD19*1000000000)/'Balance Energético (u.físicas)'!AD$63)/1000)/'Balance Energético (u.físicas)'!AD$64)/1000</f>
        <v>0</v>
      </c>
      <c r="AE19" s="128">
        <f>+(((('Balance de energía'!AE19*1000000000)/'Balance Energético (u.físicas)'!AE$63)/1000)/'Balance Energético (u.físicas)'!AE$64)/1000</f>
        <v>0</v>
      </c>
      <c r="AF19" s="247"/>
      <c r="AI19" s="250"/>
    </row>
    <row r="20" spans="2:35" ht="14.6">
      <c r="B20" s="624"/>
      <c r="C20" s="112" t="s">
        <v>47</v>
      </c>
      <c r="D20" s="122">
        <f>+(((('Balance de energía'!D20*1000000000)/'Balance Energético (u.físicas)'!$D$63)/1000)/'Balance Energético (u.físicas)'!$D$64)/1000</f>
        <v>0</v>
      </c>
      <c r="E20" s="93">
        <f>+(((('Balance de energía'!E20*1000000000)/'Balance Energético (u.físicas)'!E$63)/1000)/'Balance Energético (u.físicas)'!E$64)/1000</f>
        <v>0</v>
      </c>
      <c r="F20" s="93">
        <f>+(((('Balance de energía'!F20*1000000000)/'Balance Energético (u.físicas)'!F$63)/1000)/'Balance Energético (u.físicas)'!F$64)/1000</f>
        <v>-553.87632445714291</v>
      </c>
      <c r="G20" s="93">
        <f>+(((('Balance de energía'!G20*1000000000)/'Balance Energético (u.físicas)'!G$63)/1000)/'Balance Energético (u.físicas)'!G$64)/1000</f>
        <v>0</v>
      </c>
      <c r="H20" s="93">
        <f>+(((('Balance de energía'!H20*1000000000)/'Balance Energético (u.físicas)'!H$63)/1000)/'Balance Energético (u.físicas)'!H$64)/1000</f>
        <v>0</v>
      </c>
      <c r="I20" s="93">
        <f>+(((('Balance de energía'!I20*1000000000)/'Balance Energético (u.físicas)'!I$63)/1000)/'Balance Energético (u.físicas)'!I$64)/1000</f>
        <v>0</v>
      </c>
      <c r="J20" s="93">
        <f>+(((('Balance de energía'!J20*1000000000)/'Balance Energético (u.físicas)'!J$63)/1000)/'Balance Energético (u.físicas)'!J$64)/1000</f>
        <v>0</v>
      </c>
      <c r="K20" s="93">
        <f>+(((('Balance de energía'!K20*1000000000)/'Balance Energético (u.físicas)'!K$63)/1000)/'Balance Energético (u.físicas)'!K$64)/1000</f>
        <v>0</v>
      </c>
      <c r="L20" s="93">
        <f>+(((('Balance de energía'!L20*1000000000)/'Balance Energético (u.físicas)'!L$63)/1000)/'Balance Energético (u.físicas)'!L$64)/1000</f>
        <v>0</v>
      </c>
      <c r="M20" s="123">
        <f>+(((('Balance de energía'!M20*1000000000)/'Balance Energético (u.físicas)'!M$63)/1000)/'Balance Energético (u.físicas)'!M$64)/1000</f>
        <v>0</v>
      </c>
      <c r="N20" s="93">
        <f>+(((('Balance de energía'!N20*1000000000)/'Balance Energético (u.físicas)'!N$63)/1000)/'Balance Energético (u.físicas)'!N$64)/1000</f>
        <v>0</v>
      </c>
      <c r="O20" s="93">
        <f>+(((('Balance de energía'!O20*1000000000)/'Balance Energético (u.físicas)'!O$63)/1000)/'Balance Energético (u.físicas)'!O$64)/1000</f>
        <v>0</v>
      </c>
      <c r="P20" s="93">
        <f>+(((('Balance de energía'!P20*1000000000)/'Balance Energético (u.físicas)'!P$63)/1000)/'Balance Energético (u.físicas)'!P$64)/1000</f>
        <v>0</v>
      </c>
      <c r="Q20" s="93">
        <f>+(((('Balance de energía'!Q20*1000000000)/'Balance Energético (u.físicas)'!Q$63)/1000)/'Balance Energético (u.físicas)'!Q$64)/1000</f>
        <v>0</v>
      </c>
      <c r="R20" s="93">
        <f>+(((('Balance de energía'!R20*1000000000)/'Balance Energético (u.físicas)'!R$63)/1000)/'Balance Energético (u.físicas)'!R$64)/1000</f>
        <v>0</v>
      </c>
      <c r="S20" s="93">
        <f>+(((('Balance de energía'!S20*1000000000)/'Balance Energético (u.físicas)'!S$63)/1000)/'Balance Energético (u.físicas)'!S$64)/1000</f>
        <v>0</v>
      </c>
      <c r="T20" s="93">
        <f>+(((('Balance de energía'!T20*1000000000)/'Balance Energético (u.físicas)'!T$63)/1000)/'Balance Energético (u.físicas)'!T$64)/1000</f>
        <v>0</v>
      </c>
      <c r="U20" s="93">
        <f>+(((('Balance de energía'!U20*1000000000)/'Balance Energético (u.físicas)'!U$63)/1000)/'Balance Energético (u.físicas)'!U$64)/1000</f>
        <v>0</v>
      </c>
      <c r="V20" s="93">
        <f>+(((('Balance de energía'!V20*1000000000)/'Balance Energético (u.físicas)'!V$63)/1000)/'Balance Energético (u.físicas)'!V$64)</f>
        <v>0</v>
      </c>
      <c r="W20" s="93">
        <f>+(((('Balance de energía'!W20*1000000000)/'Balance Energético (u.físicas)'!W$63)/1000)/'Balance Energético (u.físicas)'!W$64)/1000</f>
        <v>0</v>
      </c>
      <c r="X20" s="93">
        <f>+(((('Balance de energía'!X20*1000000000)/'Balance Energético (u.físicas)'!X$63)/1000)/'Balance Energético (u.físicas)'!X$64)/1000</f>
        <v>0</v>
      </c>
      <c r="Y20" s="128">
        <f>+(((('Balance de energía'!Y20*1000000000)/'Balance Energético (u.físicas)'!Y$63)/1000)/'Balance Energético (u.físicas)'!Y$64)/1000</f>
        <v>0</v>
      </c>
      <c r="Z20" s="93">
        <f>+(((('Balance de energía'!Z20*1000000000)/'Balance Energético (u.físicas)'!Z$63)/1000)/'Balance Energético (u.físicas)'!Z$64)/1000</f>
        <v>368.21779920000017</v>
      </c>
      <c r="AA20" s="93">
        <f>+(((('Balance de energía'!AA20*1000000000)/'Balance Energético (u.físicas)'!AA$63)/1000)/'Balance Energético (u.físicas)'!AA$64)/1000</f>
        <v>201078.24175824178</v>
      </c>
      <c r="AB20" s="93">
        <f>+(((('Balance de energía'!AB20*1000000000)/'Balance Energético (u.físicas)'!AB$63)/1000)/'Balance Energético (u.físicas)'!AB$64)/1000</f>
        <v>13.988461538461538</v>
      </c>
      <c r="AC20" s="93">
        <f>+(((('Balance de energía'!AC20*1000000000)/'Balance Energético (u.físicas)'!AC$63)/1000)/'Balance Energético (u.físicas)'!AC$64)/1000</f>
        <v>0</v>
      </c>
      <c r="AD20" s="128">
        <f>+(((('Balance de energía'!AD20*1000000000)/'Balance Energético (u.físicas)'!AD$63)/1000)/'Balance Energético (u.físicas)'!AD$64)/1000</f>
        <v>0</v>
      </c>
      <c r="AE20" s="128">
        <f>+(((('Balance de energía'!AE20*1000000000)/'Balance Energético (u.físicas)'!AE$63)/1000)/'Balance Energético (u.físicas)'!AE$64)/1000</f>
        <v>0</v>
      </c>
      <c r="AF20" s="247"/>
      <c r="AI20" s="250"/>
    </row>
    <row r="21" spans="2:35" ht="14.6">
      <c r="B21" s="624"/>
      <c r="C21" s="112" t="s">
        <v>48</v>
      </c>
      <c r="D21" s="122">
        <f>+(((('Balance de energía'!D21*1000000000)/'Balance Energético (u.físicas)'!$D$63)/1000)/'Balance Energético (u.físicas)'!$D$64)/1000</f>
        <v>0</v>
      </c>
      <c r="E21" s="93">
        <f>+(((('Balance de energía'!E21*1000000000)/'Balance Energético (u.físicas)'!E$63)/1000)/'Balance Energético (u.físicas)'!E$64)/1000</f>
        <v>0</v>
      </c>
      <c r="F21" s="93">
        <f>+(((('Balance de energía'!F21*1000000000)/'Balance Energético (u.físicas)'!F$63)/1000)/'Balance Energético (u.físicas)'!F$64)/1000</f>
        <v>0</v>
      </c>
      <c r="G21" s="93">
        <f>+(((('Balance de energía'!G21*1000000000)/'Balance Energético (u.físicas)'!G$63)/1000)/'Balance Energético (u.físicas)'!G$64)/1000</f>
        <v>0</v>
      </c>
      <c r="H21" s="93">
        <f>+(((('Balance de energía'!H21*1000000000)/'Balance Energético (u.físicas)'!H$63)/1000)/'Balance Energético (u.físicas)'!H$64)/1000</f>
        <v>0</v>
      </c>
      <c r="I21" s="93">
        <f>+(((('Balance de energía'!I21*1000000000)/'Balance Energético (u.físicas)'!I$63)/1000)/'Balance Energético (u.físicas)'!I$64)/1000</f>
        <v>0</v>
      </c>
      <c r="J21" s="93">
        <f>+(((('Balance de energía'!J21*1000000000)/'Balance Energético (u.físicas)'!J$63)/1000)/'Balance Energético (u.físicas)'!J$64)/1000</f>
        <v>0</v>
      </c>
      <c r="K21" s="93">
        <f>+(((('Balance de energía'!K21*1000000000)/'Balance Energético (u.físicas)'!K$63)/1000)/'Balance Energético (u.físicas)'!K$64)/1000</f>
        <v>0</v>
      </c>
      <c r="L21" s="93">
        <f>+(((('Balance de energía'!L21*1000000000)/'Balance Energético (u.físicas)'!L$63)/1000)/'Balance Energético (u.físicas)'!L$64)/1000</f>
        <v>0</v>
      </c>
      <c r="M21" s="123">
        <f>+(((('Balance de energía'!M21*1000000000)/'Balance Energético (u.físicas)'!M$63)/1000)/'Balance Energético (u.físicas)'!M$64)/1000</f>
        <v>0</v>
      </c>
      <c r="N21" s="93">
        <f>+(((('Balance de energía'!N21*1000000000)/'Balance Energético (u.físicas)'!N$63)/1000)/'Balance Energético (u.físicas)'!N$64)/1000</f>
        <v>0</v>
      </c>
      <c r="O21" s="93">
        <f>+(((('Balance de energía'!O21*1000000000)/'Balance Energético (u.físicas)'!O$63)/1000)/'Balance Energético (u.físicas)'!O$64)/1000</f>
        <v>0</v>
      </c>
      <c r="P21" s="93">
        <f>+(((('Balance de energía'!P21*1000000000)/'Balance Energético (u.físicas)'!P$63)/1000)/'Balance Energético (u.físicas)'!P$64)/1000</f>
        <v>0</v>
      </c>
      <c r="Q21" s="93">
        <f>+(((('Balance de energía'!Q21*1000000000)/'Balance Energético (u.físicas)'!Q$63)/1000)/'Balance Energético (u.físicas)'!Q$64)/1000</f>
        <v>0</v>
      </c>
      <c r="R21" s="93">
        <f>+(((('Balance de energía'!R21*1000000000)/'Balance Energético (u.físicas)'!R$63)/1000)/'Balance Energético (u.físicas)'!R$64)/1000</f>
        <v>0</v>
      </c>
      <c r="S21" s="93">
        <f>+(((('Balance de energía'!S21*1000000000)/'Balance Energético (u.físicas)'!S$63)/1000)/'Balance Energético (u.físicas)'!S$64)/1000</f>
        <v>0</v>
      </c>
      <c r="T21" s="93">
        <f>+(((('Balance de energía'!T21*1000000000)/'Balance Energético (u.físicas)'!T$63)/1000)/'Balance Energético (u.físicas)'!T$64)/1000</f>
        <v>0</v>
      </c>
      <c r="U21" s="93">
        <f>+(((('Balance de energía'!U21*1000000000)/'Balance Energético (u.físicas)'!U$63)/1000)/'Balance Energético (u.físicas)'!U$64)/1000</f>
        <v>0</v>
      </c>
      <c r="V21" s="93">
        <f>+(((('Balance de energía'!V21*1000000000)/'Balance Energético (u.físicas)'!V$63)/1000)/'Balance Energético (u.físicas)'!V$64)</f>
        <v>0</v>
      </c>
      <c r="W21" s="93">
        <f>+(((('Balance de energía'!W21*1000000000)/'Balance Energético (u.físicas)'!W$63)/1000)/'Balance Energético (u.físicas)'!W$64)/1000</f>
        <v>0</v>
      </c>
      <c r="X21" s="93">
        <f>+(((('Balance de energía'!X21*1000000000)/'Balance Energético (u.físicas)'!X$63)/1000)/'Balance Energético (u.físicas)'!X$64)/1000</f>
        <v>0</v>
      </c>
      <c r="Y21" s="128">
        <f>+(((('Balance de energía'!Y21*1000000000)/'Balance Energético (u.físicas)'!Y$63)/1000)/'Balance Energético (u.físicas)'!Y$64)/1000</f>
        <v>0</v>
      </c>
      <c r="Z21" s="93">
        <f>+(((('Balance de energía'!Z21*1000000000)/'Balance Energético (u.físicas)'!Z$63)/1000)/'Balance Energético (u.físicas)'!Z$64)/1000</f>
        <v>-313.20877062857153</v>
      </c>
      <c r="AA21" s="93">
        <f>+(((('Balance de energía'!AA21*1000000000)/'Balance Energético (u.físicas)'!AA$63)/1000)/'Balance Energético (u.físicas)'!AA$64)/1000</f>
        <v>0</v>
      </c>
      <c r="AB21" s="93">
        <f>+(((('Balance de energía'!AB21*1000000000)/'Balance Energético (u.físicas)'!AB$63)/1000)/'Balance Energético (u.físicas)'!AB$64)/1000</f>
        <v>0</v>
      </c>
      <c r="AC21" s="93">
        <f>+(((('Balance de energía'!AC21*1000000000)/'Balance Energético (u.físicas)'!AC$63)/1000)/'Balance Energético (u.físicas)'!AC$64)/1000</f>
        <v>1194598.6111111112</v>
      </c>
      <c r="AD21" s="128">
        <f>+(((('Balance de energía'!AD21*1000000000)/'Balance Energético (u.físicas)'!AD$63)/1000)/'Balance Energético (u.físicas)'!AD$64)/1000</f>
        <v>0</v>
      </c>
      <c r="AE21" s="128">
        <f>+(((('Balance de energía'!AE21*1000000000)/'Balance Energético (u.físicas)'!AE$63)/1000)/'Balance Energético (u.físicas)'!AE$64)/1000</f>
        <v>0</v>
      </c>
      <c r="AF21" s="247"/>
      <c r="AI21" s="250"/>
    </row>
    <row r="22" spans="2:35" ht="14.6">
      <c r="B22" s="624"/>
      <c r="C22" s="112" t="s">
        <v>49</v>
      </c>
      <c r="D22" s="122">
        <f>+(((('Balance de energía'!D22*1000000000)/'Balance Energético (u.físicas)'!$D$63)/1000)/'Balance Energético (u.físicas)'!$D$64)/1000</f>
        <v>0</v>
      </c>
      <c r="E22" s="93">
        <f>+(((('Balance de energía'!E22*1000000000)/'Balance Energético (u.físicas)'!E$63)/1000)/'Balance Energético (u.físicas)'!E$64)/1000</f>
        <v>-0.95097551000000002</v>
      </c>
      <c r="F22" s="93">
        <f>+(((('Balance de energía'!F22*1000000000)/'Balance Energético (u.físicas)'!F$63)/1000)/'Balance Energético (u.físicas)'!F$64)/1000</f>
        <v>0</v>
      </c>
      <c r="G22" s="93">
        <f>+(((('Balance de energía'!G22*1000000000)/'Balance Energético (u.físicas)'!G$63)/1000)/'Balance Energético (u.físicas)'!G$64)/1000</f>
        <v>0</v>
      </c>
      <c r="H22" s="93">
        <f>+(((('Balance de energía'!H22*1000000000)/'Balance Energético (u.físicas)'!H$63)/1000)/'Balance Energético (u.físicas)'!H$64)/1000</f>
        <v>0</v>
      </c>
      <c r="I22" s="93">
        <f>+(((('Balance de energía'!I22*1000000000)/'Balance Energético (u.físicas)'!I$63)/1000)/'Balance Energético (u.físicas)'!I$64)/1000</f>
        <v>0</v>
      </c>
      <c r="J22" s="93">
        <f>+(((('Balance de energía'!J22*1000000000)/'Balance Energético (u.físicas)'!J$63)/1000)/'Balance Energético (u.físicas)'!J$64)/1000</f>
        <v>0</v>
      </c>
      <c r="K22" s="93">
        <f>+(((('Balance de energía'!K22*1000000000)/'Balance Energético (u.físicas)'!K$63)/1000)/'Balance Energético (u.físicas)'!K$64)/1000</f>
        <v>0</v>
      </c>
      <c r="L22" s="93">
        <f>+(((('Balance de energía'!L22*1000000000)/'Balance Energético (u.físicas)'!L$63)/1000)/'Balance Energético (u.físicas)'!L$64)/1000</f>
        <v>0</v>
      </c>
      <c r="M22" s="123">
        <f>+(((('Balance de energía'!M22*1000000000)/'Balance Energético (u.físicas)'!M$63)/1000)/'Balance Energético (u.físicas)'!M$64)/1000</f>
        <v>0</v>
      </c>
      <c r="N22" s="93">
        <f>+(((('Balance de energía'!N22*1000000000)/'Balance Energético (u.físicas)'!N$63)/1000)/'Balance Energético (u.físicas)'!N$64)/1000</f>
        <v>0</v>
      </c>
      <c r="O22" s="93">
        <f>+(((('Balance de energía'!O22*1000000000)/'Balance Energético (u.físicas)'!O$63)/1000)/'Balance Energético (u.físicas)'!O$64)/1000</f>
        <v>0</v>
      </c>
      <c r="P22" s="93">
        <f>+(((('Balance de energía'!P22*1000000000)/'Balance Energético (u.físicas)'!P$63)/1000)/'Balance Energético (u.físicas)'!P$64)/1000</f>
        <v>0</v>
      </c>
      <c r="Q22" s="93">
        <f>+(((('Balance de energía'!Q22*1000000000)/'Balance Energético (u.físicas)'!Q$63)/1000)/'Balance Energético (u.físicas)'!Q$64)/1000</f>
        <v>0</v>
      </c>
      <c r="R22" s="93">
        <f>+(((('Balance de energía'!R22*1000000000)/'Balance Energético (u.físicas)'!R$63)/1000)/'Balance Energético (u.físicas)'!R$64)/1000</f>
        <v>0</v>
      </c>
      <c r="S22" s="93">
        <f>+(((('Balance de energía'!S22*1000000000)/'Balance Energético (u.físicas)'!S$63)/1000)/'Balance Energético (u.físicas)'!S$64)/1000</f>
        <v>0</v>
      </c>
      <c r="T22" s="93">
        <f>+(((('Balance de energía'!T22*1000000000)/'Balance Energético (u.físicas)'!T$63)/1000)/'Balance Energético (u.físicas)'!T$64)/1000</f>
        <v>0</v>
      </c>
      <c r="U22" s="93">
        <f>+(((('Balance de energía'!U22*1000000000)/'Balance Energético (u.físicas)'!U$63)/1000)/'Balance Energético (u.físicas)'!U$64)/1000</f>
        <v>0</v>
      </c>
      <c r="V22" s="93">
        <f>+(((('Balance de energía'!V22*1000000000)/'Balance Energético (u.físicas)'!V$63)/1000)/'Balance Energético (u.físicas)'!V$64)</f>
        <v>0</v>
      </c>
      <c r="W22" s="93">
        <f>+(((('Balance de energía'!W22*1000000000)/'Balance Energético (u.físicas)'!W$63)/1000)/'Balance Energético (u.físicas)'!W$64)/1000</f>
        <v>0</v>
      </c>
      <c r="X22" s="93">
        <f>+(((('Balance de energía'!X22*1000000000)/'Balance Energético (u.físicas)'!X$63)/1000)/'Balance Energético (u.físicas)'!X$64)/1000</f>
        <v>0</v>
      </c>
      <c r="Y22" s="128">
        <f>+(((('Balance de energía'!Y22*1000000000)/'Balance Energético (u.físicas)'!Y$63)/1000)/'Balance Energético (u.físicas)'!Y$64)/1000</f>
        <v>0</v>
      </c>
      <c r="Z22" s="93">
        <f>+(((('Balance de energía'!Z22*1000000000)/'Balance Energético (u.físicas)'!Z$63)/1000)/'Balance Energético (u.físicas)'!Z$64)/1000</f>
        <v>0</v>
      </c>
      <c r="AA22" s="93">
        <f>+(((('Balance de energía'!AA22*1000000000)/'Balance Energético (u.físicas)'!AA$63)/1000)/'Balance Energético (u.físicas)'!AA$64)/1000</f>
        <v>0</v>
      </c>
      <c r="AB22" s="93">
        <f>+(((('Balance de energía'!AB22*1000000000)/'Balance Energético (u.físicas)'!AB$63)/1000)/'Balance Energético (u.físicas)'!AB$64)/1000</f>
        <v>0</v>
      </c>
      <c r="AC22" s="93">
        <f>+(((('Balance de energía'!AC22*1000000000)/'Balance Energético (u.físicas)'!AC$63)/1000)/'Balance Energético (u.físicas)'!AC$64)/1000</f>
        <v>0</v>
      </c>
      <c r="AD22" s="128">
        <f>+(((('Balance de energía'!AD22*1000000000)/'Balance Energético (u.físicas)'!AD$63)/1000)/'Balance Energético (u.físicas)'!AD$64)/1000</f>
        <v>0</v>
      </c>
      <c r="AE22" s="128">
        <f>+(((('Balance de energía'!AE22*1000000000)/'Balance Energético (u.físicas)'!AE$63)/1000)/'Balance Energético (u.físicas)'!AE$64)/1000</f>
        <v>0</v>
      </c>
      <c r="AF22" s="247"/>
      <c r="AI22" s="250"/>
    </row>
    <row r="23" spans="2:35" ht="14.6">
      <c r="B23" s="624"/>
      <c r="C23" s="112" t="s">
        <v>50</v>
      </c>
      <c r="D23" s="122">
        <f>+(((('Balance de energía'!D23*1000000000)/'Balance Energético (u.físicas)'!$D$63)/1000)/'Balance Energético (u.físicas)'!$D$64)/1000</f>
        <v>-9388.1870049999998</v>
      </c>
      <c r="E23" s="93">
        <f>+(((('Balance de energía'!E23*1000000000)/'Balance Energético (u.físicas)'!E$63)/1000)/'Balance Energético (u.físicas)'!E$64)/1000</f>
        <v>-0.57242316399999893</v>
      </c>
      <c r="F23" s="93">
        <f>+(((('Balance de energía'!F23*1000000000)/'Balance Energético (u.físicas)'!F$63)/1000)/'Balance Energético (u.físicas)'!F$64)/1000</f>
        <v>0</v>
      </c>
      <c r="G23" s="93">
        <f>+(((('Balance de energía'!G23*1000000000)/'Balance Energético (u.físicas)'!G$63)/1000)/'Balance Energético (u.físicas)'!G$64)/1000</f>
        <v>0</v>
      </c>
      <c r="H23" s="93">
        <f>+(((('Balance de energía'!H23*1000000000)/'Balance Energético (u.físicas)'!H$63)/1000)/'Balance Energético (u.físicas)'!H$64)/1000</f>
        <v>0</v>
      </c>
      <c r="I23" s="93">
        <f>+(((('Balance de energía'!I23*1000000000)/'Balance Energético (u.físicas)'!I$63)/1000)/'Balance Energético (u.físicas)'!I$64)/1000</f>
        <v>0</v>
      </c>
      <c r="J23" s="93">
        <f>+(((('Balance de energía'!J23*1000000000)/'Balance Energético (u.físicas)'!J$63)/1000)/'Balance Energético (u.físicas)'!J$64)/1000</f>
        <v>0</v>
      </c>
      <c r="K23" s="93">
        <f>+(((('Balance de energía'!K23*1000000000)/'Balance Energético (u.físicas)'!K$63)/1000)/'Balance Energético (u.físicas)'!K$64)/1000</f>
        <v>0</v>
      </c>
      <c r="L23" s="93">
        <f>+(((('Balance de energía'!L23*1000000000)/'Balance Energético (u.físicas)'!L$63)/1000)/'Balance Energético (u.físicas)'!L$64)/1000</f>
        <v>0</v>
      </c>
      <c r="M23" s="123">
        <f>+(((('Balance de energía'!M23*1000000000)/'Balance Energético (u.físicas)'!M$63)/1000)/'Balance Energético (u.físicas)'!M$64)/1000</f>
        <v>0</v>
      </c>
      <c r="N23" s="93">
        <f>+(((('Balance de energía'!N23*1000000000)/'Balance Energético (u.físicas)'!N$63)/1000)/'Balance Energético (u.físicas)'!N$64)/1000</f>
        <v>3419.2204430000002</v>
      </c>
      <c r="O23" s="93">
        <f>+(((('Balance de energía'!O23*1000000000)/'Balance Energético (u.físicas)'!O$63)/1000)/'Balance Energético (u.físicas)'!O$64)/1000</f>
        <v>1008.9681064499998</v>
      </c>
      <c r="P23" s="93">
        <f>+(((('Balance de energía'!P23*1000000000)/'Balance Energético (u.físicas)'!P$63)/1000)/'Balance Energético (u.físicas)'!P$64)/1000</f>
        <v>3834.4967979999983</v>
      </c>
      <c r="Q23" s="93">
        <f>+(((('Balance de energía'!Q23*1000000000)/'Balance Energético (u.físicas)'!Q$63)/1000)/'Balance Energético (u.físicas)'!Q$64)/1000</f>
        <v>179.08065100000002</v>
      </c>
      <c r="R23" s="93">
        <f>+(((('Balance de energía'!R23*1000000000)/'Balance Energético (u.físicas)'!R$63)/1000)/'Balance Energético (u.físicas)'!R$64)/1000</f>
        <v>397.30394990000013</v>
      </c>
      <c r="S23" s="93">
        <f>+(((('Balance de energía'!S23*1000000000)/'Balance Energético (u.físicas)'!S$63)/1000)/'Balance Energético (u.físicas)'!S$64)/1000</f>
        <v>3.503508000000001</v>
      </c>
      <c r="T23" s="93">
        <f>+(((('Balance de energía'!T23*1000000000)/'Balance Energético (u.físicas)'!T$63)/1000)/'Balance Energético (u.físicas)'!T$64)/1000</f>
        <v>437.5075599999999</v>
      </c>
      <c r="U23" s="93">
        <f>+(((('Balance de energía'!U23*1000000000)/'Balance Energético (u.físicas)'!U$63)/1000)/'Balance Energético (u.físicas)'!U$64)/1000</f>
        <v>-189.78448400000008</v>
      </c>
      <c r="V23" s="93">
        <f>+(((('Balance de energía'!V23*1000000000)/'Balance Energético (u.físicas)'!V$63)/1000)/'Balance Energético (u.físicas)'!V$64)</f>
        <v>330.26134268992922</v>
      </c>
      <c r="W23" s="93">
        <f>+(((('Balance de energía'!W23*1000000000)/'Balance Energético (u.físicas)'!W$63)/1000)/'Balance Energético (u.físicas)'!W$64)/1000</f>
        <v>474.16555689051245</v>
      </c>
      <c r="X23" s="93">
        <f>+(((('Balance de energía'!X23*1000000000)/'Balance Energético (u.físicas)'!X$63)/1000)/'Balance Energético (u.físicas)'!X$64)/1000</f>
        <v>366.29799073665282</v>
      </c>
      <c r="Y23" s="128">
        <f>+(((('Balance de energía'!Y23*1000000000)/'Balance Energético (u.físicas)'!Y$63)/1000)/'Balance Energético (u.físicas)'!Y$64)/1000</f>
        <v>0</v>
      </c>
      <c r="Z23" s="93">
        <f>+(((('Balance de energía'!Z23*1000000000)/'Balance Energético (u.físicas)'!Z$63)/1000)/'Balance Energético (u.físicas)'!Z$64)/1000</f>
        <v>0</v>
      </c>
      <c r="AA23" s="93">
        <f>+(((('Balance de energía'!AA23*1000000000)/'Balance Energético (u.físicas)'!AA$63)/1000)/'Balance Energético (u.físicas)'!AA$64)/1000</f>
        <v>0</v>
      </c>
      <c r="AB23" s="93">
        <f>+(((('Balance de energía'!AB23*1000000000)/'Balance Energético (u.físicas)'!AB$63)/1000)/'Balance Energético (u.físicas)'!AB$64)/1000</f>
        <v>0</v>
      </c>
      <c r="AC23" s="93">
        <f>+(((('Balance de energía'!AC23*1000000000)/'Balance Energético (u.físicas)'!AC$63)/1000)/'Balance Energético (u.físicas)'!AC$64)/1000</f>
        <v>0</v>
      </c>
      <c r="AD23" s="128">
        <f>+(((('Balance de energía'!AD23*1000000000)/'Balance Energético (u.físicas)'!AD$63)/1000)/'Balance Energético (u.físicas)'!AD$64)/1000</f>
        <v>0</v>
      </c>
      <c r="AE23" s="128">
        <f>+(((('Balance de energía'!AE23*1000000000)/'Balance Energético (u.físicas)'!AE$63)/1000)/'Balance Energético (u.físicas)'!AE$64)/1000</f>
        <v>0</v>
      </c>
      <c r="AF23" s="247"/>
      <c r="AI23" s="250"/>
    </row>
    <row r="24" spans="2:35" ht="14.6">
      <c r="B24" s="625"/>
      <c r="C24" s="113" t="s">
        <v>51</v>
      </c>
      <c r="D24" s="131">
        <f>+(((('Balance de energía'!D24*1000000000)/'Balance Energético (u.físicas)'!$D$63)/1000)/'Balance Energético (u.físicas)'!$D$64)/1000</f>
        <v>0</v>
      </c>
      <c r="E24" s="104">
        <f>+(((('Balance de energía'!E24*1000000000)/'Balance Energético (u.físicas)'!E$63)/1000)/'Balance Energético (u.físicas)'!E$64)/1000</f>
        <v>-677.74408521571581</v>
      </c>
      <c r="F24" s="104">
        <f>+(((('Balance de energía'!F24*1000000000)/'Balance Energético (u.físicas)'!F$63)/1000)/'Balance Energético (u.físicas)'!F$64)/1000</f>
        <v>0</v>
      </c>
      <c r="G24" s="104">
        <f>+(((('Balance de energía'!G24*1000000000)/'Balance Energético (u.físicas)'!G$63)/1000)/'Balance Energético (u.físicas)'!G$64)/1000</f>
        <v>0</v>
      </c>
      <c r="H24" s="104">
        <f>+(((('Balance de energía'!H24*1000000000)/'Balance Energético (u.físicas)'!H$63)/1000)/'Balance Energético (u.físicas)'!H$64)/1000</f>
        <v>0</v>
      </c>
      <c r="I24" s="104">
        <f>+(((('Balance de energía'!I24*1000000000)/'Balance Energético (u.físicas)'!I$63)/1000)/'Balance Energético (u.físicas)'!I$64)/1000</f>
        <v>0</v>
      </c>
      <c r="J24" s="104">
        <f>+(((('Balance de energía'!J24*1000000000)/'Balance Energético (u.físicas)'!J$63)/1000)/'Balance Energético (u.físicas)'!J$64)/1000</f>
        <v>0</v>
      </c>
      <c r="K24" s="104">
        <f>+(((('Balance de energía'!K24*1000000000)/'Balance Energético (u.físicas)'!K$63)/1000)/'Balance Energético (u.físicas)'!K$64)/1000</f>
        <v>0</v>
      </c>
      <c r="L24" s="104">
        <f>+(((('Balance de energía'!L24*1000000000)/'Balance Energético (u.físicas)'!L$63)/1000)/'Balance Energético (u.físicas)'!L$64)/1000</f>
        <v>0</v>
      </c>
      <c r="M24" s="132">
        <f>+(((('Balance de energía'!M24*1000000000)/'Balance Energético (u.físicas)'!M$63)/1000)/'Balance Energético (u.físicas)'!M$64)/1000</f>
        <v>0</v>
      </c>
      <c r="N24" s="104">
        <f>+(((('Balance de energía'!N24*1000000000)/'Balance Energético (u.físicas)'!N$63)/1000)/'Balance Energético (u.físicas)'!N$64)/1000</f>
        <v>0</v>
      </c>
      <c r="O24" s="104">
        <f>+(((('Balance de energía'!O24*1000000000)/'Balance Energético (u.físicas)'!O$63)/1000)/'Balance Energético (u.físicas)'!O$64)/1000</f>
        <v>0</v>
      </c>
      <c r="P24" s="104">
        <f>+(((('Balance de energía'!P24*1000000000)/'Balance Energético (u.físicas)'!P$63)/1000)/'Balance Energético (u.físicas)'!P$64)/1000</f>
        <v>0</v>
      </c>
      <c r="Q24" s="104">
        <f>+(((('Balance de energía'!Q24*1000000000)/'Balance Energético (u.físicas)'!Q$63)/1000)/'Balance Energético (u.físicas)'!Q$64)/1000</f>
        <v>0</v>
      </c>
      <c r="R24" s="104">
        <f>+(((('Balance de energía'!R24*1000000000)/'Balance Energético (u.físicas)'!R$63)/1000)/'Balance Energético (u.físicas)'!R$64)/1000</f>
        <v>0</v>
      </c>
      <c r="S24" s="104">
        <f>+(((('Balance de energía'!S24*1000000000)/'Balance Energético (u.físicas)'!S$63)/1000)/'Balance Energético (u.físicas)'!S$64)/1000</f>
        <v>0</v>
      </c>
      <c r="T24" s="104">
        <f>+(((('Balance de energía'!T24*1000000000)/'Balance Energético (u.físicas)'!T$63)/1000)/'Balance Energético (u.físicas)'!T$64)/1000</f>
        <v>0</v>
      </c>
      <c r="U24" s="104">
        <f>+(((('Balance de energía'!U24*1000000000)/'Balance Energético (u.físicas)'!U$63)/1000)/'Balance Energético (u.físicas)'!U$64)/1000</f>
        <v>0</v>
      </c>
      <c r="V24" s="104">
        <f>+(((('Balance de energía'!V24*1000000000)/'Balance Energético (u.físicas)'!V$63)/1000)/'Balance Energético (u.físicas)'!V$64)</f>
        <v>0</v>
      </c>
      <c r="W24" s="104">
        <f>+(((('Balance de energía'!W24*1000000000)/'Balance Energético (u.físicas)'!W$63)/1000)/'Balance Energético (u.físicas)'!W$64)/1000</f>
        <v>0</v>
      </c>
      <c r="X24" s="104">
        <f>+(((('Balance de energía'!X24*1000000000)/'Balance Energético (u.físicas)'!X$63)/1000)/'Balance Energético (u.físicas)'!X$64)/1000</f>
        <v>0</v>
      </c>
      <c r="Y24" s="133">
        <f>+(((('Balance de energía'!Y24*1000000000)/'Balance Energético (u.físicas)'!Y$63)/1000)/'Balance Energético (u.físicas)'!Y$64)/1000</f>
        <v>0</v>
      </c>
      <c r="Z24" s="104">
        <f>+(((('Balance de energía'!Z24*1000000000)/'Balance Energético (u.físicas)'!Z$63)/1000)/'Balance Energético (u.físicas)'!Z$64)/1000</f>
        <v>0</v>
      </c>
      <c r="AA24" s="104">
        <f>+(((('Balance de energía'!AA24*1000000000)/'Balance Energético (u.físicas)'!AA$63)/1000)/'Balance Energético (u.físicas)'!AA$64)/1000</f>
        <v>0</v>
      </c>
      <c r="AB24" s="104">
        <f>+(((('Balance de energía'!AB24*1000000000)/'Balance Energético (u.físicas)'!AB$63)/1000)/'Balance Energético (u.físicas)'!AB$64)/1000</f>
        <v>0</v>
      </c>
      <c r="AC24" s="104">
        <f>+(((('Balance de energía'!AC24*1000000000)/'Balance Energético (u.físicas)'!AC$63)/1000)/'Balance Energético (u.físicas)'!AC$64)/1000</f>
        <v>0</v>
      </c>
      <c r="AD24" s="133">
        <f>+(((('Balance de energía'!AD24*1000000000)/'Balance Energético (u.físicas)'!AD$63)/1000)/'Balance Energético (u.físicas)'!AD$64)/1000</f>
        <v>0</v>
      </c>
      <c r="AE24" s="133">
        <f>+(((('Balance de energía'!AE24*1000000000)/'Balance Energético (u.físicas)'!AE$63)/1000)/'Balance Energético (u.físicas)'!AE$64)/1000</f>
        <v>807.22900000000016</v>
      </c>
      <c r="AF24" s="247"/>
      <c r="AI24" s="250"/>
    </row>
    <row r="25" spans="2:35">
      <c r="B25" s="81"/>
      <c r="C25" s="26" t="s">
        <v>52</v>
      </c>
      <c r="D25" s="40">
        <f>+(((('Balance de energía'!D25*1000000000)/'Balance Energético (u.físicas)'!$D$63)/1000)/'Balance Energético (u.físicas)'!$D$64)/1000</f>
        <v>0</v>
      </c>
      <c r="E25" s="40">
        <f>+(((('Balance de energía'!E25*1000000000)/'Balance Energético (u.físicas)'!E$63)/1000)/'Balance Energético (u.físicas)'!E$64)/1000</f>
        <v>100.78376287988438</v>
      </c>
      <c r="F25" s="40">
        <f>+(((('Balance de energía'!F25*1000000000)/'Balance Energético (u.físicas)'!F$63)/1000)/'Balance Energético (u.físicas)'!F$64)/1000</f>
        <v>0</v>
      </c>
      <c r="G25" s="40">
        <f>+(((('Balance de energía'!G25*1000000000)/'Balance Energético (u.físicas)'!G$63)/1000)/'Balance Energético (u.físicas)'!G$64)/1000</f>
        <v>0</v>
      </c>
      <c r="H25" s="40">
        <f>+(((('Balance de energía'!H25*1000000000)/'Balance Energético (u.físicas)'!H$63)/1000)/'Balance Energético (u.físicas)'!H$64)/1000</f>
        <v>0</v>
      </c>
      <c r="I25" s="40">
        <f>+(((('Balance de energía'!I25*1000000000)/'Balance Energético (u.físicas)'!I$63)/1000)/'Balance Energético (u.físicas)'!I$64)/1000</f>
        <v>0</v>
      </c>
      <c r="J25" s="40">
        <f>+(((('Balance de energía'!J25*1000000000)/'Balance Energético (u.físicas)'!J$63)/1000)/'Balance Energético (u.físicas)'!J$64)/1000</f>
        <v>0</v>
      </c>
      <c r="K25" s="40">
        <f>+(((('Balance de energía'!K25*1000000000)/'Balance Energético (u.físicas)'!K$63)/1000)/'Balance Energético (u.físicas)'!K$64)/1000</f>
        <v>0</v>
      </c>
      <c r="L25" s="40">
        <f>+(((('Balance de energía'!L25*1000000000)/'Balance Energético (u.físicas)'!L$63)/1000)/'Balance Energético (u.físicas)'!L$64)/1000</f>
        <v>24.353493999999994</v>
      </c>
      <c r="M25" s="512">
        <f>+(((('Balance de energía'!M25*1000000000)/'Balance Energético (u.físicas)'!M$63)/1000)/'Balance Energético (u.físicas)'!M$64)/1000</f>
        <v>0</v>
      </c>
      <c r="N25" s="40">
        <f>+(((('Balance de energía'!N25*1000000000)/'Balance Energético (u.físicas)'!N$63)/1000)/'Balance Energético (u.físicas)'!N$64)/1000</f>
        <v>0.11705636800000002</v>
      </c>
      <c r="O25" s="40">
        <f>+(((('Balance de energía'!O25*1000000000)/'Balance Energético (u.físicas)'!O$63)/1000)/'Balance Energético (u.físicas)'!O$64)/1000</f>
        <v>3.2609115000000001E-2</v>
      </c>
      <c r="P25" s="40">
        <f>+(((('Balance de energía'!P25*1000000000)/'Balance Energético (u.físicas)'!P$63)/1000)/'Balance Energético (u.físicas)'!P$64)/1000</f>
        <v>1.0695820000000003</v>
      </c>
      <c r="Q25" s="40">
        <f>+(((('Balance de energía'!Q25*1000000000)/'Balance Energético (u.físicas)'!Q$63)/1000)/'Balance Energético (u.físicas)'!Q$64)/1000</f>
        <v>0</v>
      </c>
      <c r="R25" s="40">
        <f>+(((('Balance de energía'!R25*1000000000)/'Balance Energético (u.físicas)'!R$63)/1000)/'Balance Energético (u.físicas)'!R$64)/1000</f>
        <v>0.27571499999999999</v>
      </c>
      <c r="S25" s="40">
        <f>+(((('Balance de energía'!S25*1000000000)/'Balance Energético (u.físicas)'!S$63)/1000)/'Balance Energético (u.físicas)'!S$64)/1000</f>
        <v>0</v>
      </c>
      <c r="T25" s="40">
        <f>+(((('Balance de energía'!T25*1000000000)/'Balance Energético (u.físicas)'!T$63)/1000)/'Balance Energético (u.físicas)'!T$64)/1000</f>
        <v>0.40844999999999987</v>
      </c>
      <c r="U25" s="40">
        <f>+(((('Balance de energía'!U25*1000000000)/'Balance Energético (u.físicas)'!U$63)/1000)/'Balance Energético (u.físicas)'!U$64)/1000</f>
        <v>0</v>
      </c>
      <c r="V25" s="40">
        <f>+(((('Balance de energía'!V25*1000000000)/'Balance Energético (u.físicas)'!V$63)/1000)/'Balance Energético (u.físicas)'!V$64)</f>
        <v>0</v>
      </c>
      <c r="W25" s="40">
        <f>+(((('Balance de energía'!W25*1000000000)/'Balance Energético (u.físicas)'!W$63)/1000)/'Balance Energético (u.físicas)'!W$64)/1000</f>
        <v>0</v>
      </c>
      <c r="X25" s="40">
        <f>+(((('Balance de energía'!X25*1000000000)/'Balance Energético (u.físicas)'!X$63)/1000)/'Balance Energético (u.físicas)'!X$64)/1000</f>
        <v>0</v>
      </c>
      <c r="Y25" s="44">
        <f>+(((('Balance de energía'!Y25*1000000000)/'Balance Energético (u.físicas)'!Y$63)/1000)/'Balance Energético (u.físicas)'!Y$64)/1000</f>
        <v>4225.4833403491184</v>
      </c>
      <c r="Z25" s="45">
        <f>+(((('Balance de energía'!Z25*1000000000)/'Balance Energético (u.físicas)'!Z$63)/1000)/'Balance Energético (u.físicas)'!Z$64)/1000</f>
        <v>0</v>
      </c>
      <c r="AA25" s="40">
        <f>+(((('Balance de energía'!AA25*1000000000)/'Balance Energético (u.físicas)'!AA$63)/1000)/'Balance Energético (u.físicas)'!AA$64)/1000</f>
        <v>8028.1318681318689</v>
      </c>
      <c r="AB25" s="40">
        <f>+(((('Balance de energía'!AB25*1000000000)/'Balance Energético (u.físicas)'!AB$63)/1000)/'Balance Energético (u.físicas)'!AB$64)/1000</f>
        <v>0</v>
      </c>
      <c r="AC25" s="40">
        <f>+(((('Balance de energía'!AC25*1000000000)/'Balance Energético (u.físicas)'!AC$63)/1000)/'Balance Energético (u.físicas)'!AC$64)/1000</f>
        <v>314977.77777777781</v>
      </c>
      <c r="AD25" s="45">
        <f>+(((('Balance de energía'!AD25*1000000000)/'Balance Energético (u.físicas)'!AD$63)/1000)/'Balance Energético (u.físicas)'!AD$64)/1000</f>
        <v>0</v>
      </c>
      <c r="AE25" s="513">
        <f>+(((('Balance de energía'!AE25*1000000000)/'Balance Energético (u.físicas)'!AE$63)/1000)/'Balance Energético (u.físicas)'!AE$64)/1000</f>
        <v>0</v>
      </c>
      <c r="AF25" s="247"/>
    </row>
    <row r="26" spans="2:35" ht="12.75" customHeight="1">
      <c r="B26" s="81"/>
      <c r="C26" s="23" t="s">
        <v>53</v>
      </c>
      <c r="D26" s="42">
        <f>+(((('Balance de energía'!D26*1000000000)/'Balance Energético (u.físicas)'!$D$63)/1000)/'Balance Energético (u.físicas)'!$D$64)/1000</f>
        <v>0</v>
      </c>
      <c r="E26" s="42">
        <f>+(((('Balance de energía'!E26*1000000000)/'Balance Energético (u.físicas)'!E$63)/1000)/'Balance Energético (u.físicas)'!E$64)/1000</f>
        <v>2314.114011746035</v>
      </c>
      <c r="F26" s="42">
        <f>+(((('Balance de energía'!F26*1000000000)/'Balance Energético (u.físicas)'!F$63)/1000)/'Balance Energético (u.físicas)'!F$64)/1000</f>
        <v>238.60184479857145</v>
      </c>
      <c r="G26" s="42">
        <f>+(((('Balance de energía'!G26*1000000000)/'Balance Energético (u.físicas)'!G$63)/1000)/'Balance Energético (u.físicas)'!G$64)/1000</f>
        <v>8981.4481265630311</v>
      </c>
      <c r="H26" s="42">
        <f>+(((('Balance de energía'!H26*1000000000)/'Balance Energético (u.físicas)'!H$63)/1000)/'Balance Energético (u.físicas)'!H$64)/1000</f>
        <v>0</v>
      </c>
      <c r="I26" s="42">
        <f>+(((('Balance de energía'!I26*1000000000)/'Balance Energético (u.físicas)'!I$63)/1000)/'Balance Energético (u.físicas)'!I$64)/1000</f>
        <v>0</v>
      </c>
      <c r="J26" s="42">
        <f>+(((('Balance de energía'!J26*1000000000)/'Balance Energético (u.físicas)'!J$63)/1000)/'Balance Energético (u.físicas)'!J$64)/1000</f>
        <v>0</v>
      </c>
      <c r="K26" s="42">
        <f>+(((('Balance de energía'!K26*1000000000)/'Balance Energético (u.físicas)'!K$63)/1000)/'Balance Energético (u.físicas)'!K$64)/1000</f>
        <v>0</v>
      </c>
      <c r="L26" s="42">
        <f>+(((('Balance de energía'!L26*1000000000)/'Balance Energético (u.físicas)'!L$63)/1000)/'Balance Energético (u.físicas)'!L$64)/1000</f>
        <v>23.452246999999996</v>
      </c>
      <c r="M26" s="20">
        <f>+(((('Balance de energía'!M26*1000000000)/'Balance Energético (u.físicas)'!M$63)/1000)/'Balance Energético (u.físicas)'!M$64)/1000</f>
        <v>0</v>
      </c>
      <c r="N26" s="42">
        <f>+(((('Balance de energía'!N26*1000000000)/'Balance Energético (u.físicas)'!N$63)/1000)/'Balance Energético (u.físicas)'!N$64)/1000</f>
        <v>9716.5488806667108</v>
      </c>
      <c r="O26" s="42">
        <f>+(((('Balance de energía'!O26*1000000000)/'Balance Energético (u.físicas)'!O$63)/1000)/'Balance Energético (u.físicas)'!O$64)/1000</f>
        <v>636.08141272800003</v>
      </c>
      <c r="P26" s="42">
        <f>+(((('Balance de energía'!P26*1000000000)/'Balance Energético (u.físicas)'!P$63)/1000)/'Balance Energético (u.físicas)'!P$64)/1000</f>
        <v>4731.2991356710954</v>
      </c>
      <c r="Q26" s="42">
        <f>+(((('Balance de energía'!Q26*1000000000)/'Balance Energético (u.físicas)'!Q$63)/1000)/'Balance Energético (u.físicas)'!Q$64)/1000</f>
        <v>178.72306007502343</v>
      </c>
      <c r="R26" s="42">
        <f>+(((('Balance de energía'!R26*1000000000)/'Balance Energético (u.físicas)'!R$63)/1000)/'Balance Energético (u.físicas)'!R$64)/1000</f>
        <v>1442.6932228265518</v>
      </c>
      <c r="S26" s="42">
        <f>+(((('Balance de energía'!S26*1000000000)/'Balance Energético (u.físicas)'!S$63)/1000)/'Balance Energético (u.físicas)'!S$64)/1000</f>
        <v>4.7111077634375658</v>
      </c>
      <c r="T26" s="42">
        <f>+(((('Balance de energía'!T26*1000000000)/'Balance Energético (u.físicas)'!T$63)/1000)/'Balance Energético (u.físicas)'!T$64)/1000</f>
        <v>1021.4219426188723</v>
      </c>
      <c r="U26" s="42">
        <f>+(((('Balance de energía'!U26*1000000000)/'Balance Energético (u.físicas)'!U$63)/1000)/'Balance Energético (u.físicas)'!U$64)/1000</f>
        <v>12.911972000000002</v>
      </c>
      <c r="V26" s="42">
        <f>+(((('Balance de energía'!V26*1000000000)/'Balance Energético (u.físicas)'!V$63)/1000)/'Balance Energético (u.físicas)'!V$64)</f>
        <v>330.26134268992922</v>
      </c>
      <c r="W26" s="42">
        <f>+(((('Balance de energía'!W26*1000000000)/'Balance Energético (u.físicas)'!W$63)/1000)/'Balance Energético (u.físicas)'!W$64)/1000</f>
        <v>277.87339209285716</v>
      </c>
      <c r="X26" s="42">
        <f>+(((('Balance de energía'!X26*1000000000)/'Balance Energético (u.físicas)'!X$63)/1000)/'Balance Energético (u.físicas)'!X$64)/1000</f>
        <v>397.20854334489297</v>
      </c>
      <c r="Y26" s="102">
        <f>+(((('Balance de energía'!Y26*1000000000)/'Balance Energético (u.físicas)'!Y$63)/1000)/'Balance Energético (u.físicas)'!Y$64)/1000</f>
        <v>79103.985987402324</v>
      </c>
      <c r="Z26" s="42">
        <f>+(((('Balance de energía'!Z26*1000000000)/'Balance Energético (u.físicas)'!Z$63)/1000)/'Balance Energético (u.físicas)'!Z$64)/1000</f>
        <v>4.143021000000001</v>
      </c>
      <c r="AA26" s="42">
        <f>+(((('Balance de energía'!AA26*1000000000)/'Balance Energético (u.físicas)'!AA$63)/1000)/'Balance Energético (u.físicas)'!AA$64)/1000</f>
        <v>193050.10989010986</v>
      </c>
      <c r="AB26" s="42">
        <f>+(((('Balance de energía'!AB26*1000000000)/'Balance Energético (u.físicas)'!AB$63)/1000)/'Balance Energético (u.físicas)'!AB$64)/1000</f>
        <v>13.988461538461538</v>
      </c>
      <c r="AC26" s="42">
        <f>+(((('Balance de energía'!AC26*1000000000)/'Balance Energético (u.físicas)'!AC$63)/1000)/'Balance Energético (u.físicas)'!AC$64)/1000</f>
        <v>879620.83333333337</v>
      </c>
      <c r="AD26" s="102">
        <f>+(((('Balance de energía'!AD26*1000000000)/'Balance Energético (u.físicas)'!AD$63)/1000)/'Balance Energético (u.físicas)'!AD$64)/1000</f>
        <v>0</v>
      </c>
      <c r="AE26" s="102">
        <f>+(((('Balance de energía'!AE26*1000000000)/'Balance Energético (u.físicas)'!AE$63)/1000)/'Balance Energético (u.físicas)'!AE$64)/1000</f>
        <v>0</v>
      </c>
      <c r="AF26" s="247"/>
    </row>
    <row r="27" spans="2:35" ht="12.75" customHeight="1">
      <c r="B27" s="623" t="s">
        <v>54</v>
      </c>
      <c r="C27" s="24" t="s">
        <v>55</v>
      </c>
      <c r="D27" s="47">
        <f>+(((('Balance de energía'!D27*1000000000)/'Balance Energético (u.físicas)'!$D$63)/1000)/'Balance Energético (u.físicas)'!$D$64)/1000</f>
        <v>0</v>
      </c>
      <c r="E27" s="48">
        <f>+(((('Balance de energía'!E27*1000000000)/'Balance Energético (u.físicas)'!E$63)/1000)/'Balance Energético (u.físicas)'!E$64)/1000</f>
        <v>465.41958228180852</v>
      </c>
      <c r="F27" s="48">
        <f>+(((('Balance de energía'!F27*1000000000)/'Balance Energético (u.físicas)'!F$63)/1000)/'Balance Energético (u.físicas)'!F$64)/1000</f>
        <v>0</v>
      </c>
      <c r="G27" s="48">
        <f>+(((('Balance de energía'!G27*1000000000)/'Balance Energético (u.físicas)'!G$63)/1000)/'Balance Energético (u.físicas)'!G$64)/1000</f>
        <v>0</v>
      </c>
      <c r="H27" s="48">
        <f>+(((('Balance de energía'!H27*1000000000)/'Balance Energético (u.físicas)'!H$63)/1000)/'Balance Energético (u.físicas)'!H$64)/1000</f>
        <v>0</v>
      </c>
      <c r="I27" s="48">
        <f>+(((('Balance de energía'!I27*1000000000)/'Balance Energético (u.físicas)'!I$63)/1000)/'Balance Energético (u.físicas)'!I$64)/1000</f>
        <v>0</v>
      </c>
      <c r="J27" s="48">
        <f>+(((('Balance de energía'!J27*1000000000)/'Balance Energético (u.físicas)'!J$63)/1000)/'Balance Energético (u.físicas)'!J$64)/1000</f>
        <v>0</v>
      </c>
      <c r="K27" s="48">
        <f>+(((('Balance de energía'!K27*1000000000)/'Balance Energético (u.físicas)'!K$63)/1000)/'Balance Energético (u.físicas)'!K$64)/1000</f>
        <v>0</v>
      </c>
      <c r="L27" s="48">
        <f>+(((('Balance de energía'!L27*1000000000)/'Balance Energético (u.físicas)'!L$63)/1000)/'Balance Energético (u.físicas)'!L$64)/1000</f>
        <v>0</v>
      </c>
      <c r="M27" s="49">
        <f>+(((('Balance de energía'!M27*1000000000)/'Balance Energético (u.físicas)'!M$63)/1000)/'Balance Energético (u.físicas)'!M$64)/1000</f>
        <v>0</v>
      </c>
      <c r="N27" s="48">
        <f>+(((('Balance de energía'!N27*1000000000)/'Balance Energético (u.físicas)'!N$63)/1000)/'Balance Energético (u.físicas)'!N$64)/1000</f>
        <v>19.903927442600001</v>
      </c>
      <c r="O27" s="48">
        <f>+(((('Balance de energía'!O27*1000000000)/'Balance Energético (u.físicas)'!O$63)/1000)/'Balance Energético (u.físicas)'!O$64)/1000</f>
        <v>5.4564539999999999</v>
      </c>
      <c r="P27" s="48">
        <f>+(((('Balance de energía'!P27*1000000000)/'Balance Energético (u.físicas)'!P$63)/1000)/'Balance Energético (u.físicas)'!P$64)/1000</f>
        <v>0</v>
      </c>
      <c r="Q27" s="48">
        <f>+(((('Balance de energía'!Q27*1000000000)/'Balance Energético (u.físicas)'!Q$63)/1000)/'Balance Energético (u.físicas)'!Q$64)/1000</f>
        <v>0</v>
      </c>
      <c r="R27" s="48">
        <f>+(((('Balance de energía'!R27*1000000000)/'Balance Energético (u.físicas)'!R$63)/1000)/'Balance Energético (u.físicas)'!R$64)/1000</f>
        <v>2.2426909999999993</v>
      </c>
      <c r="S27" s="48">
        <f>+(((('Balance de energía'!S27*1000000000)/'Balance Energético (u.físicas)'!S$63)/1000)/'Balance Energético (u.físicas)'!S$64)/1000</f>
        <v>0</v>
      </c>
      <c r="T27" s="48">
        <f>+(((('Balance de energía'!T27*1000000000)/'Balance Energético (u.físicas)'!T$63)/1000)/'Balance Energético (u.físicas)'!T$64)/1000</f>
        <v>0</v>
      </c>
      <c r="U27" s="48">
        <f>+(((('Balance de energía'!U27*1000000000)/'Balance Energético (u.físicas)'!U$63)/1000)/'Balance Energético (u.físicas)'!U$64)/1000</f>
        <v>12.911972000000002</v>
      </c>
      <c r="V27" s="48">
        <f>+(((('Balance de energía'!V27*1000000000)/'Balance Energético (u.físicas)'!V$63)/1000)/'Balance Energético (u.físicas)'!V$64)</f>
        <v>330.26134268992922</v>
      </c>
      <c r="W27" s="48">
        <f>+(((('Balance de energía'!W27*1000000000)/'Balance Energético (u.físicas)'!W$63)/1000)/'Balance Energético (u.físicas)'!W$64)/1000</f>
        <v>0</v>
      </c>
      <c r="X27" s="48">
        <f>+(((('Balance de energía'!X27*1000000000)/'Balance Energético (u.físicas)'!X$63)/1000)/'Balance Energético (u.físicas)'!X$64)/1000</f>
        <v>245.39198711816138</v>
      </c>
      <c r="Y27" s="50">
        <f>+(((('Balance de energía'!Y27*1000000000)/'Balance Energético (u.físicas)'!Y$63)/1000)/'Balance Energético (u.físicas)'!Y$64)/1000</f>
        <v>2783.5178930150873</v>
      </c>
      <c r="Z27" s="48">
        <f>+(((('Balance de energía'!Z27*1000000000)/'Balance Energético (u.físicas)'!Z$63)/1000)/'Balance Energético (u.físicas)'!Z$64)/1000</f>
        <v>0</v>
      </c>
      <c r="AA27" s="48">
        <f>+(((('Balance de energía'!AA27*1000000000)/'Balance Energético (u.físicas)'!AA$63)/1000)/'Balance Energético (u.físicas)'!AA$64)/1000</f>
        <v>63678.461538461524</v>
      </c>
      <c r="AB27" s="48">
        <f>+(((('Balance de energía'!AB27*1000000000)/'Balance Energético (u.físicas)'!AB$63)/1000)/'Balance Energético (u.físicas)'!AB$64)/1000</f>
        <v>13.988461538461538</v>
      </c>
      <c r="AC27" s="48">
        <f>+(((('Balance de energía'!AC27*1000000000)/'Balance Energético (u.físicas)'!AC$63)/1000)/'Balance Energético (u.físicas)'!AC$64)/1000</f>
        <v>782968.05555555562</v>
      </c>
      <c r="AD27" s="50">
        <f>+(((('Balance de energía'!AD27*1000000000)/'Balance Energético (u.físicas)'!AD$63)/1000)/'Balance Energético (u.físicas)'!AD$64)/1000</f>
        <v>0</v>
      </c>
      <c r="AE27" s="50">
        <f>+(((('Balance de energía'!AE27*1000000000)/'Balance Energético (u.físicas)'!AE$63)/1000)/'Balance Energético (u.físicas)'!AE$64)/1000</f>
        <v>0</v>
      </c>
      <c r="AF27" s="247"/>
    </row>
    <row r="28" spans="2:35">
      <c r="B28" s="624"/>
      <c r="C28" s="112" t="s">
        <v>44</v>
      </c>
      <c r="D28" s="122">
        <f>+(((('Balance de energía'!D28*1000000000)/'Balance Energético (u.físicas)'!$D$63)/1000)/'Balance Energético (u.físicas)'!$D$64)/1000</f>
        <v>0</v>
      </c>
      <c r="E28" s="93">
        <f>+(((('Balance de energía'!E28*1000000000)/'Balance Energético (u.físicas)'!E$63)/1000)/'Balance Energético (u.físicas)'!E$64)/1000</f>
        <v>0</v>
      </c>
      <c r="F28" s="93">
        <f>+(((('Balance de energía'!F28*1000000000)/'Balance Energético (u.físicas)'!F$63)/1000)/'Balance Energético (u.físicas)'!F$64)/1000</f>
        <v>0</v>
      </c>
      <c r="G28" s="93">
        <f>+(((('Balance de energía'!G28*1000000000)/'Balance Energético (u.físicas)'!G$63)/1000)/'Balance Energético (u.físicas)'!G$64)/1000</f>
        <v>0</v>
      </c>
      <c r="H28" s="93">
        <f>+(((('Balance de energía'!H28*1000000000)/'Balance Energético (u.físicas)'!H$63)/1000)/'Balance Energético (u.físicas)'!H$64)/1000</f>
        <v>0</v>
      </c>
      <c r="I28" s="93">
        <f>+(((('Balance de energía'!I28*1000000000)/'Balance Energético (u.físicas)'!I$63)/1000)/'Balance Energético (u.físicas)'!I$64)/1000</f>
        <v>0</v>
      </c>
      <c r="J28" s="93">
        <f>+(((('Balance de energía'!J28*1000000000)/'Balance Energético (u.físicas)'!J$63)/1000)/'Balance Energético (u.físicas)'!J$64)/1000</f>
        <v>0</v>
      </c>
      <c r="K28" s="93">
        <f>+(((('Balance de energía'!K28*1000000000)/'Balance Energético (u.físicas)'!K$63)/1000)/'Balance Energético (u.físicas)'!K$64)/1000</f>
        <v>0</v>
      </c>
      <c r="L28" s="93">
        <f>+(((('Balance de energía'!L28*1000000000)/'Balance Energético (u.físicas)'!L$63)/1000)/'Balance Energético (u.físicas)'!L$64)/1000</f>
        <v>0</v>
      </c>
      <c r="M28" s="123">
        <f>+(((('Balance de energía'!M28*1000000000)/'Balance Energético (u.físicas)'!M$63)/1000)/'Balance Energético (u.físicas)'!M$64)/1000</f>
        <v>0</v>
      </c>
      <c r="N28" s="14">
        <f>+(((('Balance de energía'!N28*1000000000)/'Balance Energético (u.físicas)'!N$63)/1000)/'Balance Energético (u.físicas)'!N$64)/1000</f>
        <v>0</v>
      </c>
      <c r="O28" s="93">
        <f>+(((('Balance de energía'!O28*1000000000)/'Balance Energético (u.físicas)'!O$63)/1000)/'Balance Energético (u.físicas)'!O$64)/1000</f>
        <v>0</v>
      </c>
      <c r="P28" s="93">
        <f>+(((('Balance de energía'!P28*1000000000)/'Balance Energético (u.físicas)'!P$63)/1000)/'Balance Energético (u.físicas)'!P$64)/1000</f>
        <v>0</v>
      </c>
      <c r="Q28" s="93">
        <f>+(((('Balance de energía'!Q28*1000000000)/'Balance Energético (u.físicas)'!Q$63)/1000)/'Balance Energético (u.físicas)'!Q$64)/1000</f>
        <v>0</v>
      </c>
      <c r="R28" s="93">
        <f>+(((('Balance de energía'!R28*1000000000)/'Balance Energético (u.físicas)'!R$63)/1000)/'Balance Energético (u.físicas)'!R$64)/1000</f>
        <v>0</v>
      </c>
      <c r="S28" s="93">
        <f>+(((('Balance de energía'!S28*1000000000)/'Balance Energético (u.físicas)'!S$63)/1000)/'Balance Energético (u.físicas)'!S$64)/1000</f>
        <v>0</v>
      </c>
      <c r="T28" s="93">
        <f>+(((('Balance de energía'!T28*1000000000)/'Balance Energético (u.físicas)'!T$63)/1000)/'Balance Energético (u.físicas)'!T$64)/1000</f>
        <v>0</v>
      </c>
      <c r="U28" s="93">
        <f>+(((('Balance de energía'!U28*1000000000)/'Balance Energético (u.físicas)'!U$63)/1000)/'Balance Energético (u.físicas)'!U$64)/1000</f>
        <v>0</v>
      </c>
      <c r="V28" s="93">
        <f>+(((('Balance de energía'!V28*1000000000)/'Balance Energético (u.físicas)'!V$63)/1000)/'Balance Energético (u.físicas)'!V$64)</f>
        <v>0</v>
      </c>
      <c r="W28" s="93">
        <f>+(((('Balance de energía'!W28*1000000000)/'Balance Energético (u.físicas)'!W$63)/1000)/'Balance Energético (u.físicas)'!W$64)/1000</f>
        <v>0</v>
      </c>
      <c r="X28" s="93">
        <f>+(((('Balance de energía'!X28*1000000000)/'Balance Energético (u.físicas)'!X$63)/1000)/'Balance Energético (u.físicas)'!X$64)/1000</f>
        <v>0</v>
      </c>
      <c r="Y28" s="128">
        <f>+(((('Balance de energía'!Y28*1000000000)/'Balance Energético (u.físicas)'!Y$63)/1000)/'Balance Energético (u.físicas)'!Y$64)/1000</f>
        <v>0</v>
      </c>
      <c r="Z28" s="93">
        <f>+(((('Balance de energía'!Z28*1000000000)/'Balance Energético (u.físicas)'!Z$63)/1000)/'Balance Energético (u.físicas)'!Z$64)/1000</f>
        <v>0</v>
      </c>
      <c r="AA28" s="93">
        <f>+(((('Balance de energía'!AA28*1000000000)/'Balance Energético (u.físicas)'!AA$63)/1000)/'Balance Energético (u.físicas)'!AA$64)/1000</f>
        <v>0</v>
      </c>
      <c r="AB28" s="93">
        <f>+(((('Balance de energía'!AB28*1000000000)/'Balance Energético (u.físicas)'!AB$63)/1000)/'Balance Energético (u.físicas)'!AB$64)/1000</f>
        <v>0</v>
      </c>
      <c r="AC28" s="93">
        <f>+(((('Balance de energía'!AC28*1000000000)/'Balance Energético (u.físicas)'!AC$63)/1000)/'Balance Energético (u.físicas)'!AC$64)/1000</f>
        <v>0</v>
      </c>
      <c r="AD28" s="128">
        <f>+(((('Balance de energía'!AD28*1000000000)/'Balance Energético (u.físicas)'!AD$63)/1000)/'Balance Energético (u.físicas)'!AD$64)/1000</f>
        <v>0</v>
      </c>
      <c r="AE28" s="128">
        <f>+(((('Balance de energía'!AE28*1000000000)/'Balance Energético (u.físicas)'!AE$63)/1000)/'Balance Energético (u.físicas)'!AE$64)/1000</f>
        <v>0</v>
      </c>
      <c r="AF28" s="247"/>
    </row>
    <row r="29" spans="2:35">
      <c r="B29" s="624"/>
      <c r="C29" s="112" t="s">
        <v>6</v>
      </c>
      <c r="D29" s="122">
        <f>+(((('Balance de energía'!D29*1000000000)/'Balance Energético (u.físicas)'!$D$63)/1000)/'Balance Energético (u.físicas)'!$D$64)/1000</f>
        <v>0</v>
      </c>
      <c r="E29" s="93">
        <f>+(((('Balance de energía'!E29*1000000000)/'Balance Energético (u.físicas)'!E$63)/1000)/'Balance Energético (u.físicas)'!E$64)/1000</f>
        <v>0</v>
      </c>
      <c r="F29" s="93">
        <f>+(((('Balance de energía'!F29*1000000000)/'Balance Energético (u.físicas)'!F$63)/1000)/'Balance Energético (u.físicas)'!F$64)/1000</f>
        <v>0</v>
      </c>
      <c r="G29" s="93">
        <f>+(((('Balance de energía'!G29*1000000000)/'Balance Energético (u.físicas)'!G$63)/1000)/'Balance Energético (u.físicas)'!G$64)/1000</f>
        <v>0</v>
      </c>
      <c r="H29" s="93">
        <f>+(((('Balance de energía'!H29*1000000000)/'Balance Energético (u.físicas)'!H$63)/1000)/'Balance Energético (u.físicas)'!H$64)/1000</f>
        <v>0</v>
      </c>
      <c r="I29" s="93">
        <f>+(((('Balance de energía'!I29*1000000000)/'Balance Energético (u.físicas)'!I$63)/1000)/'Balance Energético (u.físicas)'!I$64)/1000</f>
        <v>0</v>
      </c>
      <c r="J29" s="93">
        <f>+(((('Balance de energía'!J29*1000000000)/'Balance Energético (u.físicas)'!J$63)/1000)/'Balance Energético (u.físicas)'!J$64)/1000</f>
        <v>0</v>
      </c>
      <c r="K29" s="93">
        <f>+(((('Balance de energía'!K29*1000000000)/'Balance Energético (u.físicas)'!K$63)/1000)/'Balance Energético (u.físicas)'!K$64)/1000</f>
        <v>0</v>
      </c>
      <c r="L29" s="93">
        <f>+(((('Balance de energía'!L29*1000000000)/'Balance Energético (u.físicas)'!L$63)/1000)/'Balance Energético (u.físicas)'!L$64)/1000</f>
        <v>0</v>
      </c>
      <c r="M29" s="123">
        <f>+(((('Balance de energía'!M29*1000000000)/'Balance Energético (u.físicas)'!M$63)/1000)/'Balance Energético (u.físicas)'!M$64)/1000</f>
        <v>0</v>
      </c>
      <c r="N29" s="93">
        <f>+(((('Balance de energía'!N29*1000000000)/'Balance Energético (u.físicas)'!N$63)/1000)/'Balance Energético (u.físicas)'!N$64)/1000</f>
        <v>16.889824000000001</v>
      </c>
      <c r="O29" s="93">
        <f>+(((('Balance de energía'!O29*1000000000)/'Balance Energético (u.físicas)'!O$63)/1000)/'Balance Energético (u.físicas)'!O$64)/1000</f>
        <v>0</v>
      </c>
      <c r="P29" s="93">
        <f>+(((('Balance de energía'!P29*1000000000)/'Balance Energético (u.físicas)'!P$63)/1000)/'Balance Energético (u.físicas)'!P$64)/1000</f>
        <v>0</v>
      </c>
      <c r="Q29" s="93">
        <f>+(((('Balance de energía'!Q29*1000000000)/'Balance Energético (u.físicas)'!Q$63)/1000)/'Balance Energético (u.físicas)'!Q$64)/1000</f>
        <v>0</v>
      </c>
      <c r="R29" s="93">
        <f>+(((('Balance de energía'!R29*1000000000)/'Balance Energético (u.físicas)'!R$63)/1000)/'Balance Energético (u.físicas)'!R$64)/1000</f>
        <v>0</v>
      </c>
      <c r="S29" s="93">
        <f>+(((('Balance de energía'!S29*1000000000)/'Balance Energético (u.físicas)'!S$63)/1000)/'Balance Energético (u.físicas)'!S$64)/1000</f>
        <v>0</v>
      </c>
      <c r="T29" s="93">
        <f>+(((('Balance de energía'!T29*1000000000)/'Balance Energético (u.físicas)'!T$63)/1000)/'Balance Energético (u.físicas)'!T$64)/1000</f>
        <v>0</v>
      </c>
      <c r="U29" s="93">
        <f>+(((('Balance de energía'!U29*1000000000)/'Balance Energético (u.físicas)'!U$63)/1000)/'Balance Energético (u.físicas)'!U$64)/1000</f>
        <v>0</v>
      </c>
      <c r="V29" s="93">
        <f>+(((('Balance de energía'!V29*1000000000)/'Balance Energético (u.físicas)'!V$63)/1000)/'Balance Energético (u.físicas)'!V$64)</f>
        <v>0</v>
      </c>
      <c r="W29" s="93">
        <f>+(((('Balance de energía'!W29*1000000000)/'Balance Energético (u.físicas)'!W$63)/1000)/'Balance Energético (u.físicas)'!W$64)/1000</f>
        <v>0</v>
      </c>
      <c r="X29" s="93">
        <f>+(((('Balance de energía'!X29*1000000000)/'Balance Energético (u.físicas)'!X$63)/1000)/'Balance Energético (u.físicas)'!X$64)/1000</f>
        <v>0</v>
      </c>
      <c r="Y29" s="128">
        <f>+(((('Balance de energía'!Y29*1000000000)/'Balance Energético (u.físicas)'!Y$63)/1000)/'Balance Energético (u.físicas)'!Y$64)/1000</f>
        <v>2143.1650731945006</v>
      </c>
      <c r="Z29" s="93">
        <f>+(((('Balance de energía'!Z29*1000000000)/'Balance Energético (u.físicas)'!Z$63)/1000)/'Balance Energético (u.físicas)'!Z$64)/1000</f>
        <v>0</v>
      </c>
      <c r="AA29" s="93">
        <f>+(((('Balance de energía'!AA29*1000000000)/'Balance Energético (u.físicas)'!AA$63)/1000)/'Balance Energético (u.físicas)'!AA$64)/1000</f>
        <v>0</v>
      </c>
      <c r="AB29" s="93">
        <f>+(((('Balance de energía'!AB29*1000000000)/'Balance Energético (u.físicas)'!AB$63)/1000)/'Balance Energético (u.físicas)'!AB$64)/1000</f>
        <v>0</v>
      </c>
      <c r="AC29" s="93">
        <f>+(((('Balance de energía'!AC29*1000000000)/'Balance Energético (u.físicas)'!AC$63)/1000)/'Balance Energético (u.físicas)'!AC$64)/1000</f>
        <v>0</v>
      </c>
      <c r="AD29" s="128">
        <f>+(((('Balance de energía'!AD29*1000000000)/'Balance Energético (u.físicas)'!AD$63)/1000)/'Balance Energético (u.físicas)'!AD$64)/1000</f>
        <v>0</v>
      </c>
      <c r="AE29" s="128">
        <f>+(((('Balance de energía'!AE29*1000000000)/'Balance Energético (u.físicas)'!AE$63)/1000)/'Balance Energético (u.físicas)'!AE$64)/1000</f>
        <v>0</v>
      </c>
      <c r="AF29" s="247"/>
    </row>
    <row r="30" spans="2:35">
      <c r="B30" s="624"/>
      <c r="C30" s="112" t="s">
        <v>47</v>
      </c>
      <c r="D30" s="122">
        <f>+(((('Balance de energía'!D30*1000000000)/'Balance Energético (u.físicas)'!$D$63)/1000)/'Balance Energético (u.físicas)'!$D$64)/1000</f>
        <v>0</v>
      </c>
      <c r="E30" s="93">
        <f>+(((('Balance de energía'!E30*1000000000)/'Balance Energético (u.físicas)'!E$63)/1000)/'Balance Energético (u.físicas)'!E$64)/1000</f>
        <v>0</v>
      </c>
      <c r="F30" s="93">
        <f>+(((('Balance de energía'!F30*1000000000)/'Balance Energético (u.físicas)'!F$63)/1000)/'Balance Energético (u.físicas)'!F$64)/1000</f>
        <v>0</v>
      </c>
      <c r="G30" s="93">
        <f>+(((('Balance de energía'!G30*1000000000)/'Balance Energético (u.físicas)'!G$63)/1000)/'Balance Energético (u.físicas)'!G$64)/1000</f>
        <v>0</v>
      </c>
      <c r="H30" s="93">
        <f>+(((('Balance de energía'!H30*1000000000)/'Balance Energético (u.físicas)'!H$63)/1000)/'Balance Energético (u.físicas)'!H$64)/1000</f>
        <v>0</v>
      </c>
      <c r="I30" s="93">
        <f>+(((('Balance de energía'!I30*1000000000)/'Balance Energético (u.físicas)'!I$63)/1000)/'Balance Energético (u.físicas)'!I$64)/1000</f>
        <v>0</v>
      </c>
      <c r="J30" s="93">
        <f>+(((('Balance de energía'!J30*1000000000)/'Balance Energético (u.físicas)'!J$63)/1000)/'Balance Energético (u.físicas)'!J$64)/1000</f>
        <v>0</v>
      </c>
      <c r="K30" s="93">
        <f>+(((('Balance de energía'!K30*1000000000)/'Balance Energético (u.físicas)'!K$63)/1000)/'Balance Energético (u.físicas)'!K$64)/1000</f>
        <v>0</v>
      </c>
      <c r="L30" s="93">
        <f>+(((('Balance de energía'!L30*1000000000)/'Balance Energético (u.físicas)'!L$63)/1000)/'Balance Energético (u.físicas)'!L$64)/1000</f>
        <v>0</v>
      </c>
      <c r="M30" s="123">
        <f>+(((('Balance de energía'!M30*1000000000)/'Balance Energético (u.físicas)'!M$63)/1000)/'Balance Energético (u.físicas)'!M$64)/1000</f>
        <v>0</v>
      </c>
      <c r="N30" s="93">
        <f>+(((('Balance de energía'!N30*1000000000)/'Balance Energético (u.físicas)'!N$63)/1000)/'Balance Energético (u.físicas)'!N$64)/1000</f>
        <v>0</v>
      </c>
      <c r="O30" s="93">
        <f>+(((('Balance de energía'!O30*1000000000)/'Balance Energético (u.físicas)'!O$63)/1000)/'Balance Energético (u.físicas)'!O$64)/1000</f>
        <v>0</v>
      </c>
      <c r="P30" s="93">
        <f>+(((('Balance de energía'!P30*1000000000)/'Balance Energético (u.físicas)'!P$63)/1000)/'Balance Energético (u.físicas)'!P$64)/1000</f>
        <v>0</v>
      </c>
      <c r="Q30" s="93">
        <f>+(((('Balance de energía'!Q30*1000000000)/'Balance Energético (u.físicas)'!Q$63)/1000)/'Balance Energético (u.físicas)'!Q$64)/1000</f>
        <v>0</v>
      </c>
      <c r="R30" s="93">
        <f>+(((('Balance de energía'!R30*1000000000)/'Balance Energético (u.físicas)'!R$63)/1000)/'Balance Energético (u.físicas)'!R$64)/1000</f>
        <v>0</v>
      </c>
      <c r="S30" s="93">
        <f>+(((('Balance de energía'!S30*1000000000)/'Balance Energético (u.físicas)'!S$63)/1000)/'Balance Energético (u.físicas)'!S$64)/1000</f>
        <v>0</v>
      </c>
      <c r="T30" s="93">
        <f>+(((('Balance de energía'!T30*1000000000)/'Balance Energético (u.físicas)'!T$63)/1000)/'Balance Energético (u.físicas)'!T$64)/1000</f>
        <v>0</v>
      </c>
      <c r="U30" s="93">
        <f>+(((('Balance de energía'!U30*1000000000)/'Balance Energético (u.físicas)'!U$63)/1000)/'Balance Energético (u.físicas)'!U$64)/1000</f>
        <v>0</v>
      </c>
      <c r="V30" s="93">
        <f>+(((('Balance de energía'!V30*1000000000)/'Balance Energético (u.físicas)'!V$63)/1000)/'Balance Energético (u.físicas)'!V$64)</f>
        <v>0</v>
      </c>
      <c r="W30" s="93">
        <f>+(((('Balance de energía'!W30*1000000000)/'Balance Energético (u.físicas)'!W$63)/1000)/'Balance Energético (u.físicas)'!W$64)/1000</f>
        <v>0</v>
      </c>
      <c r="X30" s="93">
        <f>+(((('Balance de energía'!X30*1000000000)/'Balance Energético (u.físicas)'!X$63)/1000)/'Balance Energético (u.físicas)'!X$64)/1000</f>
        <v>0</v>
      </c>
      <c r="Y30" s="128">
        <f>+(((('Balance de energía'!Y30*1000000000)/'Balance Energético (u.físicas)'!Y$63)/1000)/'Balance Energético (u.físicas)'!Y$64)/1000</f>
        <v>0</v>
      </c>
      <c r="Z30" s="93">
        <f>+(((('Balance de energía'!Z30*1000000000)/'Balance Energético (u.físicas)'!Z$63)/1000)/'Balance Energético (u.físicas)'!Z$64)/1000</f>
        <v>0</v>
      </c>
      <c r="AA30" s="93">
        <f>+(((('Balance de energía'!AA30*1000000000)/'Balance Energético (u.físicas)'!AA$63)/1000)/'Balance Energético (u.físicas)'!AA$64)/1000</f>
        <v>32565.714285714286</v>
      </c>
      <c r="AB30" s="93">
        <f>+(((('Balance de energía'!AB30*1000000000)/'Balance Energético (u.físicas)'!AB$63)/1000)/'Balance Energético (u.físicas)'!AB$64)/1000</f>
        <v>0</v>
      </c>
      <c r="AC30" s="93">
        <f>+(((('Balance de energía'!AC30*1000000000)/'Balance Energético (u.físicas)'!AC$63)/1000)/'Balance Energético (u.físicas)'!AC$64)/1000</f>
        <v>402444.4444444445</v>
      </c>
      <c r="AD30" s="128">
        <f>+(((('Balance de energía'!AD30*1000000000)/'Balance Energético (u.físicas)'!AD$63)/1000)/'Balance Energético (u.físicas)'!AD$64)/1000</f>
        <v>0</v>
      </c>
      <c r="AE30" s="128">
        <f>+(((('Balance de energía'!AE30*1000000000)/'Balance Energético (u.físicas)'!AE$63)/1000)/'Balance Energético (u.físicas)'!AE$64)/1000</f>
        <v>0</v>
      </c>
      <c r="AF30" s="247"/>
    </row>
    <row r="31" spans="2:35">
      <c r="B31" s="624"/>
      <c r="C31" s="112" t="s">
        <v>48</v>
      </c>
      <c r="D31" s="122">
        <f>+(((('Balance de energía'!D31*1000000000)/'Balance Energético (u.físicas)'!$D$63)/1000)/'Balance Energético (u.físicas)'!$D$64)/1000</f>
        <v>0</v>
      </c>
      <c r="E31" s="93">
        <f>+(((('Balance de energía'!E31*1000000000)/'Balance Energético (u.físicas)'!E$63)/1000)/'Balance Energético (u.físicas)'!E$64)/1000</f>
        <v>0</v>
      </c>
      <c r="F31" s="93">
        <f>+(((('Balance de energía'!F31*1000000000)/'Balance Energético (u.físicas)'!F$63)/1000)/'Balance Energético (u.físicas)'!F$64)/1000</f>
        <v>0</v>
      </c>
      <c r="G31" s="93">
        <f>+(((('Balance de energía'!G31*1000000000)/'Balance Energético (u.físicas)'!G$63)/1000)/'Balance Energético (u.físicas)'!G$64)/1000</f>
        <v>0</v>
      </c>
      <c r="H31" s="93">
        <f>+(((('Balance de energía'!H31*1000000000)/'Balance Energético (u.físicas)'!H$63)/1000)/'Balance Energético (u.físicas)'!H$64)/1000</f>
        <v>0</v>
      </c>
      <c r="I31" s="93">
        <f>+(((('Balance de energía'!I31*1000000000)/'Balance Energético (u.físicas)'!I$63)/1000)/'Balance Energético (u.físicas)'!I$64)/1000</f>
        <v>0</v>
      </c>
      <c r="J31" s="93">
        <f>+(((('Balance de energía'!J31*1000000000)/'Balance Energético (u.físicas)'!J$63)/1000)/'Balance Energético (u.físicas)'!J$64)/1000</f>
        <v>0</v>
      </c>
      <c r="K31" s="93">
        <f>+(((('Balance de energía'!K31*1000000000)/'Balance Energético (u.físicas)'!K$63)/1000)/'Balance Energético (u.físicas)'!K$64)/1000</f>
        <v>0</v>
      </c>
      <c r="L31" s="93">
        <f>+(((('Balance de energía'!L31*1000000000)/'Balance Energético (u.físicas)'!L$63)/1000)/'Balance Energético (u.físicas)'!L$64)/1000</f>
        <v>0</v>
      </c>
      <c r="M31" s="123">
        <f>+(((('Balance de energía'!M31*1000000000)/'Balance Energético (u.físicas)'!M$63)/1000)/'Balance Energético (u.físicas)'!M$64)/1000</f>
        <v>0</v>
      </c>
      <c r="N31" s="93">
        <f>+(((('Balance de energía'!N31*1000000000)/'Balance Energético (u.físicas)'!N$63)/1000)/'Balance Energético (u.físicas)'!N$64)/1000</f>
        <v>0</v>
      </c>
      <c r="O31" s="93">
        <f>+(((('Balance de energía'!O31*1000000000)/'Balance Energético (u.físicas)'!O$63)/1000)/'Balance Energético (u.físicas)'!O$64)/1000</f>
        <v>5.4564539999999999</v>
      </c>
      <c r="P31" s="93">
        <f>+(((('Balance de energía'!P31*1000000000)/'Balance Energético (u.físicas)'!P$63)/1000)/'Balance Energético (u.físicas)'!P$64)/1000</f>
        <v>0</v>
      </c>
      <c r="Q31" s="93">
        <f>+(((('Balance de energía'!Q31*1000000000)/'Balance Energético (u.físicas)'!Q$63)/1000)/'Balance Energético (u.físicas)'!Q$64)/1000</f>
        <v>0</v>
      </c>
      <c r="R31" s="93">
        <f>+(((('Balance de energía'!R31*1000000000)/'Balance Energético (u.físicas)'!R$63)/1000)/'Balance Energético (u.físicas)'!R$64)/1000</f>
        <v>0</v>
      </c>
      <c r="S31" s="93">
        <f>+(((('Balance de energía'!S31*1000000000)/'Balance Energético (u.físicas)'!S$63)/1000)/'Balance Energético (u.físicas)'!S$64)/1000</f>
        <v>0</v>
      </c>
      <c r="T31" s="93">
        <f>+(((('Balance de energía'!T31*1000000000)/'Balance Energético (u.físicas)'!T$63)/1000)/'Balance Energético (u.físicas)'!T$64)/1000</f>
        <v>0</v>
      </c>
      <c r="U31" s="93">
        <f>+(((('Balance de energía'!U31*1000000000)/'Balance Energético (u.físicas)'!U$63)/1000)/'Balance Energético (u.físicas)'!U$64)/1000</f>
        <v>0</v>
      </c>
      <c r="V31" s="93">
        <f>+(((('Balance de energía'!V31*1000000000)/'Balance Energético (u.físicas)'!V$63)/1000)/'Balance Energético (u.físicas)'!V$64)</f>
        <v>0</v>
      </c>
      <c r="W31" s="93">
        <f>+(((('Balance de energía'!W31*1000000000)/'Balance Energético (u.físicas)'!W$63)/1000)/'Balance Energético (u.físicas)'!W$64)/1000</f>
        <v>0</v>
      </c>
      <c r="X31" s="93">
        <f>+(((('Balance de energía'!X31*1000000000)/'Balance Energético (u.físicas)'!X$63)/1000)/'Balance Energético (u.físicas)'!X$64)/1000</f>
        <v>0</v>
      </c>
      <c r="Y31" s="128">
        <f>+(((('Balance de energía'!Y31*1000000000)/'Balance Energético (u.físicas)'!Y$63)/1000)/'Balance Energético (u.físicas)'!Y$64)/1000</f>
        <v>0</v>
      </c>
      <c r="Z31" s="93">
        <f>+(((('Balance de energía'!Z31*1000000000)/'Balance Energético (u.físicas)'!Z$63)/1000)/'Balance Energético (u.físicas)'!Z$64)/1000</f>
        <v>0</v>
      </c>
      <c r="AA31" s="93">
        <f>+(((('Balance de energía'!AA31*1000000000)/'Balance Energético (u.físicas)'!AA$63)/1000)/'Balance Energético (u.físicas)'!AA$64)/1000</f>
        <v>31112.747252747253</v>
      </c>
      <c r="AB31" s="93">
        <f>+(((('Balance de energía'!AB31*1000000000)/'Balance Energético (u.físicas)'!AB$63)/1000)/'Balance Energético (u.físicas)'!AB$64)/1000</f>
        <v>13.988461538461538</v>
      </c>
      <c r="AC31" s="93">
        <f>+(((('Balance de energía'!AC31*1000000000)/'Balance Energético (u.físicas)'!AC$63)/1000)/'Balance Energético (u.físicas)'!AC$64)/1000</f>
        <v>380523.61111111112</v>
      </c>
      <c r="AD31" s="128">
        <f>+(((('Balance de energía'!AD31*1000000000)/'Balance Energético (u.físicas)'!AD$63)/1000)/'Balance Energético (u.físicas)'!AD$64)/1000</f>
        <v>0</v>
      </c>
      <c r="AE31" s="128">
        <f>+(((('Balance de energía'!AE31*1000000000)/'Balance Energético (u.físicas)'!AE$63)/1000)/'Balance Energético (u.físicas)'!AE$64)/1000</f>
        <v>0</v>
      </c>
      <c r="AF31" s="247"/>
    </row>
    <row r="32" spans="2:35">
      <c r="B32" s="624"/>
      <c r="C32" s="112" t="s">
        <v>49</v>
      </c>
      <c r="D32" s="122">
        <f>+(((('Balance de energía'!D32*1000000000)/'Balance Energético (u.físicas)'!$D$63)/1000)/'Balance Energético (u.físicas)'!$D$64)/1000</f>
        <v>0</v>
      </c>
      <c r="E32" s="93">
        <f>+(((('Balance de energía'!E32*1000000000)/'Balance Energético (u.físicas)'!E$63)/1000)/'Balance Energético (u.físicas)'!E$64)/1000</f>
        <v>0</v>
      </c>
      <c r="F32" s="93">
        <f>+(((('Balance de energía'!F32*1000000000)/'Balance Energético (u.físicas)'!F$63)/1000)/'Balance Energético (u.físicas)'!F$64)/1000</f>
        <v>0</v>
      </c>
      <c r="G32" s="93">
        <f>+(((('Balance de energía'!G32*1000000000)/'Balance Energético (u.físicas)'!G$63)/1000)/'Balance Energético (u.físicas)'!G$64)/1000</f>
        <v>0</v>
      </c>
      <c r="H32" s="93">
        <f>+(((('Balance de energía'!H32*1000000000)/'Balance Energético (u.físicas)'!H$63)/1000)/'Balance Energético (u.físicas)'!H$64)/1000</f>
        <v>0</v>
      </c>
      <c r="I32" s="93">
        <f>+(((('Balance de energía'!I32*1000000000)/'Balance Energético (u.físicas)'!I$63)/1000)/'Balance Energético (u.físicas)'!I$64)/1000</f>
        <v>0</v>
      </c>
      <c r="J32" s="93">
        <f>+(((('Balance de energía'!J32*1000000000)/'Balance Energético (u.físicas)'!J$63)/1000)/'Balance Energético (u.físicas)'!J$64)/1000</f>
        <v>0</v>
      </c>
      <c r="K32" s="93">
        <f>+(((('Balance de energía'!K32*1000000000)/'Balance Energético (u.físicas)'!K$63)/1000)/'Balance Energético (u.físicas)'!K$64)/1000</f>
        <v>0</v>
      </c>
      <c r="L32" s="93">
        <f>+(((('Balance de energía'!L32*1000000000)/'Balance Energético (u.físicas)'!L$63)/1000)/'Balance Energético (u.físicas)'!L$64)/1000</f>
        <v>0</v>
      </c>
      <c r="M32" s="123">
        <f>+(((('Balance de energía'!M32*1000000000)/'Balance Energético (u.físicas)'!M$63)/1000)/'Balance Energético (u.físicas)'!M$64)/1000</f>
        <v>0</v>
      </c>
      <c r="N32" s="93">
        <f>+(((('Balance de energía'!N32*1000000000)/'Balance Energético (u.físicas)'!N$63)/1000)/'Balance Energético (u.físicas)'!N$64)/1000</f>
        <v>0</v>
      </c>
      <c r="O32" s="93">
        <f>+(((('Balance de energía'!O32*1000000000)/'Balance Energético (u.físicas)'!O$63)/1000)/'Balance Energético (u.físicas)'!O$64)/1000</f>
        <v>0</v>
      </c>
      <c r="P32" s="93">
        <f>+(((('Balance de energía'!P32*1000000000)/'Balance Energético (u.físicas)'!P$63)/1000)/'Balance Energético (u.físicas)'!P$64)/1000</f>
        <v>0</v>
      </c>
      <c r="Q32" s="93">
        <f>+(((('Balance de energía'!Q32*1000000000)/'Balance Energético (u.físicas)'!Q$63)/1000)/'Balance Energético (u.físicas)'!Q$64)/1000</f>
        <v>0</v>
      </c>
      <c r="R32" s="93">
        <f>+(((('Balance de energía'!R32*1000000000)/'Balance Energético (u.físicas)'!R$63)/1000)/'Balance Energético (u.físicas)'!R$64)/1000</f>
        <v>0</v>
      </c>
      <c r="S32" s="93">
        <f>+(((('Balance de energía'!S32*1000000000)/'Balance Energético (u.físicas)'!S$63)/1000)/'Balance Energético (u.físicas)'!S$64)/1000</f>
        <v>0</v>
      </c>
      <c r="T32" s="93">
        <f>+(((('Balance de energía'!T32*1000000000)/'Balance Energético (u.físicas)'!T$63)/1000)/'Balance Energético (u.físicas)'!T$64)/1000</f>
        <v>0</v>
      </c>
      <c r="U32" s="93">
        <f>+(((('Balance de energía'!U32*1000000000)/'Balance Energético (u.físicas)'!U$63)/1000)/'Balance Energético (u.físicas)'!U$64)/1000</f>
        <v>0</v>
      </c>
      <c r="V32" s="93">
        <f>+(((('Balance de energía'!V32*1000000000)/'Balance Energético (u.físicas)'!V$63)/1000)/'Balance Energético (u.físicas)'!V$64)</f>
        <v>0</v>
      </c>
      <c r="W32" s="93">
        <f>+(((('Balance de energía'!W32*1000000000)/'Balance Energético (u.físicas)'!W$63)/1000)/'Balance Energético (u.físicas)'!W$64)/1000</f>
        <v>0</v>
      </c>
      <c r="X32" s="93">
        <f>+(((('Balance de energía'!X32*1000000000)/'Balance Energético (u.físicas)'!X$63)/1000)/'Balance Energético (u.físicas)'!X$64)/1000</f>
        <v>0</v>
      </c>
      <c r="Y32" s="128">
        <f>+(((('Balance de energía'!Y32*1000000000)/'Balance Energético (u.físicas)'!Y$63)/1000)/'Balance Energético (u.físicas)'!Y$64)/1000</f>
        <v>4.6304198165082093</v>
      </c>
      <c r="Z32" s="93">
        <f>+(((('Balance de energía'!Z32*1000000000)/'Balance Energético (u.físicas)'!Z$63)/1000)/'Balance Energético (u.físicas)'!Z$64)/1000</f>
        <v>0</v>
      </c>
      <c r="AA32" s="93">
        <f>+(((('Balance de energía'!AA32*1000000000)/'Balance Energético (u.físicas)'!AA$63)/1000)/'Balance Energético (u.físicas)'!AA$64)/1000</f>
        <v>0</v>
      </c>
      <c r="AB32" s="93">
        <f>+(((('Balance de energía'!AB32*1000000000)/'Balance Energético (u.físicas)'!AB$63)/1000)/'Balance Energético (u.físicas)'!AB$64)/1000</f>
        <v>0</v>
      </c>
      <c r="AC32" s="93">
        <f>+(((('Balance de energía'!AC32*1000000000)/'Balance Energético (u.físicas)'!AC$63)/1000)/'Balance Energético (u.físicas)'!AC$64)/1000</f>
        <v>0</v>
      </c>
      <c r="AD32" s="128">
        <f>+(((('Balance de energía'!AD32*1000000000)/'Balance Energético (u.físicas)'!AD$63)/1000)/'Balance Energético (u.físicas)'!AD$64)/1000</f>
        <v>0</v>
      </c>
      <c r="AE32" s="128">
        <f>+(((('Balance de energía'!AE32*1000000000)/'Balance Energético (u.físicas)'!AE$63)/1000)/'Balance Energético (u.físicas)'!AE$64)/1000</f>
        <v>0</v>
      </c>
      <c r="AF32" s="247"/>
    </row>
    <row r="33" spans="2:32">
      <c r="B33" s="624"/>
      <c r="C33" s="112" t="s">
        <v>50</v>
      </c>
      <c r="D33" s="122">
        <f>+(((('Balance de energía'!D33*1000000000)/'Balance Energético (u.físicas)'!$D$63)/1000)/'Balance Energético (u.físicas)'!$D$64)/1000</f>
        <v>0</v>
      </c>
      <c r="E33" s="93">
        <f>+(((('Balance de energía'!E33*1000000000)/'Balance Energético (u.físicas)'!E$63)/1000)/'Balance Energético (u.físicas)'!E$64)/1000</f>
        <v>344.16918082586159</v>
      </c>
      <c r="F33" s="93">
        <f>+(((('Balance de energía'!F33*1000000000)/'Balance Energético (u.físicas)'!F$63)/1000)/'Balance Energético (u.físicas)'!F$64)/1000</f>
        <v>0</v>
      </c>
      <c r="G33" s="93">
        <f>+(((('Balance de energía'!G33*1000000000)/'Balance Energético (u.físicas)'!G$63)/1000)/'Balance Energético (u.físicas)'!G$64)/1000</f>
        <v>0</v>
      </c>
      <c r="H33" s="93">
        <f>+(((('Balance de energía'!H33*1000000000)/'Balance Energético (u.físicas)'!H$63)/1000)/'Balance Energético (u.físicas)'!H$64)/1000</f>
        <v>0</v>
      </c>
      <c r="I33" s="93">
        <f>+(((('Balance de energía'!I33*1000000000)/'Balance Energético (u.físicas)'!I$63)/1000)/'Balance Energético (u.físicas)'!I$64)/1000</f>
        <v>0</v>
      </c>
      <c r="J33" s="93">
        <f>+(((('Balance de energía'!J33*1000000000)/'Balance Energético (u.físicas)'!J$63)/1000)/'Balance Energético (u.físicas)'!J$64)/1000</f>
        <v>0</v>
      </c>
      <c r="K33" s="93">
        <f>+(((('Balance de energía'!K33*1000000000)/'Balance Energético (u.físicas)'!K$63)/1000)/'Balance Energético (u.físicas)'!K$64)/1000</f>
        <v>0</v>
      </c>
      <c r="L33" s="93">
        <f>+(((('Balance de energía'!L33*1000000000)/'Balance Energético (u.físicas)'!L$63)/1000)/'Balance Energético (u.físicas)'!L$64)/1000</f>
        <v>0</v>
      </c>
      <c r="M33" s="123">
        <f>+(((('Balance de energía'!M33*1000000000)/'Balance Energético (u.físicas)'!M$63)/1000)/'Balance Energético (u.físicas)'!M$64)/1000</f>
        <v>0</v>
      </c>
      <c r="N33" s="93">
        <f>+(((('Balance de energía'!N33*1000000000)/'Balance Energético (u.físicas)'!N$63)/1000)/'Balance Energético (u.físicas)'!N$64)/1000</f>
        <v>3.0141034426000002</v>
      </c>
      <c r="O33" s="93">
        <f>+(((('Balance de energía'!O33*1000000000)/'Balance Energético (u.físicas)'!O$63)/1000)/'Balance Energético (u.físicas)'!O$64)/1000</f>
        <v>0</v>
      </c>
      <c r="P33" s="93">
        <f>+(((('Balance de energía'!P33*1000000000)/'Balance Energético (u.físicas)'!P$63)/1000)/'Balance Energético (u.físicas)'!P$64)/1000</f>
        <v>0</v>
      </c>
      <c r="Q33" s="93">
        <f>+(((('Balance de energía'!Q33*1000000000)/'Balance Energético (u.físicas)'!Q$63)/1000)/'Balance Energético (u.físicas)'!Q$64)/1000</f>
        <v>0</v>
      </c>
      <c r="R33" s="93">
        <f>+(((('Balance de energía'!R33*1000000000)/'Balance Energético (u.físicas)'!R$63)/1000)/'Balance Energético (u.físicas)'!R$64)/1000</f>
        <v>2.2426909999999993</v>
      </c>
      <c r="S33" s="93">
        <f>+(((('Balance de energía'!S33*1000000000)/'Balance Energético (u.físicas)'!S$63)/1000)/'Balance Energético (u.físicas)'!S$64)/1000</f>
        <v>0</v>
      </c>
      <c r="T33" s="93">
        <f>+(((('Balance de energía'!T33*1000000000)/'Balance Energético (u.físicas)'!T$63)/1000)/'Balance Energético (u.físicas)'!T$64)/1000</f>
        <v>0</v>
      </c>
      <c r="U33" s="93">
        <f>+(((('Balance de energía'!U33*1000000000)/'Balance Energético (u.físicas)'!U$63)/1000)/'Balance Energético (u.físicas)'!U$64)/1000</f>
        <v>12.911972000000002</v>
      </c>
      <c r="V33" s="93">
        <f>+(((('Balance de energía'!V33*1000000000)/'Balance Energético (u.físicas)'!V$63)/1000)/'Balance Energético (u.físicas)'!V$64)</f>
        <v>330.26134268992922</v>
      </c>
      <c r="W33" s="93">
        <f>+(((('Balance de energía'!W33*1000000000)/'Balance Energético (u.físicas)'!W$63)/1000)/'Balance Energético (u.físicas)'!W$64)/1000</f>
        <v>0</v>
      </c>
      <c r="X33" s="93">
        <f>+(((('Balance de energía'!X33*1000000000)/'Balance Energético (u.físicas)'!X$63)/1000)/'Balance Energético (u.físicas)'!X$64)/1000</f>
        <v>245.39198711816138</v>
      </c>
      <c r="Y33" s="128">
        <f>+(((('Balance de energía'!Y33*1000000000)/'Balance Energético (u.físicas)'!Y$63)/1000)/'Balance Energético (u.físicas)'!Y$64)/1000</f>
        <v>576.98640000407863</v>
      </c>
      <c r="Z33" s="93">
        <f>+(((('Balance de energía'!Z33*1000000000)/'Balance Energético (u.físicas)'!Z$63)/1000)/'Balance Energético (u.físicas)'!Z$64)/1000</f>
        <v>0</v>
      </c>
      <c r="AA33" s="93">
        <f>+(((('Balance de energía'!AA33*1000000000)/'Balance Energético (u.físicas)'!AA$63)/1000)/'Balance Energético (u.físicas)'!AA$64)/1000</f>
        <v>0</v>
      </c>
      <c r="AB33" s="93">
        <f>+(((('Balance de energía'!AB33*1000000000)/'Balance Energético (u.físicas)'!AB$63)/1000)/'Balance Energético (u.físicas)'!AB$64)/1000</f>
        <v>0</v>
      </c>
      <c r="AC33" s="93">
        <f>+(((('Balance de energía'!AC33*1000000000)/'Balance Energético (u.físicas)'!AC$63)/1000)/'Balance Energético (u.físicas)'!AC$64)/1000</f>
        <v>0</v>
      </c>
      <c r="AD33" s="128">
        <f>+(((('Balance de energía'!AD33*1000000000)/'Balance Energético (u.físicas)'!AD$63)/1000)/'Balance Energético (u.físicas)'!AD$64)/1000</f>
        <v>0</v>
      </c>
      <c r="AE33" s="128">
        <f>+(((('Balance de energía'!AE33*1000000000)/'Balance Energético (u.físicas)'!AE$63)/1000)/'Balance Energético (u.físicas)'!AE$64)/1000</f>
        <v>0</v>
      </c>
      <c r="AF33" s="247"/>
    </row>
    <row r="34" spans="2:32">
      <c r="B34" s="624"/>
      <c r="C34" s="18" t="s">
        <v>51</v>
      </c>
      <c r="D34" s="131">
        <f>+(((('Balance de energía'!D34*1000000000)/'Balance Energético (u.físicas)'!$D$63)/1000)/'Balance Energético (u.físicas)'!$D$64)/1000</f>
        <v>0</v>
      </c>
      <c r="E34" s="104">
        <f>+(((('Balance de energía'!E34*1000000000)/'Balance Energético (u.físicas)'!E$63)/1000)/'Balance Energético (u.físicas)'!E$64)/1000</f>
        <v>121.2504014559469</v>
      </c>
      <c r="F34" s="104">
        <f>+(((('Balance de energía'!F34*1000000000)/'Balance Energético (u.físicas)'!F$63)/1000)/'Balance Energético (u.físicas)'!F$64)/1000</f>
        <v>0</v>
      </c>
      <c r="G34" s="104">
        <f>+(((('Balance de energía'!G34*1000000000)/'Balance Energético (u.físicas)'!G$63)/1000)/'Balance Energético (u.físicas)'!G$64)/1000</f>
        <v>0</v>
      </c>
      <c r="H34" s="104">
        <f>+(((('Balance de energía'!H34*1000000000)/'Balance Energético (u.físicas)'!H$63)/1000)/'Balance Energético (u.físicas)'!H$64)/1000</f>
        <v>0</v>
      </c>
      <c r="I34" s="104">
        <f>+(((('Balance de energía'!I34*1000000000)/'Balance Energético (u.físicas)'!I$63)/1000)/'Balance Energético (u.físicas)'!I$64)/1000</f>
        <v>0</v>
      </c>
      <c r="J34" s="104">
        <f>+(((('Balance de energía'!J34*1000000000)/'Balance Energético (u.físicas)'!J$63)/1000)/'Balance Energético (u.físicas)'!J$64)/1000</f>
        <v>0</v>
      </c>
      <c r="K34" s="104">
        <f>+(((('Balance de energía'!K34*1000000000)/'Balance Energético (u.físicas)'!K$63)/1000)/'Balance Energético (u.físicas)'!K$64)/1000</f>
        <v>0</v>
      </c>
      <c r="L34" s="104">
        <f>+(((('Balance de energía'!L34*1000000000)/'Balance Energético (u.físicas)'!L$63)/1000)/'Balance Energético (u.físicas)'!L$64)/1000</f>
        <v>0</v>
      </c>
      <c r="M34" s="132">
        <f>+(((('Balance de energía'!M34*1000000000)/'Balance Energético (u.físicas)'!M$63)/1000)/'Balance Energético (u.físicas)'!M$64)/1000</f>
        <v>0</v>
      </c>
      <c r="N34" s="104">
        <f>+(((('Balance de energía'!N34*1000000000)/'Balance Energético (u.físicas)'!N$63)/1000)/'Balance Energético (u.físicas)'!N$64)/1000</f>
        <v>0</v>
      </c>
      <c r="O34" s="104">
        <f>+(((('Balance de energía'!O34*1000000000)/'Balance Energético (u.físicas)'!O$63)/1000)/'Balance Energético (u.físicas)'!O$64)/1000</f>
        <v>0</v>
      </c>
      <c r="P34" s="104">
        <f>+(((('Balance de energía'!P34*1000000000)/'Balance Energético (u.físicas)'!P$63)/1000)/'Balance Energético (u.físicas)'!P$64)/1000</f>
        <v>0</v>
      </c>
      <c r="Q34" s="104">
        <f>+(((('Balance de energía'!Q34*1000000000)/'Balance Energético (u.físicas)'!Q$63)/1000)/'Balance Energético (u.físicas)'!Q$64)/1000</f>
        <v>0</v>
      </c>
      <c r="R34" s="104">
        <f>+(((('Balance de energía'!R34*1000000000)/'Balance Energético (u.físicas)'!R$63)/1000)/'Balance Energético (u.físicas)'!R$64)/1000</f>
        <v>0</v>
      </c>
      <c r="S34" s="104">
        <f>+(((('Balance de energía'!S34*1000000000)/'Balance Energético (u.físicas)'!S$63)/1000)/'Balance Energético (u.físicas)'!S$64)/1000</f>
        <v>0</v>
      </c>
      <c r="T34" s="104">
        <f>+(((('Balance de energía'!T34*1000000000)/'Balance Energético (u.físicas)'!T$63)/1000)/'Balance Energético (u.físicas)'!T$64)/1000</f>
        <v>0</v>
      </c>
      <c r="U34" s="104">
        <f>+(((('Balance de energía'!U34*1000000000)/'Balance Energético (u.físicas)'!U$63)/1000)/'Balance Energético (u.físicas)'!U$64)/1000</f>
        <v>0</v>
      </c>
      <c r="V34" s="104">
        <f>+(((('Balance de energía'!V34*1000000000)/'Balance Energético (u.físicas)'!V$63)/1000)/'Balance Energético (u.físicas)'!V$64)</f>
        <v>0</v>
      </c>
      <c r="W34" s="104">
        <f>+(((('Balance de energía'!W34*1000000000)/'Balance Energético (u.físicas)'!W$63)/1000)/'Balance Energético (u.físicas)'!W$64)/1000</f>
        <v>0</v>
      </c>
      <c r="X34" s="104">
        <f>+(((('Balance de energía'!X34*1000000000)/'Balance Energético (u.físicas)'!X$63)/1000)/'Balance Energético (u.físicas)'!X$64)/1000</f>
        <v>0</v>
      </c>
      <c r="Y34" s="133">
        <f>+(((('Balance de energía'!Y34*1000000000)/'Balance Energético (u.físicas)'!Y$63)/1000)/'Balance Energético (u.físicas)'!Y$64)/1000</f>
        <v>58.735999999999997</v>
      </c>
      <c r="Z34" s="104">
        <f>+(((('Balance de energía'!Z34*1000000000)/'Balance Energético (u.físicas)'!Z$63)/1000)/'Balance Energético (u.físicas)'!Z$64)/1000</f>
        <v>0</v>
      </c>
      <c r="AA34" s="104">
        <f>+(((('Balance de energía'!AA34*1000000000)/'Balance Energético (u.físicas)'!AA$63)/1000)/'Balance Energético (u.físicas)'!AA$64)/1000</f>
        <v>0</v>
      </c>
      <c r="AB34" s="104">
        <f>+(((('Balance de energía'!AB34*1000000000)/'Balance Energético (u.físicas)'!AB$63)/1000)/'Balance Energético (u.físicas)'!AB$64)/1000</f>
        <v>0</v>
      </c>
      <c r="AC34" s="104">
        <f>+(((('Balance de energía'!AC34*1000000000)/'Balance Energético (u.físicas)'!AC$63)/1000)/'Balance Energético (u.físicas)'!AC$64)/1000</f>
        <v>0</v>
      </c>
      <c r="AD34" s="133">
        <f>+(((('Balance de energía'!AD34*1000000000)/'Balance Energético (u.físicas)'!AD$63)/1000)/'Balance Energético (u.físicas)'!AD$64)/1000</f>
        <v>0</v>
      </c>
      <c r="AE34" s="133">
        <f>+(((('Balance de energía'!AE34*1000000000)/'Balance Energético (u.físicas)'!AE$63)/1000)/'Balance Energético (u.físicas)'!AE$64)/1000</f>
        <v>0</v>
      </c>
      <c r="AF34" s="247"/>
    </row>
    <row r="35" spans="2:32">
      <c r="B35" s="624"/>
      <c r="C35" s="118" t="s">
        <v>56</v>
      </c>
      <c r="D35" s="120">
        <f>+(((('Balance de energía'!D35*1000000000)/'Balance Energético (u.físicas)'!$D$63)/1000)/'Balance Energético (u.físicas)'!$D$64)/1000</f>
        <v>0</v>
      </c>
      <c r="E35" s="92">
        <f>+(((('Balance de energía'!E35*1000000000)/'Balance Energético (u.físicas)'!E$63)/1000)/'Balance Energético (u.físicas)'!E$64)/1000</f>
        <v>1035.651941571296</v>
      </c>
      <c r="F35" s="92">
        <f>+(((('Balance de energía'!F35*1000000000)/'Balance Energético (u.físicas)'!F$63)/1000)/'Balance Energético (u.físicas)'!F$64)/1000</f>
        <v>238.60184479857145</v>
      </c>
      <c r="G35" s="92">
        <f>+(((('Balance de energía'!G35*1000000000)/'Balance Energético (u.físicas)'!G$63)/1000)/'Balance Energético (u.físicas)'!G$64)/1000</f>
        <v>3752.1431737928997</v>
      </c>
      <c r="H35" s="92">
        <f>+(((('Balance de energía'!H35*1000000000)/'Balance Energético (u.físicas)'!H$63)/1000)/'Balance Energético (u.físicas)'!H$64)/1000</f>
        <v>0</v>
      </c>
      <c r="I35" s="92">
        <f>+(((('Balance de energía'!I35*1000000000)/'Balance Energético (u.físicas)'!I$63)/1000)/'Balance Energético (u.físicas)'!I$64)/1000</f>
        <v>0</v>
      </c>
      <c r="J35" s="92">
        <f>+(((('Balance de energía'!J35*1000000000)/'Balance Energético (u.físicas)'!J$63)/1000)/'Balance Energético (u.físicas)'!J$64)/1000</f>
        <v>0</v>
      </c>
      <c r="K35" s="92">
        <f>+(((('Balance de energía'!K35*1000000000)/'Balance Energético (u.físicas)'!K$63)/1000)/'Balance Energético (u.físicas)'!K$64)/1000</f>
        <v>0</v>
      </c>
      <c r="L35" s="92">
        <f>+(((('Balance de energía'!L35*1000000000)/'Balance Energético (u.físicas)'!L$63)/1000)/'Balance Energético (u.físicas)'!L$64)/1000</f>
        <v>9.1157950000000003</v>
      </c>
      <c r="M35" s="121">
        <f>+(((('Balance de energía'!M35*1000000000)/'Balance Energético (u.físicas)'!M$63)/1000)/'Balance Energético (u.físicas)'!M$64)/1000</f>
        <v>0</v>
      </c>
      <c r="N35" s="92">
        <f>+(((('Balance de energía'!N35*1000000000)/'Balance Energético (u.físicas)'!N$63)/1000)/'Balance Energético (u.físicas)'!N$64)/1000</f>
        <v>3500.6980233643944</v>
      </c>
      <c r="O35" s="92">
        <f>+(((('Balance de energía'!O35*1000000000)/'Balance Energético (u.físicas)'!O$63)/1000)/'Balance Energético (u.físicas)'!O$64)/1000</f>
        <v>433.09548372799998</v>
      </c>
      <c r="P35" s="92">
        <f>+(((('Balance de energía'!P35*1000000000)/'Balance Energético (u.físicas)'!P$63)/1000)/'Balance Energético (u.físicas)'!P$64)/1000</f>
        <v>0</v>
      </c>
      <c r="Q35" s="92">
        <f>+(((('Balance de energía'!Q35*1000000000)/'Balance Energético (u.físicas)'!Q$63)/1000)/'Balance Energético (u.físicas)'!Q$64)/1000</f>
        <v>16.962124602199999</v>
      </c>
      <c r="R35" s="92">
        <f>+(((('Balance de energía'!R35*1000000000)/'Balance Energético (u.físicas)'!R$63)/1000)/'Balance Energético (u.físicas)'!R$64)/1000</f>
        <v>267.45636752622067</v>
      </c>
      <c r="S35" s="92">
        <f>+(((('Balance de energía'!S35*1000000000)/'Balance Energético (u.físicas)'!S$63)/1000)/'Balance Energético (u.físicas)'!S$64)/1000</f>
        <v>6.5148001647949233E-2</v>
      </c>
      <c r="T35" s="92">
        <f>+(((('Balance de energía'!T35*1000000000)/'Balance Energético (u.físicas)'!T$63)/1000)/'Balance Energético (u.físicas)'!T$64)/1000</f>
        <v>64.716688437459126</v>
      </c>
      <c r="U35" s="92">
        <f>+(((('Balance de energía'!U35*1000000000)/'Balance Energético (u.físicas)'!U$63)/1000)/'Balance Energético (u.físicas)'!U$64)/1000</f>
        <v>0</v>
      </c>
      <c r="V35" s="92">
        <f>+(((('Balance de energía'!V35*1000000000)/'Balance Energético (u.físicas)'!V$63)/1000)/'Balance Energético (u.físicas)'!V$64)</f>
        <v>0</v>
      </c>
      <c r="W35" s="92">
        <f>+(((('Balance de energía'!W35*1000000000)/'Balance Energético (u.físicas)'!W$63)/1000)/'Balance Energético (u.físicas)'!W$64)/1000</f>
        <v>277.87339209285716</v>
      </c>
      <c r="X35" s="92">
        <f>+(((('Balance de energía'!X35*1000000000)/'Balance Energético (u.físicas)'!X$63)/1000)/'Balance Energético (u.físicas)'!X$64)/1000</f>
        <v>0</v>
      </c>
      <c r="Y35" s="127">
        <f>+(((('Balance de energía'!Y35*1000000000)/'Balance Energético (u.físicas)'!Y$63)/1000)/'Balance Energético (u.físicas)'!Y$64)/1000</f>
        <v>47391.465951971571</v>
      </c>
      <c r="Z35" s="92">
        <f>+(((('Balance de energía'!Z35*1000000000)/'Balance Energético (u.físicas)'!Z$63)/1000)/'Balance Energético (u.físicas)'!Z$64)/1000</f>
        <v>4.143021000000001</v>
      </c>
      <c r="AA35" s="92">
        <f>+(((('Balance de energía'!AA35*1000000000)/'Balance Energético (u.físicas)'!AA$63)/1000)/'Balance Energético (u.físicas)'!AA$64)/1000</f>
        <v>129371.64835164836</v>
      </c>
      <c r="AB35" s="92">
        <f>+(((('Balance de energía'!AB35*1000000000)/'Balance Energético (u.físicas)'!AB$63)/1000)/'Balance Energético (u.físicas)'!AB$64)/1000</f>
        <v>0</v>
      </c>
      <c r="AC35" s="92">
        <f>+(((('Balance de energía'!AC35*1000000000)/'Balance Energético (u.físicas)'!AC$63)/1000)/'Balance Energético (u.físicas)'!AC$64)/1000</f>
        <v>96652.777777777796</v>
      </c>
      <c r="AD35" s="127">
        <f>+(((('Balance de energía'!AD35*1000000000)/'Balance Energético (u.físicas)'!AD$63)/1000)/'Balance Energético (u.físicas)'!AD$64)/1000</f>
        <v>0</v>
      </c>
      <c r="AE35" s="127">
        <f>+(((('Balance de energía'!AE35*1000000000)/'Balance Energético (u.físicas)'!AE$63)/1000)/'Balance Energético (u.físicas)'!AE$64)/1000</f>
        <v>0</v>
      </c>
      <c r="AF35" s="247"/>
    </row>
    <row r="36" spans="2:32">
      <c r="B36" s="624"/>
      <c r="C36" s="119" t="s">
        <v>57</v>
      </c>
      <c r="D36" s="122">
        <f>+(((('Balance de energía'!D36*1000000000)/'Balance Energético (u.físicas)'!$D$63)/1000)/'Balance Energético (u.físicas)'!$D$64)/1000</f>
        <v>0</v>
      </c>
      <c r="E36" s="93">
        <f>+(((('Balance de energía'!E36*1000000000)/'Balance Energético (u.físicas)'!E$63)/1000)/'Balance Energético (u.físicas)'!E$64)/1000</f>
        <v>163.52384534814257</v>
      </c>
      <c r="F36" s="93">
        <f>+(((('Balance de energía'!F36*1000000000)/'Balance Energético (u.físicas)'!F$63)/1000)/'Balance Energético (u.físicas)'!F$64)/1000</f>
        <v>2.6612745599999998</v>
      </c>
      <c r="G36" s="93">
        <f>+(((('Balance de energía'!G36*1000000000)/'Balance Energético (u.físicas)'!G$63)/1000)/'Balance Energético (u.físicas)'!G$64)/1000</f>
        <v>0</v>
      </c>
      <c r="H36" s="93">
        <f>+(((('Balance de energía'!H36*1000000000)/'Balance Energético (u.físicas)'!H$63)/1000)/'Balance Energético (u.físicas)'!H$64)/1000</f>
        <v>0</v>
      </c>
      <c r="I36" s="93">
        <f>+(((('Balance de energía'!I36*1000000000)/'Balance Energético (u.físicas)'!I$63)/1000)/'Balance Energético (u.físicas)'!I$64)/1000</f>
        <v>0</v>
      </c>
      <c r="J36" s="93">
        <f>+(((('Balance de energía'!J36*1000000000)/'Balance Energético (u.físicas)'!J$63)/1000)/'Balance Energético (u.físicas)'!J$64)/1000</f>
        <v>0</v>
      </c>
      <c r="K36" s="93">
        <f>+(((('Balance de energía'!K36*1000000000)/'Balance Energético (u.físicas)'!K$63)/1000)/'Balance Energético (u.físicas)'!K$64)/1000</f>
        <v>0</v>
      </c>
      <c r="L36" s="93">
        <f>+(((('Balance de energía'!L36*1000000000)/'Balance Energético (u.físicas)'!L$63)/1000)/'Balance Energético (u.físicas)'!L$64)/1000</f>
        <v>0</v>
      </c>
      <c r="M36" s="123">
        <f>+(((('Balance de energía'!M36*1000000000)/'Balance Energético (u.físicas)'!M$63)/1000)/'Balance Energético (u.físicas)'!M$64)/1000</f>
        <v>0</v>
      </c>
      <c r="N36" s="93">
        <f>+(((('Balance de energía'!N36*1000000000)/'Balance Energético (u.físicas)'!N$63)/1000)/'Balance Energético (u.físicas)'!N$64)/1000</f>
        <v>2014.4332142762414</v>
      </c>
      <c r="O36" s="93">
        <f>+(((('Balance de energía'!O36*1000000000)/'Balance Energético (u.físicas)'!O$63)/1000)/'Balance Energético (u.físicas)'!O$64)/1000</f>
        <v>55.760691000000001</v>
      </c>
      <c r="P36" s="93">
        <f>+(((('Balance de energía'!P36*1000000000)/'Balance Energético (u.físicas)'!P$63)/1000)/'Balance Energético (u.físicas)'!P$64)/1000</f>
        <v>0</v>
      </c>
      <c r="Q36" s="93">
        <f>+(((('Balance de energía'!Q36*1000000000)/'Balance Energético (u.físicas)'!Q$63)/1000)/'Balance Energético (u.físicas)'!Q$64)/1000</f>
        <v>13.5359</v>
      </c>
      <c r="R36" s="93">
        <f>+(((('Balance de energía'!R36*1000000000)/'Balance Energético (u.físicas)'!R$63)/1000)/'Balance Energético (u.físicas)'!R$64)/1000</f>
        <v>5.0220823699999997</v>
      </c>
      <c r="S36" s="93">
        <f>+(((('Balance de energía'!S36*1000000000)/'Balance Energético (u.físicas)'!S$63)/1000)/'Balance Energético (u.físicas)'!S$64)/1000</f>
        <v>0</v>
      </c>
      <c r="T36" s="93">
        <f>+(((('Balance de energía'!T36*1000000000)/'Balance Energético (u.físicas)'!T$63)/1000)/'Balance Energético (u.físicas)'!T$64)/1000</f>
        <v>7.1170000000000001E-3</v>
      </c>
      <c r="U36" s="93">
        <f>+(((('Balance de energía'!U36*1000000000)/'Balance Energético (u.físicas)'!U$63)/1000)/'Balance Energético (u.físicas)'!U$64)/1000</f>
        <v>0</v>
      </c>
      <c r="V36" s="93">
        <f>+(((('Balance de energía'!V36*1000000000)/'Balance Energético (u.físicas)'!V$63)/1000)/'Balance Energético (u.físicas)'!V$64)</f>
        <v>0</v>
      </c>
      <c r="W36" s="93">
        <f>+(((('Balance de energía'!W36*1000000000)/'Balance Energético (u.físicas)'!W$63)/1000)/'Balance Energético (u.físicas)'!W$64)/1000</f>
        <v>1.761541</v>
      </c>
      <c r="X36" s="93">
        <f>+(((('Balance de energía'!X36*1000000000)/'Balance Energético (u.físicas)'!X$63)/1000)/'Balance Energético (u.físicas)'!X$64)/1000</f>
        <v>0</v>
      </c>
      <c r="Y36" s="128">
        <f>+(((('Balance de energía'!Y36*1000000000)/'Balance Energético (u.físicas)'!Y$63)/1000)/'Balance Energético (u.físicas)'!Y$64)/1000</f>
        <v>26432.809568659995</v>
      </c>
      <c r="Z36" s="93">
        <f>+(((('Balance de energía'!Z36*1000000000)/'Balance Energético (u.físicas)'!Z$63)/1000)/'Balance Energético (u.físicas)'!Z$64)/1000</f>
        <v>2.7E-2</v>
      </c>
      <c r="AA36" s="93">
        <f>+(((('Balance de energía'!AA36*1000000000)/'Balance Energético (u.físicas)'!AA$63)/1000)/'Balance Energético (u.físicas)'!AA$64)/1000</f>
        <v>0</v>
      </c>
      <c r="AB36" s="93">
        <f>+(((('Balance de energía'!AB36*1000000000)/'Balance Energético (u.físicas)'!AB$63)/1000)/'Balance Energético (u.físicas)'!AB$64)/1000</f>
        <v>0</v>
      </c>
      <c r="AC36" s="93">
        <f>+(((('Balance de energía'!AC36*1000000000)/'Balance Energético (u.físicas)'!AC$63)/1000)/'Balance Energético (u.físicas)'!AC$64)/1000</f>
        <v>0</v>
      </c>
      <c r="AD36" s="128">
        <f>+(((('Balance de energía'!AD36*1000000000)/'Balance Energético (u.físicas)'!AD$63)/1000)/'Balance Energético (u.físicas)'!AD$64)/1000</f>
        <v>0</v>
      </c>
      <c r="AE36" s="128">
        <f>+(((('Balance de energía'!AE36*1000000000)/'Balance Energético (u.físicas)'!AE$63)/1000)/'Balance Energético (u.físicas)'!AE$64)/1000</f>
        <v>0</v>
      </c>
      <c r="AF36" s="247"/>
    </row>
    <row r="37" spans="2:32">
      <c r="B37" s="624"/>
      <c r="C37" s="119" t="s">
        <v>58</v>
      </c>
      <c r="D37" s="122">
        <f>+(((('Balance de energía'!D37*1000000000)/'Balance Energético (u.físicas)'!$D$63)/1000)/'Balance Energético (u.físicas)'!$D$64)/1000</f>
        <v>0</v>
      </c>
      <c r="E37" s="93">
        <f>+(((('Balance de energía'!E37*1000000000)/'Balance Energético (u.físicas)'!E$63)/1000)/'Balance Energético (u.físicas)'!E$64)/1000</f>
        <v>75.92627730000001</v>
      </c>
      <c r="F37" s="93">
        <f>+(((('Balance de energía'!F37*1000000000)/'Balance Energético (u.físicas)'!F$63)/1000)/'Balance Energético (u.físicas)'!F$64)/1000</f>
        <v>0</v>
      </c>
      <c r="G37" s="93">
        <f>+(((('Balance de energía'!G37*1000000000)/'Balance Energético (u.físicas)'!G$63)/1000)/'Balance Energético (u.físicas)'!G$64)/1000</f>
        <v>0</v>
      </c>
      <c r="H37" s="93">
        <f>+(((('Balance de energía'!H37*1000000000)/'Balance Energético (u.físicas)'!H$63)/1000)/'Balance Energético (u.físicas)'!H$64)/1000</f>
        <v>0</v>
      </c>
      <c r="I37" s="93">
        <f>+(((('Balance de energía'!I37*1000000000)/'Balance Energético (u.físicas)'!I$63)/1000)/'Balance Energético (u.físicas)'!I$64)/1000</f>
        <v>0</v>
      </c>
      <c r="J37" s="93">
        <f>+(((('Balance de energía'!J37*1000000000)/'Balance Energético (u.físicas)'!J$63)/1000)/'Balance Energético (u.físicas)'!J$64)/1000</f>
        <v>0</v>
      </c>
      <c r="K37" s="93">
        <f>+(((('Balance de energía'!K37*1000000000)/'Balance Energético (u.físicas)'!K$63)/1000)/'Balance Energético (u.físicas)'!K$64)/1000</f>
        <v>0</v>
      </c>
      <c r="L37" s="93">
        <f>+(((('Balance de energía'!L37*1000000000)/'Balance Energético (u.físicas)'!L$63)/1000)/'Balance Energético (u.físicas)'!L$64)/1000</f>
        <v>0</v>
      </c>
      <c r="M37" s="123">
        <f>+(((('Balance de energía'!M37*1000000000)/'Balance Energético (u.físicas)'!M$63)/1000)/'Balance Energético (u.físicas)'!M$64)/1000</f>
        <v>0</v>
      </c>
      <c r="N37" s="93">
        <f>+(((('Balance de energía'!N37*1000000000)/'Balance Energético (u.físicas)'!N$63)/1000)/'Balance Energético (u.físicas)'!N$64)/1000</f>
        <v>73.815991199829696</v>
      </c>
      <c r="O37" s="93">
        <f>+(((('Balance de energía'!O37*1000000000)/'Balance Energético (u.físicas)'!O$63)/1000)/'Balance Energético (u.físicas)'!O$64)/1000</f>
        <v>0.48634529049617597</v>
      </c>
      <c r="P37" s="93">
        <f>+(((('Balance de energía'!P37*1000000000)/'Balance Energético (u.físicas)'!P$63)/1000)/'Balance Energético (u.físicas)'!P$64)/1000</f>
        <v>0</v>
      </c>
      <c r="Q37" s="93">
        <f>+(((('Balance de energía'!Q37*1000000000)/'Balance Energético (u.físicas)'!Q$63)/1000)/'Balance Energético (u.físicas)'!Q$64)/1000</f>
        <v>0</v>
      </c>
      <c r="R37" s="93">
        <f>+(((('Balance de energía'!R37*1000000000)/'Balance Energético (u.físicas)'!R$63)/1000)/'Balance Energético (u.físicas)'!R$64)/1000</f>
        <v>4.5790800000000003</v>
      </c>
      <c r="S37" s="93">
        <f>+(((('Balance de energía'!S37*1000000000)/'Balance Energético (u.físicas)'!S$63)/1000)/'Balance Energético (u.físicas)'!S$64)/1000</f>
        <v>0</v>
      </c>
      <c r="T37" s="93">
        <f>+(((('Balance de energía'!T37*1000000000)/'Balance Energético (u.físicas)'!T$63)/1000)/'Balance Energético (u.físicas)'!T$64)/1000</f>
        <v>10.824999999999999</v>
      </c>
      <c r="U37" s="93">
        <f>+(((('Balance de energía'!U37*1000000000)/'Balance Energético (u.físicas)'!U$63)/1000)/'Balance Energético (u.físicas)'!U$64)/1000</f>
        <v>0</v>
      </c>
      <c r="V37" s="93">
        <f>+(((('Balance de energía'!V37*1000000000)/'Balance Energético (u.físicas)'!V$63)/1000)/'Balance Energético (u.físicas)'!V$64)</f>
        <v>0</v>
      </c>
      <c r="W37" s="93">
        <f>+(((('Balance de energía'!W37*1000000000)/'Balance Energético (u.físicas)'!W$63)/1000)/'Balance Energético (u.físicas)'!W$64)/1000</f>
        <v>0</v>
      </c>
      <c r="X37" s="93">
        <f>+(((('Balance de energía'!X37*1000000000)/'Balance Energético (u.físicas)'!X$63)/1000)/'Balance Energético (u.físicas)'!X$64)/1000</f>
        <v>0</v>
      </c>
      <c r="Y37" s="128">
        <f>+(((('Balance de energía'!Y37*1000000000)/'Balance Energético (u.físicas)'!Y$63)/1000)/'Balance Energético (u.físicas)'!Y$64)/1000</f>
        <v>249.73920100000001</v>
      </c>
      <c r="Z37" s="93">
        <f>+(((('Balance de energía'!Z37*1000000000)/'Balance Energético (u.físicas)'!Z$63)/1000)/'Balance Energético (u.físicas)'!Z$64)/1000</f>
        <v>0</v>
      </c>
      <c r="AA37" s="93">
        <f>+(((('Balance de energía'!AA37*1000000000)/'Balance Energético (u.físicas)'!AA$63)/1000)/'Balance Energético (u.físicas)'!AA$64)/1000</f>
        <v>0</v>
      </c>
      <c r="AB37" s="93">
        <f>+(((('Balance de energía'!AB37*1000000000)/'Balance Energético (u.físicas)'!AB$63)/1000)/'Balance Energético (u.físicas)'!AB$64)/1000</f>
        <v>0</v>
      </c>
      <c r="AC37" s="93">
        <f>+(((('Balance de energía'!AC37*1000000000)/'Balance Energético (u.físicas)'!AC$63)/1000)/'Balance Energético (u.físicas)'!AC$64)/1000</f>
        <v>0</v>
      </c>
      <c r="AD37" s="128">
        <f>+(((('Balance de energía'!AD37*1000000000)/'Balance Energético (u.físicas)'!AD$63)/1000)/'Balance Energético (u.físicas)'!AD$64)/1000</f>
        <v>0</v>
      </c>
      <c r="AE37" s="128">
        <f>+(((('Balance de energía'!AE37*1000000000)/'Balance Energético (u.físicas)'!AE$63)/1000)/'Balance Energético (u.físicas)'!AE$64)/1000</f>
        <v>0</v>
      </c>
      <c r="AF37" s="247"/>
    </row>
    <row r="38" spans="2:32">
      <c r="B38" s="624"/>
      <c r="C38" s="119" t="s">
        <v>59</v>
      </c>
      <c r="D38" s="122">
        <f>+(((('Balance de energía'!D38*1000000000)/'Balance Energético (u.físicas)'!$D$63)/1000)/'Balance Energético (u.físicas)'!$D$64)/1000</f>
        <v>0</v>
      </c>
      <c r="E38" s="93">
        <f>+(((('Balance de energía'!E38*1000000000)/'Balance Energético (u.físicas)'!E$63)/1000)/'Balance Energético (u.físicas)'!E$64)/1000</f>
        <v>0</v>
      </c>
      <c r="F38" s="93">
        <f>+(((('Balance de energía'!F38*1000000000)/'Balance Energético (u.físicas)'!F$63)/1000)/'Balance Energético (u.físicas)'!F$64)/1000</f>
        <v>10.695</v>
      </c>
      <c r="G38" s="93">
        <f>+(((('Balance de energía'!G38*1000000000)/'Balance Energético (u.físicas)'!G$63)/1000)/'Balance Energético (u.físicas)'!G$64)/1000</f>
        <v>0</v>
      </c>
      <c r="H38" s="93">
        <f>+(((('Balance de energía'!H38*1000000000)/'Balance Energético (u.físicas)'!H$63)/1000)/'Balance Energético (u.físicas)'!H$64)/1000</f>
        <v>0</v>
      </c>
      <c r="I38" s="93">
        <f>+(((('Balance de energía'!I38*1000000000)/'Balance Energético (u.físicas)'!I$63)/1000)/'Balance Energético (u.físicas)'!I$64)/1000</f>
        <v>0</v>
      </c>
      <c r="J38" s="93">
        <f>+(((('Balance de energía'!J38*1000000000)/'Balance Energético (u.físicas)'!J$63)/1000)/'Balance Energético (u.físicas)'!J$64)/1000</f>
        <v>0</v>
      </c>
      <c r="K38" s="93">
        <f>+(((('Balance de energía'!K38*1000000000)/'Balance Energético (u.físicas)'!K$63)/1000)/'Balance Energético (u.físicas)'!K$64)/1000</f>
        <v>0</v>
      </c>
      <c r="L38" s="93">
        <f>+(((('Balance de energía'!L38*1000000000)/'Balance Energético (u.físicas)'!L$63)/1000)/'Balance Energético (u.físicas)'!L$64)/1000</f>
        <v>0</v>
      </c>
      <c r="M38" s="123">
        <f>+(((('Balance de energía'!M38*1000000000)/'Balance Energético (u.físicas)'!M$63)/1000)/'Balance Energético (u.físicas)'!M$64)/1000</f>
        <v>0</v>
      </c>
      <c r="N38" s="93">
        <f>+(((('Balance de energía'!N38*1000000000)/'Balance Energético (u.físicas)'!N$63)/1000)/'Balance Energético (u.físicas)'!N$64)/1000</f>
        <v>64.356922999999995</v>
      </c>
      <c r="O38" s="93">
        <f>+(((('Balance de energía'!O38*1000000000)/'Balance Energético (u.físicas)'!O$63)/1000)/'Balance Energético (u.físicas)'!O$64)/1000</f>
        <v>0</v>
      </c>
      <c r="P38" s="93">
        <f>+(((('Balance de energía'!P38*1000000000)/'Balance Energético (u.físicas)'!P$63)/1000)/'Balance Energético (u.físicas)'!P$64)/1000</f>
        <v>0</v>
      </c>
      <c r="Q38" s="93">
        <f>+(((('Balance de energía'!Q38*1000000000)/'Balance Energético (u.físicas)'!Q$63)/1000)/'Balance Energético (u.físicas)'!Q$64)/1000</f>
        <v>0</v>
      </c>
      <c r="R38" s="93">
        <f>+(((('Balance de energía'!R38*1000000000)/'Balance Energético (u.físicas)'!R$63)/1000)/'Balance Energético (u.físicas)'!R$64)/1000</f>
        <v>0</v>
      </c>
      <c r="S38" s="93">
        <f>+(((('Balance de energía'!S38*1000000000)/'Balance Energético (u.físicas)'!S$63)/1000)/'Balance Energético (u.físicas)'!S$64)/1000</f>
        <v>0</v>
      </c>
      <c r="T38" s="93">
        <f>+(((('Balance de energía'!T38*1000000000)/'Balance Energético (u.físicas)'!T$63)/1000)/'Balance Energético (u.físicas)'!T$64)/1000</f>
        <v>0</v>
      </c>
      <c r="U38" s="93">
        <f>+(((('Balance de energía'!U38*1000000000)/'Balance Energético (u.físicas)'!U$63)/1000)/'Balance Energético (u.físicas)'!U$64)/1000</f>
        <v>0</v>
      </c>
      <c r="V38" s="93">
        <f>+(((('Balance de energía'!V38*1000000000)/'Balance Energético (u.físicas)'!V$63)/1000)/'Balance Energético (u.físicas)'!V$64)</f>
        <v>0</v>
      </c>
      <c r="W38" s="93">
        <f>+(((('Balance de energía'!W38*1000000000)/'Balance Energético (u.físicas)'!W$63)/1000)/'Balance Energético (u.físicas)'!W$64)/1000</f>
        <v>0</v>
      </c>
      <c r="X38" s="93">
        <f>+(((('Balance de energía'!X38*1000000000)/'Balance Energético (u.físicas)'!X$63)/1000)/'Balance Energético (u.físicas)'!X$64)/1000</f>
        <v>0</v>
      </c>
      <c r="Y38" s="128">
        <f>+(((('Balance de energía'!Y38*1000000000)/'Balance Energético (u.físicas)'!Y$63)/1000)/'Balance Energético (u.físicas)'!Y$64)/1000</f>
        <v>655.13900000000001</v>
      </c>
      <c r="Z38" s="93">
        <f>+(((('Balance de energía'!Z38*1000000000)/'Balance Energético (u.físicas)'!Z$63)/1000)/'Balance Energético (u.físicas)'!Z$64)/1000</f>
        <v>0</v>
      </c>
      <c r="AA38" s="93">
        <f>+(((('Balance de energía'!AA38*1000000000)/'Balance Energético (u.físicas)'!AA$63)/1000)/'Balance Energético (u.físicas)'!AA$64)/1000</f>
        <v>0</v>
      </c>
      <c r="AB38" s="93">
        <f>+(((('Balance de energía'!AB38*1000000000)/'Balance Energético (u.físicas)'!AB$63)/1000)/'Balance Energético (u.físicas)'!AB$64)/1000</f>
        <v>0</v>
      </c>
      <c r="AC38" s="93">
        <f>+(((('Balance de energía'!AC38*1000000000)/'Balance Energético (u.físicas)'!AC$63)/1000)/'Balance Energético (u.físicas)'!AC$64)/1000</f>
        <v>0</v>
      </c>
      <c r="AD38" s="128">
        <f>+(((('Balance de energía'!AD38*1000000000)/'Balance Energético (u.físicas)'!AD$63)/1000)/'Balance Energético (u.físicas)'!AD$64)/1000</f>
        <v>0</v>
      </c>
      <c r="AE38" s="128">
        <f>+(((('Balance de energía'!AE38*1000000000)/'Balance Energético (u.físicas)'!AE$63)/1000)/'Balance Energético (u.físicas)'!AE$64)/1000</f>
        <v>0</v>
      </c>
      <c r="AF38" s="247"/>
    </row>
    <row r="39" spans="2:32">
      <c r="B39" s="624"/>
      <c r="C39" s="119" t="s">
        <v>60</v>
      </c>
      <c r="D39" s="122">
        <f>+(((('Balance de energía'!D39*1000000000)/'Balance Energético (u.físicas)'!$D$63)/1000)/'Balance Energético (u.físicas)'!$D$64)/1000</f>
        <v>0</v>
      </c>
      <c r="E39" s="93">
        <f>+(((('Balance de energía'!E39*1000000000)/'Balance Energético (u.físicas)'!E$63)/1000)/'Balance Energético (u.físicas)'!E$64)/1000</f>
        <v>140.81931512000003</v>
      </c>
      <c r="F39" s="93">
        <f>+(((('Balance de energía'!F39*1000000000)/'Balance Energético (u.físicas)'!F$63)/1000)/'Balance Energético (u.físicas)'!F$64)/1000</f>
        <v>0</v>
      </c>
      <c r="G39" s="93">
        <f>+(((('Balance de energía'!G39*1000000000)/'Balance Energético (u.físicas)'!G$63)/1000)/'Balance Energético (u.físicas)'!G$64)/1000</f>
        <v>2754.6115046724849</v>
      </c>
      <c r="H39" s="93">
        <f>+(((('Balance de energía'!H39*1000000000)/'Balance Energético (u.físicas)'!H$63)/1000)/'Balance Energético (u.físicas)'!H$64)/1000</f>
        <v>0</v>
      </c>
      <c r="I39" s="93">
        <f>+(((('Balance de energía'!I39*1000000000)/'Balance Energético (u.físicas)'!I$63)/1000)/'Balance Energético (u.físicas)'!I$64)/1000</f>
        <v>0</v>
      </c>
      <c r="J39" s="93">
        <f>+(((('Balance de energía'!J39*1000000000)/'Balance Energético (u.físicas)'!J$63)/1000)/'Balance Energético (u.físicas)'!J$64)/1000</f>
        <v>0</v>
      </c>
      <c r="K39" s="93">
        <f>+(((('Balance de energía'!K39*1000000000)/'Balance Energético (u.físicas)'!K$63)/1000)/'Balance Energético (u.físicas)'!K$64)/1000</f>
        <v>0</v>
      </c>
      <c r="L39" s="93">
        <f>+(((('Balance de energía'!L39*1000000000)/'Balance Energético (u.físicas)'!L$63)/1000)/'Balance Energético (u.físicas)'!L$64)/1000</f>
        <v>0</v>
      </c>
      <c r="M39" s="123">
        <f>+(((('Balance de energía'!M39*1000000000)/'Balance Energético (u.físicas)'!M$63)/1000)/'Balance Energético (u.físicas)'!M$64)/1000</f>
        <v>0</v>
      </c>
      <c r="N39" s="93">
        <f>+(((('Balance de energía'!N39*1000000000)/'Balance Energético (u.físicas)'!N$63)/1000)/'Balance Energético (u.físicas)'!N$64)/1000</f>
        <v>22.542984834000002</v>
      </c>
      <c r="O39" s="93">
        <f>+(((('Balance de energía'!O39*1000000000)/'Balance Energético (u.físicas)'!O$63)/1000)/'Balance Energético (u.físicas)'!O$64)/1000</f>
        <v>214.20601000000002</v>
      </c>
      <c r="P39" s="93">
        <f>+(((('Balance de energía'!P39*1000000000)/'Balance Energético (u.físicas)'!P$63)/1000)/'Balance Energético (u.físicas)'!P$64)/1000</f>
        <v>0</v>
      </c>
      <c r="Q39" s="93">
        <f>+(((('Balance de energía'!Q39*1000000000)/'Balance Energético (u.físicas)'!Q$63)/1000)/'Balance Energético (u.físicas)'!Q$64)/1000</f>
        <v>0</v>
      </c>
      <c r="R39" s="93">
        <f>+(((('Balance de energía'!R39*1000000000)/'Balance Energético (u.físicas)'!R$63)/1000)/'Balance Energético (u.físicas)'!R$64)/1000</f>
        <v>11.185831424</v>
      </c>
      <c r="S39" s="93">
        <f>+(((('Balance de energía'!S39*1000000000)/'Balance Energético (u.físicas)'!S$63)/1000)/'Balance Energético (u.físicas)'!S$64)/1000</f>
        <v>0</v>
      </c>
      <c r="T39" s="93">
        <f>+(((('Balance de energía'!T39*1000000000)/'Balance Energético (u.físicas)'!T$63)/1000)/'Balance Energético (u.físicas)'!T$64)/1000</f>
        <v>0</v>
      </c>
      <c r="U39" s="93">
        <f>+(((('Balance de energía'!U39*1000000000)/'Balance Energético (u.físicas)'!U$63)/1000)/'Balance Energético (u.físicas)'!U$64)/1000</f>
        <v>0</v>
      </c>
      <c r="V39" s="93">
        <f>+(((('Balance de energía'!V39*1000000000)/'Balance Energético (u.físicas)'!V$63)/1000)/'Balance Energético (u.físicas)'!V$64)</f>
        <v>0</v>
      </c>
      <c r="W39" s="93">
        <f>+(((('Balance de energía'!W39*1000000000)/'Balance Energético (u.físicas)'!W$63)/1000)/'Balance Energético (u.físicas)'!W$64)/1000</f>
        <v>0</v>
      </c>
      <c r="X39" s="93">
        <f>+(((('Balance de energía'!X39*1000000000)/'Balance Energético (u.físicas)'!X$63)/1000)/'Balance Energético (u.físicas)'!X$64)/1000</f>
        <v>0</v>
      </c>
      <c r="Y39" s="128">
        <f>+(((('Balance de energía'!Y39*1000000000)/'Balance Energético (u.físicas)'!Y$63)/1000)/'Balance Energético (u.físicas)'!Y$64)/1000</f>
        <v>5580.7297322200011</v>
      </c>
      <c r="Z39" s="93">
        <f>+(((('Balance de energía'!Z39*1000000000)/'Balance Energético (u.físicas)'!Z$63)/1000)/'Balance Energético (u.físicas)'!Z$64)/1000</f>
        <v>0</v>
      </c>
      <c r="AA39" s="93">
        <f>+(((('Balance de energía'!AA39*1000000000)/'Balance Energético (u.físicas)'!AA$63)/1000)/'Balance Energético (u.físicas)'!AA$64)/1000</f>
        <v>0</v>
      </c>
      <c r="AB39" s="93">
        <f>+(((('Balance de energía'!AB39*1000000000)/'Balance Energético (u.físicas)'!AB$63)/1000)/'Balance Energético (u.físicas)'!AB$64)/1000</f>
        <v>0</v>
      </c>
      <c r="AC39" s="93">
        <f>+(((('Balance de energía'!AC39*1000000000)/'Balance Energético (u.físicas)'!AC$63)/1000)/'Balance Energético (u.físicas)'!AC$64)/1000</f>
        <v>0</v>
      </c>
      <c r="AD39" s="128">
        <f>+(((('Balance de energía'!AD39*1000000000)/'Balance Energético (u.físicas)'!AD$63)/1000)/'Balance Energético (u.físicas)'!AD$64)/1000</f>
        <v>0</v>
      </c>
      <c r="AE39" s="128">
        <f>+(((('Balance de energía'!AE39*1000000000)/'Balance Energético (u.físicas)'!AE$63)/1000)/'Balance Energético (u.físicas)'!AE$64)/1000</f>
        <v>0</v>
      </c>
      <c r="AF39" s="247"/>
    </row>
    <row r="40" spans="2:32">
      <c r="B40" s="624"/>
      <c r="C40" s="119" t="s">
        <v>61</v>
      </c>
      <c r="D40" s="122">
        <f>+(((('Balance de energía'!D40*1000000000)/'Balance Energético (u.físicas)'!$D$63)/1000)/'Balance Energético (u.físicas)'!$D$64)/1000</f>
        <v>0</v>
      </c>
      <c r="E40" s="93">
        <f>+(((('Balance de energía'!E40*1000000000)/'Balance Energético (u.físicas)'!E$63)/1000)/'Balance Energético (u.físicas)'!E$64)/1000</f>
        <v>21.911988699496845</v>
      </c>
      <c r="F40" s="93">
        <f>+(((('Balance de energía'!F40*1000000000)/'Balance Energético (u.físicas)'!F$63)/1000)/'Balance Energético (u.físicas)'!F$64)/1000</f>
        <v>2.290083381428571</v>
      </c>
      <c r="G40" s="93">
        <f>+(((('Balance de energía'!G40*1000000000)/'Balance Energético (u.físicas)'!G$63)/1000)/'Balance Energético (u.físicas)'!G$64)/1000</f>
        <v>0</v>
      </c>
      <c r="H40" s="93">
        <f>+(((('Balance de energía'!H40*1000000000)/'Balance Energético (u.físicas)'!H$63)/1000)/'Balance Energético (u.físicas)'!H$64)/1000</f>
        <v>0</v>
      </c>
      <c r="I40" s="93">
        <f>+(((('Balance de energía'!I40*1000000000)/'Balance Energético (u.físicas)'!I$63)/1000)/'Balance Energético (u.físicas)'!I$64)/1000</f>
        <v>0</v>
      </c>
      <c r="J40" s="93">
        <f>+(((('Balance de energía'!J40*1000000000)/'Balance Energético (u.físicas)'!J$63)/1000)/'Balance Energético (u.físicas)'!J$64)/1000</f>
        <v>0</v>
      </c>
      <c r="K40" s="93">
        <f>+(((('Balance de energía'!K40*1000000000)/'Balance Energético (u.físicas)'!K$63)/1000)/'Balance Energético (u.físicas)'!K$64)/1000</f>
        <v>0</v>
      </c>
      <c r="L40" s="93">
        <f>+(((('Balance de energía'!L40*1000000000)/'Balance Energético (u.físicas)'!L$63)/1000)/'Balance Energético (u.físicas)'!L$64)/1000</f>
        <v>0</v>
      </c>
      <c r="M40" s="123">
        <f>+(((('Balance de energía'!M40*1000000000)/'Balance Energético (u.físicas)'!M$63)/1000)/'Balance Energético (u.físicas)'!M$64)/1000</f>
        <v>0</v>
      </c>
      <c r="N40" s="93">
        <f>+(((('Balance de energía'!N40*1000000000)/'Balance Energético (u.físicas)'!N$63)/1000)/'Balance Energético (u.físicas)'!N$64)/1000</f>
        <v>9.9176400000000005</v>
      </c>
      <c r="O40" s="93">
        <f>+(((('Balance de energía'!O40*1000000000)/'Balance Energético (u.físicas)'!O$63)/1000)/'Balance Energético (u.físicas)'!O$64)/1000</f>
        <v>0</v>
      </c>
      <c r="P40" s="93">
        <f>+(((('Balance de energía'!P40*1000000000)/'Balance Energético (u.físicas)'!P$63)/1000)/'Balance Energético (u.físicas)'!P$64)/1000</f>
        <v>0</v>
      </c>
      <c r="Q40" s="93">
        <f>+(((('Balance de energía'!Q40*1000000000)/'Balance Energético (u.físicas)'!Q$63)/1000)/'Balance Energético (u.físicas)'!Q$64)/1000</f>
        <v>1.5699999999999999E-2</v>
      </c>
      <c r="R40" s="93">
        <f>+(((('Balance de energía'!R40*1000000000)/'Balance Energético (u.físicas)'!R$63)/1000)/'Balance Energético (u.físicas)'!R$64)/1000</f>
        <v>1.2718339509999999</v>
      </c>
      <c r="S40" s="93">
        <f>+(((('Balance de energía'!S40*1000000000)/'Balance Energético (u.físicas)'!S$63)/1000)/'Balance Energético (u.físicas)'!S$64)/1000</f>
        <v>0</v>
      </c>
      <c r="T40" s="93">
        <f>+(((('Balance de energía'!T40*1000000000)/'Balance Energético (u.físicas)'!T$63)/1000)/'Balance Energético (u.físicas)'!T$64)/1000</f>
        <v>0</v>
      </c>
      <c r="U40" s="93">
        <f>+(((('Balance de energía'!U40*1000000000)/'Balance Energético (u.físicas)'!U$63)/1000)/'Balance Energético (u.físicas)'!U$64)/1000</f>
        <v>0</v>
      </c>
      <c r="V40" s="93">
        <f>+(((('Balance de energía'!V40*1000000000)/'Balance Energético (u.físicas)'!V$63)/1000)/'Balance Energético (u.físicas)'!V$64)</f>
        <v>0</v>
      </c>
      <c r="W40" s="93">
        <f>+(((('Balance de energía'!W40*1000000000)/'Balance Energético (u.físicas)'!W$63)/1000)/'Balance Energético (u.físicas)'!W$64)/1000</f>
        <v>5.3688209571428569</v>
      </c>
      <c r="X40" s="93">
        <f>+(((('Balance de energía'!X40*1000000000)/'Balance Energético (u.físicas)'!X$63)/1000)/'Balance Energético (u.físicas)'!X$64)/1000</f>
        <v>0</v>
      </c>
      <c r="Y40" s="128">
        <f>+(((('Balance de energía'!Y40*1000000000)/'Balance Energético (u.físicas)'!Y$63)/1000)/'Balance Energético (u.físicas)'!Y$64)/1000</f>
        <v>697.90392916990788</v>
      </c>
      <c r="Z40" s="93">
        <f>+(((('Balance de energía'!Z40*1000000000)/'Balance Energético (u.físicas)'!Z$63)/1000)/'Balance Energético (u.físicas)'!Z$64)/1000</f>
        <v>0</v>
      </c>
      <c r="AA40" s="93">
        <f>+(((('Balance de energía'!AA40*1000000000)/'Balance Energético (u.físicas)'!AA$63)/1000)/'Balance Energético (u.físicas)'!AA$64)/1000</f>
        <v>129371.64835164836</v>
      </c>
      <c r="AB40" s="93">
        <f>+(((('Balance de energía'!AB40*1000000000)/'Balance Energético (u.físicas)'!AB$63)/1000)/'Balance Energético (u.físicas)'!AB$64)/1000</f>
        <v>0</v>
      </c>
      <c r="AC40" s="93">
        <f>+(((('Balance de energía'!AC40*1000000000)/'Balance Energético (u.físicas)'!AC$63)/1000)/'Balance Energético (u.físicas)'!AC$64)/1000</f>
        <v>96652.777777777796</v>
      </c>
      <c r="AD40" s="128">
        <f>+(((('Balance de energía'!AD40*1000000000)/'Balance Energético (u.físicas)'!AD$63)/1000)/'Balance Energético (u.físicas)'!AD$64)/1000</f>
        <v>0</v>
      </c>
      <c r="AE40" s="128">
        <f>+(((('Balance de energía'!AE40*1000000000)/'Balance Energético (u.físicas)'!AE$63)/1000)/'Balance Energético (u.físicas)'!AE$64)/1000</f>
        <v>0</v>
      </c>
      <c r="AF40" s="247"/>
    </row>
    <row r="41" spans="2:32">
      <c r="B41" s="624"/>
      <c r="C41" s="119" t="s">
        <v>62</v>
      </c>
      <c r="D41" s="122">
        <f>+(((('Balance de energía'!D41*1000000000)/'Balance Energético (u.físicas)'!$D$63)/1000)/'Balance Energético (u.físicas)'!$D$64)/1000</f>
        <v>0</v>
      </c>
      <c r="E41" s="93">
        <f>+(((('Balance de energía'!E41*1000000000)/'Balance Energético (u.físicas)'!E$63)/1000)/'Balance Energético (u.físicas)'!E$64)/1000</f>
        <v>2.3148680000000001</v>
      </c>
      <c r="F41" s="93">
        <f>+(((('Balance de energía'!F41*1000000000)/'Balance Energético (u.físicas)'!F$63)/1000)/'Balance Energético (u.físicas)'!F$64)/1000</f>
        <v>0</v>
      </c>
      <c r="G41" s="93">
        <f>+(((('Balance de energía'!G41*1000000000)/'Balance Energético (u.físicas)'!G$63)/1000)/'Balance Energético (u.físicas)'!G$64)/1000</f>
        <v>0</v>
      </c>
      <c r="H41" s="93">
        <f>+(((('Balance de energía'!H41*1000000000)/'Balance Energético (u.físicas)'!H$63)/1000)/'Balance Energético (u.físicas)'!H$64)/1000</f>
        <v>0</v>
      </c>
      <c r="I41" s="93">
        <f>+(((('Balance de energía'!I41*1000000000)/'Balance Energético (u.físicas)'!I$63)/1000)/'Balance Energético (u.físicas)'!I$64)/1000</f>
        <v>0</v>
      </c>
      <c r="J41" s="93">
        <f>+(((('Balance de energía'!J41*1000000000)/'Balance Energético (u.físicas)'!J$63)/1000)/'Balance Energético (u.físicas)'!J$64)/1000</f>
        <v>0</v>
      </c>
      <c r="K41" s="93">
        <f>+(((('Balance de energía'!K41*1000000000)/'Balance Energético (u.físicas)'!K$63)/1000)/'Balance Energético (u.físicas)'!K$64)/1000</f>
        <v>0</v>
      </c>
      <c r="L41" s="93">
        <f>+(((('Balance de energía'!L41*1000000000)/'Balance Energético (u.físicas)'!L$63)/1000)/'Balance Energético (u.físicas)'!L$64)/1000</f>
        <v>0</v>
      </c>
      <c r="M41" s="123">
        <f>+(((('Balance de energía'!M41*1000000000)/'Balance Energético (u.físicas)'!M$63)/1000)/'Balance Energético (u.físicas)'!M$64)/1000</f>
        <v>0</v>
      </c>
      <c r="N41" s="93">
        <f>+(((('Balance de energía'!N41*1000000000)/'Balance Energético (u.físicas)'!N$63)/1000)/'Balance Energético (u.físicas)'!N$64)/1000</f>
        <v>1E-3</v>
      </c>
      <c r="O41" s="93">
        <f>+(((('Balance de energía'!O41*1000000000)/'Balance Energético (u.físicas)'!O$63)/1000)/'Balance Energético (u.físicas)'!O$64)/1000</f>
        <v>0</v>
      </c>
      <c r="P41" s="93">
        <f>+(((('Balance de energía'!P41*1000000000)/'Balance Energético (u.físicas)'!P$63)/1000)/'Balance Energético (u.físicas)'!P$64)/1000</f>
        <v>0</v>
      </c>
      <c r="Q41" s="93">
        <f>+(((('Balance de energía'!Q41*1000000000)/'Balance Energético (u.físicas)'!Q$63)/1000)/'Balance Energético (u.físicas)'!Q$64)/1000</f>
        <v>0</v>
      </c>
      <c r="R41" s="93">
        <f>+(((('Balance de energía'!R41*1000000000)/'Balance Energético (u.físicas)'!R$63)/1000)/'Balance Energético (u.físicas)'!R$64)/1000</f>
        <v>0</v>
      </c>
      <c r="S41" s="93">
        <f>+(((('Balance de energía'!S41*1000000000)/'Balance Energético (u.físicas)'!S$63)/1000)/'Balance Energético (u.físicas)'!S$64)/1000</f>
        <v>0</v>
      </c>
      <c r="T41" s="93">
        <f>+(((('Balance de energía'!T41*1000000000)/'Balance Energético (u.físicas)'!T$63)/1000)/'Balance Energético (u.físicas)'!T$64)/1000</f>
        <v>0</v>
      </c>
      <c r="U41" s="93">
        <f>+(((('Balance de energía'!U41*1000000000)/'Balance Energético (u.físicas)'!U$63)/1000)/'Balance Energético (u.físicas)'!U$64)/1000</f>
        <v>0</v>
      </c>
      <c r="V41" s="93">
        <f>+(((('Balance de energía'!V41*1000000000)/'Balance Energético (u.físicas)'!V$63)/1000)/'Balance Energético (u.físicas)'!V$64)</f>
        <v>0</v>
      </c>
      <c r="W41" s="93">
        <f>+(((('Balance de energía'!W41*1000000000)/'Balance Energético (u.físicas)'!W$63)/1000)/'Balance Energético (u.físicas)'!W$64)/1000</f>
        <v>0</v>
      </c>
      <c r="X41" s="93">
        <f>+(((('Balance de energía'!X41*1000000000)/'Balance Energético (u.físicas)'!X$63)/1000)/'Balance Energético (u.físicas)'!X$64)/1000</f>
        <v>0</v>
      </c>
      <c r="Y41" s="128">
        <f>+(((('Balance de energía'!Y41*1000000000)/'Balance Energético (u.físicas)'!Y$63)/1000)/'Balance Energético (u.físicas)'!Y$64)/1000</f>
        <v>33.575600000000001</v>
      </c>
      <c r="Z41" s="93">
        <f>+(((('Balance de energía'!Z41*1000000000)/'Balance Energético (u.físicas)'!Z$63)/1000)/'Balance Energético (u.físicas)'!Z$64)/1000</f>
        <v>0</v>
      </c>
      <c r="AA41" s="93">
        <f>+(((('Balance de energía'!AA41*1000000000)/'Balance Energético (u.físicas)'!AA$63)/1000)/'Balance Energético (u.físicas)'!AA$64)/1000</f>
        <v>0</v>
      </c>
      <c r="AB41" s="93">
        <f>+(((('Balance de energía'!AB41*1000000000)/'Balance Energético (u.físicas)'!AB$63)/1000)/'Balance Energético (u.físicas)'!AB$64)/1000</f>
        <v>0</v>
      </c>
      <c r="AC41" s="93">
        <f>+(((('Balance de energía'!AC41*1000000000)/'Balance Energético (u.físicas)'!AC$63)/1000)/'Balance Energético (u.físicas)'!AC$64)/1000</f>
        <v>0</v>
      </c>
      <c r="AD41" s="128">
        <f>+(((('Balance de energía'!AD41*1000000000)/'Balance Energético (u.físicas)'!AD$63)/1000)/'Balance Energético (u.físicas)'!AD$64)/1000</f>
        <v>0</v>
      </c>
      <c r="AE41" s="128">
        <f>+(((('Balance de energía'!AE41*1000000000)/'Balance Energético (u.físicas)'!AE$63)/1000)/'Balance Energético (u.físicas)'!AE$64)/1000</f>
        <v>0</v>
      </c>
      <c r="AF41" s="247"/>
    </row>
    <row r="42" spans="2:32">
      <c r="B42" s="624"/>
      <c r="C42" s="119" t="s">
        <v>63</v>
      </c>
      <c r="D42" s="122">
        <f>+(((('Balance de energía'!D42*1000000000)/'Balance Energético (u.físicas)'!$D$63)/1000)/'Balance Energético (u.físicas)'!$D$64)/1000</f>
        <v>0</v>
      </c>
      <c r="E42" s="93">
        <f>+(((('Balance de energía'!E42*1000000000)/'Balance Energético (u.físicas)'!E$63)/1000)/'Balance Energético (u.físicas)'!E$64)/1000</f>
        <v>12.928639075473718</v>
      </c>
      <c r="F42" s="93">
        <f>+(((('Balance de energía'!F42*1000000000)/'Balance Energético (u.físicas)'!F$63)/1000)/'Balance Energético (u.físicas)'!F$64)/1000</f>
        <v>17.553000000000001</v>
      </c>
      <c r="G42" s="93">
        <f>+(((('Balance de energía'!G42*1000000000)/'Balance Energético (u.físicas)'!G$63)/1000)/'Balance Energético (u.físicas)'!G$64)/1000</f>
        <v>0</v>
      </c>
      <c r="H42" s="93">
        <f>+(((('Balance de energía'!H42*1000000000)/'Balance Energético (u.físicas)'!H$63)/1000)/'Balance Energético (u.físicas)'!H$64)/1000</f>
        <v>0</v>
      </c>
      <c r="I42" s="93">
        <f>+(((('Balance de energía'!I42*1000000000)/'Balance Energético (u.físicas)'!I$63)/1000)/'Balance Energético (u.físicas)'!I$64)/1000</f>
        <v>0</v>
      </c>
      <c r="J42" s="93">
        <f>+(((('Balance de energía'!J42*1000000000)/'Balance Energético (u.físicas)'!J$63)/1000)/'Balance Energético (u.físicas)'!J$64)/1000</f>
        <v>0</v>
      </c>
      <c r="K42" s="93">
        <f>+(((('Balance de energía'!K42*1000000000)/'Balance Energético (u.físicas)'!K$63)/1000)/'Balance Energético (u.físicas)'!K$64)/1000</f>
        <v>0</v>
      </c>
      <c r="L42" s="93">
        <f>+(((('Balance de energía'!L42*1000000000)/'Balance Energético (u.físicas)'!L$63)/1000)/'Balance Energético (u.físicas)'!L$64)/1000</f>
        <v>0</v>
      </c>
      <c r="M42" s="123">
        <f>+(((('Balance de energía'!M42*1000000000)/'Balance Energético (u.físicas)'!M$63)/1000)/'Balance Energético (u.físicas)'!M$64)/1000</f>
        <v>0</v>
      </c>
      <c r="N42" s="93">
        <f>+(((('Balance de energía'!N42*1000000000)/'Balance Energético (u.físicas)'!N$63)/1000)/'Balance Energético (u.físicas)'!N$64)/1000</f>
        <v>6.5878373200000029</v>
      </c>
      <c r="O42" s="93">
        <f>+(((('Balance de energía'!O42*1000000000)/'Balance Energético (u.físicas)'!O$63)/1000)/'Balance Energético (u.físicas)'!O$64)/1000</f>
        <v>0.46899279999999999</v>
      </c>
      <c r="P42" s="93">
        <f>+(((('Balance de energía'!P42*1000000000)/'Balance Energético (u.físicas)'!P$63)/1000)/'Balance Energético (u.físicas)'!P$64)/1000</f>
        <v>0</v>
      </c>
      <c r="Q42" s="93">
        <f>+(((('Balance de energía'!Q42*1000000000)/'Balance Energético (u.físicas)'!Q$63)/1000)/'Balance Energético (u.físicas)'!Q$64)/1000</f>
        <v>0</v>
      </c>
      <c r="R42" s="93">
        <f>+(((('Balance de energía'!R42*1000000000)/'Balance Energético (u.físicas)'!R$63)/1000)/'Balance Energético (u.físicas)'!R$64)/1000</f>
        <v>0.92179314800000001</v>
      </c>
      <c r="S42" s="93">
        <f>+(((('Balance de energía'!S42*1000000000)/'Balance Energético (u.físicas)'!S$63)/1000)/'Balance Energético (u.físicas)'!S$64)/1000</f>
        <v>0</v>
      </c>
      <c r="T42" s="93">
        <f>+(((('Balance de energía'!T42*1000000000)/'Balance Energético (u.físicas)'!T$63)/1000)/'Balance Energético (u.físicas)'!T$64)/1000</f>
        <v>0</v>
      </c>
      <c r="U42" s="93">
        <f>+(((('Balance de energía'!U42*1000000000)/'Balance Energético (u.físicas)'!U$63)/1000)/'Balance Energético (u.físicas)'!U$64)/1000</f>
        <v>0</v>
      </c>
      <c r="V42" s="93">
        <f>+(((('Balance de energía'!V42*1000000000)/'Balance Energético (u.físicas)'!V$63)/1000)/'Balance Energético (u.físicas)'!V$64)</f>
        <v>0</v>
      </c>
      <c r="W42" s="93">
        <f>+(((('Balance de energía'!W42*1000000000)/'Balance Energético (u.físicas)'!W$63)/1000)/'Balance Energético (u.físicas)'!W$64)/1000</f>
        <v>257.99865755114286</v>
      </c>
      <c r="X42" s="93">
        <f>+(((('Balance de energía'!X42*1000000000)/'Balance Energético (u.físicas)'!X$63)/1000)/'Balance Energético (u.físicas)'!X$64)/1000</f>
        <v>0</v>
      </c>
      <c r="Y42" s="128">
        <f>+(((('Balance de energía'!Y42*1000000000)/'Balance Energético (u.físicas)'!Y$63)/1000)/'Balance Energético (u.físicas)'!Y$64)/1000</f>
        <v>579.44710567155744</v>
      </c>
      <c r="Z42" s="93">
        <f>+(((('Balance de energía'!Z42*1000000000)/'Balance Energético (u.físicas)'!Z$63)/1000)/'Balance Energético (u.físicas)'!Z$64)/1000</f>
        <v>0</v>
      </c>
      <c r="AA42" s="93">
        <f>+(((('Balance de energía'!AA42*1000000000)/'Balance Energético (u.físicas)'!AA$63)/1000)/'Balance Energético (u.físicas)'!AA$64)/1000</f>
        <v>0</v>
      </c>
      <c r="AB42" s="93">
        <f>+(((('Balance de energía'!AB42*1000000000)/'Balance Energético (u.físicas)'!AB$63)/1000)/'Balance Energético (u.físicas)'!AB$64)/1000</f>
        <v>0</v>
      </c>
      <c r="AC42" s="93">
        <f>+(((('Balance de energía'!AC42*1000000000)/'Balance Energético (u.físicas)'!AC$63)/1000)/'Balance Energético (u.físicas)'!AC$64)/1000</f>
        <v>0</v>
      </c>
      <c r="AD42" s="128">
        <f>+(((('Balance de energía'!AD42*1000000000)/'Balance Energético (u.físicas)'!AD$63)/1000)/'Balance Energético (u.físicas)'!AD$64)/1000</f>
        <v>0</v>
      </c>
      <c r="AE42" s="128">
        <f>+(((('Balance de energía'!AE42*1000000000)/'Balance Energético (u.físicas)'!AE$63)/1000)/'Balance Energético (u.físicas)'!AE$64)/1000</f>
        <v>0</v>
      </c>
      <c r="AF42" s="247"/>
    </row>
    <row r="43" spans="2:32">
      <c r="B43" s="624"/>
      <c r="C43" s="119" t="s">
        <v>64</v>
      </c>
      <c r="D43" s="122">
        <f>+(((('Balance de energía'!D43*1000000000)/'Balance Energético (u.físicas)'!$D$63)/1000)/'Balance Energético (u.físicas)'!$D$64)/1000</f>
        <v>0</v>
      </c>
      <c r="E43" s="93">
        <f>+(((('Balance de energía'!E43*1000000000)/'Balance Energético (u.físicas)'!E$63)/1000)/'Balance Energético (u.físicas)'!E$64)/1000</f>
        <v>1.0825930000000001</v>
      </c>
      <c r="F43" s="93">
        <f>+(((('Balance de energía'!F43*1000000000)/'Balance Energético (u.físicas)'!F$63)/1000)/'Balance Energético (u.físicas)'!F$64)/1000</f>
        <v>52.916160000000005</v>
      </c>
      <c r="G43" s="93">
        <f>+(((('Balance de energía'!G43*1000000000)/'Balance Energético (u.físicas)'!G$63)/1000)/'Balance Energético (u.físicas)'!G$64)/1000</f>
        <v>0</v>
      </c>
      <c r="H43" s="93">
        <f>+(((('Balance de energía'!H43*1000000000)/'Balance Energético (u.físicas)'!H$63)/1000)/'Balance Energético (u.físicas)'!H$64)/1000</f>
        <v>0</v>
      </c>
      <c r="I43" s="93">
        <f>+(((('Balance de energía'!I43*1000000000)/'Balance Energético (u.físicas)'!I$63)/1000)/'Balance Energético (u.físicas)'!I$64)/1000</f>
        <v>0</v>
      </c>
      <c r="J43" s="93">
        <f>+(((('Balance de energía'!J43*1000000000)/'Balance Energético (u.físicas)'!J$63)/1000)/'Balance Energético (u.físicas)'!J$64)/1000</f>
        <v>0</v>
      </c>
      <c r="K43" s="93">
        <f>+(((('Balance de energía'!K43*1000000000)/'Balance Energético (u.físicas)'!K$63)/1000)/'Balance Energético (u.físicas)'!K$64)/1000</f>
        <v>0</v>
      </c>
      <c r="L43" s="93">
        <f>+(((('Balance de energía'!L43*1000000000)/'Balance Energético (u.físicas)'!L$63)/1000)/'Balance Energético (u.físicas)'!L$64)/1000</f>
        <v>0</v>
      </c>
      <c r="M43" s="123">
        <f>+(((('Balance de energía'!M43*1000000000)/'Balance Energético (u.físicas)'!M$63)/1000)/'Balance Energético (u.físicas)'!M$64)/1000</f>
        <v>0</v>
      </c>
      <c r="N43" s="93">
        <f>+(((('Balance de energía'!N43*1000000000)/'Balance Energético (u.físicas)'!N$63)/1000)/'Balance Energético (u.físicas)'!N$64)/1000</f>
        <v>0.2083826</v>
      </c>
      <c r="O43" s="93">
        <f>+(((('Balance de energía'!O43*1000000000)/'Balance Energético (u.físicas)'!O$63)/1000)/'Balance Energético (u.físicas)'!O$64)/1000</f>
        <v>0.57508300000000001</v>
      </c>
      <c r="P43" s="93">
        <f>+(((('Balance de energía'!P43*1000000000)/'Balance Energético (u.físicas)'!P$63)/1000)/'Balance Energético (u.físicas)'!P$64)/1000</f>
        <v>0</v>
      </c>
      <c r="Q43" s="93">
        <f>+(((('Balance de energía'!Q43*1000000000)/'Balance Energético (u.físicas)'!Q$63)/1000)/'Balance Energético (u.físicas)'!Q$64)/1000</f>
        <v>0</v>
      </c>
      <c r="R43" s="93">
        <f>+(((('Balance de energía'!R43*1000000000)/'Balance Energético (u.físicas)'!R$63)/1000)/'Balance Energético (u.físicas)'!R$64)/1000</f>
        <v>8.330354999999999E-2</v>
      </c>
      <c r="S43" s="93">
        <f>+(((('Balance de energía'!S43*1000000000)/'Balance Energético (u.físicas)'!S$63)/1000)/'Balance Energético (u.físicas)'!S$64)/1000</f>
        <v>0</v>
      </c>
      <c r="T43" s="93">
        <f>+(((('Balance de energía'!T43*1000000000)/'Balance Energético (u.físicas)'!T$63)/1000)/'Balance Energético (u.físicas)'!T$64)/1000</f>
        <v>0</v>
      </c>
      <c r="U43" s="93">
        <f>+(((('Balance de energía'!U43*1000000000)/'Balance Energético (u.físicas)'!U$63)/1000)/'Balance Energético (u.físicas)'!U$64)/1000</f>
        <v>0</v>
      </c>
      <c r="V43" s="93">
        <f>+(((('Balance de energía'!V43*1000000000)/'Balance Energético (u.físicas)'!V$63)/1000)/'Balance Energético (u.físicas)'!V$64)</f>
        <v>0</v>
      </c>
      <c r="W43" s="93">
        <f>+(((('Balance de energía'!W43*1000000000)/'Balance Energético (u.físicas)'!W$63)/1000)/'Balance Energético (u.físicas)'!W$64)/1000</f>
        <v>0</v>
      </c>
      <c r="X43" s="93">
        <f>+(((('Balance de energía'!X43*1000000000)/'Balance Energético (u.físicas)'!X$63)/1000)/'Balance Energético (u.físicas)'!X$64)/1000</f>
        <v>0</v>
      </c>
      <c r="Y43" s="128">
        <f>+(((('Balance de energía'!Y43*1000000000)/'Balance Energético (u.físicas)'!Y$63)/1000)/'Balance Energético (u.físicas)'!Y$64)/1000</f>
        <v>1.751757</v>
      </c>
      <c r="Z43" s="93">
        <f>+(((('Balance de energía'!Z43*1000000000)/'Balance Energético (u.físicas)'!Z$63)/1000)/'Balance Energético (u.físicas)'!Z$64)/1000</f>
        <v>2.7717299999999998</v>
      </c>
      <c r="AA43" s="93">
        <f>+(((('Balance de energía'!AA43*1000000000)/'Balance Energético (u.físicas)'!AA$63)/1000)/'Balance Energético (u.físicas)'!AA$64)/1000</f>
        <v>0</v>
      </c>
      <c r="AB43" s="93">
        <f>+(((('Balance de energía'!AB43*1000000000)/'Balance Energético (u.físicas)'!AB$63)/1000)/'Balance Energético (u.físicas)'!AB$64)/1000</f>
        <v>0</v>
      </c>
      <c r="AC43" s="93">
        <f>+(((('Balance de energía'!AC43*1000000000)/'Balance Energético (u.físicas)'!AC$63)/1000)/'Balance Energético (u.físicas)'!AC$64)/1000</f>
        <v>0</v>
      </c>
      <c r="AD43" s="128">
        <f>+(((('Balance de energía'!AD43*1000000000)/'Balance Energético (u.físicas)'!AD$63)/1000)/'Balance Energético (u.físicas)'!AD$64)/1000</f>
        <v>0</v>
      </c>
      <c r="AE43" s="128">
        <f>+(((('Balance de energía'!AE43*1000000000)/'Balance Energético (u.físicas)'!AE$63)/1000)/'Balance Energético (u.físicas)'!AE$64)/1000</f>
        <v>0</v>
      </c>
      <c r="AF43" s="247"/>
    </row>
    <row r="44" spans="2:32">
      <c r="B44" s="624"/>
      <c r="C44" s="119" t="s">
        <v>65</v>
      </c>
      <c r="D44" s="122">
        <f>+(((('Balance de energía'!D44*1000000000)/'Balance Energético (u.físicas)'!$D$63)/1000)/'Balance Energético (u.físicas)'!$D$64)/1000</f>
        <v>0</v>
      </c>
      <c r="E44" s="93">
        <f>+(((('Balance de energía'!E44*1000000000)/'Balance Energético (u.físicas)'!E$63)/1000)/'Balance Energético (u.físicas)'!E$64)/1000</f>
        <v>3.7534257574135532</v>
      </c>
      <c r="F44" s="93">
        <f>+(((('Balance de energía'!F44*1000000000)/'Balance Energético (u.físicas)'!F$63)/1000)/'Balance Energético (u.físicas)'!F$64)/1000</f>
        <v>1.089</v>
      </c>
      <c r="G44" s="93">
        <f>+(((('Balance de energía'!G44*1000000000)/'Balance Energético (u.físicas)'!G$63)/1000)/'Balance Energético (u.físicas)'!G$64)/1000</f>
        <v>6.2222E-2</v>
      </c>
      <c r="H44" s="93">
        <f>+(((('Balance de energía'!H44*1000000000)/'Balance Energético (u.físicas)'!H$63)/1000)/'Balance Energético (u.físicas)'!H$64)/1000</f>
        <v>0</v>
      </c>
      <c r="I44" s="93">
        <f>+(((('Balance de energía'!I44*1000000000)/'Balance Energético (u.físicas)'!I$63)/1000)/'Balance Energético (u.físicas)'!I$64)/1000</f>
        <v>0</v>
      </c>
      <c r="J44" s="93">
        <f>+(((('Balance de energía'!J44*1000000000)/'Balance Energético (u.físicas)'!J$63)/1000)/'Balance Energético (u.físicas)'!J$64)/1000</f>
        <v>0</v>
      </c>
      <c r="K44" s="93">
        <f>+(((('Balance de energía'!K44*1000000000)/'Balance Energético (u.físicas)'!K$63)/1000)/'Balance Energético (u.físicas)'!K$64)/1000</f>
        <v>0</v>
      </c>
      <c r="L44" s="93">
        <f>+(((('Balance de energía'!L44*1000000000)/'Balance Energético (u.físicas)'!L$63)/1000)/'Balance Energético (u.físicas)'!L$64)/1000</f>
        <v>0</v>
      </c>
      <c r="M44" s="123">
        <f>+(((('Balance de energía'!M44*1000000000)/'Balance Energético (u.físicas)'!M$63)/1000)/'Balance Energético (u.físicas)'!M$64)/1000</f>
        <v>0</v>
      </c>
      <c r="N44" s="93">
        <f>+(((('Balance de energía'!N44*1000000000)/'Balance Energético (u.físicas)'!N$63)/1000)/'Balance Energético (u.físicas)'!N$64)/1000</f>
        <v>168.23401839600001</v>
      </c>
      <c r="O44" s="93">
        <f>+(((('Balance de energía'!O44*1000000000)/'Balance Energético (u.físicas)'!O$63)/1000)/'Balance Energético (u.físicas)'!O$64)/1000</f>
        <v>68.587855000000005</v>
      </c>
      <c r="P44" s="93">
        <f>+(((('Balance de energía'!P44*1000000000)/'Balance Energético (u.físicas)'!P$63)/1000)/'Balance Energético (u.físicas)'!P$64)/1000</f>
        <v>0</v>
      </c>
      <c r="Q44" s="93">
        <f>+(((('Balance de energía'!Q44*1000000000)/'Balance Energético (u.físicas)'!Q$63)/1000)/'Balance Energético (u.físicas)'!Q$64)/1000</f>
        <v>4.5000000000000005E-2</v>
      </c>
      <c r="R44" s="93">
        <f>+(((('Balance de energía'!R44*1000000000)/'Balance Energético (u.físicas)'!R$63)/1000)/'Balance Energético (u.físicas)'!R$64)/1000</f>
        <v>3.5653153240000002</v>
      </c>
      <c r="S44" s="93">
        <f>+(((('Balance de energía'!S44*1000000000)/'Balance Energético (u.físicas)'!S$63)/1000)/'Balance Energético (u.físicas)'!S$64)/1000</f>
        <v>0</v>
      </c>
      <c r="T44" s="93">
        <f>+(((('Balance de energía'!T44*1000000000)/'Balance Energético (u.físicas)'!T$63)/1000)/'Balance Energético (u.físicas)'!T$64)/1000</f>
        <v>0</v>
      </c>
      <c r="U44" s="93">
        <f>+(((('Balance de energía'!U44*1000000000)/'Balance Energético (u.físicas)'!U$63)/1000)/'Balance Energético (u.físicas)'!U$64)/1000</f>
        <v>0</v>
      </c>
      <c r="V44" s="93">
        <f>+(((('Balance de energía'!V44*1000000000)/'Balance Energético (u.físicas)'!V$63)/1000)/'Balance Energético (u.físicas)'!V$64)</f>
        <v>0</v>
      </c>
      <c r="W44" s="93">
        <f>+(((('Balance de energía'!W44*1000000000)/'Balance Energético (u.físicas)'!W$63)/1000)/'Balance Energético (u.físicas)'!W$64)/1000</f>
        <v>0</v>
      </c>
      <c r="X44" s="93">
        <f>+(((('Balance de energía'!X44*1000000000)/'Balance Energético (u.físicas)'!X$63)/1000)/'Balance Energético (u.físicas)'!X$64)/1000</f>
        <v>0</v>
      </c>
      <c r="Y44" s="128">
        <f>+(((('Balance de energía'!Y44*1000000000)/'Balance Energético (u.físicas)'!Y$63)/1000)/'Balance Energético (u.físicas)'!Y$64)/1000</f>
        <v>139.30616876799999</v>
      </c>
      <c r="Z44" s="93">
        <f>+(((('Balance de energía'!Z44*1000000000)/'Balance Energético (u.físicas)'!Z$63)/1000)/'Balance Energético (u.físicas)'!Z$64)/1000</f>
        <v>0</v>
      </c>
      <c r="AA44" s="93">
        <f>+(((('Balance de energía'!AA44*1000000000)/'Balance Energético (u.físicas)'!AA$63)/1000)/'Balance Energético (u.físicas)'!AA$64)/1000</f>
        <v>0</v>
      </c>
      <c r="AB44" s="93">
        <f>+(((('Balance de energía'!AB44*1000000000)/'Balance Energético (u.físicas)'!AB$63)/1000)/'Balance Energético (u.físicas)'!AB$64)/1000</f>
        <v>0</v>
      </c>
      <c r="AC44" s="93">
        <f>+(((('Balance de energía'!AC44*1000000000)/'Balance Energético (u.físicas)'!AC$63)/1000)/'Balance Energético (u.físicas)'!AC$64)/1000</f>
        <v>0</v>
      </c>
      <c r="AD44" s="128">
        <f>+(((('Balance de energía'!AD44*1000000000)/'Balance Energético (u.físicas)'!AD$63)/1000)/'Balance Energético (u.físicas)'!AD$64)/1000</f>
        <v>0</v>
      </c>
      <c r="AE44" s="128">
        <f>+(((('Balance de energía'!AE44*1000000000)/'Balance Energético (u.físicas)'!AE$63)/1000)/'Balance Energético (u.físicas)'!AE$64)/1000</f>
        <v>0</v>
      </c>
      <c r="AF44" s="247"/>
    </row>
    <row r="45" spans="2:32">
      <c r="B45" s="624"/>
      <c r="C45" s="119" t="s">
        <v>396</v>
      </c>
      <c r="D45" s="122">
        <f>+(((('Balance de energía'!D45*1000000000)/'Balance Energético (u.físicas)'!D$63)/1000)/'Balance Energético (u.físicas)'!D$64)/1000</f>
        <v>0</v>
      </c>
      <c r="E45" s="93">
        <f>+(((('Balance de energía'!E45*1000000000)/'Balance Energético (u.físicas)'!E$63)/1000)/'Balance Energético (u.físicas)'!E$64)/1000</f>
        <v>20.857317250000001</v>
      </c>
      <c r="F45" s="93">
        <f>+(((('Balance de energía'!F45*1000000000)/'Balance Energético (u.físicas)'!F$63)/1000)/'Balance Energético (u.físicas)'!F$64)/1000</f>
        <v>10.563948857142856</v>
      </c>
      <c r="G45" s="93">
        <f>+(((('Balance de energía'!G45*1000000000)/'Balance Energético (u.físicas)'!G$63)/1000)/'Balance Energético (u.físicas)'!G$64)/1000</f>
        <v>23.693535714285709</v>
      </c>
      <c r="H45" s="93">
        <f>+(((('Balance de energía'!H45*1000000000)/'Balance Energético (u.físicas)'!H$63)/1000)/'Balance Energético (u.físicas)'!H$64)/1000</f>
        <v>0</v>
      </c>
      <c r="I45" s="93">
        <f>+(((('Balance de energía'!I45*1000000000)/'Balance Energético (u.físicas)'!I$63)/1000)/'Balance Energético (u.físicas)'!I$64)/1000</f>
        <v>0</v>
      </c>
      <c r="J45" s="93">
        <f>+(((('Balance de energía'!J45*1000000000)/'Balance Energético (u.físicas)'!J$63)/1000)/'Balance Energético (u.físicas)'!J$64)/1000</f>
        <v>0</v>
      </c>
      <c r="K45" s="93">
        <f>+(((('Balance de energía'!K45*1000000000)/'Balance Energético (u.físicas)'!K$63)/1000)/'Balance Energético (u.físicas)'!K$64)/1000</f>
        <v>0</v>
      </c>
      <c r="L45" s="93">
        <f>+(((('Balance de energía'!L45*1000000000)/'Balance Energético (u.físicas)'!L$63)/1000)/'Balance Energético (u.físicas)'!L$64)/1000</f>
        <v>7.2208709999999998</v>
      </c>
      <c r="M45" s="123">
        <f>+(((('Balance de energía'!M45*1000000000)/'Balance Energético (u.físicas)'!M$63)/1000)/'Balance Energético (u.físicas)'!M$64)/1000</f>
        <v>0</v>
      </c>
      <c r="N45" s="93">
        <f>+(((('Balance de energía'!N45*1000000000)/'Balance Energético (u.físicas)'!N$63)/1000)/'Balance Energético (u.físicas)'!N$64)/1000</f>
        <v>79.607055306000035</v>
      </c>
      <c r="O45" s="93">
        <f>+(((('Balance de energía'!O45*1000000000)/'Balance Energético (u.físicas)'!O$63)/1000)/'Balance Energético (u.físicas)'!O$64)/1000</f>
        <v>10.765304</v>
      </c>
      <c r="P45" s="93">
        <f>+(((('Balance de energía'!P45*1000000000)/'Balance Energético (u.físicas)'!P$63)/1000)/'Balance Energético (u.físicas)'!P$64)/1000</f>
        <v>0</v>
      </c>
      <c r="Q45" s="93">
        <f>+(((('Balance de energía'!Q45*1000000000)/'Balance Energético (u.físicas)'!Q$63)/1000)/'Balance Energético (u.físicas)'!Q$64)/1000</f>
        <v>3.5000000000000005E-3</v>
      </c>
      <c r="R45" s="93">
        <f>+(((('Balance de energía'!R45*1000000000)/'Balance Energético (u.físicas)'!R$63)/1000)/'Balance Energético (u.físicas)'!R$64)/1000</f>
        <v>37.088574030000004</v>
      </c>
      <c r="S45" s="93">
        <f>+(((('Balance de energía'!S45*1000000000)/'Balance Energético (u.físicas)'!S$63)/1000)/'Balance Energético (u.físicas)'!S$64)/1000</f>
        <v>0</v>
      </c>
      <c r="T45" s="93">
        <f>+(((('Balance de energía'!T45*1000000000)/'Balance Energético (u.físicas)'!T$63)/1000)/'Balance Energético (u.físicas)'!T$64)/1000</f>
        <v>7.099999999999998E-2</v>
      </c>
      <c r="U45" s="93">
        <f>+(((('Balance de energía'!U45*1000000000)/'Balance Energético (u.físicas)'!U$63)/1000)/'Balance Energético (u.físicas)'!U$64)/1000</f>
        <v>0</v>
      </c>
      <c r="V45" s="93">
        <f>+(((('Balance de energía'!V45*1000000000)/'Balance Energético (u.físicas)'!V$63)/1000)/'Balance Energético (u.físicas)'!V$64)/1000</f>
        <v>0</v>
      </c>
      <c r="W45" s="93">
        <f>+(((('Balance de energía'!W45*1000000000)/'Balance Energético (u.físicas)'!W$63)/1000)/'Balance Energético (u.físicas)'!W$64)/1000</f>
        <v>0</v>
      </c>
      <c r="X45" s="93">
        <f>+(((('Balance de energía'!X45*1000000000)/'Balance Energético (u.físicas)'!X$63)/1000)/'Balance Energético (u.físicas)'!X$64)/1000</f>
        <v>0</v>
      </c>
      <c r="Y45" s="128">
        <f>+(((('Balance de energía'!Y45*1000000000)/'Balance Energético (u.físicas)'!Y$63)/1000)/'Balance Energético (u.físicas)'!Y$64)/1000</f>
        <v>2322.0310979418987</v>
      </c>
      <c r="Z45" s="93">
        <f>+(((('Balance de energía'!Z45*1000000000)/'Balance Energético (u.físicas)'!Z$63)/1000)/'Balance Energético (u.físicas)'!Z$64)/1000</f>
        <v>0</v>
      </c>
      <c r="AA45" s="93">
        <f>+(((('Balance de energía'!AA45*1000000000)/'Balance Energético (u.físicas)'!AA$63)/1000)/'Balance Energético (u.físicas)'!AA$64)/1000</f>
        <v>0</v>
      </c>
      <c r="AB45" s="93">
        <f>+(((('Balance de energía'!AB45*1000000000)/'Balance Energético (u.físicas)'!AB$63)/1000)/'Balance Energético (u.físicas)'!AB$64)/1000</f>
        <v>0</v>
      </c>
      <c r="AC45" s="93">
        <f>+(((('Balance de energía'!AC45*1000000000)/'Balance Energético (u.físicas)'!AC$63)/1000)/'Balance Energético (u.físicas)'!AC$64)/1000</f>
        <v>0</v>
      </c>
      <c r="AD45" s="128">
        <f>+(((('Balance de energía'!AD45*1000000000)/'Balance Energético (u.físicas)'!AD$63)/1000)/'Balance Energético (u.físicas)'!AD$64)/1000</f>
        <v>0</v>
      </c>
      <c r="AE45" s="128">
        <f>+(((('Balance de energía'!AE45*1000000000)/'Balance Energético (u.físicas)'!AE$63)/1000)/'Balance Energético (u.físicas)'!AE$64)/1000</f>
        <v>0</v>
      </c>
      <c r="AF45" s="247"/>
    </row>
    <row r="46" spans="2:32">
      <c r="B46" s="624"/>
      <c r="C46" s="119" t="s">
        <v>397</v>
      </c>
      <c r="D46" s="122">
        <f>+(((('Balance de energía'!D46*1000000000)/'Balance Energético (u.físicas)'!D$63)/1000)/'Balance Energético (u.físicas)'!D$64)/1000</f>
        <v>0</v>
      </c>
      <c r="E46" s="93">
        <f>+(((('Balance de energía'!E46*1000000000)/'Balance Energético (u.físicas)'!E$63)/1000)/'Balance Energético (u.físicas)'!E$64)/1000</f>
        <v>54.579665679999991</v>
      </c>
      <c r="F46" s="93">
        <f>+(((('Balance de energía'!F46*1000000000)/'Balance Energético (u.físicas)'!F$63)/1000)/'Balance Energético (u.físicas)'!F$64)/1000</f>
        <v>2.3E-2</v>
      </c>
      <c r="G46" s="93">
        <f>+(((('Balance de energía'!G46*1000000000)/'Balance Energético (u.físicas)'!G$63)/1000)/'Balance Energético (u.físicas)'!G$64)/1000</f>
        <v>0</v>
      </c>
      <c r="H46" s="93">
        <f>+(((('Balance de energía'!H46*1000000000)/'Balance Energético (u.físicas)'!H$63)/1000)/'Balance Energético (u.físicas)'!H$64)/1000</f>
        <v>0</v>
      </c>
      <c r="I46" s="93">
        <f>+(((('Balance de energía'!I46*1000000000)/'Balance Energético (u.físicas)'!I$63)/1000)/'Balance Energético (u.físicas)'!I$64)/1000</f>
        <v>0</v>
      </c>
      <c r="J46" s="93">
        <f>+(((('Balance de energía'!J46*1000000000)/'Balance Energético (u.físicas)'!J$63)/1000)/'Balance Energético (u.físicas)'!J$64)/1000</f>
        <v>0</v>
      </c>
      <c r="K46" s="93">
        <f>+(((('Balance de energía'!K46*1000000000)/'Balance Energético (u.físicas)'!K$63)/1000)/'Balance Energético (u.físicas)'!K$64)/1000</f>
        <v>0</v>
      </c>
      <c r="L46" s="93">
        <f>+(((('Balance de energía'!L46*1000000000)/'Balance Energético (u.físicas)'!L$63)/1000)/'Balance Energético (u.físicas)'!L$64)/1000</f>
        <v>0</v>
      </c>
      <c r="M46" s="123">
        <f>+(((('Balance de energía'!M46*1000000000)/'Balance Energético (u.físicas)'!M$63)/1000)/'Balance Energético (u.físicas)'!M$64)/1000</f>
        <v>0</v>
      </c>
      <c r="N46" s="93">
        <f>+(((('Balance de energía'!N46*1000000000)/'Balance Energético (u.físicas)'!N$63)/1000)/'Balance Energético (u.físicas)'!N$64)/1000</f>
        <v>207.44139063220001</v>
      </c>
      <c r="O46" s="93">
        <f>+(((('Balance de energía'!O46*1000000000)/'Balance Energético (u.físicas)'!O$63)/1000)/'Balance Energético (u.físicas)'!O$64)/1000</f>
        <v>3.7166420000000007</v>
      </c>
      <c r="P46" s="93">
        <f>+(((('Balance de energía'!P46*1000000000)/'Balance Energético (u.físicas)'!P$63)/1000)/'Balance Energético (u.físicas)'!P$64)/1000</f>
        <v>0</v>
      </c>
      <c r="Q46" s="93">
        <f>+(((('Balance de energía'!Q46*1000000000)/'Balance Energético (u.físicas)'!Q$63)/1000)/'Balance Energético (u.físicas)'!Q$64)/1000</f>
        <v>0.18220800000000001</v>
      </c>
      <c r="R46" s="93">
        <f>+(((('Balance de energía'!R46*1000000000)/'Balance Energético (u.físicas)'!R$63)/1000)/'Balance Energético (u.físicas)'!R$64)/1000</f>
        <v>1.6561768350000003</v>
      </c>
      <c r="S46" s="93">
        <f>+(((('Balance de energía'!S46*1000000000)/'Balance Energético (u.físicas)'!S$63)/1000)/'Balance Energético (u.físicas)'!S$64)/1000</f>
        <v>0</v>
      </c>
      <c r="T46" s="93">
        <f>+(((('Balance de energía'!T46*1000000000)/'Balance Energético (u.físicas)'!T$63)/1000)/'Balance Energético (u.físicas)'!T$64)/1000</f>
        <v>0.45000000000000007</v>
      </c>
      <c r="U46" s="93">
        <f>+(((('Balance de energía'!U46*1000000000)/'Balance Energético (u.físicas)'!U$63)/1000)/'Balance Energético (u.físicas)'!U$64)/1000</f>
        <v>0</v>
      </c>
      <c r="V46" s="93">
        <f>+(((('Balance de energía'!V46*1000000000)/'Balance Energético (u.físicas)'!V$63)/1000)/'Balance Energético (u.físicas)'!V$64)/1000</f>
        <v>0</v>
      </c>
      <c r="W46" s="93">
        <f>+(((('Balance de energía'!W46*1000000000)/'Balance Energético (u.físicas)'!W$63)/1000)/'Balance Energético (u.físicas)'!W$64)/1000</f>
        <v>0</v>
      </c>
      <c r="X46" s="93">
        <f>+(((('Balance de energía'!X46*1000000000)/'Balance Energético (u.físicas)'!X$63)/1000)/'Balance Energético (u.físicas)'!X$64)/1000</f>
        <v>0</v>
      </c>
      <c r="Y46" s="128">
        <f>+(((('Balance de energía'!Y46*1000000000)/'Balance Energético (u.físicas)'!Y$63)/1000)/'Balance Energético (u.físicas)'!Y$64)/1000</f>
        <v>22.655880999999997</v>
      </c>
      <c r="Z46" s="93">
        <f>+(((('Balance de energía'!Z46*1000000000)/'Balance Energético (u.físicas)'!Z$63)/1000)/'Balance Energético (u.físicas)'!Z$64)/1000</f>
        <v>0</v>
      </c>
      <c r="AA46" s="93">
        <f>+(((('Balance de energía'!AA46*1000000000)/'Balance Energético (u.físicas)'!AA$63)/1000)/'Balance Energético (u.físicas)'!AA$64)/1000</f>
        <v>0</v>
      </c>
      <c r="AB46" s="93">
        <f>+(((('Balance de energía'!AB46*1000000000)/'Balance Energético (u.físicas)'!AB$63)/1000)/'Balance Energético (u.físicas)'!AB$64)/1000</f>
        <v>0</v>
      </c>
      <c r="AC46" s="93">
        <f>+(((('Balance de energía'!AC46*1000000000)/'Balance Energético (u.físicas)'!AC$63)/1000)/'Balance Energético (u.físicas)'!AC$64)/1000</f>
        <v>0</v>
      </c>
      <c r="AD46" s="128">
        <f>+(((('Balance de energía'!AD46*1000000000)/'Balance Energético (u.físicas)'!AD$63)/1000)/'Balance Energético (u.físicas)'!AD$64)/1000</f>
        <v>0</v>
      </c>
      <c r="AE46" s="128">
        <f>+(((('Balance de energía'!AE46*1000000000)/'Balance Energético (u.físicas)'!AE$63)/1000)/'Balance Energético (u.físicas)'!AE$64)/1000</f>
        <v>0</v>
      </c>
      <c r="AF46" s="247"/>
    </row>
    <row r="47" spans="2:32">
      <c r="B47" s="624"/>
      <c r="C47" s="119" t="s">
        <v>422</v>
      </c>
      <c r="D47" s="122">
        <f>+(((('Balance de energía'!D47*1000000000)/'Balance Energético (u.físicas)'!D$63)/1000)/'Balance Energético (u.físicas)'!D$64)/1000</f>
        <v>0</v>
      </c>
      <c r="E47" s="93">
        <f>+(((('Balance de energía'!E47*1000000000)/'Balance Energético (u.físicas)'!E$63)/1000)/'Balance Energético (u.físicas)'!E$64)/1000</f>
        <v>21.868365358967988</v>
      </c>
      <c r="F47" s="93">
        <f>+(((('Balance de energía'!F47*1000000000)/'Balance Energético (u.físicas)'!F$63)/1000)/'Balance Energético (u.físicas)'!F$64)/1000</f>
        <v>1.1013599999999999</v>
      </c>
      <c r="G47" s="93">
        <f>+(((('Balance de energía'!G47*1000000000)/'Balance Energético (u.físicas)'!G$63)/1000)/'Balance Energético (u.físicas)'!G$64)/1000</f>
        <v>20.658188099999997</v>
      </c>
      <c r="H47" s="93">
        <f>+(((('Balance de energía'!H47*1000000000)/'Balance Energético (u.físicas)'!H$63)/1000)/'Balance Energético (u.físicas)'!H$64)/1000</f>
        <v>0</v>
      </c>
      <c r="I47" s="93">
        <f>+(((('Balance de energía'!I47*1000000000)/'Balance Energético (u.físicas)'!I$63)/1000)/'Balance Energético (u.físicas)'!I$64)/1000</f>
        <v>0</v>
      </c>
      <c r="J47" s="93">
        <f>+(((('Balance de energía'!J47*1000000000)/'Balance Energético (u.físicas)'!J$63)/1000)/'Balance Energético (u.físicas)'!J$64)/1000</f>
        <v>0</v>
      </c>
      <c r="K47" s="93">
        <f>+(((('Balance de energía'!K47*1000000000)/'Balance Energético (u.físicas)'!K$63)/1000)/'Balance Energético (u.físicas)'!K$64)/1000</f>
        <v>0</v>
      </c>
      <c r="L47" s="93">
        <f>+(((('Balance de energía'!L47*1000000000)/'Balance Energético (u.físicas)'!L$63)/1000)/'Balance Energético (u.físicas)'!L$64)/1000</f>
        <v>0</v>
      </c>
      <c r="M47" s="123">
        <f>+(((('Balance de energía'!M47*1000000000)/'Balance Energético (u.físicas)'!M$63)/1000)/'Balance Energético (u.físicas)'!M$64)/1000</f>
        <v>0</v>
      </c>
      <c r="N47" s="93">
        <f>+(((('Balance de energía'!N47*1000000000)/'Balance Energético (u.físicas)'!N$63)/1000)/'Balance Energético (u.físicas)'!N$64)/1000</f>
        <v>9.3507200000000026E-2</v>
      </c>
      <c r="O47" s="93">
        <f>+(((('Balance de energía'!O47*1000000000)/'Balance Energético (u.físicas)'!O$63)/1000)/'Balance Energético (u.físicas)'!O$64)/1000</f>
        <v>6.0508839999999999</v>
      </c>
      <c r="P47" s="93">
        <f>+(((('Balance de energía'!P47*1000000000)/'Balance Energético (u.físicas)'!P$63)/1000)/'Balance Energético (u.físicas)'!P$64)/1000</f>
        <v>0</v>
      </c>
      <c r="Q47" s="93">
        <f>+(((('Balance de energía'!Q47*1000000000)/'Balance Energético (u.físicas)'!Q$63)/1000)/'Balance Energético (u.físicas)'!Q$64)/1000</f>
        <v>0</v>
      </c>
      <c r="R47" s="93">
        <f>+(((('Balance de energía'!R47*1000000000)/'Balance Energético (u.físicas)'!R$63)/1000)/'Balance Energético (u.físicas)'!R$64)/1000</f>
        <v>1.6687625150000003</v>
      </c>
      <c r="S47" s="93">
        <f>+(((('Balance de energía'!S47*1000000000)/'Balance Energético (u.físicas)'!S$63)/1000)/'Balance Energético (u.físicas)'!S$64)/1000</f>
        <v>0</v>
      </c>
      <c r="T47" s="93">
        <f>+(((('Balance de energía'!T47*1000000000)/'Balance Energético (u.físicas)'!T$63)/1000)/'Balance Energético (u.físicas)'!T$64)/1000</f>
        <v>0</v>
      </c>
      <c r="U47" s="93">
        <f>+(((('Balance de energía'!U47*1000000000)/'Balance Energético (u.físicas)'!U$63)/1000)/'Balance Energético (u.físicas)'!U$64)/1000</f>
        <v>0</v>
      </c>
      <c r="V47" s="93">
        <f>+(((('Balance de energía'!V47*1000000000)/'Balance Energético (u.físicas)'!V$63)/1000)/'Balance Energético (u.físicas)'!V$64)/1000</f>
        <v>0</v>
      </c>
      <c r="W47" s="93">
        <f>+(((('Balance de energía'!W47*1000000000)/'Balance Energético (u.físicas)'!W$63)/1000)/'Balance Energético (u.físicas)'!W$64)/1000</f>
        <v>0</v>
      </c>
      <c r="X47" s="93">
        <f>+(((('Balance de energía'!X47*1000000000)/'Balance Energético (u.físicas)'!X$63)/1000)/'Balance Energético (u.físicas)'!X$64)/1000</f>
        <v>0</v>
      </c>
      <c r="Y47" s="128">
        <f>+(((('Balance de energía'!Y47*1000000000)/'Balance Energético (u.físicas)'!Y$63)/1000)/'Balance Energético (u.físicas)'!Y$64)/1000</f>
        <v>174.0733056</v>
      </c>
      <c r="Z47" s="93">
        <f>+(((('Balance de energía'!Z47*1000000000)/'Balance Energético (u.físicas)'!Z$63)/1000)/'Balance Energético (u.físicas)'!Z$64)/1000</f>
        <v>0</v>
      </c>
      <c r="AA47" s="93">
        <f>+(((('Balance de energía'!AA47*1000000000)/'Balance Energético (u.físicas)'!AA$63)/1000)/'Balance Energético (u.físicas)'!AA$64)/1000</f>
        <v>0</v>
      </c>
      <c r="AB47" s="93">
        <f>+(((('Balance de energía'!AB47*1000000000)/'Balance Energético (u.físicas)'!AB$63)/1000)/'Balance Energético (u.físicas)'!AB$64)/1000</f>
        <v>0</v>
      </c>
      <c r="AC47" s="93">
        <f>+(((('Balance de energía'!AC47*1000000000)/'Balance Energético (u.físicas)'!AC$63)/1000)/'Balance Energético (u.físicas)'!AC$64)/1000</f>
        <v>0</v>
      </c>
      <c r="AD47" s="128">
        <f>+(((('Balance de energía'!AD47*1000000000)/'Balance Energético (u.físicas)'!AD$63)/1000)/'Balance Energético (u.físicas)'!AD$64)/1000</f>
        <v>0</v>
      </c>
      <c r="AE47" s="128">
        <f>+(((('Balance de energía'!AE47*1000000000)/'Balance Energético (u.físicas)'!AE$63)/1000)/'Balance Energético (u.físicas)'!AE$64)/1000</f>
        <v>0</v>
      </c>
      <c r="AF47" s="247"/>
    </row>
    <row r="48" spans="2:32">
      <c r="B48" s="624"/>
      <c r="C48" s="119" t="s">
        <v>66</v>
      </c>
      <c r="D48" s="122">
        <f>+(((('Balance de energía'!D48*1000000000)/'Balance Energético (u.físicas)'!D$63)/1000)/'Balance Energético (u.físicas)'!D$64)/1000</f>
        <v>0</v>
      </c>
      <c r="E48" s="93">
        <f>+(((('Balance de energía'!E48*1000000000)/'Balance Energético (u.físicas)'!E$63)/1000)/'Balance Energético (u.físicas)'!E$64)/1000</f>
        <v>481.09488971619828</v>
      </c>
      <c r="F48" s="93">
        <f>+(((('Balance de energía'!F48*1000000000)/'Balance Energético (u.físicas)'!F$63)/1000)/'Balance Energético (u.físicas)'!F$64)/1000</f>
        <v>138.48371</v>
      </c>
      <c r="G48" s="93">
        <f>+(((('Balance de energía'!G48*1000000000)/'Balance Energético (u.físicas)'!G$63)/1000)/'Balance Energético (u.físicas)'!G$64)/1000</f>
        <v>951.04620030612909</v>
      </c>
      <c r="H48" s="93">
        <f>+(((('Balance de energía'!H48*1000000000)/'Balance Energético (u.físicas)'!H$63)/1000)/'Balance Energético (u.físicas)'!H$64)/1000</f>
        <v>0</v>
      </c>
      <c r="I48" s="93">
        <f>+(((('Balance de energía'!I48*1000000000)/'Balance Energético (u.físicas)'!I$63)/1000)/'Balance Energético (u.físicas)'!I$64)/1000</f>
        <v>0</v>
      </c>
      <c r="J48" s="93">
        <f>+(((('Balance de energía'!J48*1000000000)/'Balance Energético (u.físicas)'!J$63)/1000)/'Balance Energético (u.físicas)'!J$64)/1000</f>
        <v>0</v>
      </c>
      <c r="K48" s="93">
        <f>+(((('Balance de energía'!K48*1000000000)/'Balance Energético (u.físicas)'!K$63)/1000)/'Balance Energético (u.físicas)'!K$64)/1000</f>
        <v>0</v>
      </c>
      <c r="L48" s="93">
        <f>+(((('Balance de energía'!L48*1000000000)/'Balance Energético (u.físicas)'!L$63)/1000)/'Balance Energético (u.físicas)'!L$64)/1000</f>
        <v>1.8949239999999998</v>
      </c>
      <c r="M48" s="123">
        <f>+(((('Balance de energía'!M48*1000000000)/'Balance Energético (u.físicas)'!M$63)/1000)/'Balance Energético (u.físicas)'!M$64)/1000</f>
        <v>0</v>
      </c>
      <c r="N48" s="93">
        <f>+(((('Balance de energía'!N48*1000000000)/'Balance Energético (u.físicas)'!N$63)/1000)/'Balance Energético (u.físicas)'!N$64)/1000</f>
        <v>403.10416116510004</v>
      </c>
      <c r="O48" s="93">
        <f>+(((('Balance de energía'!O48*1000000000)/'Balance Energético (u.físicas)'!O$63)/1000)/'Balance Energético (u.físicas)'!O$64)/1000</f>
        <v>39.160965373000003</v>
      </c>
      <c r="P48" s="93">
        <f>+(((('Balance de energía'!P48*1000000000)/'Balance Energético (u.físicas)'!P$63)/1000)/'Balance Energético (u.físicas)'!P$64)/1000</f>
        <v>0</v>
      </c>
      <c r="Q48" s="93">
        <f>+(((('Balance de energía'!Q48*1000000000)/'Balance Energético (u.físicas)'!Q$63)/1000)/'Balance Energético (u.físicas)'!Q$64)/1000</f>
        <v>3.1798166021999998</v>
      </c>
      <c r="R48" s="93">
        <f>+(((('Balance de energía'!R48*1000000000)/'Balance Energético (u.físicas)'!R$63)/1000)/'Balance Energético (u.físicas)'!R$64)/1000</f>
        <v>199.24209462922073</v>
      </c>
      <c r="S48" s="93">
        <f>+(((('Balance de energía'!S48*1000000000)/'Balance Energético (u.físicas)'!S$63)/1000)/'Balance Energético (u.físicas)'!S$64)/1000</f>
        <v>6.5148001647949233E-2</v>
      </c>
      <c r="T48" s="93">
        <f>+(((('Balance de energía'!T48*1000000000)/'Balance Energético (u.físicas)'!T$63)/1000)/'Balance Energético (u.físicas)'!T$64)/1000</f>
        <v>33.069571437459139</v>
      </c>
      <c r="U48" s="93">
        <f>+(((('Balance de energía'!U48*1000000000)/'Balance Energético (u.físicas)'!U$63)/1000)/'Balance Energético (u.físicas)'!U$64)/1000</f>
        <v>0</v>
      </c>
      <c r="V48" s="93">
        <f>+(((('Balance de energía'!V48*1000000000)/'Balance Energético (u.físicas)'!V$63)/1000)/'Balance Energético (u.físicas)'!V$64)/1000</f>
        <v>0</v>
      </c>
      <c r="W48" s="93">
        <f>+(((('Balance de energía'!W48*1000000000)/'Balance Energético (u.físicas)'!W$63)/1000)/'Balance Energético (u.físicas)'!W$64)/1000</f>
        <v>12.74437258457143</v>
      </c>
      <c r="X48" s="93">
        <f>+(((('Balance de energía'!X48*1000000000)/'Balance Energético (u.físicas)'!X$63)/1000)/'Balance Energético (u.físicas)'!X$64)/1000</f>
        <v>0</v>
      </c>
      <c r="Y48" s="128">
        <f>+(((('Balance de energía'!Y48*1000000000)/'Balance Energético (u.físicas)'!Y$63)/1000)/'Balance Energético (u.físicas)'!Y$64)/1000</f>
        <v>9410.8004053045952</v>
      </c>
      <c r="Z48" s="93">
        <f>+(((('Balance de energía'!Z48*1000000000)/'Balance Energético (u.físicas)'!Z$63)/1000)/'Balance Energético (u.físicas)'!Z$64)/1000</f>
        <v>1.3442909999999999</v>
      </c>
      <c r="AA48" s="93">
        <f>+(((('Balance de energía'!AA48*1000000000)/'Balance Energético (u.físicas)'!AA$63)/1000)/'Balance Energético (u.físicas)'!AA$64)/1000</f>
        <v>0</v>
      </c>
      <c r="AB48" s="93">
        <f>+(((('Balance de energía'!AB48*1000000000)/'Balance Energético (u.físicas)'!AB$63)/1000)/'Balance Energético (u.físicas)'!AB$64)/1000</f>
        <v>0</v>
      </c>
      <c r="AC48" s="93">
        <f>+(((('Balance de energía'!AC48*1000000000)/'Balance Energético (u.físicas)'!AC$63)/1000)/'Balance Energético (u.físicas)'!AC$64)/1000</f>
        <v>0</v>
      </c>
      <c r="AD48" s="128">
        <f>+(((('Balance de energía'!AD48*1000000000)/'Balance Energético (u.físicas)'!AD$63)/1000)/'Balance Energético (u.físicas)'!AD$64)/1000</f>
        <v>0</v>
      </c>
      <c r="AE48" s="128">
        <f>+(((('Balance de energía'!AE48*1000000000)/'Balance Energético (u.físicas)'!AE$63)/1000)/'Balance Energético (u.físicas)'!AE$64)/1000</f>
        <v>0</v>
      </c>
      <c r="AF48" s="247"/>
    </row>
    <row r="49" spans="2:32">
      <c r="B49" s="624"/>
      <c r="C49" s="29" t="s">
        <v>67</v>
      </c>
      <c r="D49" s="131">
        <f>+(((('Balance de energía'!D49*1000000000)/'Balance Energético (u.físicas)'!D$63)/1000)/'Balance Energético (u.físicas)'!D$64)/1000</f>
        <v>0</v>
      </c>
      <c r="E49" s="104">
        <f>+(((('Balance de energía'!E49*1000000000)/'Balance Energético (u.físicas)'!E$63)/1000)/'Balance Energético (u.físicas)'!E$64)/1000</f>
        <v>34.990751265603251</v>
      </c>
      <c r="F49" s="104">
        <f>+(((('Balance de energía'!F49*1000000000)/'Balance Energético (u.físicas)'!F$63)/1000)/'Balance Energético (u.físicas)'!F$64)/1000</f>
        <v>1.2253080000000001</v>
      </c>
      <c r="G49" s="104">
        <f>+(((('Balance de energía'!G49*1000000000)/'Balance Energético (u.físicas)'!G$63)/1000)/'Balance Energético (u.físicas)'!G$64)/1000</f>
        <v>2.071523</v>
      </c>
      <c r="H49" s="104">
        <f>+(((('Balance de energía'!H49*1000000000)/'Balance Energético (u.físicas)'!H$63)/1000)/'Balance Energético (u.físicas)'!H$64)/1000</f>
        <v>0</v>
      </c>
      <c r="I49" s="104">
        <f>+(((('Balance de energía'!I49*1000000000)/'Balance Energético (u.físicas)'!I$63)/1000)/'Balance Energético (u.físicas)'!I$64)/1000</f>
        <v>0</v>
      </c>
      <c r="J49" s="104">
        <f>+(((('Balance de energía'!J49*1000000000)/'Balance Energético (u.físicas)'!J$63)/1000)/'Balance Energético (u.físicas)'!J$64)/1000</f>
        <v>0</v>
      </c>
      <c r="K49" s="104">
        <f>+(((('Balance de energía'!K49*1000000000)/'Balance Energético (u.físicas)'!K$63)/1000)/'Balance Energético (u.físicas)'!K$64)/1000</f>
        <v>0</v>
      </c>
      <c r="L49" s="104">
        <f>+(((('Balance de energía'!L49*1000000000)/'Balance Energético (u.físicas)'!L$63)/1000)/'Balance Energético (u.físicas)'!L$64)/1000</f>
        <v>0</v>
      </c>
      <c r="M49" s="132">
        <f>+(((('Balance de energía'!M49*1000000000)/'Balance Energético (u.físicas)'!M$63)/1000)/'Balance Energético (u.físicas)'!M$64)/1000</f>
        <v>0</v>
      </c>
      <c r="N49" s="104">
        <f>+(((('Balance de energía'!N49*1000000000)/'Balance Energético (u.físicas)'!N$63)/1000)/'Balance Energético (u.físicas)'!N$64)/1000</f>
        <v>450.35391743502311</v>
      </c>
      <c r="O49" s="104">
        <f>+(((('Balance de energía'!O49*1000000000)/'Balance Energético (u.físicas)'!O$63)/1000)/'Balance Energético (u.físicas)'!O$64)/1000</f>
        <v>33.31671126450383</v>
      </c>
      <c r="P49" s="104">
        <f>+(((('Balance de energía'!P49*1000000000)/'Balance Energético (u.físicas)'!P$63)/1000)/'Balance Energético (u.físicas)'!P$64)/1000</f>
        <v>0</v>
      </c>
      <c r="Q49" s="104">
        <f>+(((('Balance de energía'!Q49*1000000000)/'Balance Energético (u.físicas)'!Q$63)/1000)/'Balance Energético (u.físicas)'!Q$64)/1000</f>
        <v>0</v>
      </c>
      <c r="R49" s="104">
        <f>+(((('Balance de energía'!R49*1000000000)/'Balance Energético (u.físicas)'!R$63)/1000)/'Balance Energético (u.físicas)'!R$64)/1000</f>
        <v>1.1715197499999996</v>
      </c>
      <c r="S49" s="104">
        <f>+(((('Balance de energía'!S49*1000000000)/'Balance Energético (u.físicas)'!S$63)/1000)/'Balance Energético (u.físicas)'!S$64)/1000</f>
        <v>0</v>
      </c>
      <c r="T49" s="104">
        <f>+(((('Balance de energía'!T49*1000000000)/'Balance Energético (u.físicas)'!T$63)/1000)/'Balance Energético (u.físicas)'!T$64)/1000</f>
        <v>20.293999999999997</v>
      </c>
      <c r="U49" s="104">
        <f>+(((('Balance de energía'!U49*1000000000)/'Balance Energético (u.físicas)'!U$63)/1000)/'Balance Energético (u.físicas)'!U$64)/1000</f>
        <v>0</v>
      </c>
      <c r="V49" s="104">
        <f>+(((('Balance de energía'!V49*1000000000)/'Balance Energético (u.físicas)'!V$63)/1000)/'Balance Energético (u.físicas)'!V$64)/1000</f>
        <v>0</v>
      </c>
      <c r="W49" s="104">
        <f>+(((('Balance de energía'!W49*1000000000)/'Balance Energético (u.físicas)'!W$63)/1000)/'Balance Energético (u.físicas)'!W$64)/1000</f>
        <v>0</v>
      </c>
      <c r="X49" s="104">
        <f>+(((('Balance de energía'!X49*1000000000)/'Balance Energético (u.físicas)'!X$63)/1000)/'Balance Energético (u.físicas)'!X$64)/1000</f>
        <v>0</v>
      </c>
      <c r="Y49" s="133">
        <f>+(((('Balance de energía'!Y49*1000000000)/'Balance Energético (u.físicas)'!Y$63)/1000)/'Balance Energético (u.físicas)'!Y$64)/1000</f>
        <v>1091.5031996356056</v>
      </c>
      <c r="Z49" s="104">
        <f>+(((('Balance de energía'!Z49*1000000000)/'Balance Energético (u.físicas)'!Z$63)/1000)/'Balance Energético (u.físicas)'!Z$64)/1000</f>
        <v>0</v>
      </c>
      <c r="AA49" s="104">
        <f>+(((('Balance de energía'!AA49*1000000000)/'Balance Energético (u.físicas)'!AA$63)/1000)/'Balance Energético (u.físicas)'!AA$64)/1000</f>
        <v>0</v>
      </c>
      <c r="AB49" s="104">
        <f>+(((('Balance de energía'!AB49*1000000000)/'Balance Energético (u.físicas)'!AB$63)/1000)/'Balance Energético (u.físicas)'!AB$64)/1000</f>
        <v>0</v>
      </c>
      <c r="AC49" s="104">
        <f>+(((('Balance de energía'!AC49*1000000000)/'Balance Energético (u.físicas)'!AC$63)/1000)/'Balance Energético (u.físicas)'!AC$64)/1000</f>
        <v>0</v>
      </c>
      <c r="AD49" s="133">
        <f>+(((('Balance de energía'!AD49*1000000000)/'Balance Energético (u.físicas)'!AD$63)/1000)/'Balance Energético (u.físicas)'!AD$64)/1000</f>
        <v>0</v>
      </c>
      <c r="AE49" s="133">
        <f>+(((('Balance de energía'!AE49*1000000000)/'Balance Energético (u.físicas)'!AE$63)/1000)/'Balance Energético (u.físicas)'!AE$64)/1000</f>
        <v>0</v>
      </c>
      <c r="AF49" s="248"/>
    </row>
    <row r="50" spans="2:32">
      <c r="B50" s="624"/>
      <c r="C50" s="118" t="s">
        <v>68</v>
      </c>
      <c r="D50" s="120">
        <f>+(((('Balance de energía'!D50*1000000000)/'Balance Energético (u.físicas)'!D$63)/1000)/'Balance Energético (u.físicas)'!D$64)/1000</f>
        <v>0</v>
      </c>
      <c r="E50" s="92">
        <f>+(((('Balance de energía'!E50*1000000000)/'Balance Energético (u.físicas)'!E$63)/1000)/'Balance Energético (u.físicas)'!E$64)/1000</f>
        <v>9.2606979999999997</v>
      </c>
      <c r="F50" s="92">
        <f>+(((('Balance de energía'!F50*1000000000)/'Balance Energético (u.físicas)'!F$63)/1000)/'Balance Energético (u.físicas)'!F$64)/1000</f>
        <v>0</v>
      </c>
      <c r="G50" s="92">
        <f>+(((('Balance de energía'!G50*1000000000)/'Balance Energético (u.físicas)'!G$63)/1000)/'Balance Energético (u.físicas)'!G$64)/1000</f>
        <v>0</v>
      </c>
      <c r="H50" s="92">
        <f>+(((('Balance de energía'!H50*1000000000)/'Balance Energético (u.físicas)'!H$63)/1000)/'Balance Energético (u.físicas)'!H$64)/1000</f>
        <v>0</v>
      </c>
      <c r="I50" s="92">
        <f>+(((('Balance de energía'!I50*1000000000)/'Balance Energético (u.físicas)'!I$63)/1000)/'Balance Energético (u.físicas)'!I$64)/1000</f>
        <v>0</v>
      </c>
      <c r="J50" s="92">
        <f>+(((('Balance de energía'!J50*1000000000)/'Balance Energético (u.físicas)'!J$63)/1000)/'Balance Energético (u.físicas)'!J$64)/1000</f>
        <v>0</v>
      </c>
      <c r="K50" s="92">
        <f>+(((('Balance de energía'!K50*1000000000)/'Balance Energético (u.físicas)'!K$63)/1000)/'Balance Energético (u.físicas)'!K$64)/1000</f>
        <v>0</v>
      </c>
      <c r="L50" s="92">
        <f>+(((('Balance de energía'!L50*1000000000)/'Balance Energético (u.físicas)'!L$63)/1000)/'Balance Energético (u.físicas)'!L$64)/1000</f>
        <v>0</v>
      </c>
      <c r="M50" s="121">
        <f>+(((('Balance de energía'!M50*1000000000)/'Balance Energético (u.físicas)'!M$63)/1000)/'Balance Energético (u.físicas)'!M$64)/1000</f>
        <v>0</v>
      </c>
      <c r="N50" s="92">
        <f>+(((('Balance de energía'!N50*1000000000)/'Balance Energético (u.físicas)'!N$63)/1000)/'Balance Energético (u.físicas)'!N$64)/1000</f>
        <v>5759.5172745731143</v>
      </c>
      <c r="O50" s="92">
        <f>+(((('Balance de energía'!O50*1000000000)/'Balance Energético (u.físicas)'!O$63)/1000)/'Balance Energético (u.físicas)'!O$64)/1000</f>
        <v>194.09883899999997</v>
      </c>
      <c r="P50" s="92">
        <f>+(((('Balance de energía'!P50*1000000000)/'Balance Energético (u.físicas)'!P$63)/1000)/'Balance Energético (u.físicas)'!P$64)/1000</f>
        <v>4731.2991356710954</v>
      </c>
      <c r="Q50" s="92">
        <f>+(((('Balance de energía'!Q50*1000000000)/'Balance Energético (u.físicas)'!Q$63)/1000)/'Balance Energético (u.físicas)'!Q$64)/1000</f>
        <v>8.4402582793000001</v>
      </c>
      <c r="R50" s="92">
        <f>+(((('Balance de energía'!R50*1000000000)/'Balance Energético (u.físicas)'!R$63)/1000)/'Balance Energético (u.físicas)'!R$64)/1000</f>
        <v>16.178933179000001</v>
      </c>
      <c r="S50" s="92">
        <f>+(((('Balance de energía'!S50*1000000000)/'Balance Energético (u.físicas)'!S$63)/1000)/'Balance Energético (u.físicas)'!S$64)/1000</f>
        <v>3.8240707617896166</v>
      </c>
      <c r="T50" s="92">
        <f>+(((('Balance de energía'!T50*1000000000)/'Balance Energético (u.físicas)'!T$63)/1000)/'Balance Energético (u.físicas)'!T$64)/1000</f>
        <v>955.70038918108128</v>
      </c>
      <c r="U50" s="92">
        <f>+(((('Balance de energía'!U50*1000000000)/'Balance Energético (u.físicas)'!U$63)/1000)/'Balance Energético (u.físicas)'!U$64)/1000</f>
        <v>0</v>
      </c>
      <c r="V50" s="92">
        <f>+(((('Balance de energía'!V50*1000000000)/'Balance Energético (u.físicas)'!V$63)/1000)/'Balance Energético (u.físicas)'!V$64)/1000</f>
        <v>0</v>
      </c>
      <c r="W50" s="92">
        <f>+(((('Balance de energía'!W50*1000000000)/'Balance Energético (u.físicas)'!W$63)/1000)/'Balance Energético (u.físicas)'!W$64)/1000</f>
        <v>0</v>
      </c>
      <c r="X50" s="92">
        <f>+(((('Balance de energía'!X50*1000000000)/'Balance Energético (u.físicas)'!X$63)/1000)/'Balance Energético (u.físicas)'!X$64)/1000</f>
        <v>0</v>
      </c>
      <c r="Y50" s="127">
        <f>+(((('Balance de energía'!Y50*1000000000)/'Balance Energético (u.físicas)'!Y$63)/1000)/'Balance Energético (u.físicas)'!Y$64)/1000</f>
        <v>1244.013882214191</v>
      </c>
      <c r="Z50" s="92">
        <f>+(((('Balance de energía'!Z50*1000000000)/'Balance Energético (u.físicas)'!Z$63)/1000)/'Balance Energético (u.físicas)'!Z$64)/1000</f>
        <v>0</v>
      </c>
      <c r="AA50" s="92">
        <f>+(((('Balance de energía'!AA50*1000000000)/'Balance Energético (u.físicas)'!AA$63)/1000)/'Balance Energético (u.físicas)'!AA$64)/1000</f>
        <v>0</v>
      </c>
      <c r="AB50" s="92">
        <f>+(((('Balance de energía'!AB50*1000000000)/'Balance Energético (u.físicas)'!AB$63)/1000)/'Balance Energético (u.físicas)'!AB$64)/1000</f>
        <v>0</v>
      </c>
      <c r="AC50" s="92">
        <f>+(((('Balance de energía'!AC50*1000000000)/'Balance Energético (u.físicas)'!AC$63)/1000)/'Balance Energético (u.físicas)'!AC$64)/1000</f>
        <v>0</v>
      </c>
      <c r="AD50" s="127">
        <f>+(((('Balance de energía'!AD50*1000000000)/'Balance Energético (u.físicas)'!AD$63)/1000)/'Balance Energético (u.físicas)'!AD$64)/1000</f>
        <v>0</v>
      </c>
      <c r="AE50" s="127">
        <f>+(((('Balance de energía'!AE50*1000000000)/'Balance Energético (u.físicas)'!AE$63)/1000)/'Balance Energético (u.físicas)'!AE$64)/1000</f>
        <v>0</v>
      </c>
      <c r="AF50" s="247"/>
    </row>
    <row r="51" spans="2:32">
      <c r="B51" s="624"/>
      <c r="C51" s="119" t="s">
        <v>69</v>
      </c>
      <c r="D51" s="122">
        <f>+(((('Balance de energía'!D51*1000000000)/'Balance Energético (u.físicas)'!D$63)/1000)/'Balance Energético (u.físicas)'!D$64)/1000</f>
        <v>0</v>
      </c>
      <c r="E51" s="93">
        <f>+(((('Balance de energía'!E51*1000000000)/'Balance Energético (u.físicas)'!E$63)/1000)/'Balance Energético (u.físicas)'!E$64)/1000</f>
        <v>9.2606979999999997</v>
      </c>
      <c r="F51" s="93">
        <f>+(((('Balance de energía'!F51*1000000000)/'Balance Energético (u.físicas)'!F$63)/1000)/'Balance Energético (u.físicas)'!F$64)/1000</f>
        <v>0</v>
      </c>
      <c r="G51" s="93">
        <f>+(((('Balance de energía'!G51*1000000000)/'Balance Energético (u.físicas)'!G$63)/1000)/'Balance Energético (u.físicas)'!G$64)/1000</f>
        <v>0</v>
      </c>
      <c r="H51" s="93">
        <f>+(((('Balance de energía'!H51*1000000000)/'Balance Energético (u.físicas)'!H$63)/1000)/'Balance Energético (u.físicas)'!H$64)/1000</f>
        <v>0</v>
      </c>
      <c r="I51" s="93">
        <f>+(((('Balance de energía'!I51*1000000000)/'Balance Energético (u.físicas)'!I$63)/1000)/'Balance Energético (u.físicas)'!I$64)/1000</f>
        <v>0</v>
      </c>
      <c r="J51" s="93">
        <f>+(((('Balance de energía'!J51*1000000000)/'Balance Energético (u.físicas)'!J$63)/1000)/'Balance Energético (u.físicas)'!J$64)/1000</f>
        <v>0</v>
      </c>
      <c r="K51" s="93">
        <f>+(((('Balance de energía'!K51*1000000000)/'Balance Energético (u.físicas)'!K$63)/1000)/'Balance Energético (u.físicas)'!K$64)/1000</f>
        <v>0</v>
      </c>
      <c r="L51" s="93">
        <f>+(((('Balance de energía'!L51*1000000000)/'Balance Energético (u.físicas)'!L$63)/1000)/'Balance Energético (u.físicas)'!L$64)/1000</f>
        <v>0</v>
      </c>
      <c r="M51" s="123">
        <f>+(((('Balance de energía'!M51*1000000000)/'Balance Energético (u.físicas)'!M$63)/1000)/'Balance Energético (u.físicas)'!M$64)/1000</f>
        <v>0</v>
      </c>
      <c r="N51" s="93">
        <f>+(((('Balance de energía'!N51*1000000000)/'Balance Energético (u.físicas)'!N$63)/1000)/'Balance Energético (u.físicas)'!N$64)/1000</f>
        <v>5468.2913538571138</v>
      </c>
      <c r="O51" s="93">
        <f>+(((('Balance de energía'!O51*1000000000)/'Balance Energético (u.físicas)'!O$63)/1000)/'Balance Energético (u.físicas)'!O$64)/1000</f>
        <v>4.3272360000000001</v>
      </c>
      <c r="P51" s="93">
        <f>+(((('Balance de energía'!P51*1000000000)/'Balance Energético (u.físicas)'!P$63)/1000)/'Balance Energético (u.físicas)'!P$64)/1000</f>
        <v>4730.6275806210942</v>
      </c>
      <c r="Q51" s="93">
        <f>+(((('Balance de energía'!Q51*1000000000)/'Balance Energético (u.físicas)'!Q$63)/1000)/'Balance Energético (u.físicas)'!Q$64)/1000</f>
        <v>8.4402582793000001</v>
      </c>
      <c r="R51" s="93">
        <f>+(((('Balance de energía'!R51*1000000000)/'Balance Energético (u.físicas)'!R$63)/1000)/'Balance Energético (u.físicas)'!R$64)/1000</f>
        <v>15.936514169000001</v>
      </c>
      <c r="S51" s="93">
        <f>+(((('Balance de energía'!S51*1000000000)/'Balance Energético (u.físicas)'!S$63)/1000)/'Balance Energético (u.físicas)'!S$64)/1000</f>
        <v>2.0999999999999998E-2</v>
      </c>
      <c r="T51" s="93">
        <f>+(((('Balance de energía'!T51*1000000000)/'Balance Energético (u.físicas)'!T$63)/1000)/'Balance Energético (u.físicas)'!T$64)/1000</f>
        <v>0.63096299999999994</v>
      </c>
      <c r="U51" s="93">
        <f>+(((('Balance de energía'!U51*1000000000)/'Balance Energético (u.físicas)'!U$63)/1000)/'Balance Energético (u.físicas)'!U$64)/1000</f>
        <v>0</v>
      </c>
      <c r="V51" s="93">
        <f>+(((('Balance de energía'!V51*1000000000)/'Balance Energético (u.físicas)'!V$63)/1000)/'Balance Energético (u.físicas)'!V$64)/1000</f>
        <v>0</v>
      </c>
      <c r="W51" s="93">
        <f>+(((('Balance de energía'!W51*1000000000)/'Balance Energético (u.físicas)'!W$63)/1000)/'Balance Energético (u.físicas)'!W$64)/1000</f>
        <v>0</v>
      </c>
      <c r="X51" s="93">
        <f>+(((('Balance de energía'!X51*1000000000)/'Balance Energético (u.físicas)'!X$63)/1000)/'Balance Energético (u.físicas)'!X$64)/1000</f>
        <v>0</v>
      </c>
      <c r="Y51" s="128">
        <f>+(((('Balance de energía'!Y51*1000000000)/'Balance Energético (u.físicas)'!Y$63)/1000)/'Balance Energético (u.físicas)'!Y$64)/1000</f>
        <v>296.01772257808</v>
      </c>
      <c r="Z51" s="93">
        <f>+(((('Balance de energía'!Z51*1000000000)/'Balance Energético (u.físicas)'!Z$63)/1000)/'Balance Energético (u.físicas)'!Z$64)/1000</f>
        <v>0</v>
      </c>
      <c r="AA51" s="93">
        <f>+(((('Balance de energía'!AA51*1000000000)/'Balance Energético (u.físicas)'!AA$63)/1000)/'Balance Energético (u.físicas)'!AA$64)/1000</f>
        <v>0</v>
      </c>
      <c r="AB51" s="93">
        <f>+(((('Balance de energía'!AB51*1000000000)/'Balance Energético (u.físicas)'!AB$63)/1000)/'Balance Energético (u.físicas)'!AB$64)/1000</f>
        <v>0</v>
      </c>
      <c r="AC51" s="93">
        <f>+(((('Balance de energía'!AC51*1000000000)/'Balance Energético (u.físicas)'!AC$63)/1000)/'Balance Energético (u.físicas)'!AC$64)/1000</f>
        <v>0</v>
      </c>
      <c r="AD51" s="128">
        <f>+(((('Balance de energía'!AD51*1000000000)/'Balance Energético (u.físicas)'!AD$63)/1000)/'Balance Energético (u.físicas)'!AD$64)/1000</f>
        <v>0</v>
      </c>
      <c r="AE51" s="128">
        <f>+(((('Balance de energía'!AE51*1000000000)/'Balance Energético (u.físicas)'!AE$63)/1000)/'Balance Energético (u.físicas)'!AE$64)/1000</f>
        <v>0</v>
      </c>
      <c r="AF51" s="247"/>
    </row>
    <row r="52" spans="2:32">
      <c r="B52" s="624"/>
      <c r="C52" s="119" t="s">
        <v>70</v>
      </c>
      <c r="D52" s="122">
        <f>+(((('Balance de energía'!D52*1000000000)/'Balance Energético (u.físicas)'!D$63)/1000)/'Balance Energético (u.físicas)'!D$64)/1000</f>
        <v>0</v>
      </c>
      <c r="E52" s="93">
        <f>+(((('Balance de energía'!E52*1000000000)/'Balance Energético (u.físicas)'!E$63)/1000)/'Balance Energético (u.físicas)'!E$64)/1000</f>
        <v>0</v>
      </c>
      <c r="F52" s="93">
        <f>+(((('Balance de energía'!F52*1000000000)/'Balance Energético (u.físicas)'!F$63)/1000)/'Balance Energético (u.físicas)'!F$64)/1000</f>
        <v>0</v>
      </c>
      <c r="G52" s="93">
        <f>+(((('Balance de energía'!G52*1000000000)/'Balance Energético (u.físicas)'!G$63)/1000)/'Balance Energético (u.físicas)'!G$64)/1000</f>
        <v>0</v>
      </c>
      <c r="H52" s="93">
        <f>+(((('Balance de energía'!H52*1000000000)/'Balance Energético (u.físicas)'!H$63)/1000)/'Balance Energético (u.físicas)'!H$64)/1000</f>
        <v>0</v>
      </c>
      <c r="I52" s="93">
        <f>+(((('Balance de energía'!I52*1000000000)/'Balance Energético (u.físicas)'!I$63)/1000)/'Balance Energético (u.físicas)'!I$64)/1000</f>
        <v>0</v>
      </c>
      <c r="J52" s="93">
        <f>+(((('Balance de energía'!J52*1000000000)/'Balance Energético (u.físicas)'!J$63)/1000)/'Balance Energético (u.físicas)'!J$64)/1000</f>
        <v>0</v>
      </c>
      <c r="K52" s="93">
        <f>+(((('Balance de energía'!K52*1000000000)/'Balance Energético (u.físicas)'!K$63)/1000)/'Balance Energético (u.físicas)'!K$64)/1000</f>
        <v>0</v>
      </c>
      <c r="L52" s="93">
        <f>+(((('Balance de energía'!L52*1000000000)/'Balance Energético (u.físicas)'!L$63)/1000)/'Balance Energético (u.físicas)'!L$64)/1000</f>
        <v>0</v>
      </c>
      <c r="M52" s="123">
        <f>+(((('Balance de energía'!M52*1000000000)/'Balance Energético (u.físicas)'!M$63)/1000)/'Balance Energético (u.físicas)'!M$64)/1000</f>
        <v>0</v>
      </c>
      <c r="N52" s="93">
        <f>+(((('Balance de energía'!N52*1000000000)/'Balance Energético (u.físicas)'!N$63)/1000)/'Balance Energético (u.físicas)'!N$64)/1000</f>
        <v>49.379922999999998</v>
      </c>
      <c r="O52" s="93">
        <f>+(((('Balance de energía'!O52*1000000000)/'Balance Energético (u.físicas)'!O$63)/1000)/'Balance Energético (u.físicas)'!O$64)/1000</f>
        <v>0</v>
      </c>
      <c r="P52" s="93">
        <f>+(((('Balance de energía'!P52*1000000000)/'Balance Energético (u.físicas)'!P$63)/1000)/'Balance Energético (u.físicas)'!P$64)/1000</f>
        <v>0</v>
      </c>
      <c r="Q52" s="93">
        <f>+(((('Balance de energía'!Q52*1000000000)/'Balance Energético (u.físicas)'!Q$63)/1000)/'Balance Energético (u.físicas)'!Q$64)/1000</f>
        <v>0</v>
      </c>
      <c r="R52" s="93">
        <f>+(((('Balance de energía'!R52*1000000000)/'Balance Energético (u.físicas)'!R$63)/1000)/'Balance Energético (u.físicas)'!R$64)/1000</f>
        <v>3.6575300000000004E-3</v>
      </c>
      <c r="S52" s="93">
        <f>+(((('Balance de energía'!S52*1000000000)/'Balance Energético (u.físicas)'!S$63)/1000)/'Balance Energético (u.físicas)'!S$64)/1000</f>
        <v>0</v>
      </c>
      <c r="T52" s="93">
        <f>+(((('Balance de energía'!T52*1000000000)/'Balance Energético (u.físicas)'!T$63)/1000)/'Balance Energético (u.físicas)'!T$64)/1000</f>
        <v>0</v>
      </c>
      <c r="U52" s="93">
        <f>+(((('Balance de energía'!U52*1000000000)/'Balance Energético (u.físicas)'!U$63)/1000)/'Balance Energético (u.físicas)'!U$64)/1000</f>
        <v>0</v>
      </c>
      <c r="V52" s="93">
        <f>+(((('Balance de energía'!V52*1000000000)/'Balance Energético (u.físicas)'!V$63)/1000)/'Balance Energético (u.físicas)'!V$64)/1000</f>
        <v>0</v>
      </c>
      <c r="W52" s="93">
        <f>+(((('Balance de energía'!W52*1000000000)/'Balance Energético (u.físicas)'!W$63)/1000)/'Balance Energético (u.físicas)'!W$64)/1000</f>
        <v>0</v>
      </c>
      <c r="X52" s="93">
        <f>+(((('Balance de energía'!X52*1000000000)/'Balance Energético (u.físicas)'!X$63)/1000)/'Balance Energético (u.físicas)'!X$64)/1000</f>
        <v>0</v>
      </c>
      <c r="Y52" s="128">
        <f>+(((('Balance de energía'!Y52*1000000000)/'Balance Energético (u.físicas)'!Y$63)/1000)/'Balance Energético (u.físicas)'!Y$64)/1000</f>
        <v>466.94160571999998</v>
      </c>
      <c r="Z52" s="93">
        <f>+(((('Balance de energía'!Z52*1000000000)/'Balance Energético (u.físicas)'!Z$63)/1000)/'Balance Energético (u.físicas)'!Z$64)/1000</f>
        <v>0</v>
      </c>
      <c r="AA52" s="93">
        <f>+(((('Balance de energía'!AA52*1000000000)/'Balance Energético (u.físicas)'!AA$63)/1000)/'Balance Energético (u.físicas)'!AA$64)/1000</f>
        <v>0</v>
      </c>
      <c r="AB52" s="93">
        <f>+(((('Balance de energía'!AB52*1000000000)/'Balance Energético (u.físicas)'!AB$63)/1000)/'Balance Energético (u.físicas)'!AB$64)/1000</f>
        <v>0</v>
      </c>
      <c r="AC52" s="93">
        <f>+(((('Balance de energía'!AC52*1000000000)/'Balance Energético (u.físicas)'!AC$63)/1000)/'Balance Energético (u.físicas)'!AC$64)/1000</f>
        <v>0</v>
      </c>
      <c r="AD52" s="128">
        <f>+(((('Balance de energía'!AD52*1000000000)/'Balance Energético (u.físicas)'!AD$63)/1000)/'Balance Energético (u.físicas)'!AD$64)/1000</f>
        <v>0</v>
      </c>
      <c r="AE52" s="128">
        <f>+(((('Balance de energía'!AE52*1000000000)/'Balance Energético (u.físicas)'!AE$63)/1000)/'Balance Energético (u.físicas)'!AE$64)/1000</f>
        <v>0</v>
      </c>
      <c r="AF52" s="247"/>
    </row>
    <row r="53" spans="2:32">
      <c r="B53" s="624"/>
      <c r="C53" s="119" t="s">
        <v>71</v>
      </c>
      <c r="D53" s="122">
        <f>+(((('Balance de energía'!D53*1000000000)/'Balance Energético (u.físicas)'!D$63)/1000)/'Balance Energético (u.físicas)'!D$64)/1000</f>
        <v>0</v>
      </c>
      <c r="E53" s="93">
        <f>+(((('Balance de energía'!E53*1000000000)/'Balance Energético (u.físicas)'!E$63)/1000)/'Balance Energético (u.físicas)'!E$64)/1000</f>
        <v>0</v>
      </c>
      <c r="F53" s="93">
        <f>+(((('Balance de energía'!F53*1000000000)/'Balance Energético (u.físicas)'!F$63)/1000)/'Balance Energético (u.físicas)'!F$64)/1000</f>
        <v>0</v>
      </c>
      <c r="G53" s="93">
        <f>+(((('Balance de energía'!G53*1000000000)/'Balance Energético (u.físicas)'!G$63)/1000)/'Balance Energético (u.físicas)'!G$64)/1000</f>
        <v>0</v>
      </c>
      <c r="H53" s="93">
        <f>+(((('Balance de energía'!H53*1000000000)/'Balance Energético (u.físicas)'!H$63)/1000)/'Balance Energético (u.físicas)'!H$64)/1000</f>
        <v>0</v>
      </c>
      <c r="I53" s="93">
        <f>+(((('Balance de energía'!I53*1000000000)/'Balance Energético (u.físicas)'!I$63)/1000)/'Balance Energético (u.físicas)'!I$64)/1000</f>
        <v>0</v>
      </c>
      <c r="J53" s="93">
        <f>+(((('Balance de energía'!J53*1000000000)/'Balance Energético (u.físicas)'!J$63)/1000)/'Balance Energético (u.físicas)'!J$64)/1000</f>
        <v>0</v>
      </c>
      <c r="K53" s="93">
        <f>+(((('Balance de energía'!K53*1000000000)/'Balance Energético (u.físicas)'!K$63)/1000)/'Balance Energético (u.físicas)'!K$64)/1000</f>
        <v>0</v>
      </c>
      <c r="L53" s="93">
        <f>+(((('Balance de energía'!L53*1000000000)/'Balance Energético (u.físicas)'!L$63)/1000)/'Balance Energético (u.físicas)'!L$64)/1000</f>
        <v>0</v>
      </c>
      <c r="M53" s="123">
        <f>+(((('Balance de energía'!M53*1000000000)/'Balance Energético (u.físicas)'!M$63)/1000)/'Balance Energético (u.físicas)'!M$64)/1000</f>
        <v>0</v>
      </c>
      <c r="N53" s="93">
        <f>+(((('Balance de energía'!N53*1000000000)/'Balance Energético (u.físicas)'!N$63)/1000)/'Balance Energético (u.físicas)'!N$64)/1000</f>
        <v>241.23256461600002</v>
      </c>
      <c r="O53" s="93">
        <f>+(((('Balance de energía'!O53*1000000000)/'Balance Energético (u.físicas)'!O$63)/1000)/'Balance Energético (u.físicas)'!O$64)/1000</f>
        <v>189.771603</v>
      </c>
      <c r="P53" s="93">
        <f>+(((('Balance de energía'!P53*1000000000)/'Balance Energético (u.físicas)'!P$63)/1000)/'Balance Energético (u.físicas)'!P$64)/1000</f>
        <v>0.63235174999999977</v>
      </c>
      <c r="Q53" s="93">
        <f>+(((('Balance de energía'!Q53*1000000000)/'Balance Energético (u.físicas)'!Q$63)/1000)/'Balance Energético (u.físicas)'!Q$64)/1000</f>
        <v>0</v>
      </c>
      <c r="R53" s="93">
        <f>+(((('Balance de energía'!R53*1000000000)/'Balance Energético (u.físicas)'!R$63)/1000)/'Balance Energético (u.físicas)'!R$64)/1000</f>
        <v>2.4198330000000001E-2</v>
      </c>
      <c r="S53" s="93">
        <f>+(((('Balance de energía'!S53*1000000000)/'Balance Energético (u.físicas)'!S$63)/1000)/'Balance Energético (u.físicas)'!S$64)/1000</f>
        <v>0</v>
      </c>
      <c r="T53" s="93">
        <f>+(((('Balance de energía'!T53*1000000000)/'Balance Energético (u.físicas)'!T$63)/1000)/'Balance Energético (u.físicas)'!T$64)/1000</f>
        <v>9.0169999999999972E-3</v>
      </c>
      <c r="U53" s="93">
        <f>+(((('Balance de energía'!U53*1000000000)/'Balance Energético (u.físicas)'!U$63)/1000)/'Balance Energético (u.físicas)'!U$64)/1000</f>
        <v>0</v>
      </c>
      <c r="V53" s="93">
        <f>+(((('Balance de energía'!V53*1000000000)/'Balance Energético (u.físicas)'!V$63)/1000)/'Balance Energético (u.físicas)'!V$64)/1000</f>
        <v>0</v>
      </c>
      <c r="W53" s="93">
        <f>+(((('Balance de energía'!W53*1000000000)/'Balance Energético (u.físicas)'!W$63)/1000)/'Balance Energético (u.físicas)'!W$64)/1000</f>
        <v>0</v>
      </c>
      <c r="X53" s="93">
        <f>+(((('Balance de energía'!X53*1000000000)/'Balance Energético (u.físicas)'!X$63)/1000)/'Balance Energético (u.físicas)'!X$64)/1000</f>
        <v>0</v>
      </c>
      <c r="Y53" s="128">
        <f>+(((('Balance de energía'!Y53*1000000000)/'Balance Energético (u.físicas)'!Y$63)/1000)/'Balance Energético (u.físicas)'!Y$64)/1000</f>
        <v>7.5631380161108952</v>
      </c>
      <c r="Z53" s="93">
        <f>+(((('Balance de energía'!Z53*1000000000)/'Balance Energético (u.físicas)'!Z$63)/1000)/'Balance Energético (u.físicas)'!Z$64)/1000</f>
        <v>0</v>
      </c>
      <c r="AA53" s="93">
        <f>+(((('Balance de energía'!AA53*1000000000)/'Balance Energético (u.físicas)'!AA$63)/1000)/'Balance Energético (u.físicas)'!AA$64)/1000</f>
        <v>0</v>
      </c>
      <c r="AB53" s="93">
        <f>+(((('Balance de energía'!AB53*1000000000)/'Balance Energético (u.físicas)'!AB$63)/1000)/'Balance Energético (u.físicas)'!AB$64)/1000</f>
        <v>0</v>
      </c>
      <c r="AC53" s="93">
        <f>+(((('Balance de energía'!AC53*1000000000)/'Balance Energético (u.físicas)'!AC$63)/1000)/'Balance Energético (u.físicas)'!AC$64)/1000</f>
        <v>0</v>
      </c>
      <c r="AD53" s="128">
        <f>+(((('Balance de energía'!AD53*1000000000)/'Balance Energético (u.físicas)'!AD$63)/1000)/'Balance Energético (u.físicas)'!AD$64)/1000</f>
        <v>0</v>
      </c>
      <c r="AE53" s="128">
        <f>+(((('Balance de energía'!AE53*1000000000)/'Balance Energético (u.físicas)'!AE$63)/1000)/'Balance Energético (u.físicas)'!AE$64)/1000</f>
        <v>0</v>
      </c>
      <c r="AF53" s="247"/>
    </row>
    <row r="54" spans="2:32">
      <c r="B54" s="624"/>
      <c r="C54" s="119" t="s">
        <v>72</v>
      </c>
      <c r="D54" s="122">
        <f>+(((('Balance de energía'!D54*1000000000)/'Balance Energético (u.físicas)'!D$63)/1000)/'Balance Energético (u.físicas)'!D$64)/1000</f>
        <v>0</v>
      </c>
      <c r="E54" s="93">
        <f>+(((('Balance de energía'!E54*1000000000)/'Balance Energético (u.físicas)'!E$63)/1000)/'Balance Energético (u.físicas)'!E$64)/1000</f>
        <v>0</v>
      </c>
      <c r="F54" s="93">
        <f>+(((('Balance de energía'!F54*1000000000)/'Balance Energético (u.físicas)'!F$63)/1000)/'Balance Energético (u.físicas)'!F$64)/1000</f>
        <v>0</v>
      </c>
      <c r="G54" s="93">
        <f>+(((('Balance de energía'!G54*1000000000)/'Balance Energético (u.físicas)'!G$63)/1000)/'Balance Energético (u.físicas)'!G$64)/1000</f>
        <v>0</v>
      </c>
      <c r="H54" s="93">
        <f>+(((('Balance de energía'!H54*1000000000)/'Balance Energético (u.físicas)'!H$63)/1000)/'Balance Energético (u.físicas)'!H$64)/1000</f>
        <v>0</v>
      </c>
      <c r="I54" s="93">
        <f>+(((('Balance de energía'!I54*1000000000)/'Balance Energético (u.físicas)'!I$63)/1000)/'Balance Energético (u.físicas)'!I$64)/1000</f>
        <v>0</v>
      </c>
      <c r="J54" s="93">
        <f>+(((('Balance de energía'!J54*1000000000)/'Balance Energético (u.físicas)'!J$63)/1000)/'Balance Energético (u.físicas)'!J$64)/1000</f>
        <v>0</v>
      </c>
      <c r="K54" s="93">
        <f>+(((('Balance de energía'!K54*1000000000)/'Balance Energético (u.físicas)'!K$63)/1000)/'Balance Energético (u.físicas)'!K$64)/1000</f>
        <v>0</v>
      </c>
      <c r="L54" s="93">
        <f>+(((('Balance de energía'!L54*1000000000)/'Balance Energético (u.físicas)'!L$63)/1000)/'Balance Energético (u.físicas)'!L$64)/1000</f>
        <v>0</v>
      </c>
      <c r="M54" s="123">
        <f>+(((('Balance de energía'!M54*1000000000)/'Balance Energético (u.físicas)'!M$63)/1000)/'Balance Energético (u.físicas)'!M$64)/1000</f>
        <v>0</v>
      </c>
      <c r="N54" s="93">
        <f>+(((('Balance de energía'!N54*1000000000)/'Balance Energético (u.físicas)'!N$63)/1000)/'Balance Energético (u.físicas)'!N$64)/1000</f>
        <v>0.61256109999999997</v>
      </c>
      <c r="O54" s="93">
        <f>+(((('Balance de energía'!O54*1000000000)/'Balance Energético (u.físicas)'!O$63)/1000)/'Balance Energético (u.físicas)'!O$64)/1000</f>
        <v>0</v>
      </c>
      <c r="P54" s="93">
        <f>+(((('Balance de energía'!P54*1000000000)/'Balance Energético (u.físicas)'!P$63)/1000)/'Balance Energético (u.físicas)'!P$64)/1000</f>
        <v>3.9203299999999996E-2</v>
      </c>
      <c r="Q54" s="93">
        <f>+(((('Balance de energía'!Q54*1000000000)/'Balance Energético (u.físicas)'!Q$63)/1000)/'Balance Energético (u.físicas)'!Q$64)/1000</f>
        <v>0</v>
      </c>
      <c r="R54" s="93">
        <f>+(((('Balance de energía'!R54*1000000000)/'Balance Energético (u.físicas)'!R$63)/1000)/'Balance Energético (u.físicas)'!R$64)/1000</f>
        <v>0.11944515</v>
      </c>
      <c r="S54" s="93">
        <f>+(((('Balance de energía'!S54*1000000000)/'Balance Energético (u.físicas)'!S$63)/1000)/'Balance Energético (u.físicas)'!S$64)/1000</f>
        <v>3.8030707617896167</v>
      </c>
      <c r="T54" s="93">
        <f>+(((('Balance de energía'!T54*1000000000)/'Balance Energético (u.físicas)'!T$63)/1000)/'Balance Energético (u.físicas)'!T$64)/1000</f>
        <v>955.06040918108135</v>
      </c>
      <c r="U54" s="93">
        <f>+(((('Balance de energía'!U54*1000000000)/'Balance Energético (u.físicas)'!U$63)/1000)/'Balance Energético (u.físicas)'!U$64)/1000</f>
        <v>0</v>
      </c>
      <c r="V54" s="93">
        <f>+(((('Balance de energía'!V54*1000000000)/'Balance Energético (u.físicas)'!V$63)/1000)/'Balance Energético (u.físicas)'!V$64)/1000</f>
        <v>0</v>
      </c>
      <c r="W54" s="93">
        <f>+(((('Balance de energía'!W54*1000000000)/'Balance Energético (u.físicas)'!W$63)/1000)/'Balance Energético (u.físicas)'!W$64)/1000</f>
        <v>0</v>
      </c>
      <c r="X54" s="93">
        <f>+(((('Balance de energía'!X54*1000000000)/'Balance Energético (u.físicas)'!X$63)/1000)/'Balance Energético (u.físicas)'!X$64)/1000</f>
        <v>0</v>
      </c>
      <c r="Y54" s="128">
        <f>+(((('Balance de energía'!Y54*1000000000)/'Balance Energético (u.físicas)'!Y$63)/1000)/'Balance Energético (u.físicas)'!Y$64)/1000</f>
        <v>0</v>
      </c>
      <c r="Z54" s="93">
        <f>+(((('Balance de energía'!Z54*1000000000)/'Balance Energético (u.físicas)'!Z$63)/1000)/'Balance Energético (u.físicas)'!Z$64)/1000</f>
        <v>0</v>
      </c>
      <c r="AA54" s="93">
        <f>+(((('Balance de energía'!AA54*1000000000)/'Balance Energético (u.físicas)'!AA$63)/1000)/'Balance Energético (u.físicas)'!AA$64)/1000</f>
        <v>0</v>
      </c>
      <c r="AB54" s="93">
        <f>+(((('Balance de energía'!AB54*1000000000)/'Balance Energético (u.físicas)'!AB$63)/1000)/'Balance Energético (u.físicas)'!AB$64)/1000</f>
        <v>0</v>
      </c>
      <c r="AC54" s="93">
        <f>+(((('Balance de energía'!AC54*1000000000)/'Balance Energético (u.físicas)'!AC$63)/1000)/'Balance Energético (u.físicas)'!AC$64)/1000</f>
        <v>0</v>
      </c>
      <c r="AD54" s="128">
        <f>+(((('Balance de energía'!AD54*1000000000)/'Balance Energético (u.físicas)'!AD$63)/1000)/'Balance Energético (u.físicas)'!AD$64)/1000</f>
        <v>0</v>
      </c>
      <c r="AE54" s="128">
        <f>+(((('Balance de energía'!AE54*1000000000)/'Balance Energético (u.físicas)'!AE$63)/1000)/'Balance Energético (u.físicas)'!AE$64)/1000</f>
        <v>0</v>
      </c>
      <c r="AF54" s="248"/>
    </row>
    <row r="55" spans="2:32">
      <c r="B55" s="624"/>
      <c r="C55" s="29" t="s">
        <v>398</v>
      </c>
      <c r="D55" s="131">
        <f>+(((('Balance de energía'!D55*1000000000)/'Balance Energético (u.físicas)'!D$63)/1000)/'Balance Energético (u.físicas)'!D$64)/1000</f>
        <v>0</v>
      </c>
      <c r="E55" s="104">
        <f>+(((('Balance de energía'!E55*1000000000)/'Balance Energético (u.físicas)'!E$63)/1000)/'Balance Energético (u.físicas)'!E$64)/1000</f>
        <v>0</v>
      </c>
      <c r="F55" s="104">
        <f>+(((('Balance de energía'!F55*1000000000)/'Balance Energético (u.físicas)'!F$63)/1000)/'Balance Energético (u.físicas)'!F$64)/1000</f>
        <v>0</v>
      </c>
      <c r="G55" s="104">
        <f>+(((('Balance de energía'!G55*1000000000)/'Balance Energético (u.físicas)'!G$63)/1000)/'Balance Energético (u.físicas)'!G$64)/1000</f>
        <v>0</v>
      </c>
      <c r="H55" s="104">
        <f>+(((('Balance de energía'!H55*1000000000)/'Balance Energético (u.físicas)'!H$63)/1000)/'Balance Energético (u.físicas)'!H$64)/1000</f>
        <v>0</v>
      </c>
      <c r="I55" s="104">
        <f>+(((('Balance de energía'!I55*1000000000)/'Balance Energético (u.físicas)'!I$63)/1000)/'Balance Energético (u.físicas)'!I$64)/1000</f>
        <v>0</v>
      </c>
      <c r="J55" s="104">
        <f>+(((('Balance de energía'!J55*1000000000)/'Balance Energético (u.físicas)'!J$63)/1000)/'Balance Energético (u.físicas)'!J$64)/1000</f>
        <v>0</v>
      </c>
      <c r="K55" s="104">
        <f>+(((('Balance de energía'!K55*1000000000)/'Balance Energético (u.físicas)'!K$63)/1000)/'Balance Energético (u.físicas)'!K$64)/1000</f>
        <v>0</v>
      </c>
      <c r="L55" s="104">
        <f>+(((('Balance de energía'!L55*1000000000)/'Balance Energético (u.físicas)'!L$63)/1000)/'Balance Energético (u.físicas)'!L$64)/1000</f>
        <v>0</v>
      </c>
      <c r="M55" s="132">
        <f>+(((('Balance de energía'!M55*1000000000)/'Balance Energético (u.físicas)'!M$63)/1000)/'Balance Energético (u.físicas)'!M$64)/1000</f>
        <v>0</v>
      </c>
      <c r="N55" s="104">
        <f>+(((('Balance de energía'!N55*1000000000)/'Balance Energético (u.físicas)'!N$63)/1000)/'Balance Energético (u.físicas)'!N$64)/1000</f>
        <v>8.7200000000000016E-4</v>
      </c>
      <c r="O55" s="104">
        <f>+(((('Balance de energía'!O55*1000000000)/'Balance Energético (u.físicas)'!O$63)/1000)/'Balance Energético (u.físicas)'!O$64)/1000</f>
        <v>0</v>
      </c>
      <c r="P55" s="104">
        <f>+(((('Balance de energía'!P55*1000000000)/'Balance Energético (u.físicas)'!P$63)/1000)/'Balance Energético (u.físicas)'!P$64)/1000</f>
        <v>0</v>
      </c>
      <c r="Q55" s="104">
        <f>+(((('Balance de energía'!Q55*1000000000)/'Balance Energético (u.físicas)'!Q$63)/1000)/'Balance Energético (u.físicas)'!Q$64)/1000</f>
        <v>0</v>
      </c>
      <c r="R55" s="104">
        <f>+(((('Balance de energía'!R55*1000000000)/'Balance Energético (u.físicas)'!R$63)/1000)/'Balance Energético (u.físicas)'!R$64)/1000</f>
        <v>9.5117999999999994E-2</v>
      </c>
      <c r="S55" s="104">
        <f>+(((('Balance de energía'!S55*1000000000)/'Balance Energético (u.físicas)'!S$63)/1000)/'Balance Energético (u.físicas)'!S$64)/1000</f>
        <v>0</v>
      </c>
      <c r="T55" s="104">
        <f>+(((('Balance de energía'!T55*1000000000)/'Balance Energético (u.físicas)'!T$63)/1000)/'Balance Energético (u.físicas)'!T$64)/1000</f>
        <v>0</v>
      </c>
      <c r="U55" s="104">
        <f>+(((('Balance de energía'!U55*1000000000)/'Balance Energético (u.físicas)'!U$63)/1000)/'Balance Energético (u.físicas)'!U$64)/1000</f>
        <v>0</v>
      </c>
      <c r="V55" s="104">
        <f>+(((('Balance de energía'!V55*1000000000)/'Balance Energético (u.físicas)'!V$63)/1000)/'Balance Energético (u.físicas)'!V$64)/1000</f>
        <v>0</v>
      </c>
      <c r="W55" s="104">
        <f>+(((('Balance de energía'!W55*1000000000)/'Balance Energético (u.físicas)'!W$63)/1000)/'Balance Energético (u.físicas)'!W$64)/1000</f>
        <v>0</v>
      </c>
      <c r="X55" s="104">
        <f>+(((('Balance de energía'!X55*1000000000)/'Balance Energético (u.físicas)'!X$63)/1000)/'Balance Energético (u.físicas)'!X$64)/1000</f>
        <v>0</v>
      </c>
      <c r="Y55" s="133">
        <f>+(((('Balance de energía'!Y55*1000000000)/'Balance Energético (u.físicas)'!Y$63)/1000)/'Balance Energético (u.físicas)'!Y$64)/1000</f>
        <v>473.49141589999988</v>
      </c>
      <c r="Z55" s="104">
        <f>+(((('Balance de energía'!Z55*1000000000)/'Balance Energético (u.físicas)'!Z$63)/1000)/'Balance Energético (u.físicas)'!Z$64)/1000</f>
        <v>0</v>
      </c>
      <c r="AA55" s="104">
        <f>+(((('Balance de energía'!AA55*1000000000)/'Balance Energético (u.físicas)'!AA$63)/1000)/'Balance Energético (u.físicas)'!AA$64)/1000</f>
        <v>0</v>
      </c>
      <c r="AB55" s="104">
        <f>+(((('Balance de energía'!AB55*1000000000)/'Balance Energético (u.físicas)'!AB$63)/1000)/'Balance Energético (u.físicas)'!AB$64)/1000</f>
        <v>0</v>
      </c>
      <c r="AC55" s="104">
        <f>+(((('Balance de energía'!AC55*1000000000)/'Balance Energético (u.físicas)'!AC$63)/1000)/'Balance Energético (u.físicas)'!AC$64)/1000</f>
        <v>0</v>
      </c>
      <c r="AD55" s="133">
        <f>+(((('Balance de energía'!AD55*1000000000)/'Balance Energético (u.físicas)'!AD$63)/1000)/'Balance Energético (u.físicas)'!AD$64)/1000</f>
        <v>0</v>
      </c>
      <c r="AE55" s="133">
        <f>+(((('Balance de energía'!AE55*1000000000)/'Balance Energético (u.físicas)'!AE$63)/1000)/'Balance Energético (u.físicas)'!AE$64)/1000</f>
        <v>0</v>
      </c>
      <c r="AF55" s="248"/>
    </row>
    <row r="56" spans="2:32">
      <c r="B56" s="624"/>
      <c r="C56" s="59" t="s">
        <v>73</v>
      </c>
      <c r="D56" s="120">
        <f>+(((('Balance de energía'!D56*1000000000)/'Balance Energético (u.físicas)'!D$63)/1000)/'Balance Energético (u.físicas)'!D$64)/1000</f>
        <v>0</v>
      </c>
      <c r="E56" s="92">
        <f>+(((('Balance de energía'!E56*1000000000)/'Balance Energético (u.físicas)'!E$63)/1000)/'Balance Energético (u.físicas)'!E$64)/1000</f>
        <v>803.78178989293019</v>
      </c>
      <c r="F56" s="92">
        <f>+(((('Balance de energía'!F56*1000000000)/'Balance Energético (u.físicas)'!F$63)/1000)/'Balance Energético (u.físicas)'!F$64)/1000</f>
        <v>0</v>
      </c>
      <c r="G56" s="92">
        <f>+(((('Balance de energía'!G56*1000000000)/'Balance Energético (u.físicas)'!G$63)/1000)/'Balance Energético (u.físicas)'!G$64)/1000</f>
        <v>5229.3049527701323</v>
      </c>
      <c r="H56" s="92">
        <f>+(((('Balance de energía'!H56*1000000000)/'Balance Energético (u.físicas)'!H$63)/1000)/'Balance Energético (u.físicas)'!H$64)/1000</f>
        <v>0</v>
      </c>
      <c r="I56" s="92">
        <f>+(((('Balance de energía'!I56*1000000000)/'Balance Energético (u.físicas)'!I$63)/1000)/'Balance Energético (u.físicas)'!I$64)/1000</f>
        <v>0</v>
      </c>
      <c r="J56" s="92">
        <f>+(((('Balance de energía'!J56*1000000000)/'Balance Energético (u.físicas)'!J$63)/1000)/'Balance Energético (u.físicas)'!J$64)/1000</f>
        <v>0</v>
      </c>
      <c r="K56" s="92">
        <f>+(((('Balance de energía'!K56*1000000000)/'Balance Energético (u.físicas)'!K$63)/1000)/'Balance Energético (u.físicas)'!K$64)/1000</f>
        <v>0</v>
      </c>
      <c r="L56" s="92">
        <f>+(((('Balance de energía'!L56*1000000000)/'Balance Energético (u.físicas)'!L$63)/1000)/'Balance Energético (u.físicas)'!L$64)/1000</f>
        <v>14.336451999999998</v>
      </c>
      <c r="M56" s="121">
        <f>+(((('Balance de energía'!M56*1000000000)/'Balance Energético (u.físicas)'!M$63)/1000)/'Balance Energético (u.físicas)'!M$64)/1000</f>
        <v>0</v>
      </c>
      <c r="N56" s="92">
        <f>+(((('Balance de energía'!N56*1000000000)/'Balance Energético (u.físicas)'!N$63)/1000)/'Balance Energético (u.físicas)'!N$64)/1000</f>
        <v>436.42965528659988</v>
      </c>
      <c r="O56" s="92">
        <f>+(((('Balance de energía'!O56*1000000000)/'Balance Energético (u.físicas)'!O$63)/1000)/'Balance Energético (u.físicas)'!O$64)/1000</f>
        <v>3.4306359999999998</v>
      </c>
      <c r="P56" s="92">
        <f>+(((('Balance de energía'!P56*1000000000)/'Balance Energético (u.físicas)'!P$63)/1000)/'Balance Energético (u.físicas)'!P$64)/1000</f>
        <v>0</v>
      </c>
      <c r="Q56" s="92">
        <f>+(((('Balance de energía'!Q56*1000000000)/'Balance Energético (u.físicas)'!Q$63)/1000)/'Balance Energético (u.físicas)'!Q$64)/1000</f>
        <v>153.32067719352344</v>
      </c>
      <c r="R56" s="92">
        <f>+(((('Balance de energía'!R56*1000000000)/'Balance Energético (u.físicas)'!R$63)/1000)/'Balance Energético (u.físicas)'!R$64)/1000</f>
        <v>1156.815231121331</v>
      </c>
      <c r="S56" s="92">
        <f>+(((('Balance de energía'!S56*1000000000)/'Balance Energético (u.físicas)'!S$63)/1000)/'Balance Energético (u.físicas)'!S$64)/1000</f>
        <v>0.82188900000000009</v>
      </c>
      <c r="T56" s="92">
        <f>+(((('Balance de energía'!T56*1000000000)/'Balance Energético (u.físicas)'!T$63)/1000)/'Balance Energético (u.físicas)'!T$64)/1000</f>
        <v>1.0048650003318786</v>
      </c>
      <c r="U56" s="92">
        <f>+(((('Balance de energía'!U56*1000000000)/'Balance Energético (u.físicas)'!U$63)/1000)/'Balance Energético (u.físicas)'!U$64)/1000</f>
        <v>0</v>
      </c>
      <c r="V56" s="92">
        <f>+(((('Balance de energía'!V56*1000000000)/'Balance Energético (u.físicas)'!V$63)/1000)/'Balance Energético (u.físicas)'!V$64)/1000</f>
        <v>0</v>
      </c>
      <c r="W56" s="92">
        <f>+(((('Balance de energía'!W56*1000000000)/'Balance Energético (u.físicas)'!W$63)/1000)/'Balance Energético (u.físicas)'!W$64)/1000</f>
        <v>0</v>
      </c>
      <c r="X56" s="92">
        <f>+(((('Balance de energía'!X56*1000000000)/'Balance Energético (u.físicas)'!X$63)/1000)/'Balance Energético (u.físicas)'!X$64)/1000</f>
        <v>0</v>
      </c>
      <c r="Y56" s="127">
        <f>+(((('Balance de energía'!Y56*1000000000)/'Balance Energético (u.físicas)'!Y$63)/1000)/'Balance Energético (u.físicas)'!Y$64)/1000</f>
        <v>27684.988260201462</v>
      </c>
      <c r="Z56" s="92">
        <f>+(((('Balance de energía'!Z56*1000000000)/'Balance Energético (u.físicas)'!Z$63)/1000)/'Balance Energético (u.físicas)'!Z$64)/1000</f>
        <v>0</v>
      </c>
      <c r="AA56" s="92">
        <f>+(((('Balance de energía'!AA56*1000000000)/'Balance Energético (u.físicas)'!AA$63)/1000)/'Balance Energético (u.físicas)'!AA$64)/1000</f>
        <v>0</v>
      </c>
      <c r="AB56" s="92">
        <f>+(((('Balance de energía'!AB56*1000000000)/'Balance Energético (u.físicas)'!AB$63)/1000)/'Balance Energético (u.físicas)'!AB$64)/1000</f>
        <v>0</v>
      </c>
      <c r="AC56" s="92">
        <f>+(((('Balance de energía'!AC56*1000000000)/'Balance Energético (u.físicas)'!AC$63)/1000)/'Balance Energético (u.físicas)'!AC$64)/1000</f>
        <v>0</v>
      </c>
      <c r="AD56" s="127">
        <f>+(((('Balance de energía'!AD56*1000000000)/'Balance Energético (u.físicas)'!AD$63)/1000)/'Balance Energético (u.físicas)'!AD$64)/1000</f>
        <v>0</v>
      </c>
      <c r="AE56" s="127">
        <f>+(((('Balance de energía'!AE56*1000000000)/'Balance Energético (u.físicas)'!AE$63)/1000)/'Balance Energético (u.físicas)'!AE$64)/1000</f>
        <v>0</v>
      </c>
      <c r="AF56" s="247"/>
    </row>
    <row r="57" spans="2:32">
      <c r="B57" s="624"/>
      <c r="C57" s="119" t="s">
        <v>74</v>
      </c>
      <c r="D57" s="122">
        <f>+(((('Balance de energía'!D57*1000000000)/'Balance Energético (u.físicas)'!D$63)/1000)/'Balance Energético (u.físicas)'!D$64)/1000</f>
        <v>0</v>
      </c>
      <c r="E57" s="93">
        <f>+(((('Balance de energía'!E57*1000000000)/'Balance Energético (u.físicas)'!E$63)/1000)/'Balance Energético (u.físicas)'!E$64)/1000</f>
        <v>159.90473505099382</v>
      </c>
      <c r="F57" s="93">
        <f>+(((('Balance de energía'!F57*1000000000)/'Balance Energético (u.físicas)'!F$63)/1000)/'Balance Energético (u.físicas)'!F$64)/1000</f>
        <v>0</v>
      </c>
      <c r="G57" s="93">
        <f>+(((('Balance de energía'!G57*1000000000)/'Balance Energético (u.físicas)'!G$63)/1000)/'Balance Energético (u.físicas)'!G$64)/1000</f>
        <v>19.025597265394104</v>
      </c>
      <c r="H57" s="93">
        <f>+(((('Balance de energía'!H57*1000000000)/'Balance Energético (u.físicas)'!H$63)/1000)/'Balance Energético (u.físicas)'!H$64)/1000</f>
        <v>0</v>
      </c>
      <c r="I57" s="93">
        <f>+(((('Balance de energía'!I57*1000000000)/'Balance Energético (u.físicas)'!I$63)/1000)/'Balance Energético (u.físicas)'!I$64)/1000</f>
        <v>0</v>
      </c>
      <c r="J57" s="93">
        <f>+(((('Balance de energía'!J57*1000000000)/'Balance Energético (u.físicas)'!J$63)/1000)/'Balance Energético (u.físicas)'!J$64)/1000</f>
        <v>0</v>
      </c>
      <c r="K57" s="93">
        <f>+(((('Balance de energía'!K57*1000000000)/'Balance Energético (u.físicas)'!K$63)/1000)/'Balance Energético (u.físicas)'!K$64)/1000</f>
        <v>0</v>
      </c>
      <c r="L57" s="93">
        <f>+(((('Balance de energía'!L57*1000000000)/'Balance Energético (u.físicas)'!L$63)/1000)/'Balance Energético (u.físicas)'!L$64)/1000</f>
        <v>2.5888020000000003</v>
      </c>
      <c r="M57" s="123">
        <f>+(((('Balance de energía'!M57*1000000000)/'Balance Energético (u.físicas)'!M$63)/1000)/'Balance Energético (u.físicas)'!M$64)/1000</f>
        <v>0</v>
      </c>
      <c r="N57" s="93">
        <f>+(((('Balance de energía'!N57*1000000000)/'Balance Energético (u.físicas)'!N$63)/1000)/'Balance Energético (u.físicas)'!N$64)/1000</f>
        <v>399.21651899999995</v>
      </c>
      <c r="O57" s="93">
        <f>+(((('Balance de energía'!O57*1000000000)/'Balance Energético (u.físicas)'!O$63)/1000)/'Balance Energético (u.físicas)'!O$64)/1000</f>
        <v>3.4306359999999998</v>
      </c>
      <c r="P57" s="93">
        <f>+(((('Balance de energía'!P57*1000000000)/'Balance Energético (u.físicas)'!P$63)/1000)/'Balance Energético (u.físicas)'!P$64)/1000</f>
        <v>0</v>
      </c>
      <c r="Q57" s="93">
        <f>+(((('Balance de energía'!Q57*1000000000)/'Balance Energético (u.físicas)'!Q$63)/1000)/'Balance Energético (u.físicas)'!Q$64)/1000</f>
        <v>0.56476599999999999</v>
      </c>
      <c r="R57" s="93">
        <f>+(((('Balance de energía'!R57*1000000000)/'Balance Energético (u.físicas)'!R$63)/1000)/'Balance Energético (u.físicas)'!R$64)/1000</f>
        <v>183.03610548288324</v>
      </c>
      <c r="S57" s="93">
        <f>+(((('Balance de energía'!S57*1000000000)/'Balance Energético (u.físicas)'!S$63)/1000)/'Balance Energético (u.físicas)'!S$64)/1000</f>
        <v>0</v>
      </c>
      <c r="T57" s="93">
        <f>+(((('Balance de energía'!T57*1000000000)/'Balance Energético (u.físicas)'!T$63)/1000)/'Balance Energético (u.físicas)'!T$64)/1000</f>
        <v>0.14000200033187871</v>
      </c>
      <c r="U57" s="93">
        <f>+(((('Balance de energía'!U57*1000000000)/'Balance Energético (u.físicas)'!U$63)/1000)/'Balance Energético (u.físicas)'!U$64)/1000</f>
        <v>0</v>
      </c>
      <c r="V57" s="93">
        <f>+(((('Balance de energía'!V57*1000000000)/'Balance Energético (u.físicas)'!V$63)/1000)/'Balance Energético (u.físicas)'!V$64)/1000</f>
        <v>0</v>
      </c>
      <c r="W57" s="93">
        <f>+(((('Balance de energía'!W57*1000000000)/'Balance Energético (u.físicas)'!W$63)/1000)/'Balance Energético (u.físicas)'!W$64)/1000</f>
        <v>0</v>
      </c>
      <c r="X57" s="93">
        <f>+(((('Balance de energía'!X57*1000000000)/'Balance Energético (u.físicas)'!X$63)/1000)/'Balance Energético (u.físicas)'!X$64)/1000</f>
        <v>0</v>
      </c>
      <c r="Y57" s="128">
        <f>+(((('Balance de energía'!Y57*1000000000)/'Balance Energético (u.físicas)'!Y$63)/1000)/'Balance Energético (u.físicas)'!Y$64)/1000</f>
        <v>9205.1110055873633</v>
      </c>
      <c r="Z57" s="93">
        <f>+(((('Balance de energía'!Z57*1000000000)/'Balance Energético (u.físicas)'!Z$63)/1000)/'Balance Energético (u.físicas)'!Z$64)/1000</f>
        <v>0</v>
      </c>
      <c r="AA57" s="93">
        <f>+(((('Balance de energía'!AA57*1000000000)/'Balance Energético (u.físicas)'!AA$63)/1000)/'Balance Energético (u.físicas)'!AA$64)/1000</f>
        <v>0</v>
      </c>
      <c r="AB57" s="93">
        <f>+(((('Balance de energía'!AB57*1000000000)/'Balance Energético (u.físicas)'!AB$63)/1000)/'Balance Energético (u.físicas)'!AB$64)/1000</f>
        <v>0</v>
      </c>
      <c r="AC57" s="93">
        <f>+(((('Balance de energía'!AC57*1000000000)/'Balance Energético (u.físicas)'!AC$63)/1000)/'Balance Energético (u.físicas)'!AC$64)/1000</f>
        <v>0</v>
      </c>
      <c r="AD57" s="128">
        <f>+(((('Balance de energía'!AD57*1000000000)/'Balance Energético (u.físicas)'!AD$63)/1000)/'Balance Energético (u.físicas)'!AD$64)/1000</f>
        <v>0</v>
      </c>
      <c r="AE57" s="128">
        <f>+(((('Balance de energía'!AE57*1000000000)/'Balance Energético (u.físicas)'!AE$63)/1000)/'Balance Energético (u.físicas)'!AE$64)/1000</f>
        <v>0</v>
      </c>
      <c r="AF57" s="247"/>
    </row>
    <row r="58" spans="2:32">
      <c r="B58" s="624"/>
      <c r="C58" s="119" t="s">
        <v>75</v>
      </c>
      <c r="D58" s="122">
        <f>+(((('Balance de energía'!D58*1000000000)/'Balance Energético (u.físicas)'!D$63)/1000)/'Balance Energético (u.físicas)'!D$64)/1000</f>
        <v>0</v>
      </c>
      <c r="E58" s="93">
        <f>+(((('Balance de energía'!E58*1000000000)/'Balance Energético (u.físicas)'!E$63)/1000)/'Balance Energético (u.físicas)'!E$64)/1000</f>
        <v>20.239472930936106</v>
      </c>
      <c r="F58" s="93">
        <f>+(((('Balance de energía'!F58*1000000000)/'Balance Energético (u.físicas)'!F$63)/1000)/'Balance Energético (u.físicas)'!F$64)/1000</f>
        <v>0</v>
      </c>
      <c r="G58" s="93">
        <f>+(((('Balance de energía'!G58*1000000000)/'Balance Energético (u.físicas)'!G$63)/1000)/'Balance Energético (u.físicas)'!G$64)/1000</f>
        <v>22.422182390986119</v>
      </c>
      <c r="H58" s="93">
        <f>+(((('Balance de energía'!H58*1000000000)/'Balance Energético (u.físicas)'!H$63)/1000)/'Balance Energético (u.físicas)'!H$64)/1000</f>
        <v>0</v>
      </c>
      <c r="I58" s="93">
        <f>+(((('Balance de energía'!I58*1000000000)/'Balance Energético (u.físicas)'!I$63)/1000)/'Balance Energético (u.físicas)'!I$64)/1000</f>
        <v>0</v>
      </c>
      <c r="J58" s="93">
        <f>+(((('Balance de energía'!J58*1000000000)/'Balance Energético (u.físicas)'!J$63)/1000)/'Balance Energético (u.físicas)'!J$64)/1000</f>
        <v>0</v>
      </c>
      <c r="K58" s="93">
        <f>+(((('Balance de energía'!K58*1000000000)/'Balance Energético (u.físicas)'!K$63)/1000)/'Balance Energético (u.físicas)'!K$64)/1000</f>
        <v>0</v>
      </c>
      <c r="L58" s="93">
        <f>+(((('Balance de energía'!L58*1000000000)/'Balance Energético (u.físicas)'!L$63)/1000)/'Balance Energético (u.físicas)'!L$64)/1000</f>
        <v>0</v>
      </c>
      <c r="M58" s="123">
        <f>+(((('Balance de energía'!M58*1000000000)/'Balance Energético (u.físicas)'!M$63)/1000)/'Balance Energético (u.físicas)'!M$64)/1000</f>
        <v>0</v>
      </c>
      <c r="N58" s="93">
        <f>+(((('Balance de energía'!N58*1000000000)/'Balance Energético (u.físicas)'!N$63)/1000)/'Balance Energético (u.físicas)'!N$64)/1000</f>
        <v>31.3751292866</v>
      </c>
      <c r="O58" s="93">
        <f>+(((('Balance de energía'!O58*1000000000)/'Balance Energético (u.físicas)'!O$63)/1000)/'Balance Energético (u.físicas)'!O$64)/1000</f>
        <v>0</v>
      </c>
      <c r="P58" s="93">
        <f>+(((('Balance de energía'!P58*1000000000)/'Balance Energético (u.físicas)'!P$63)/1000)/'Balance Energético (u.físicas)'!P$64)/1000</f>
        <v>0</v>
      </c>
      <c r="Q58" s="93">
        <f>+(((('Balance de energía'!Q58*1000000000)/'Balance Energético (u.físicas)'!Q$63)/1000)/'Balance Energético (u.físicas)'!Q$64)/1000</f>
        <v>1.1081101000000003E-3</v>
      </c>
      <c r="R58" s="93">
        <f>+(((('Balance de energía'!R58*1000000000)/'Balance Energético (u.físicas)'!R$63)/1000)/'Balance Energético (u.físicas)'!R$64)/1000</f>
        <v>28.935563219999999</v>
      </c>
      <c r="S58" s="93">
        <f>+(((('Balance de energía'!S58*1000000000)/'Balance Energético (u.físicas)'!S$63)/1000)/'Balance Energético (u.físicas)'!S$64)/1000</f>
        <v>0.82188900000000009</v>
      </c>
      <c r="T58" s="93">
        <f>+(((('Balance de energía'!T58*1000000000)/'Balance Energético (u.físicas)'!T$63)/1000)/'Balance Energético (u.físicas)'!T$64)/1000</f>
        <v>0.86486299999999994</v>
      </c>
      <c r="U58" s="93">
        <f>+(((('Balance de energía'!U58*1000000000)/'Balance Energético (u.físicas)'!U$63)/1000)/'Balance Energético (u.físicas)'!U$64)/1000</f>
        <v>0</v>
      </c>
      <c r="V58" s="93">
        <f>+(((('Balance de energía'!V58*1000000000)/'Balance Energético (u.físicas)'!V$63)/1000)/'Balance Energético (u.físicas)'!V$64)/1000</f>
        <v>0</v>
      </c>
      <c r="W58" s="93">
        <f>+(((('Balance de energía'!W58*1000000000)/'Balance Energético (u.físicas)'!W$63)/1000)/'Balance Energético (u.físicas)'!W$64)/1000</f>
        <v>0</v>
      </c>
      <c r="X58" s="93">
        <f>+(((('Balance de energía'!X58*1000000000)/'Balance Energético (u.físicas)'!X$63)/1000)/'Balance Energético (u.físicas)'!X$64)/1000</f>
        <v>0</v>
      </c>
      <c r="Y58" s="128">
        <f>+(((('Balance de energía'!Y58*1000000000)/'Balance Energético (u.físicas)'!Y$63)/1000)/'Balance Energético (u.físicas)'!Y$64)/1000</f>
        <v>2282.2288202452633</v>
      </c>
      <c r="Z58" s="93">
        <f>+(((('Balance de energía'!Z58*1000000000)/'Balance Energético (u.físicas)'!Z$63)/1000)/'Balance Energético (u.físicas)'!Z$64)/1000</f>
        <v>0</v>
      </c>
      <c r="AA58" s="93">
        <f>+(((('Balance de energía'!AA58*1000000000)/'Balance Energético (u.físicas)'!AA$63)/1000)/'Balance Energético (u.físicas)'!AA$64)/1000</f>
        <v>0</v>
      </c>
      <c r="AB58" s="93">
        <f>+(((('Balance de energía'!AB58*1000000000)/'Balance Energético (u.físicas)'!AB$63)/1000)/'Balance Energético (u.físicas)'!AB$64)/1000</f>
        <v>0</v>
      </c>
      <c r="AC58" s="93">
        <f>+(((('Balance de energía'!AC58*1000000000)/'Balance Energético (u.físicas)'!AC$63)/1000)/'Balance Energético (u.físicas)'!AC$64)/1000</f>
        <v>0</v>
      </c>
      <c r="AD58" s="128">
        <f>+(((('Balance de energía'!AD58*1000000000)/'Balance Energético (u.físicas)'!AD$63)/1000)/'Balance Energético (u.físicas)'!AD$64)/1000</f>
        <v>0</v>
      </c>
      <c r="AE58" s="128">
        <f>+(((('Balance de energía'!AE58*1000000000)/'Balance Energético (u.físicas)'!AE$63)/1000)/'Balance Energético (u.físicas)'!AE$64)/1000</f>
        <v>0</v>
      </c>
      <c r="AF58" s="247"/>
    </row>
    <row r="59" spans="2:32">
      <c r="B59" s="624"/>
      <c r="C59" s="119" t="s">
        <v>399</v>
      </c>
      <c r="D59" s="122">
        <f>+(((('Balance de energía'!D59*1000000000)/'Balance Energético (u.físicas)'!D$63)/1000)/'Balance Energético (u.físicas)'!D$64)/1000</f>
        <v>0</v>
      </c>
      <c r="E59" s="93">
        <f>+(((('Balance de energía'!E59*1000000000)/'Balance Energético (u.físicas)'!E$63)/1000)/'Balance Energético (u.físicas)'!E$64)/1000</f>
        <v>0</v>
      </c>
      <c r="F59" s="93">
        <f>+(((('Balance de energía'!F59*1000000000)/'Balance Energético (u.físicas)'!F$63)/1000)/'Balance Energético (u.físicas)'!F$64)/1000</f>
        <v>0</v>
      </c>
      <c r="G59" s="93">
        <f>+(((('Balance de energía'!G59*1000000000)/'Balance Energético (u.físicas)'!G$63)/1000)/'Balance Energético (u.físicas)'!G$64)/1000</f>
        <v>1.5848999999999999E-2</v>
      </c>
      <c r="H59" s="93">
        <f>+(((('Balance de energía'!H59*1000000000)/'Balance Energético (u.físicas)'!H$63)/1000)/'Balance Energético (u.físicas)'!H$64)/1000</f>
        <v>0</v>
      </c>
      <c r="I59" s="93">
        <f>+(((('Balance de energía'!I59*1000000000)/'Balance Energético (u.físicas)'!I$63)/1000)/'Balance Energético (u.físicas)'!I$64)/1000</f>
        <v>0</v>
      </c>
      <c r="J59" s="93">
        <f>+(((('Balance de energía'!J59*1000000000)/'Balance Energético (u.físicas)'!J$63)/1000)/'Balance Energético (u.físicas)'!J$64)/1000</f>
        <v>0</v>
      </c>
      <c r="K59" s="93">
        <f>+(((('Balance de energía'!K59*1000000000)/'Balance Energético (u.físicas)'!K$63)/1000)/'Balance Energético (u.físicas)'!K$64)/1000</f>
        <v>0</v>
      </c>
      <c r="L59" s="93">
        <f>+(((('Balance de energía'!L59*1000000000)/'Balance Energético (u.físicas)'!L$63)/1000)/'Balance Energético (u.físicas)'!L$64)/1000</f>
        <v>9.4203729999999997</v>
      </c>
      <c r="M59" s="123">
        <f>+(((('Balance de energía'!M59*1000000000)/'Balance Energético (u.físicas)'!M$63)/1000)/'Balance Energético (u.físicas)'!M$64)/1000</f>
        <v>0</v>
      </c>
      <c r="N59" s="93">
        <f>+(((('Balance de energía'!N59*1000000000)/'Balance Energético (u.físicas)'!N$63)/1000)/'Balance Energético (u.físicas)'!N$64)/1000</f>
        <v>5.8380069999999993</v>
      </c>
      <c r="O59" s="93">
        <f>+(((('Balance de energía'!O59*1000000000)/'Balance Energético (u.físicas)'!O$63)/1000)/'Balance Energético (u.físicas)'!O$64)/1000</f>
        <v>0</v>
      </c>
      <c r="P59" s="93">
        <f>+(((('Balance de energía'!P59*1000000000)/'Balance Energético (u.físicas)'!P$63)/1000)/'Balance Energético (u.físicas)'!P$64)/1000</f>
        <v>0</v>
      </c>
      <c r="Q59" s="93">
        <f>+(((('Balance de energía'!Q59*1000000000)/'Balance Energético (u.físicas)'!Q$63)/1000)/'Balance Energético (u.físicas)'!Q$64)/1000</f>
        <v>0</v>
      </c>
      <c r="R59" s="93">
        <f>+(((('Balance de energía'!R59*1000000000)/'Balance Energético (u.físicas)'!R$63)/1000)/'Balance Energético (u.físicas)'!R$64)/1000</f>
        <v>0.25187237499999998</v>
      </c>
      <c r="S59" s="93">
        <f>+(((('Balance de energía'!S59*1000000000)/'Balance Energético (u.físicas)'!S$63)/1000)/'Balance Energético (u.físicas)'!S$64)/1000</f>
        <v>0</v>
      </c>
      <c r="T59" s="93">
        <f>+(((('Balance de energía'!T59*1000000000)/'Balance Energético (u.físicas)'!T$63)/1000)/'Balance Energético (u.físicas)'!T$64)/1000</f>
        <v>0</v>
      </c>
      <c r="U59" s="93">
        <f>+(((('Balance de energía'!U59*1000000000)/'Balance Energético (u.físicas)'!U$63)/1000)/'Balance Energético (u.físicas)'!U$64)/1000</f>
        <v>0</v>
      </c>
      <c r="V59" s="93">
        <f>+(((('Balance de energía'!V59*1000000000)/'Balance Energético (u.físicas)'!V$63)/1000)/'Balance Energético (u.físicas)'!V$64)/1000</f>
        <v>0</v>
      </c>
      <c r="W59" s="93">
        <f>+(((('Balance de energía'!W59*1000000000)/'Balance Energético (u.físicas)'!W$63)/1000)/'Balance Energético (u.físicas)'!W$64)/1000</f>
        <v>0</v>
      </c>
      <c r="X59" s="93">
        <f>+(((('Balance de energía'!X59*1000000000)/'Balance Energético (u.físicas)'!X$63)/1000)/'Balance Energético (u.físicas)'!X$64)/1000</f>
        <v>0</v>
      </c>
      <c r="Y59" s="128">
        <f>+(((('Balance de energía'!Y59*1000000000)/'Balance Energético (u.físicas)'!Y$63)/1000)/'Balance Energético (u.físicas)'!Y$64)/1000</f>
        <v>1237.8049424499998</v>
      </c>
      <c r="Z59" s="93">
        <f>+(((('Balance de energía'!Z59*1000000000)/'Balance Energético (u.físicas)'!Z$63)/1000)/'Balance Energético (u.físicas)'!Z$64)/1000</f>
        <v>0</v>
      </c>
      <c r="AA59" s="93">
        <f>+(((('Balance de energía'!AA59*1000000000)/'Balance Energético (u.físicas)'!AA$63)/1000)/'Balance Energético (u.físicas)'!AA$64)/1000</f>
        <v>0</v>
      </c>
      <c r="AB59" s="93">
        <f>+(((('Balance de energía'!AB59*1000000000)/'Balance Energético (u.físicas)'!AB$63)/1000)/'Balance Energético (u.físicas)'!AB$64)/1000</f>
        <v>0</v>
      </c>
      <c r="AC59" s="93">
        <f>+(((('Balance de energía'!AC59*1000000000)/'Balance Energético (u.físicas)'!AC$63)/1000)/'Balance Energético (u.físicas)'!AC$64)/1000</f>
        <v>0</v>
      </c>
      <c r="AD59" s="128">
        <f>+(((('Balance de energía'!AD59*1000000000)/'Balance Energético (u.físicas)'!AD$63)/1000)/'Balance Energético (u.físicas)'!AD$64)/1000</f>
        <v>0</v>
      </c>
      <c r="AE59" s="128">
        <f>+(((('Balance de energía'!AE59*1000000000)/'Balance Energético (u.físicas)'!AE$63)/1000)/'Balance Energético (u.físicas)'!AE$64)/1000</f>
        <v>0</v>
      </c>
      <c r="AF59" s="247"/>
    </row>
    <row r="60" spans="2:32">
      <c r="B60" s="624"/>
      <c r="C60" s="29" t="s">
        <v>76</v>
      </c>
      <c r="D60" s="131">
        <f>+(((('Balance de energía'!D60*1000000000)/'Balance Energético (u.físicas)'!D$63)/1000)/'Balance Energético (u.físicas)'!D$64)/1000</f>
        <v>0</v>
      </c>
      <c r="E60" s="104">
        <f>+(((('Balance de energía'!E60*1000000000)/'Balance Energético (u.físicas)'!E$63)/1000)/'Balance Energético (u.físicas)'!E$64)/1000</f>
        <v>623.63758191100021</v>
      </c>
      <c r="F60" s="104">
        <f>+(((('Balance de energía'!F60*1000000000)/'Balance Energético (u.físicas)'!F$63)/1000)/'Balance Energético (u.físicas)'!F$64)/1000</f>
        <v>0</v>
      </c>
      <c r="G60" s="104">
        <f>+(((('Balance de energía'!G60*1000000000)/'Balance Energético (u.físicas)'!G$63)/1000)/'Balance Energético (u.físicas)'!G$64)/1000</f>
        <v>5187.8413241137523</v>
      </c>
      <c r="H60" s="104">
        <f>+(((('Balance de energía'!H60*1000000000)/'Balance Energético (u.físicas)'!H$63)/1000)/'Balance Energético (u.físicas)'!H$64)/1000</f>
        <v>0</v>
      </c>
      <c r="I60" s="104">
        <f>+(((('Balance de energía'!I60*1000000000)/'Balance Energético (u.físicas)'!I$63)/1000)/'Balance Energético (u.físicas)'!I$64)/1000</f>
        <v>0</v>
      </c>
      <c r="J60" s="104">
        <f>+(((('Balance de energía'!J60*1000000000)/'Balance Energético (u.físicas)'!J$63)/1000)/'Balance Energético (u.físicas)'!J$64)/1000</f>
        <v>0</v>
      </c>
      <c r="K60" s="104">
        <f>+(((('Balance de energía'!K60*1000000000)/'Balance Energético (u.físicas)'!K$63)/1000)/'Balance Energético (u.físicas)'!K$64)/1000</f>
        <v>0</v>
      </c>
      <c r="L60" s="104">
        <f>+(((('Balance de energía'!L60*1000000000)/'Balance Energético (u.físicas)'!L$63)/1000)/'Balance Energético (u.físicas)'!L$64)/1000</f>
        <v>2.327277</v>
      </c>
      <c r="M60" s="132">
        <f>+(((('Balance de energía'!M60*1000000000)/'Balance Energético (u.físicas)'!M$63)/1000)/'Balance Energético (u.físicas)'!M$64)/1000</f>
        <v>0</v>
      </c>
      <c r="N60" s="104">
        <f>+(((('Balance de energía'!N60*1000000000)/'Balance Energético (u.físicas)'!N$63)/1000)/'Balance Energético (u.físicas)'!N$64)/1000</f>
        <v>0</v>
      </c>
      <c r="O60" s="104">
        <f>+(((('Balance de energía'!O60*1000000000)/'Balance Energético (u.físicas)'!O$63)/1000)/'Balance Energético (u.físicas)'!O$64)/1000</f>
        <v>0</v>
      </c>
      <c r="P60" s="104">
        <f>+(((('Balance de energía'!P60*1000000000)/'Balance Energético (u.físicas)'!P$63)/1000)/'Balance Energético (u.físicas)'!P$64)/1000</f>
        <v>0</v>
      </c>
      <c r="Q60" s="104">
        <f>+(((('Balance de energía'!Q60*1000000000)/'Balance Energético (u.físicas)'!Q$63)/1000)/'Balance Energético (u.físicas)'!Q$64)/1000</f>
        <v>152.75480308342341</v>
      </c>
      <c r="R60" s="104">
        <f>+(((('Balance de energía'!R60*1000000000)/'Balance Energético (u.físicas)'!R$63)/1000)/'Balance Energético (u.físicas)'!R$64)/1000</f>
        <v>944.59169004344767</v>
      </c>
      <c r="S60" s="104">
        <f>+(((('Balance de energía'!S60*1000000000)/'Balance Energético (u.físicas)'!S$63)/1000)/'Balance Energético (u.físicas)'!S$64)/1000</f>
        <v>0</v>
      </c>
      <c r="T60" s="104">
        <f>+(((('Balance de energía'!T60*1000000000)/'Balance Energético (u.físicas)'!T$63)/1000)/'Balance Energético (u.físicas)'!T$64)/1000</f>
        <v>0</v>
      </c>
      <c r="U60" s="104">
        <f>+(((('Balance de energía'!U60*1000000000)/'Balance Energético (u.físicas)'!U$63)/1000)/'Balance Energético (u.físicas)'!U$64)/1000</f>
        <v>0</v>
      </c>
      <c r="V60" s="104">
        <f>+(((('Balance de energía'!V60*1000000000)/'Balance Energético (u.físicas)'!V$63)/1000)/'Balance Energético (u.físicas)'!V$64)/1000</f>
        <v>0</v>
      </c>
      <c r="W60" s="104">
        <f>+(((('Balance de energía'!W60*1000000000)/'Balance Energético (u.físicas)'!W$63)/1000)/'Balance Energético (u.físicas)'!W$64)/1000</f>
        <v>0</v>
      </c>
      <c r="X60" s="104">
        <f>+(((('Balance de energía'!X60*1000000000)/'Balance Energético (u.físicas)'!X$63)/1000)/'Balance Energético (u.físicas)'!X$64)/1000</f>
        <v>0</v>
      </c>
      <c r="Y60" s="133">
        <f>+(((('Balance de energía'!Y60*1000000000)/'Balance Energético (u.físicas)'!Y$63)/1000)/'Balance Energético (u.físicas)'!Y$64)/1000</f>
        <v>14959.843491918833</v>
      </c>
      <c r="Z60" s="104">
        <f>+(((('Balance de energía'!Z60*1000000000)/'Balance Energético (u.físicas)'!Z$63)/1000)/'Balance Energético (u.físicas)'!Z$64)/1000</f>
        <v>0</v>
      </c>
      <c r="AA60" s="104">
        <f>+(((('Balance de energía'!AA60*1000000000)/'Balance Energético (u.físicas)'!AA$63)/1000)/'Balance Energético (u.físicas)'!AA$64)/1000</f>
        <v>0</v>
      </c>
      <c r="AB60" s="104">
        <f>+(((('Balance de energía'!AB60*1000000000)/'Balance Energético (u.físicas)'!AB$63)/1000)/'Balance Energético (u.físicas)'!AB$64)/1000</f>
        <v>0</v>
      </c>
      <c r="AC60" s="104">
        <f>+(((('Balance de energía'!AC60*1000000000)/'Balance Energético (u.físicas)'!AC$63)/1000)/'Balance Energético (u.físicas)'!AC$64)/1000</f>
        <v>0</v>
      </c>
      <c r="AD60" s="133">
        <f>+(((('Balance de energía'!AD60*1000000000)/'Balance Energético (u.físicas)'!AD$63)/1000)/'Balance Energético (u.físicas)'!AD$64)/1000</f>
        <v>0</v>
      </c>
      <c r="AE60" s="133">
        <f>+(((('Balance de energía'!AE60*1000000000)/'Balance Energético (u.físicas)'!AE$63)/1000)/'Balance Energético (u.físicas)'!AE$64)/1000</f>
        <v>0</v>
      </c>
      <c r="AF60" s="248"/>
    </row>
    <row r="61" spans="2:32">
      <c r="B61" s="625"/>
      <c r="C61" s="25" t="s">
        <v>77</v>
      </c>
      <c r="D61" s="53">
        <f>+(((('Balance de energía'!D61*1000000000)/'Balance Energético (u.físicas)'!D$63)/1000)/'Balance Energético (u.físicas)'!D$64)/1000</f>
        <v>0</v>
      </c>
      <c r="E61" s="53">
        <f>+(((('Balance de energía'!E61*1000000000)/'Balance Energético (u.físicas)'!E$63)/1000)/'Balance Energético (u.físicas)'!E$64)/1000</f>
        <v>0</v>
      </c>
      <c r="F61" s="53">
        <f>+(((('Balance de energía'!F61*1000000000)/'Balance Energético (u.físicas)'!F$63)/1000)/'Balance Energético (u.físicas)'!F$64)/1000</f>
        <v>0</v>
      </c>
      <c r="G61" s="53">
        <f>+(((('Balance de energía'!G61*1000000000)/'Balance Energético (u.físicas)'!G$63)/1000)/'Balance Energético (u.físicas)'!G$64)/1000</f>
        <v>0</v>
      </c>
      <c r="H61" s="53">
        <f>+(((('Balance de energía'!H61*1000000000)/'Balance Energético (u.físicas)'!H$63)/1000)/'Balance Energético (u.físicas)'!H$64)/1000</f>
        <v>0</v>
      </c>
      <c r="I61" s="53">
        <f>+(((('Balance de energía'!I61*1000000000)/'Balance Energético (u.físicas)'!I$63)/1000)/'Balance Energético (u.físicas)'!I$64)/1000</f>
        <v>0</v>
      </c>
      <c r="J61" s="53">
        <f>+(((('Balance de energía'!J61*1000000000)/'Balance Energético (u.físicas)'!J$63)/1000)/'Balance Energético (u.físicas)'!J$64)/1000</f>
        <v>0</v>
      </c>
      <c r="K61" s="53">
        <f>+(((('Balance de energía'!K61*1000000000)/'Balance Energético (u.físicas)'!K$63)/1000)/'Balance Energético (u.físicas)'!K$64)/1000</f>
        <v>0</v>
      </c>
      <c r="L61" s="53">
        <f>+(((('Balance de energía'!L61*1000000000)/'Balance Energético (u.físicas)'!L$63)/1000)/'Balance Energético (u.físicas)'!L$64)/1000</f>
        <v>0</v>
      </c>
      <c r="M61" s="54">
        <f>+(((('Balance de energía'!M61*1000000000)/'Balance Energético (u.físicas)'!M$63)/1000)/'Balance Energético (u.físicas)'!M$64)/1000</f>
        <v>0</v>
      </c>
      <c r="N61" s="53">
        <f>+(((('Balance de energía'!N61*1000000000)/'Balance Energético (u.físicas)'!N$63)/1000)/'Balance Energético (u.físicas)'!N$64)/1000</f>
        <v>0</v>
      </c>
      <c r="O61" s="53">
        <f>+(((('Balance de energía'!O61*1000000000)/'Balance Energético (u.físicas)'!O$63)/1000)/'Balance Energético (u.físicas)'!O$64)/1000</f>
        <v>0</v>
      </c>
      <c r="P61" s="53">
        <f>+(((('Balance de energía'!P61*1000000000)/'Balance Energético (u.físicas)'!P$63)/1000)/'Balance Energético (u.físicas)'!P$64)/1000</f>
        <v>0</v>
      </c>
      <c r="Q61" s="53">
        <f>+(((('Balance de energía'!Q61*1000000000)/'Balance Energético (u.físicas)'!Q$63)/1000)/'Balance Energético (u.físicas)'!Q$64)/1000</f>
        <v>0</v>
      </c>
      <c r="R61" s="53">
        <f>+(((('Balance de energía'!R61*1000000000)/'Balance Energético (u.físicas)'!R$63)/1000)/'Balance Energético (u.físicas)'!R$64)/1000</f>
        <v>0</v>
      </c>
      <c r="S61" s="53">
        <f>+(((('Balance de energía'!S61*1000000000)/'Balance Energético (u.físicas)'!S$63)/1000)/'Balance Energético (u.físicas)'!S$64)/1000</f>
        <v>0</v>
      </c>
      <c r="T61" s="53">
        <f>+(((('Balance de energía'!T61*1000000000)/'Balance Energético (u.físicas)'!T$63)/1000)/'Balance Energético (u.físicas)'!T$64)/1000</f>
        <v>0</v>
      </c>
      <c r="U61" s="53">
        <f>+(((('Balance de energía'!U61*1000000000)/'Balance Energético (u.físicas)'!U$63)/1000)/'Balance Energético (u.físicas)'!U$64)/1000</f>
        <v>0</v>
      </c>
      <c r="V61" s="53">
        <f>+(((('Balance de energía'!V61*1000000000)/'Balance Energético (u.físicas)'!V$63)/1000)/'Balance Energético (u.físicas)'!V$64)</f>
        <v>0</v>
      </c>
      <c r="W61" s="53">
        <f>+(((('Balance de energía'!W61*1000000000)/'Balance Energético (u.físicas)'!W$63)/1000)/'Balance Energético (u.físicas)'!W$64)/1000</f>
        <v>0</v>
      </c>
      <c r="X61" s="53">
        <f>+(((('Balance de energía'!X61*1000000000)/'Balance Energético (u.físicas)'!X$63)/1000)/'Balance Energético (u.físicas)'!X$64)/1000</f>
        <v>151.81655622673162</v>
      </c>
      <c r="Y61" s="55">
        <f>+(((('Balance de energía'!Y61*1000000000)/'Balance Energético (u.físicas)'!Y$63)/1000)/'Balance Energético (u.físicas)'!Y$64)/1000</f>
        <v>0</v>
      </c>
      <c r="Z61" s="53">
        <f>+(((('Balance de energía'!Z61*1000000000)/'Balance Energético (u.físicas)'!Z$63)/1000)/'Balance Energético (u.físicas)'!Z$64)/1000</f>
        <v>0</v>
      </c>
      <c r="AA61" s="53">
        <f>+(((('Balance de energía'!AA61*1000000000)/'Balance Energético (u.físicas)'!AA$63)/1000)/'Balance Energético (u.físicas)'!AA$64)/1000</f>
        <v>0</v>
      </c>
      <c r="AB61" s="53">
        <f>+(((('Balance de energía'!AB61*1000000000)/'Balance Energético (u.físicas)'!AB$63)/1000)/'Balance Energético (u.físicas)'!AB$64)/1000</f>
        <v>0</v>
      </c>
      <c r="AC61" s="53">
        <f>+(((('Balance de energía'!AC61*1000000000)/'Balance Energético (u.físicas)'!AC$63)/1000)/'Balance Energético (u.físicas)'!AC$64)/1000</f>
        <v>0</v>
      </c>
      <c r="AD61" s="55">
        <f>+(((('Balance de energía'!AD61*1000000000)/'Balance Energético (u.físicas)'!AD$63)/1000)/'Balance Energético (u.físicas)'!AD$64)/1000</f>
        <v>0</v>
      </c>
      <c r="AE61" s="55">
        <f>+(((('Balance de energía'!AE61*1000000000)/'Balance Energético (u.físicas)'!AE$63)/1000)/'Balance Energético (u.físicas)'!AE$64)/1000</f>
        <v>0</v>
      </c>
    </row>
    <row r="62" spans="2:32">
      <c r="E62" s="251"/>
      <c r="F62" s="251"/>
      <c r="G62" s="251"/>
      <c r="H62" s="251"/>
      <c r="K62" s="252"/>
      <c r="L62" s="252"/>
      <c r="M62" s="252"/>
      <c r="N62" s="252"/>
      <c r="O62" s="252"/>
      <c r="P62" s="252"/>
      <c r="Q62" s="252"/>
      <c r="R62" s="252"/>
    </row>
    <row r="63" spans="2:32" s="518" customFormat="1">
      <c r="C63" s="519" t="s">
        <v>298</v>
      </c>
      <c r="D63" s="520">
        <v>10862</v>
      </c>
      <c r="E63" s="521">
        <v>9341</v>
      </c>
      <c r="F63" s="522">
        <v>7000</v>
      </c>
      <c r="G63" s="520">
        <v>3500</v>
      </c>
      <c r="H63" s="526">
        <v>2885.26</v>
      </c>
      <c r="I63" s="523">
        <v>860</v>
      </c>
      <c r="J63" s="523">
        <v>860</v>
      </c>
      <c r="K63" s="523">
        <v>860</v>
      </c>
      <c r="L63" s="524">
        <v>5600</v>
      </c>
      <c r="M63" s="523">
        <v>860</v>
      </c>
      <c r="N63" s="524">
        <v>10900</v>
      </c>
      <c r="O63" s="525">
        <v>10500</v>
      </c>
      <c r="P63" s="525">
        <v>11200</v>
      </c>
      <c r="Q63" s="525">
        <v>11100</v>
      </c>
      <c r="R63" s="525">
        <v>12100</v>
      </c>
      <c r="S63" s="525">
        <v>11400</v>
      </c>
      <c r="T63" s="525">
        <v>11100</v>
      </c>
      <c r="U63" s="526">
        <v>11500</v>
      </c>
      <c r="V63" s="526">
        <v>4260</v>
      </c>
      <c r="W63" s="527">
        <v>7000</v>
      </c>
      <c r="X63" s="528">
        <v>9644</v>
      </c>
      <c r="Y63" s="523">
        <v>860</v>
      </c>
      <c r="Z63" s="529">
        <v>7000</v>
      </c>
      <c r="AA63" s="530">
        <v>4.55</v>
      </c>
      <c r="AB63" s="527">
        <v>10400</v>
      </c>
      <c r="AC63" s="531">
        <v>0.72</v>
      </c>
      <c r="AD63" s="532">
        <v>4600</v>
      </c>
      <c r="AE63" s="526">
        <v>5413</v>
      </c>
    </row>
    <row r="64" spans="2:32" s="518" customFormat="1">
      <c r="C64" s="519" t="s">
        <v>299</v>
      </c>
      <c r="D64" s="520">
        <v>0.84794000000000003</v>
      </c>
      <c r="E64" s="533">
        <v>1</v>
      </c>
      <c r="F64" s="533">
        <v>1</v>
      </c>
      <c r="G64" s="520">
        <v>1</v>
      </c>
      <c r="H64" s="518">
        <v>1</v>
      </c>
      <c r="I64" s="533">
        <v>1</v>
      </c>
      <c r="J64" s="533">
        <v>1</v>
      </c>
      <c r="K64" s="533">
        <v>1</v>
      </c>
      <c r="L64" s="533">
        <v>1</v>
      </c>
      <c r="M64" s="533">
        <v>1</v>
      </c>
      <c r="N64" s="524">
        <v>0.84</v>
      </c>
      <c r="O64" s="533">
        <v>1</v>
      </c>
      <c r="P64" s="534">
        <v>0.73</v>
      </c>
      <c r="Q64" s="534">
        <v>0.81</v>
      </c>
      <c r="R64" s="534">
        <v>1</v>
      </c>
      <c r="S64" s="534">
        <v>0.7</v>
      </c>
      <c r="T64" s="534">
        <v>0.81</v>
      </c>
      <c r="U64" s="535">
        <v>0.67</v>
      </c>
      <c r="V64" s="518">
        <v>1</v>
      </c>
      <c r="W64" s="536">
        <v>1</v>
      </c>
      <c r="X64" s="518">
        <v>1</v>
      </c>
      <c r="Y64" s="518">
        <v>1</v>
      </c>
      <c r="Z64" s="518">
        <v>1</v>
      </c>
      <c r="AA64" s="518">
        <v>1</v>
      </c>
      <c r="AB64" s="518">
        <v>1</v>
      </c>
      <c r="AC64" s="518">
        <v>1</v>
      </c>
      <c r="AD64" s="518">
        <v>1</v>
      </c>
      <c r="AE64" s="518">
        <v>1</v>
      </c>
    </row>
    <row r="65" spans="3:31" s="518" customFormat="1">
      <c r="D65" s="520" t="s">
        <v>300</v>
      </c>
      <c r="E65" s="520" t="s">
        <v>301</v>
      </c>
      <c r="F65" s="520" t="s">
        <v>300</v>
      </c>
      <c r="G65" s="520" t="s">
        <v>300</v>
      </c>
      <c r="H65" s="520" t="s">
        <v>300</v>
      </c>
      <c r="I65" s="520" t="s">
        <v>302</v>
      </c>
      <c r="J65" s="520" t="s">
        <v>302</v>
      </c>
      <c r="K65" s="520" t="s">
        <v>302</v>
      </c>
      <c r="L65" s="520" t="s">
        <v>301</v>
      </c>
      <c r="M65" s="520"/>
      <c r="N65" s="520" t="s">
        <v>300</v>
      </c>
      <c r="O65" s="520" t="s">
        <v>300</v>
      </c>
      <c r="P65" s="520" t="s">
        <v>300</v>
      </c>
      <c r="Q65" s="520" t="s">
        <v>300</v>
      </c>
      <c r="R65" s="520" t="s">
        <v>300</v>
      </c>
      <c r="S65" s="520" t="s">
        <v>300</v>
      </c>
      <c r="T65" s="520" t="s">
        <v>300</v>
      </c>
      <c r="U65" s="520" t="s">
        <v>300</v>
      </c>
      <c r="V65" s="520" t="s">
        <v>301</v>
      </c>
      <c r="W65" s="520" t="s">
        <v>300</v>
      </c>
      <c r="X65" s="537" t="s">
        <v>300</v>
      </c>
      <c r="Y65" s="520" t="s">
        <v>302</v>
      </c>
      <c r="Z65" s="520" t="s">
        <v>300</v>
      </c>
      <c r="AA65" s="520" t="s">
        <v>303</v>
      </c>
      <c r="AB65" s="520" t="s">
        <v>303</v>
      </c>
      <c r="AC65" s="520" t="s">
        <v>303</v>
      </c>
      <c r="AD65" s="538" t="s">
        <v>304</v>
      </c>
      <c r="AE65" s="520" t="s">
        <v>300</v>
      </c>
    </row>
    <row r="66" spans="3:31" s="518" customFormat="1">
      <c r="D66" s="520" t="s">
        <v>305</v>
      </c>
      <c r="F66" s="533"/>
      <c r="G66" s="539" t="s">
        <v>306</v>
      </c>
      <c r="H66" s="539"/>
      <c r="I66" s="533"/>
      <c r="J66" s="533"/>
      <c r="K66" s="533"/>
      <c r="L66" s="533"/>
      <c r="M66" s="533"/>
      <c r="N66" s="520" t="s">
        <v>307</v>
      </c>
      <c r="O66" s="533"/>
      <c r="P66" s="520" t="s">
        <v>307</v>
      </c>
      <c r="Q66" s="520" t="s">
        <v>307</v>
      </c>
      <c r="R66" s="520" t="s">
        <v>307</v>
      </c>
      <c r="S66" s="520" t="s">
        <v>307</v>
      </c>
      <c r="T66" s="520" t="s">
        <v>307</v>
      </c>
      <c r="U66" s="520" t="s">
        <v>307</v>
      </c>
      <c r="W66" s="520" t="s">
        <v>307</v>
      </c>
    </row>
    <row r="67" spans="3:31">
      <c r="D67" s="258"/>
      <c r="E67" s="258"/>
      <c r="F67" s="258"/>
      <c r="G67" s="258"/>
      <c r="H67" s="258"/>
      <c r="I67" s="258"/>
      <c r="J67" s="258"/>
      <c r="K67" s="258"/>
      <c r="L67" s="258"/>
      <c r="M67" s="258"/>
      <c r="N67" s="258"/>
      <c r="O67" s="258"/>
      <c r="P67" s="258"/>
      <c r="Q67" s="258"/>
      <c r="R67" s="258"/>
    </row>
    <row r="68" spans="3:31">
      <c r="C68" s="80" t="s">
        <v>244</v>
      </c>
      <c r="D68" s="263"/>
      <c r="E68" s="263"/>
      <c r="F68" s="263"/>
      <c r="G68" s="263"/>
      <c r="H68" s="263"/>
      <c r="I68" s="263"/>
      <c r="J68" s="263"/>
      <c r="K68" s="263"/>
      <c r="L68" s="263"/>
      <c r="M68" s="263"/>
      <c r="N68" s="263"/>
      <c r="O68" s="263"/>
      <c r="P68" s="263"/>
      <c r="Q68" s="263"/>
      <c r="R68" s="263"/>
    </row>
    <row r="69" spans="3:31" ht="15.75" customHeight="1">
      <c r="C69" s="80" t="s">
        <v>424</v>
      </c>
      <c r="D69" s="263"/>
      <c r="E69" s="263"/>
      <c r="F69" s="263"/>
      <c r="G69" s="263"/>
      <c r="H69" s="263"/>
      <c r="I69" s="263"/>
      <c r="J69" s="263"/>
      <c r="K69" s="263"/>
      <c r="L69" s="263"/>
      <c r="M69" s="263"/>
      <c r="N69" s="263"/>
      <c r="O69" s="263"/>
      <c r="P69" s="263"/>
      <c r="Q69" s="263"/>
      <c r="R69" s="263"/>
      <c r="X69" s="262"/>
    </row>
    <row r="70" spans="3:31">
      <c r="D70" s="247"/>
      <c r="E70" s="247"/>
      <c r="F70" s="247"/>
      <c r="G70" s="247"/>
      <c r="H70" s="247"/>
      <c r="I70" s="247"/>
      <c r="J70" s="247"/>
      <c r="K70" s="247"/>
      <c r="L70" s="247"/>
      <c r="M70" s="247"/>
      <c r="N70" s="247"/>
      <c r="O70" s="247"/>
      <c r="P70" s="247"/>
      <c r="Q70" s="247"/>
      <c r="R70" s="247"/>
    </row>
    <row r="71" spans="3:31">
      <c r="D71" s="247"/>
      <c r="E71" s="247"/>
      <c r="F71" s="247"/>
      <c r="G71" s="247"/>
      <c r="H71" s="247"/>
      <c r="I71" s="247"/>
      <c r="J71" s="247"/>
      <c r="K71" s="247"/>
      <c r="L71" s="247"/>
      <c r="M71" s="247"/>
      <c r="N71" s="247"/>
      <c r="O71" s="247"/>
      <c r="P71" s="247"/>
      <c r="Q71" s="247"/>
      <c r="R71" s="247"/>
    </row>
    <row r="72" spans="3:31">
      <c r="D72" s="258"/>
      <c r="E72" s="258"/>
      <c r="F72" s="258"/>
      <c r="G72" s="258"/>
      <c r="H72" s="258"/>
      <c r="I72" s="258"/>
      <c r="J72" s="258"/>
      <c r="K72" s="258"/>
      <c r="L72" s="258"/>
      <c r="M72" s="258"/>
      <c r="N72" s="258"/>
      <c r="O72" s="258"/>
      <c r="P72" s="258"/>
      <c r="Q72" s="258"/>
      <c r="R72" s="258"/>
    </row>
    <row r="73" spans="3:31">
      <c r="D73" s="264"/>
      <c r="E73" s="264"/>
      <c r="F73" s="264"/>
      <c r="G73" s="264"/>
      <c r="H73" s="264"/>
      <c r="I73" s="264"/>
      <c r="J73" s="264"/>
      <c r="K73" s="264"/>
      <c r="L73" s="264"/>
      <c r="M73" s="264"/>
      <c r="N73" s="264"/>
      <c r="O73" s="264"/>
      <c r="P73" s="264"/>
      <c r="Q73" s="264"/>
      <c r="R73" s="264"/>
    </row>
  </sheetData>
  <mergeCells count="11">
    <mergeCell ref="G5:K5"/>
    <mergeCell ref="C7:C8"/>
    <mergeCell ref="B27:B61"/>
    <mergeCell ref="Z7:AC7"/>
    <mergeCell ref="AD7:AD8"/>
    <mergeCell ref="AE7:AE8"/>
    <mergeCell ref="B17:B24"/>
    <mergeCell ref="B9:B14"/>
    <mergeCell ref="Y7:Y8"/>
    <mergeCell ref="N7:X7"/>
    <mergeCell ref="D7:M7"/>
  </mergeCells>
  <hyperlinks>
    <hyperlink ref="C5" location="Índice!A1" display="VOLVER A INDICE" xr:uid="{00000000-0004-0000-1200-000000000000}"/>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pageSetUpPr fitToPage="1"/>
  </sheetPr>
  <dimension ref="B1:H32"/>
  <sheetViews>
    <sheetView zoomScale="115" zoomScaleNormal="115" workbookViewId="0"/>
  </sheetViews>
  <sheetFormatPr baseColWidth="10" defaultColWidth="11.3828125" defaultRowHeight="12.45"/>
  <cols>
    <col min="1" max="1" width="2.69140625" style="145" customWidth="1"/>
    <col min="2" max="5" width="11.3828125" style="145"/>
    <col min="6" max="6" width="18" style="145" customWidth="1"/>
    <col min="7" max="16384" width="11.3828125" style="145"/>
  </cols>
  <sheetData>
    <row r="1" spans="2:8" ht="20.25" customHeight="1"/>
    <row r="2" spans="2:8" ht="12" customHeight="1">
      <c r="B2" s="471" t="s">
        <v>108</v>
      </c>
      <c r="C2" s="416"/>
      <c r="D2" s="416"/>
      <c r="E2" s="416"/>
      <c r="F2" s="416"/>
      <c r="H2" s="79" t="s">
        <v>106</v>
      </c>
    </row>
    <row r="3" spans="2:8" ht="20.25" customHeight="1">
      <c r="B3" s="416"/>
      <c r="C3" s="416"/>
      <c r="D3" s="416"/>
      <c r="E3" s="416"/>
      <c r="F3" s="416"/>
    </row>
    <row r="4" spans="2:8" ht="12.75" customHeight="1">
      <c r="B4" s="416"/>
      <c r="C4" s="416"/>
      <c r="D4" s="416"/>
      <c r="E4" s="416"/>
      <c r="F4" s="416"/>
    </row>
    <row r="6" spans="2:8">
      <c r="B6" s="588" t="s">
        <v>525</v>
      </c>
      <c r="C6" s="588"/>
      <c r="D6" s="588"/>
      <c r="E6" s="588"/>
      <c r="F6" s="588"/>
    </row>
    <row r="7" spans="2:8">
      <c r="B7" s="588"/>
      <c r="C7" s="588"/>
      <c r="D7" s="588"/>
      <c r="E7" s="588"/>
      <c r="F7" s="588"/>
    </row>
    <row r="8" spans="2:8">
      <c r="B8" s="588"/>
      <c r="C8" s="588"/>
      <c r="D8" s="588"/>
      <c r="E8" s="588"/>
      <c r="F8" s="588"/>
    </row>
    <row r="9" spans="2:8">
      <c r="B9" s="588"/>
      <c r="C9" s="588"/>
      <c r="D9" s="588"/>
      <c r="E9" s="588"/>
      <c r="F9" s="588"/>
    </row>
    <row r="10" spans="2:8" ht="12.75" customHeight="1">
      <c r="B10" s="588"/>
      <c r="C10" s="588"/>
      <c r="D10" s="588"/>
      <c r="E10" s="588"/>
      <c r="F10" s="588"/>
    </row>
    <row r="11" spans="2:8" ht="12.75" customHeight="1">
      <c r="B11" s="588"/>
      <c r="C11" s="588"/>
      <c r="D11" s="588"/>
      <c r="E11" s="588"/>
      <c r="F11" s="588"/>
    </row>
    <row r="12" spans="2:8" ht="12.75" customHeight="1">
      <c r="B12" s="588"/>
      <c r="C12" s="588"/>
      <c r="D12" s="588"/>
      <c r="E12" s="588"/>
      <c r="F12" s="588"/>
    </row>
    <row r="13" spans="2:8" ht="12.75" customHeight="1">
      <c r="B13" s="588"/>
      <c r="C13" s="588"/>
      <c r="D13" s="588"/>
      <c r="E13" s="588"/>
      <c r="F13" s="588"/>
    </row>
    <row r="14" spans="2:8">
      <c r="B14" s="588"/>
      <c r="C14" s="588"/>
      <c r="D14" s="588"/>
      <c r="E14" s="588"/>
      <c r="F14" s="588"/>
    </row>
    <row r="15" spans="2:8">
      <c r="B15" s="588"/>
      <c r="C15" s="588"/>
      <c r="D15" s="588"/>
      <c r="E15" s="588"/>
      <c r="F15" s="588"/>
    </row>
    <row r="16" spans="2:8">
      <c r="B16" s="588"/>
      <c r="C16" s="588"/>
      <c r="D16" s="588"/>
      <c r="E16" s="588"/>
      <c r="F16" s="588"/>
    </row>
    <row r="17" spans="2:6">
      <c r="B17" s="588"/>
      <c r="C17" s="588"/>
      <c r="D17" s="588"/>
      <c r="E17" s="588"/>
      <c r="F17" s="588"/>
    </row>
    <row r="18" spans="2:6">
      <c r="B18" s="588"/>
      <c r="C18" s="588"/>
      <c r="D18" s="588"/>
      <c r="E18" s="588"/>
      <c r="F18" s="588"/>
    </row>
    <row r="19" spans="2:6">
      <c r="B19" s="588"/>
      <c r="C19" s="588"/>
      <c r="D19" s="588"/>
      <c r="E19" s="588"/>
      <c r="F19" s="588"/>
    </row>
    <row r="20" spans="2:6">
      <c r="B20" s="588"/>
      <c r="C20" s="588"/>
      <c r="D20" s="588"/>
      <c r="E20" s="588"/>
      <c r="F20" s="588"/>
    </row>
    <row r="21" spans="2:6">
      <c r="B21" s="588"/>
      <c r="C21" s="588"/>
      <c r="D21" s="588"/>
      <c r="E21" s="588"/>
      <c r="F21" s="588"/>
    </row>
    <row r="22" spans="2:6">
      <c r="B22" s="588"/>
      <c r="C22" s="588"/>
      <c r="D22" s="588"/>
      <c r="E22" s="588"/>
      <c r="F22" s="588"/>
    </row>
    <row r="23" spans="2:6">
      <c r="B23" s="588"/>
      <c r="C23" s="588"/>
      <c r="D23" s="588"/>
      <c r="E23" s="588"/>
      <c r="F23" s="588"/>
    </row>
    <row r="24" spans="2:6">
      <c r="B24" s="588"/>
      <c r="C24" s="588"/>
      <c r="D24" s="588"/>
      <c r="E24" s="588"/>
      <c r="F24" s="588"/>
    </row>
    <row r="25" spans="2:6">
      <c r="B25" s="588"/>
      <c r="C25" s="588"/>
      <c r="D25" s="588"/>
      <c r="E25" s="588"/>
      <c r="F25" s="588"/>
    </row>
    <row r="26" spans="2:6">
      <c r="B26" s="588"/>
      <c r="C26" s="588"/>
      <c r="D26" s="588"/>
      <c r="E26" s="588"/>
      <c r="F26" s="588"/>
    </row>
    <row r="27" spans="2:6">
      <c r="B27" s="588"/>
      <c r="C27" s="588"/>
      <c r="D27" s="588"/>
      <c r="E27" s="588"/>
      <c r="F27" s="588"/>
    </row>
    <row r="28" spans="2:6">
      <c r="B28" s="588"/>
      <c r="C28" s="588"/>
      <c r="D28" s="588"/>
      <c r="E28" s="588"/>
      <c r="F28" s="588"/>
    </row>
    <row r="29" spans="2:6">
      <c r="B29" s="588"/>
      <c r="C29" s="588"/>
      <c r="D29" s="588"/>
      <c r="E29" s="588"/>
      <c r="F29" s="588"/>
    </row>
    <row r="30" spans="2:6">
      <c r="B30" s="588"/>
      <c r="C30" s="588"/>
      <c r="D30" s="588"/>
      <c r="E30" s="588"/>
      <c r="F30" s="588"/>
    </row>
    <row r="31" spans="2:6">
      <c r="B31" s="588"/>
      <c r="C31" s="588"/>
      <c r="D31" s="588"/>
      <c r="E31" s="588"/>
      <c r="F31" s="588"/>
    </row>
    <row r="32" spans="2:6">
      <c r="B32" s="588"/>
      <c r="C32" s="588"/>
      <c r="D32" s="588"/>
      <c r="E32" s="588"/>
      <c r="F32" s="588"/>
    </row>
  </sheetData>
  <mergeCells count="1">
    <mergeCell ref="B6:F32"/>
  </mergeCells>
  <hyperlinks>
    <hyperlink ref="H2" location="Índice!A1" display="IR A ÍNDICE" xr:uid="{00000000-0004-0000-0100-000000000000}"/>
  </hyperlinks>
  <pageMargins left="0.75" right="0.75" top="1" bottom="1" header="0" footer="0"/>
  <pageSetup paperSize="9" scale="7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tabColor theme="0" tint="-4.9989318521683403E-2"/>
  </sheetPr>
  <dimension ref="A2:AH72"/>
  <sheetViews>
    <sheetView zoomScale="70" zoomScaleNormal="70" workbookViewId="0">
      <selection activeCell="H11" sqref="H11"/>
    </sheetView>
  </sheetViews>
  <sheetFormatPr baseColWidth="10" defaultColWidth="11.3828125" defaultRowHeight="12.45"/>
  <cols>
    <col min="1" max="1" width="2.15234375" style="151" customWidth="1"/>
    <col min="2" max="2" width="4.15234375" style="151" customWidth="1"/>
    <col min="3" max="3" width="32.15234375" style="151" customWidth="1"/>
    <col min="4" max="4" width="10.53515625" style="151" customWidth="1"/>
    <col min="5" max="5" width="11.3828125" style="151" customWidth="1"/>
    <col min="6" max="6" width="13.3046875" style="151" customWidth="1"/>
    <col min="7" max="11" width="11.3828125" style="151" customWidth="1"/>
    <col min="12" max="13" width="10.3046875" style="151" customWidth="1"/>
    <col min="14" max="14" width="15.15234375" style="151" customWidth="1"/>
    <col min="15" max="15" width="12.15234375" style="151" customWidth="1"/>
    <col min="16" max="16" width="9.84375" style="151" customWidth="1"/>
    <col min="17" max="18" width="11.3828125" style="151"/>
    <col min="19" max="19" width="10.3046875" style="151" customWidth="1"/>
    <col min="20" max="20" width="9.69140625" style="151" customWidth="1"/>
    <col min="21" max="21" width="12.84375" style="151" customWidth="1"/>
    <col min="22" max="22" width="10.53515625" style="151" customWidth="1"/>
    <col min="23" max="24" width="10.15234375" style="151" customWidth="1"/>
    <col min="25" max="25" width="11.3828125" style="151"/>
    <col min="26" max="26" width="10.15234375" style="151" customWidth="1"/>
    <col min="27" max="28" width="11.3828125" style="151"/>
    <col min="29" max="29" width="14.3046875" style="151" customWidth="1"/>
    <col min="30" max="30" width="13" style="151" customWidth="1"/>
    <col min="31" max="31" width="9.69140625" style="151" customWidth="1"/>
    <col min="32" max="16384" width="11.3828125" style="151"/>
  </cols>
  <sheetData>
    <row r="2" spans="1:34">
      <c r="C2" s="11" t="s">
        <v>100</v>
      </c>
    </row>
    <row r="3" spans="1:34">
      <c r="C3" s="11" t="s">
        <v>421</v>
      </c>
      <c r="D3" s="265"/>
      <c r="F3" s="265"/>
      <c r="G3" s="265"/>
      <c r="H3" s="265"/>
      <c r="S3" s="245"/>
      <c r="T3" s="265"/>
      <c r="U3" s="265"/>
      <c r="V3" s="265"/>
      <c r="W3" s="265"/>
      <c r="X3" s="265"/>
      <c r="Y3" s="265"/>
      <c r="Z3" s="265"/>
      <c r="AA3" s="265"/>
      <c r="AB3" s="265"/>
      <c r="AC3" s="265"/>
      <c r="AD3" s="265"/>
      <c r="AE3" s="265"/>
    </row>
    <row r="4" spans="1:34" ht="15.45">
      <c r="C4" s="11" t="s">
        <v>324</v>
      </c>
      <c r="D4" s="265"/>
      <c r="F4" s="265"/>
      <c r="G4" s="265"/>
      <c r="H4" s="265"/>
      <c r="I4" s="636"/>
      <c r="J4" s="636"/>
      <c r="K4" s="636"/>
      <c r="L4" s="636"/>
      <c r="M4" s="636"/>
      <c r="N4" s="636"/>
      <c r="O4" s="636"/>
      <c r="P4" s="636"/>
      <c r="Q4" s="265"/>
      <c r="R4" s="265"/>
      <c r="S4" s="265"/>
      <c r="T4" s="265"/>
      <c r="U4" s="265"/>
      <c r="V4" s="265"/>
      <c r="W4" s="265"/>
      <c r="X4" s="265"/>
      <c r="Y4" s="265"/>
      <c r="Z4" s="265"/>
      <c r="AA4" s="265"/>
      <c r="AB4" s="265"/>
      <c r="AC4" s="265"/>
      <c r="AD4" s="265"/>
      <c r="AE4" s="265"/>
    </row>
    <row r="5" spans="1:34" ht="15.45">
      <c r="A5" s="266"/>
      <c r="C5" s="415" t="s">
        <v>2</v>
      </c>
      <c r="D5" s="265"/>
      <c r="F5" s="265"/>
      <c r="G5" s="265"/>
      <c r="H5" s="265"/>
      <c r="I5" s="267"/>
      <c r="J5" s="265"/>
      <c r="K5" s="265"/>
      <c r="L5" s="265"/>
      <c r="M5" s="265"/>
      <c r="N5" s="265"/>
      <c r="O5" s="79"/>
      <c r="P5" s="265"/>
      <c r="Q5" s="265"/>
      <c r="R5" s="265"/>
      <c r="S5" s="265"/>
      <c r="T5" s="265"/>
      <c r="U5" s="265"/>
      <c r="V5" s="265"/>
      <c r="W5" s="265"/>
      <c r="X5" s="265"/>
      <c r="Y5" s="265"/>
      <c r="Z5" s="265"/>
      <c r="AA5" s="265"/>
      <c r="AB5" s="265"/>
      <c r="AC5" s="265"/>
      <c r="AD5" s="265"/>
      <c r="AE5" s="265"/>
    </row>
    <row r="6" spans="1:34" ht="15.45">
      <c r="C6" s="11"/>
      <c r="D6" s="265"/>
      <c r="F6" s="265"/>
      <c r="G6" s="265"/>
      <c r="H6" s="265"/>
      <c r="I6" s="267"/>
      <c r="J6" s="265"/>
      <c r="K6" s="265"/>
      <c r="L6" s="265"/>
      <c r="M6" s="265"/>
      <c r="N6" s="265"/>
      <c r="O6" s="79"/>
      <c r="P6" s="265"/>
      <c r="Q6" s="265"/>
      <c r="R6" s="265"/>
      <c r="S6" s="265"/>
      <c r="T6" s="265"/>
      <c r="U6" s="265"/>
      <c r="V6" s="265"/>
      <c r="W6" s="265"/>
      <c r="X6" s="265"/>
      <c r="Y6" s="265"/>
      <c r="Z6" s="265"/>
      <c r="AA6" s="265"/>
      <c r="AB6" s="265"/>
      <c r="AC6" s="265"/>
      <c r="AD6" s="265"/>
      <c r="AE6" s="265"/>
    </row>
    <row r="7" spans="1:34" ht="15.75" customHeight="1">
      <c r="B7" s="238"/>
      <c r="C7" s="97"/>
      <c r="D7" s="595" t="s">
        <v>4</v>
      </c>
      <c r="E7" s="596"/>
      <c r="F7" s="596"/>
      <c r="G7" s="596"/>
      <c r="H7" s="596"/>
      <c r="I7" s="596"/>
      <c r="J7" s="596"/>
      <c r="K7" s="596"/>
      <c r="L7" s="596"/>
      <c r="M7" s="604"/>
      <c r="N7" s="599" t="s">
        <v>5</v>
      </c>
      <c r="O7" s="600"/>
      <c r="P7" s="600"/>
      <c r="Q7" s="600"/>
      <c r="R7" s="600"/>
      <c r="S7" s="600"/>
      <c r="T7" s="600"/>
      <c r="U7" s="600"/>
      <c r="V7" s="600"/>
      <c r="W7" s="600"/>
      <c r="X7" s="601"/>
      <c r="Y7" s="646" t="s">
        <v>513</v>
      </c>
      <c r="Z7" s="595" t="s">
        <v>7</v>
      </c>
      <c r="AA7" s="596"/>
      <c r="AB7" s="596"/>
      <c r="AC7" s="604"/>
      <c r="AD7" s="641" t="s">
        <v>273</v>
      </c>
      <c r="AE7" s="643" t="s">
        <v>274</v>
      </c>
    </row>
    <row r="8" spans="1:34" s="156" customFormat="1" ht="38.25" customHeight="1">
      <c r="B8" s="238"/>
      <c r="C8" s="98"/>
      <c r="D8" s="100" t="s">
        <v>308</v>
      </c>
      <c r="E8" s="86" t="s">
        <v>276</v>
      </c>
      <c r="F8" s="86" t="s">
        <v>309</v>
      </c>
      <c r="G8" s="86" t="s">
        <v>310</v>
      </c>
      <c r="H8" s="86" t="s">
        <v>426</v>
      </c>
      <c r="I8" s="86" t="s">
        <v>514</v>
      </c>
      <c r="J8" s="86" t="s">
        <v>515</v>
      </c>
      <c r="K8" s="86" t="s">
        <v>516</v>
      </c>
      <c r="L8" s="86" t="s">
        <v>282</v>
      </c>
      <c r="M8" s="87" t="s">
        <v>517</v>
      </c>
      <c r="N8" s="86" t="s">
        <v>283</v>
      </c>
      <c r="O8" s="88" t="s">
        <v>284</v>
      </c>
      <c r="P8" s="88" t="s">
        <v>285</v>
      </c>
      <c r="Q8" s="86" t="s">
        <v>286</v>
      </c>
      <c r="R8" s="86" t="s">
        <v>287</v>
      </c>
      <c r="S8" s="86" t="s">
        <v>288</v>
      </c>
      <c r="T8" s="86" t="s">
        <v>289</v>
      </c>
      <c r="U8" s="86" t="s">
        <v>290</v>
      </c>
      <c r="V8" s="86" t="s">
        <v>291</v>
      </c>
      <c r="W8" s="86" t="s">
        <v>292</v>
      </c>
      <c r="X8" s="86" t="s">
        <v>293</v>
      </c>
      <c r="Y8" s="647"/>
      <c r="Z8" s="354" t="s">
        <v>294</v>
      </c>
      <c r="AA8" s="89" t="s">
        <v>295</v>
      </c>
      <c r="AB8" s="89" t="s">
        <v>296</v>
      </c>
      <c r="AC8" s="90" t="s">
        <v>297</v>
      </c>
      <c r="AD8" s="642"/>
      <c r="AE8" s="644"/>
    </row>
    <row r="9" spans="1:34" s="156" customFormat="1">
      <c r="B9" s="238"/>
      <c r="C9" s="99" t="s">
        <v>311</v>
      </c>
      <c r="D9" s="101">
        <f t="shared" ref="D9:K9" si="0">D11+D21</f>
        <v>9388.1870049999998</v>
      </c>
      <c r="E9" s="96">
        <f t="shared" si="0"/>
        <v>6404.8084083658196</v>
      </c>
      <c r="F9" s="96">
        <f t="shared" si="0"/>
        <v>9861.8811988158141</v>
      </c>
      <c r="G9" s="96">
        <f t="shared" si="0"/>
        <v>16279.779077111005</v>
      </c>
      <c r="H9" s="96">
        <f t="shared" ref="H9" si="1">H11+H21</f>
        <v>8470.0234999999975</v>
      </c>
      <c r="I9" s="96">
        <f t="shared" si="0"/>
        <v>18072.273096150002</v>
      </c>
      <c r="J9" s="96">
        <f t="shared" si="0"/>
        <v>7628.0980075519228</v>
      </c>
      <c r="K9" s="96">
        <f t="shared" si="0"/>
        <v>10565.366134202877</v>
      </c>
      <c r="L9" s="96">
        <f t="shared" ref="L9:V9" si="2">L11+L21</f>
        <v>124.04267481678659</v>
      </c>
      <c r="M9" s="110">
        <f t="shared" si="2"/>
        <v>3239.9999999999995</v>
      </c>
      <c r="N9" s="96">
        <f t="shared" si="2"/>
        <v>10481.174206962898</v>
      </c>
      <c r="O9" s="96">
        <f t="shared" si="2"/>
        <v>775.65288442800011</v>
      </c>
      <c r="P9" s="96">
        <f t="shared" si="2"/>
        <v>4976.9961906710969</v>
      </c>
      <c r="Q9" s="96">
        <f t="shared" si="2"/>
        <v>218.5254520750234</v>
      </c>
      <c r="R9" s="96">
        <f t="shared" si="2"/>
        <v>1535.4137722765518</v>
      </c>
      <c r="S9" s="96">
        <f t="shared" si="2"/>
        <v>5.3486967634375651</v>
      </c>
      <c r="T9" s="96">
        <f t="shared" si="2"/>
        <v>1030.4886466188725</v>
      </c>
      <c r="U9" s="96">
        <f t="shared" si="2"/>
        <v>549.75934600000005</v>
      </c>
      <c r="V9" s="96">
        <f t="shared" si="2"/>
        <v>330.26134268992922</v>
      </c>
      <c r="W9" s="96">
        <f>W11+W21</f>
        <v>451.9988329427257</v>
      </c>
      <c r="X9" s="96">
        <f>X11+X21</f>
        <v>397.20854334489297</v>
      </c>
      <c r="Y9" s="107">
        <f t="shared" ref="Y9:AE9" si="3">Y11+Y21</f>
        <v>78630.494571502291</v>
      </c>
      <c r="Z9" s="96">
        <f t="shared" si="3"/>
        <v>317.3517916285715</v>
      </c>
      <c r="AA9" s="96">
        <f t="shared" si="3"/>
        <v>193050.10989010989</v>
      </c>
      <c r="AB9" s="96">
        <f t="shared" si="3"/>
        <v>13.988461538461538</v>
      </c>
      <c r="AC9" s="96">
        <f t="shared" si="3"/>
        <v>0</v>
      </c>
      <c r="AD9" s="107">
        <f t="shared" si="3"/>
        <v>0</v>
      </c>
      <c r="AE9" s="107">
        <f t="shared" si="3"/>
        <v>0</v>
      </c>
    </row>
    <row r="10" spans="1:34" s="156" customFormat="1" ht="14.6">
      <c r="B10" s="238"/>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row>
    <row r="11" spans="1:34">
      <c r="B11" s="238"/>
      <c r="C11" s="95" t="s">
        <v>101</v>
      </c>
      <c r="D11" s="101">
        <f>SUM(D12:D19)</f>
        <v>9388.1870049999998</v>
      </c>
      <c r="E11" s="96">
        <f t="shared" ref="E11:AE11" si="4">SUM(E12:E19)</f>
        <v>4090.694396619785</v>
      </c>
      <c r="F11" s="96">
        <f t="shared" si="4"/>
        <v>9623.2793540172424</v>
      </c>
      <c r="G11" s="96">
        <f t="shared" si="4"/>
        <v>7298.3309505479729</v>
      </c>
      <c r="H11" s="96">
        <f t="shared" ref="H11" si="5">SUM(H12:H19)</f>
        <v>8470.0234999999975</v>
      </c>
      <c r="I11" s="96">
        <f t="shared" si="4"/>
        <v>18072.273096150002</v>
      </c>
      <c r="J11" s="96">
        <f t="shared" si="4"/>
        <v>7628.0980075519228</v>
      </c>
      <c r="K11" s="96">
        <f t="shared" si="4"/>
        <v>10565.366134202877</v>
      </c>
      <c r="L11" s="96">
        <f t="shared" si="4"/>
        <v>100.59042781678659</v>
      </c>
      <c r="M11" s="110">
        <f t="shared" si="4"/>
        <v>3239.9999999999995</v>
      </c>
      <c r="N11" s="96">
        <f t="shared" si="4"/>
        <v>764.6261982961903</v>
      </c>
      <c r="O11" s="96">
        <f t="shared" si="4"/>
        <v>139.57147169999996</v>
      </c>
      <c r="P11" s="96">
        <f t="shared" si="4"/>
        <v>245.69705500000251</v>
      </c>
      <c r="Q11" s="96">
        <f t="shared" si="4"/>
        <v>39.80239199999999</v>
      </c>
      <c r="R11" s="96">
        <f t="shared" si="4"/>
        <v>92.815667450000007</v>
      </c>
      <c r="S11" s="96">
        <f t="shared" si="4"/>
        <v>0.63758899999999918</v>
      </c>
      <c r="T11" s="96">
        <f t="shared" si="4"/>
        <v>9.0667040000000849</v>
      </c>
      <c r="U11" s="96">
        <f t="shared" si="4"/>
        <v>536.84737400000006</v>
      </c>
      <c r="V11" s="96">
        <f t="shared" si="4"/>
        <v>0</v>
      </c>
      <c r="W11" s="96">
        <f t="shared" si="4"/>
        <v>174.1254408498686</v>
      </c>
      <c r="X11" s="96">
        <f t="shared" si="4"/>
        <v>0</v>
      </c>
      <c r="Y11" s="107">
        <f t="shared" si="4"/>
        <v>0</v>
      </c>
      <c r="Z11" s="96">
        <f>SUM(Z12:Z19)</f>
        <v>313.20877062857153</v>
      </c>
      <c r="AA11" s="96">
        <f>SUM(AA12:AA19)</f>
        <v>0</v>
      </c>
      <c r="AB11" s="96">
        <f t="shared" si="4"/>
        <v>0</v>
      </c>
      <c r="AC11" s="96">
        <f t="shared" si="4"/>
        <v>0</v>
      </c>
      <c r="AD11" s="107">
        <f t="shared" si="4"/>
        <v>0</v>
      </c>
      <c r="AE11" s="107">
        <f t="shared" si="4"/>
        <v>0</v>
      </c>
    </row>
    <row r="12" spans="1:34" ht="12.75" customHeight="1">
      <c r="B12" s="238"/>
      <c r="C12" s="111" t="s">
        <v>44</v>
      </c>
      <c r="D12" s="30">
        <f>+(((('Matriz de consumos'!C12*1000000000)/'Balance Energético (u.físicas)'!D$63)/1000)/'Balance Energético (u.físicas)'!D$64)/1000</f>
        <v>0</v>
      </c>
      <c r="E12" s="94">
        <f>+(((('Matriz de consumos'!D12*1000000000)/'Balance Energético (u.físicas)'!E$63)/1000)/'Balance Energético (u.físicas)'!E$64)/1000</f>
        <v>0</v>
      </c>
      <c r="F12" s="94">
        <f>+(((('Matriz de consumos'!E12*1000000000)/'Balance Energético (u.físicas)'!F$63)/1000)/'Balance Energético (u.físicas)'!F$64)/1000</f>
        <v>0</v>
      </c>
      <c r="G12" s="94">
        <f>+(((('Matriz de consumos'!F12*1000000000)/'Balance Energético (u.físicas)'!G$63)/1000)/'Balance Energético (u.físicas)'!G$64)/1000</f>
        <v>0</v>
      </c>
      <c r="H12" s="94">
        <f>+(((('Matriz de consumos'!G12*1000000000)/'Balance Energético (u.físicas)'!H$63)/1000)/'Balance Energético (u.físicas)'!H$64)/1000</f>
        <v>0</v>
      </c>
      <c r="I12" s="93">
        <f>+(((('Matriz de consumos'!H12*1000000000)/'Balance Energético (u.físicas)'!I$63)/1000)/'Balance Energético (u.físicas)'!I$64)/1000</f>
        <v>0</v>
      </c>
      <c r="J12" s="93">
        <f>+(((('Matriz de consumos'!I12*1000000000)/'Balance Energético (u.físicas)'!J$63)/1000)/'Balance Energético (u.físicas)'!J$64)/1000</f>
        <v>0</v>
      </c>
      <c r="K12" s="93">
        <f>+(((('Matriz de consumos'!J12*1000000000)/'Balance Energético (u.físicas)'!K$63)/1000)/'Balance Energético (u.físicas)'!K$64)/1000</f>
        <v>0</v>
      </c>
      <c r="L12" s="93">
        <f>+(((('Matriz de consumos'!K12*1000000000)/'Balance Energético (u.físicas)'!L$63)/1000)/'Balance Energético (u.físicas)'!L$64)/1000</f>
        <v>0</v>
      </c>
      <c r="M12" s="115">
        <f>+(((('Matriz de consumos'!L12*1000000000)/'Balance Energético (u.físicas)'!M$63)/1000)/'Balance Energético (u.físicas)'!M$64)/1000</f>
        <v>0</v>
      </c>
      <c r="N12" s="31">
        <f>+(((('Matriz de consumos'!M12*1000000000)/'Balance Energético (u.físicas)'!N$63)/1000)/'Balance Energético (u.físicas)'!N$64)/1000</f>
        <v>0</v>
      </c>
      <c r="O12" s="31">
        <f>+(((('Matriz de consumos'!N12*1000000000)/'Balance Energético (u.físicas)'!O$63)/1000)/'Balance Energético (u.físicas)'!O$64)/1000</f>
        <v>0</v>
      </c>
      <c r="P12" s="94">
        <f>+(((('Matriz de consumos'!O12*1000000000)/'Balance Energético (u.físicas)'!P$63)/1000)/'Balance Energético (u.físicas)'!P$64)/1000</f>
        <v>0</v>
      </c>
      <c r="Q12" s="94">
        <f>+(((('Matriz de consumos'!P12*1000000000)/'Balance Energético (u.físicas)'!Q$63)/1000)/'Balance Energético (u.físicas)'!Q$64)/1000</f>
        <v>0</v>
      </c>
      <c r="R12" s="94">
        <f>+(((('Matriz de consumos'!Q12*1000000000)/'Balance Energético (u.físicas)'!R$63)/1000)/'Balance Energético (u.físicas)'!R$64)/1000</f>
        <v>0</v>
      </c>
      <c r="S12" s="94">
        <f>+(((('Matriz de consumos'!R12*1000000000)/'Balance Energético (u.físicas)'!S$63)/1000)/'Balance Energético (u.físicas)'!S$64)/1000</f>
        <v>0</v>
      </c>
      <c r="T12" s="94">
        <f>+(((('Matriz de consumos'!S12*1000000000)/'Balance Energético (u.físicas)'!T$63)/1000)/'Balance Energético (u.físicas)'!T$64)/1000</f>
        <v>0</v>
      </c>
      <c r="U12" s="94">
        <f>+(((('Matriz de consumos'!T12*1000000000)/'Balance Energético (u.físicas)'!U$63)/1000)/'Balance Energético (u.físicas)'!U$64)/1000</f>
        <v>0</v>
      </c>
      <c r="V12" s="94">
        <f>+(((('Matriz de consumos'!U12*1000000000)/'Balance Energético (u.físicas)'!V$63)/1000)/'Balance Energético (u.físicas)'!V$64)/1000</f>
        <v>0</v>
      </c>
      <c r="W12" s="94">
        <f>+(((('Matriz de consumos'!V12*1000000000)/'Balance Energético (u.físicas)'!W$63)/1000)/'Balance Energético (u.físicas)'!W$64)/1000</f>
        <v>0</v>
      </c>
      <c r="X12" s="94">
        <f>+(((('Matriz de consumos'!W12*1000000000)/'Balance Energético (u.físicas)'!X$63)/1000)/'Balance Energético (u.físicas)'!X$64)/1000</f>
        <v>0</v>
      </c>
      <c r="Y12" s="108">
        <f>+(((('Matriz de consumos'!X12*1000000000)/'Balance Energético (u.físicas)'!Y$63)/1000)/'Balance Energético (u.físicas)'!Y$64)/1000</f>
        <v>0</v>
      </c>
      <c r="Z12" s="94">
        <f>+(((('Matriz de consumos'!Y12*1000000000)/'Balance Energético (u.físicas)'!Z$63)/1000)/'Balance Energético (u.físicas)'!Z$64)/1000</f>
        <v>0</v>
      </c>
      <c r="AA12" s="94">
        <f>+(((('Matriz de consumos'!Z12*1000000000)/'Balance Energético (u.físicas)'!AA$63)/1000)/'Balance Energético (u.físicas)'!AA$64)/1000</f>
        <v>0</v>
      </c>
      <c r="AB12" s="94">
        <f>+(((('Matriz de consumos'!AA12*1000000000)/'Balance Energético (u.físicas)'!AB$63)/1000)/'Balance Energético (u.físicas)'!AB$64)/1000</f>
        <v>0</v>
      </c>
      <c r="AC12" s="94">
        <f>+(((('Matriz de consumos'!AB12*1000000000)/'Balance Energético (u.físicas)'!AC$63)/1000)/'Balance Energético (u.físicas)'!AC$64)/1000</f>
        <v>0</v>
      </c>
      <c r="AD12" s="108">
        <f>+(((('Matriz de consumos'!AC12*1000000000)/'Balance Energético (u.físicas)'!AD$63)/1000)/'Balance Energético (u.físicas)'!AD$64)/1000</f>
        <v>0</v>
      </c>
      <c r="AE12" s="108">
        <f>+(((('Matriz de consumos'!AD12*1000000000)/'Balance Energético (u.físicas)'!AE$63)/1000)/'Balance Energético (u.físicas)'!AE$64)/1000</f>
        <v>0</v>
      </c>
      <c r="AF12" s="187"/>
      <c r="AG12" s="187"/>
      <c r="AH12" s="268"/>
    </row>
    <row r="13" spans="1:34" ht="14.6">
      <c r="B13" s="238"/>
      <c r="C13" s="112" t="s">
        <v>45</v>
      </c>
      <c r="D13" s="114">
        <f>+(((('Matriz de consumos'!C13*1000000000)/'Balance Energético (u.físicas)'!D$63)/1000)/'Balance Energético (u.físicas)'!D$64)/1000</f>
        <v>0</v>
      </c>
      <c r="E13" s="94">
        <f>+(((('Matriz de consumos'!D13*1000000000)/'Balance Energético (u.físicas)'!E$63)/1000)/'Balance Energético (u.físicas)'!E$64)/1000</f>
        <v>3301.3631381814935</v>
      </c>
      <c r="F13" s="94">
        <f>+(((('Matriz de consumos'!E13*1000000000)/'Balance Energético (u.físicas)'!F$63)/1000)/'Balance Energético (u.físicas)'!F$64)/1000</f>
        <v>9069.4030295600987</v>
      </c>
      <c r="G13" s="94">
        <f>+(((('Matriz de consumos'!F13*1000000000)/'Balance Energético (u.físicas)'!G$63)/1000)/'Balance Energético (u.físicas)'!G$64)/1000</f>
        <v>1601.4033854298289</v>
      </c>
      <c r="H13" s="94">
        <f>+(((('Matriz de consumos'!G13*1000000000)/'Balance Energético (u.físicas)'!H$63)/1000)/'Balance Energético (u.físicas)'!H$64)/1000</f>
        <v>0</v>
      </c>
      <c r="I13" s="94">
        <f>+(((('Matriz de consumos'!H13*1000000000)/'Balance Energético (u.físicas)'!I$63)/1000)/'Balance Energético (u.físicas)'!I$64)/1000</f>
        <v>17904.691054150004</v>
      </c>
      <c r="J13" s="94">
        <f>+(((('Matriz de consumos'!I13*1000000000)/'Balance Energético (u.físicas)'!J$63)/1000)/'Balance Energético (u.físicas)'!J$64)/1000</f>
        <v>7627.8558075519231</v>
      </c>
      <c r="K13" s="94">
        <f>+(((('Matriz de consumos'!J13*1000000000)/'Balance Energético (u.físicas)'!K$63)/1000)/'Balance Energético (u.físicas)'!K$64)/1000</f>
        <v>10506.579664022876</v>
      </c>
      <c r="L13" s="94">
        <f>+(((('Matriz de consumos'!K13*1000000000)/'Balance Energético (u.físicas)'!L$63)/1000)/'Balance Energético (u.físicas)'!L$64)/1000</f>
        <v>75.141491816786584</v>
      </c>
      <c r="M13" s="115">
        <f>+(((('Matriz de consumos'!L13*1000000000)/'Balance Energético (u.físicas)'!M$63)/1000)/'Balance Energético (u.físicas)'!M$64)/1000</f>
        <v>3239.9999999999995</v>
      </c>
      <c r="N13" s="94">
        <f>+(((('Matriz de consumos'!M13*1000000000)/'Balance Energético (u.físicas)'!N$63)/1000)/'Balance Energético (u.físicas)'!N$64)/1000</f>
        <v>450.21566746600001</v>
      </c>
      <c r="O13" s="94">
        <f>+(((('Matriz de consumos'!N13*1000000000)/'Balance Energético (u.físicas)'!O$63)/1000)/'Balance Energético (u.físicas)'!O$64)/1000</f>
        <v>2.6911219999999996</v>
      </c>
      <c r="P13" s="94">
        <f>+(((('Matriz de consumos'!O13*1000000000)/'Balance Energético (u.físicas)'!P$63)/1000)/'Balance Energético (u.físicas)'!P$64)/1000</f>
        <v>0</v>
      </c>
      <c r="Q13" s="94">
        <f>+(((('Matriz de consumos'!P13*1000000000)/'Balance Energético (u.físicas)'!Q$63)/1000)/'Balance Energético (u.físicas)'!Q$64)/1000</f>
        <v>0</v>
      </c>
      <c r="R13" s="94">
        <f>+(((('Matriz de consumos'!Q13*1000000000)/'Balance Energético (u.físicas)'!R$63)/1000)/'Balance Energético (u.físicas)'!R$64)/1000</f>
        <v>1.2160499999999999</v>
      </c>
      <c r="S13" s="94">
        <f>+(((('Matriz de consumos'!R13*1000000000)/'Balance Energético (u.físicas)'!S$63)/1000)/'Balance Energético (u.físicas)'!S$64)/1000</f>
        <v>0</v>
      </c>
      <c r="T13" s="94">
        <f>+(((('Matriz de consumos'!S13*1000000000)/'Balance Energético (u.físicas)'!T$63)/1000)/'Balance Energético (u.físicas)'!T$64)/1000</f>
        <v>0</v>
      </c>
      <c r="U13" s="94">
        <f>+(((('Matriz de consumos'!T13*1000000000)/'Balance Energético (u.físicas)'!U$63)/1000)/'Balance Energético (u.físicas)'!U$64)/1000</f>
        <v>0</v>
      </c>
      <c r="V13" s="94">
        <f>+(((('Matriz de consumos'!U13*1000000000)/'Balance Energético (u.físicas)'!V$63)/1000)/'Balance Energético (u.físicas)'!V$64)/1000</f>
        <v>0</v>
      </c>
      <c r="W13" s="94">
        <f>+(((('Matriz de consumos'!V13*1000000000)/'Balance Energético (u.físicas)'!W$63)/1000)/'Balance Energético (u.físicas)'!W$64)/1000</f>
        <v>173.97984184986859</v>
      </c>
      <c r="X13" s="94">
        <f>+(((('Matriz de consumos'!W13*1000000000)/'Balance Energético (u.físicas)'!X$63)/1000)/'Balance Energético (u.físicas)'!X$64)/1000</f>
        <v>0</v>
      </c>
      <c r="Y13" s="108">
        <f>+(((('Matriz de consumos'!X13*1000000000)/'Balance Energético (u.físicas)'!Y$63)/1000)/'Balance Energético (u.físicas)'!Y$64)/1000</f>
        <v>0</v>
      </c>
      <c r="Z13" s="94">
        <f>+(((('Matriz de consumos'!Y13*1000000000)/'Balance Energético (u.físicas)'!Z$63)/1000)/'Balance Energético (u.físicas)'!Z$64)/1000</f>
        <v>0</v>
      </c>
      <c r="AA13" s="94">
        <f>+(((('Matriz de consumos'!Z13*1000000000)/'Balance Energético (u.físicas)'!AA$63)/1000)/'Balance Energético (u.físicas)'!AA$64)/1000</f>
        <v>0</v>
      </c>
      <c r="AB13" s="94">
        <f>+(((('Matriz de consumos'!AA13*1000000000)/'Balance Energético (u.físicas)'!AB$63)/1000)/'Balance Energético (u.físicas)'!AB$64)/1000</f>
        <v>0</v>
      </c>
      <c r="AC13" s="94">
        <f>+(((('Matriz de consumos'!AB13*1000000000)/'Balance Energético (u.físicas)'!AC$63)/1000)/'Balance Energético (u.físicas)'!AC$64)/1000</f>
        <v>0</v>
      </c>
      <c r="AD13" s="108">
        <f>+(((('Matriz de consumos'!AC13*1000000000)/'Balance Energético (u.físicas)'!AD$63)/1000)/'Balance Energético (u.físicas)'!AD$64)/1000</f>
        <v>0</v>
      </c>
      <c r="AE13" s="108">
        <f>+(((('Matriz de consumos'!AD13*1000000000)/'Balance Energético (u.físicas)'!AE$63)/1000)/'Balance Energético (u.físicas)'!AE$64)/1000</f>
        <v>0</v>
      </c>
      <c r="AF13" s="187"/>
      <c r="AG13" s="187"/>
      <c r="AH13" s="268"/>
    </row>
    <row r="14" spans="1:34" ht="14.6">
      <c r="B14" s="238"/>
      <c r="C14" s="112" t="s">
        <v>46</v>
      </c>
      <c r="D14" s="114">
        <f>+(((('Matriz de consumos'!C14*1000000000)/'Balance Energético (u.físicas)'!D$63)/1000)/'Balance Energético (u.físicas)'!D$64)/1000</f>
        <v>0</v>
      </c>
      <c r="E14" s="94">
        <f>+(((('Matriz de consumos'!D14*1000000000)/'Balance Energético (u.físicas)'!E$63)/1000)/'Balance Energético (u.físicas)'!E$64)/1000</f>
        <v>110.06377454857616</v>
      </c>
      <c r="F14" s="94">
        <f>+(((('Matriz de consumos'!E14*1000000000)/'Balance Energético (u.físicas)'!F$63)/1000)/'Balance Energético (u.físicas)'!F$64)/1000</f>
        <v>0</v>
      </c>
      <c r="G14" s="94">
        <f>+(((('Matriz de consumos'!F14*1000000000)/'Balance Energético (u.físicas)'!G$63)/1000)/'Balance Energético (u.físicas)'!G$64)/1000</f>
        <v>5696.9275651181442</v>
      </c>
      <c r="H14" s="94">
        <f>+(((('Matriz de consumos'!G14*1000000000)/'Balance Energético (u.físicas)'!H$63)/1000)/'Balance Energético (u.físicas)'!H$64)/1000</f>
        <v>8470.0234999999975</v>
      </c>
      <c r="I14" s="94">
        <f>+(((('Matriz de consumos'!H14*1000000000)/'Balance Energético (u.físicas)'!I$63)/1000)/'Balance Energético (u.físicas)'!I$64)/1000</f>
        <v>167.58204199999994</v>
      </c>
      <c r="J14" s="94">
        <f>+(((('Matriz de consumos'!I14*1000000000)/'Balance Energético (u.físicas)'!J$63)/1000)/'Balance Energético (u.físicas)'!J$64)/1000</f>
        <v>0.24220000000000003</v>
      </c>
      <c r="K14" s="94">
        <f>+(((('Matriz de consumos'!J14*1000000000)/'Balance Energético (u.físicas)'!K$63)/1000)/'Balance Energético (u.físicas)'!K$64)/1000</f>
        <v>58.786470179999988</v>
      </c>
      <c r="L14" s="94">
        <f>+(((('Matriz de consumos'!K14*1000000000)/'Balance Energético (u.físicas)'!L$63)/1000)/'Balance Energético (u.físicas)'!L$64)/1000</f>
        <v>25.448936</v>
      </c>
      <c r="M14" s="115">
        <f>+(((('Matriz de consumos'!L14*1000000000)/'Balance Energético (u.físicas)'!M$63)/1000)/'Balance Energético (u.físicas)'!M$64)/1000</f>
        <v>0</v>
      </c>
      <c r="N14" s="94">
        <f>+(((('Matriz de consumos'!M14*1000000000)/'Balance Energético (u.físicas)'!N$63)/1000)/'Balance Energético (u.físicas)'!N$64)/1000</f>
        <v>99.685488830190366</v>
      </c>
      <c r="O14" s="94">
        <f>+(((('Matriz de consumos'!N14*1000000000)/'Balance Energético (u.físicas)'!O$63)/1000)/'Balance Energético (u.físicas)'!O$64)/1000</f>
        <v>59.202282999999987</v>
      </c>
      <c r="P14" s="94">
        <f>+(((('Matriz de consumos'!O14*1000000000)/'Balance Energético (u.físicas)'!P$63)/1000)/'Balance Energético (u.físicas)'!P$64)/1000</f>
        <v>0</v>
      </c>
      <c r="Q14" s="94">
        <f>+(((('Matriz de consumos'!P14*1000000000)/'Balance Energético (u.físicas)'!Q$63)/1000)/'Balance Energético (u.físicas)'!Q$64)/1000</f>
        <v>0</v>
      </c>
      <c r="R14" s="94">
        <f>+(((('Matriz de consumos'!Q14*1000000000)/'Balance Energético (u.físicas)'!R$63)/1000)/'Balance Energético (u.físicas)'!R$64)/1000</f>
        <v>0.27816250000000003</v>
      </c>
      <c r="S14" s="94">
        <f>+(((('Matriz de consumos'!R14*1000000000)/'Balance Energético (u.físicas)'!S$63)/1000)/'Balance Energético (u.físicas)'!S$64)/1000</f>
        <v>0</v>
      </c>
      <c r="T14" s="94">
        <f>+(((('Matriz de consumos'!S14*1000000000)/'Balance Energético (u.físicas)'!T$63)/1000)/'Balance Energético (u.físicas)'!T$64)/1000</f>
        <v>0</v>
      </c>
      <c r="U14" s="94">
        <f>+(((('Matriz de consumos'!T14*1000000000)/'Balance Energético (u.físicas)'!U$63)/1000)/'Balance Energético (u.físicas)'!U$64)/1000</f>
        <v>0</v>
      </c>
      <c r="V14" s="94">
        <f>+(((('Matriz de consumos'!U14*1000000000)/'Balance Energético (u.físicas)'!V$63)/1000)/'Balance Energético (u.físicas)'!V$64)/1000</f>
        <v>0</v>
      </c>
      <c r="W14" s="94">
        <f>+(((('Matriz de consumos'!V14*1000000000)/'Balance Energético (u.físicas)'!W$63)/1000)/'Balance Energético (u.físicas)'!W$64)/1000</f>
        <v>0.14559899999999998</v>
      </c>
      <c r="X14" s="94">
        <f>+(((('Matriz de consumos'!W14*1000000000)/'Balance Energético (u.físicas)'!X$63)/1000)/'Balance Energético (u.físicas)'!X$64)/1000</f>
        <v>0</v>
      </c>
      <c r="Y14" s="108">
        <f>+(((('Matriz de consumos'!X14*1000000000)/'Balance Energético (u.físicas)'!Y$63)/1000)/'Balance Energético (u.físicas)'!Y$64)/1000</f>
        <v>0</v>
      </c>
      <c r="Z14" s="94">
        <f>+(((('Matriz de consumos'!Y14*1000000000)/'Balance Energético (u.físicas)'!Z$63)/1000)/'Balance Energético (u.físicas)'!Z$64)/1000</f>
        <v>0</v>
      </c>
      <c r="AA14" s="94">
        <f>+(((('Matriz de consumos'!Z14*1000000000)/'Balance Energético (u.físicas)'!AA$63)/1000)/'Balance Energético (u.físicas)'!AA$64)/1000</f>
        <v>0</v>
      </c>
      <c r="AB14" s="94">
        <f>+(((('Matriz de consumos'!AA14*1000000000)/'Balance Energético (u.físicas)'!AB$63)/1000)/'Balance Energético (u.físicas)'!AB$64)/1000</f>
        <v>0</v>
      </c>
      <c r="AC14" s="94">
        <f>+(((('Matriz de consumos'!AB14*1000000000)/'Balance Energético (u.físicas)'!AC$63)/1000)/'Balance Energético (u.físicas)'!AC$64)/1000</f>
        <v>0</v>
      </c>
      <c r="AD14" s="108">
        <f>+(((('Matriz de consumos'!AC14*1000000000)/'Balance Energético (u.físicas)'!AD$63)/1000)/'Balance Energético (u.físicas)'!AD$64)/1000</f>
        <v>0</v>
      </c>
      <c r="AE14" s="108">
        <f>+(((('Matriz de consumos'!AD14*1000000000)/'Balance Energético (u.físicas)'!AE$63)/1000)/'Balance Energético (u.físicas)'!AE$64)/1000</f>
        <v>0</v>
      </c>
      <c r="AF14" s="187"/>
      <c r="AG14" s="187"/>
      <c r="AH14" s="268"/>
    </row>
    <row r="15" spans="1:34" ht="14.6">
      <c r="B15" s="238"/>
      <c r="C15" s="112" t="s">
        <v>47</v>
      </c>
      <c r="D15" s="114">
        <f>+(((('Matriz de consumos'!C15*1000000000)/'Balance Energético (u.físicas)'!D$63)/1000)/'Balance Energético (u.físicas)'!D$64)/1000</f>
        <v>0</v>
      </c>
      <c r="E15" s="94">
        <f>+(((('Matriz de consumos'!D15*1000000000)/'Balance Energético (u.físicas)'!E$63)/1000)/'Balance Energético (u.físicas)'!E$64)/1000</f>
        <v>0</v>
      </c>
      <c r="F15" s="94">
        <f>+(((('Matriz de consumos'!E15*1000000000)/'Balance Energético (u.físicas)'!F$63)/1000)/'Balance Energético (u.físicas)'!F$64)/1000</f>
        <v>553.87632445714291</v>
      </c>
      <c r="G15" s="94">
        <f>+(((('Matriz de consumos'!F15*1000000000)/'Balance Energético (u.físicas)'!G$63)/1000)/'Balance Energético (u.físicas)'!G$64)/1000</f>
        <v>0</v>
      </c>
      <c r="H15" s="94">
        <f>+(((('Matriz de consumos'!G15*1000000000)/'Balance Energético (u.físicas)'!H$63)/1000)/'Balance Energético (u.físicas)'!H$64)/1000</f>
        <v>0</v>
      </c>
      <c r="I15" s="93">
        <f>+(((('Matriz de consumos'!H15*1000000000)/'Balance Energético (u.físicas)'!I$63)/1000)/'Balance Energético (u.físicas)'!I$64)/1000</f>
        <v>0</v>
      </c>
      <c r="J15" s="93">
        <f>+(((('Matriz de consumos'!I15*1000000000)/'Balance Energético (u.físicas)'!J$63)/1000)/'Balance Energético (u.físicas)'!J$64)/1000</f>
        <v>0</v>
      </c>
      <c r="K15" s="93">
        <f>+(((('Matriz de consumos'!J15*1000000000)/'Balance Energético (u.físicas)'!K$63)/1000)/'Balance Energético (u.físicas)'!K$64)/1000</f>
        <v>0</v>
      </c>
      <c r="L15" s="93">
        <f>+(((('Matriz de consumos'!K15*1000000000)/'Balance Energético (u.físicas)'!L$63)/1000)/'Balance Energético (u.físicas)'!L$64)/1000</f>
        <v>0</v>
      </c>
      <c r="M15" s="115">
        <f>+(((('Matriz de consumos'!L15*1000000000)/'Balance Energético (u.físicas)'!M$63)/1000)/'Balance Energético (u.físicas)'!M$64)/1000</f>
        <v>0</v>
      </c>
      <c r="N15" s="94">
        <f>+(((('Matriz de consumos'!M15*1000000000)/'Balance Energético (u.físicas)'!N$63)/1000)/'Balance Energético (u.físicas)'!N$64)/1000</f>
        <v>0</v>
      </c>
      <c r="O15" s="94">
        <f>+(((('Matriz de consumos'!N15*1000000000)/'Balance Energético (u.físicas)'!O$63)/1000)/'Balance Energético (u.físicas)'!O$64)/1000</f>
        <v>0</v>
      </c>
      <c r="P15" s="94">
        <f>+(((('Matriz de consumos'!O15*1000000000)/'Balance Energético (u.físicas)'!P$63)/1000)/'Balance Energético (u.físicas)'!P$64)/1000</f>
        <v>0</v>
      </c>
      <c r="Q15" s="94">
        <f>+(((('Matriz de consumos'!P15*1000000000)/'Balance Energético (u.físicas)'!Q$63)/1000)/'Balance Energético (u.físicas)'!Q$64)/1000</f>
        <v>0</v>
      </c>
      <c r="R15" s="94">
        <f>+(((('Matriz de consumos'!Q15*1000000000)/'Balance Energético (u.físicas)'!R$63)/1000)/'Balance Energético (u.físicas)'!R$64)/1000</f>
        <v>0</v>
      </c>
      <c r="S15" s="94">
        <f>+(((('Matriz de consumos'!R15*1000000000)/'Balance Energético (u.físicas)'!S$63)/1000)/'Balance Energético (u.físicas)'!S$64)/1000</f>
        <v>0</v>
      </c>
      <c r="T15" s="94">
        <f>+(((('Matriz de consumos'!S15*1000000000)/'Balance Energético (u.físicas)'!T$63)/1000)/'Balance Energético (u.físicas)'!T$64)/1000</f>
        <v>0</v>
      </c>
      <c r="U15" s="94">
        <f>+(((('Matriz de consumos'!T15*1000000000)/'Balance Energético (u.físicas)'!U$63)/1000)/'Balance Energético (u.físicas)'!U$64)/1000</f>
        <v>0</v>
      </c>
      <c r="V15" s="94">
        <f>+(((('Matriz de consumos'!U15*1000000000)/'Balance Energético (u.físicas)'!V$63)/1000)/'Balance Energético (u.físicas)'!V$64)/1000</f>
        <v>0</v>
      </c>
      <c r="W15" s="94">
        <f>+(((('Matriz de consumos'!V15*1000000000)/'Balance Energético (u.físicas)'!W$63)/1000)/'Balance Energético (u.físicas)'!W$64)/1000</f>
        <v>0</v>
      </c>
      <c r="X15" s="94">
        <f>+(((('Matriz de consumos'!W15*1000000000)/'Balance Energético (u.físicas)'!X$63)/1000)/'Balance Energético (u.físicas)'!X$64)/1000</f>
        <v>0</v>
      </c>
      <c r="Y15" s="108">
        <f>+(((('Matriz de consumos'!X15*1000000000)/'Balance Energético (u.físicas)'!Y$63)/1000)/'Balance Energético (u.físicas)'!Y$64)/1000</f>
        <v>0</v>
      </c>
      <c r="Z15" s="94">
        <f>+(((('Matriz de consumos'!Y15*1000000000)/'Balance Energético (u.físicas)'!Z$63)/1000)/'Balance Energético (u.físicas)'!Z$64)/1000</f>
        <v>0</v>
      </c>
      <c r="AA15" s="94">
        <f>+(((('Matriz de consumos'!Z15*1000000000)/'Balance Energético (u.físicas)'!AA$63)/1000)/'Balance Energético (u.físicas)'!AA$64)/1000</f>
        <v>0</v>
      </c>
      <c r="AB15" s="94">
        <f>+(((('Matriz de consumos'!AA15*1000000000)/'Balance Energético (u.físicas)'!AB$63)/1000)/'Balance Energético (u.físicas)'!AB$64)/1000</f>
        <v>0</v>
      </c>
      <c r="AC15" s="94">
        <f>+(((('Matriz de consumos'!AB15*1000000000)/'Balance Energético (u.físicas)'!AC$63)/1000)/'Balance Energético (u.físicas)'!AC$64)/1000</f>
        <v>0</v>
      </c>
      <c r="AD15" s="108">
        <f>+(((('Matriz de consumos'!AC15*1000000000)/'Balance Energético (u.físicas)'!AD$63)/1000)/'Balance Energético (u.físicas)'!AD$64)/1000</f>
        <v>0</v>
      </c>
      <c r="AE15" s="108">
        <f>+(((('Matriz de consumos'!AD15*1000000000)/'Balance Energético (u.físicas)'!AE$63)/1000)/'Balance Energético (u.físicas)'!AE$64)/1000</f>
        <v>0</v>
      </c>
      <c r="AF15" s="187"/>
      <c r="AG15" s="187"/>
      <c r="AH15" s="268"/>
    </row>
    <row r="16" spans="1:34" ht="14.6">
      <c r="B16" s="238"/>
      <c r="C16" s="112" t="s">
        <v>48</v>
      </c>
      <c r="D16" s="114">
        <f>+(((('Matriz de consumos'!C16*1000000000)/'Balance Energético (u.físicas)'!D$63)/1000)/'Balance Energético (u.físicas)'!D$64)/1000</f>
        <v>0</v>
      </c>
      <c r="E16" s="94">
        <f>+(((('Matriz de consumos'!D16*1000000000)/'Balance Energético (u.físicas)'!E$63)/1000)/'Balance Energético (u.físicas)'!E$64)/1000</f>
        <v>0</v>
      </c>
      <c r="F16" s="94">
        <f>+(((('Matriz de consumos'!E16*1000000000)/'Balance Energético (u.físicas)'!F$63)/1000)/'Balance Energético (u.físicas)'!F$64)/1000</f>
        <v>0</v>
      </c>
      <c r="G16" s="94">
        <f>+(((('Matriz de consumos'!F16*1000000000)/'Balance Energético (u.físicas)'!G$63)/1000)/'Balance Energético (u.físicas)'!G$64)/1000</f>
        <v>0</v>
      </c>
      <c r="H16" s="94">
        <f>+(((('Matriz de consumos'!G16*1000000000)/'Balance Energético (u.físicas)'!H$63)/1000)/'Balance Energético (u.físicas)'!H$64)/1000</f>
        <v>0</v>
      </c>
      <c r="I16" s="93">
        <f>+(((('Matriz de consumos'!H16*1000000000)/'Balance Energético (u.físicas)'!I$63)/1000)/'Balance Energético (u.físicas)'!I$64)/1000</f>
        <v>0</v>
      </c>
      <c r="J16" s="93">
        <f>+(((('Matriz de consumos'!I16*1000000000)/'Balance Energético (u.físicas)'!J$63)/1000)/'Balance Energético (u.físicas)'!J$64)/1000</f>
        <v>0</v>
      </c>
      <c r="K16" s="93">
        <f>+(((('Matriz de consumos'!J16*1000000000)/'Balance Energético (u.físicas)'!K$63)/1000)/'Balance Energético (u.físicas)'!K$64)/1000</f>
        <v>0</v>
      </c>
      <c r="L16" s="93">
        <f>+(((('Matriz de consumos'!K16*1000000000)/'Balance Energético (u.físicas)'!L$63)/1000)/'Balance Energético (u.físicas)'!L$64)/1000</f>
        <v>0</v>
      </c>
      <c r="M16" s="115">
        <f>+(((('Matriz de consumos'!L16*1000000000)/'Balance Energético (u.físicas)'!M$63)/1000)/'Balance Energético (u.físicas)'!M$64)/1000</f>
        <v>0</v>
      </c>
      <c r="N16" s="94">
        <f>+(((('Matriz de consumos'!M16*1000000000)/'Balance Energético (u.físicas)'!N$63)/1000)/'Balance Energético (u.físicas)'!N$64)/1000</f>
        <v>0</v>
      </c>
      <c r="O16" s="94">
        <f>+(((('Matriz de consumos'!N16*1000000000)/'Balance Energético (u.físicas)'!O$63)/1000)/'Balance Energético (u.físicas)'!O$64)/1000</f>
        <v>0</v>
      </c>
      <c r="P16" s="94">
        <f>+(((('Matriz de consumos'!O16*1000000000)/'Balance Energético (u.físicas)'!P$63)/1000)/'Balance Energético (u.físicas)'!P$64)/1000</f>
        <v>0</v>
      </c>
      <c r="Q16" s="94">
        <f>+(((('Matriz de consumos'!P16*1000000000)/'Balance Energético (u.físicas)'!Q$63)/1000)/'Balance Energético (u.físicas)'!Q$64)/1000</f>
        <v>0</v>
      </c>
      <c r="R16" s="94">
        <f>+(((('Matriz de consumos'!Q16*1000000000)/'Balance Energético (u.físicas)'!R$63)/1000)/'Balance Energético (u.físicas)'!R$64)/1000</f>
        <v>0</v>
      </c>
      <c r="S16" s="94">
        <f>+(((('Matriz de consumos'!R16*1000000000)/'Balance Energético (u.físicas)'!S$63)/1000)/'Balance Energético (u.físicas)'!S$64)/1000</f>
        <v>0</v>
      </c>
      <c r="T16" s="94">
        <f>+(((('Matriz de consumos'!S16*1000000000)/'Balance Energético (u.físicas)'!T$63)/1000)/'Balance Energético (u.físicas)'!T$64)/1000</f>
        <v>0</v>
      </c>
      <c r="U16" s="94">
        <f>+(((('Matriz de consumos'!T16*1000000000)/'Balance Energético (u.físicas)'!U$63)/1000)/'Balance Energético (u.físicas)'!U$64)/1000</f>
        <v>0</v>
      </c>
      <c r="V16" s="94">
        <f>+(((('Matriz de consumos'!U16*1000000000)/'Balance Energético (u.físicas)'!V$63)/1000)/'Balance Energético (u.físicas)'!V$64)/1000</f>
        <v>0</v>
      </c>
      <c r="W16" s="94">
        <f>+(((('Matriz de consumos'!V16*1000000000)/'Balance Energético (u.físicas)'!W$63)/1000)/'Balance Energético (u.físicas)'!W$64)/1000</f>
        <v>0</v>
      </c>
      <c r="X16" s="94">
        <f>+(((('Matriz de consumos'!W16*1000000000)/'Balance Energético (u.físicas)'!X$63)/1000)/'Balance Energético (u.físicas)'!X$64)/1000</f>
        <v>0</v>
      </c>
      <c r="Y16" s="108">
        <f>+(((('Matriz de consumos'!X16*1000000000)/'Balance Energético (u.físicas)'!Y$63)/1000)/'Balance Energético (u.físicas)'!Y$64)/1000</f>
        <v>0</v>
      </c>
      <c r="Z16" s="94">
        <f>+(((('Matriz de consumos'!Y16*1000000000)/'Balance Energético (u.físicas)'!Z$63)/1000)/'Balance Energético (u.físicas)'!Z$64)/1000</f>
        <v>313.20877062857153</v>
      </c>
      <c r="AA16" s="94">
        <f>+(((('Matriz de consumos'!Z16*1000000000)/'Balance Energético (u.físicas)'!AA$63)/1000)/'Balance Energético (u.físicas)'!AA$64)/1000</f>
        <v>0</v>
      </c>
      <c r="AB16" s="94">
        <f>+(((('Matriz de consumos'!AA16*1000000000)/'Balance Energético (u.físicas)'!AB$63)/1000)/'Balance Energético (u.físicas)'!AB$64)/1000</f>
        <v>0</v>
      </c>
      <c r="AC16" s="94">
        <f>+(((('Matriz de consumos'!AB16*1000000000)/'Balance Energético (u.físicas)'!AC$63)/1000)/'Balance Energético (u.físicas)'!AC$64)/1000</f>
        <v>0</v>
      </c>
      <c r="AD16" s="108">
        <f>+(((('Matriz de consumos'!AC16*1000000000)/'Balance Energético (u.físicas)'!AD$63)/1000)/'Balance Energético (u.físicas)'!AD$64)/1000</f>
        <v>0</v>
      </c>
      <c r="AE16" s="108">
        <f>+(((('Matriz de consumos'!AD16*1000000000)/'Balance Energético (u.físicas)'!AE$63)/1000)/'Balance Energético (u.físicas)'!AE$64)/1000</f>
        <v>0</v>
      </c>
      <c r="AF16" s="187"/>
      <c r="AG16" s="187"/>
      <c r="AH16" s="268"/>
    </row>
    <row r="17" spans="2:34" ht="14.6">
      <c r="B17" s="238"/>
      <c r="C17" s="112" t="s">
        <v>49</v>
      </c>
      <c r="D17" s="114">
        <f>+(((('Matriz de consumos'!C17*1000000000)/'Balance Energético (u.físicas)'!D$63)/1000)/'Balance Energético (u.físicas)'!D$64)/1000</f>
        <v>0</v>
      </c>
      <c r="E17" s="94">
        <f>+(((('Matriz de consumos'!D17*1000000000)/'Balance Energético (u.físicas)'!E$63)/1000)/'Balance Energético (u.físicas)'!E$64)/1000</f>
        <v>0.95097551000000002</v>
      </c>
      <c r="F17" s="94">
        <f>+(((('Matriz de consumos'!E17*1000000000)/'Balance Energético (u.físicas)'!F$63)/1000)/'Balance Energético (u.físicas)'!F$64)/1000</f>
        <v>0</v>
      </c>
      <c r="G17" s="94">
        <f>+(((('Matriz de consumos'!F17*1000000000)/'Balance Energético (u.físicas)'!G$63)/1000)/'Balance Energético (u.físicas)'!G$64)/1000</f>
        <v>0</v>
      </c>
      <c r="H17" s="94">
        <f>+(((('Matriz de consumos'!G17*1000000000)/'Balance Energético (u.físicas)'!H$63)/1000)/'Balance Energético (u.físicas)'!H$64)/1000</f>
        <v>0</v>
      </c>
      <c r="I17" s="93">
        <f>+(((('Matriz de consumos'!H17*1000000000)/'Balance Energético (u.físicas)'!I$63)/1000)/'Balance Energético (u.físicas)'!I$64)/1000</f>
        <v>0</v>
      </c>
      <c r="J17" s="93">
        <f>+(((('Matriz de consumos'!I17*1000000000)/'Balance Energético (u.físicas)'!J$63)/1000)/'Balance Energético (u.físicas)'!J$64)/1000</f>
        <v>0</v>
      </c>
      <c r="K17" s="93">
        <f>+(((('Matriz de consumos'!J17*1000000000)/'Balance Energético (u.físicas)'!K$63)/1000)/'Balance Energético (u.físicas)'!K$64)/1000</f>
        <v>0</v>
      </c>
      <c r="L17" s="93">
        <f>+(((('Matriz de consumos'!K17*1000000000)/'Balance Energético (u.físicas)'!L$63)/1000)/'Balance Energético (u.físicas)'!L$64)/1000</f>
        <v>0</v>
      </c>
      <c r="M17" s="115">
        <f>+(((('Matriz de consumos'!L17*1000000000)/'Balance Energético (u.físicas)'!M$63)/1000)/'Balance Energético (u.físicas)'!M$64)/1000</f>
        <v>0</v>
      </c>
      <c r="N17" s="94">
        <f>+(((('Matriz de consumos'!M17*1000000000)/'Balance Energético (u.físicas)'!N$63)/1000)/'Balance Energético (u.físicas)'!N$64)/1000</f>
        <v>0</v>
      </c>
      <c r="O17" s="94">
        <f>+(((('Matriz de consumos'!N17*1000000000)/'Balance Energético (u.físicas)'!O$63)/1000)/'Balance Energético (u.físicas)'!O$64)/1000</f>
        <v>0</v>
      </c>
      <c r="P17" s="94">
        <f>+(((('Matriz de consumos'!O17*1000000000)/'Balance Energético (u.físicas)'!P$63)/1000)/'Balance Energético (u.físicas)'!P$64)/1000</f>
        <v>0</v>
      </c>
      <c r="Q17" s="94">
        <f>+(((('Matriz de consumos'!P17*1000000000)/'Balance Energético (u.físicas)'!Q$63)/1000)/'Balance Energético (u.físicas)'!Q$64)/1000</f>
        <v>0</v>
      </c>
      <c r="R17" s="94">
        <f>+(((('Matriz de consumos'!Q17*1000000000)/'Balance Energético (u.físicas)'!R$63)/1000)/'Balance Energético (u.físicas)'!R$64)/1000</f>
        <v>0</v>
      </c>
      <c r="S17" s="94">
        <f>+(((('Matriz de consumos'!R17*1000000000)/'Balance Energético (u.físicas)'!S$63)/1000)/'Balance Energético (u.físicas)'!S$64)/1000</f>
        <v>0</v>
      </c>
      <c r="T17" s="94">
        <f>+(((('Matriz de consumos'!S17*1000000000)/'Balance Energético (u.físicas)'!T$63)/1000)/'Balance Energético (u.físicas)'!T$64)/1000</f>
        <v>0</v>
      </c>
      <c r="U17" s="94">
        <f>+(((('Matriz de consumos'!T17*1000000000)/'Balance Energético (u.físicas)'!U$63)/1000)/'Balance Energético (u.físicas)'!U$64)/1000</f>
        <v>0</v>
      </c>
      <c r="V17" s="94">
        <f>+(((('Matriz de consumos'!U17*1000000000)/'Balance Energético (u.físicas)'!V$63)/1000)/'Balance Energético (u.físicas)'!V$64)/1000</f>
        <v>0</v>
      </c>
      <c r="W17" s="94">
        <f>+(((('Matriz de consumos'!V17*1000000000)/'Balance Energético (u.físicas)'!W$63)/1000)/'Balance Energético (u.físicas)'!W$64)/1000</f>
        <v>0</v>
      </c>
      <c r="X17" s="94">
        <f>+(((('Matriz de consumos'!W17*1000000000)/'Balance Energético (u.físicas)'!X$63)/1000)/'Balance Energético (u.físicas)'!X$64)/1000</f>
        <v>0</v>
      </c>
      <c r="Y17" s="108">
        <f>+(((('Matriz de consumos'!X17*1000000000)/'Balance Energético (u.físicas)'!Y$63)/1000)/'Balance Energético (u.físicas)'!Y$64)/1000</f>
        <v>0</v>
      </c>
      <c r="Z17" s="94">
        <f>+(((('Matriz de consumos'!Y17*1000000000)/'Balance Energético (u.físicas)'!Z$63)/1000)/'Balance Energético (u.físicas)'!Z$64)/1000</f>
        <v>0</v>
      </c>
      <c r="AA17" s="94">
        <f>+(((('Matriz de consumos'!Z17*1000000000)/'Balance Energético (u.físicas)'!AA$63)/1000)/'Balance Energético (u.físicas)'!AA$64)/1000</f>
        <v>0</v>
      </c>
      <c r="AB17" s="94">
        <f>+(((('Matriz de consumos'!AA17*1000000000)/'Balance Energético (u.físicas)'!AB$63)/1000)/'Balance Energético (u.físicas)'!AB$64)/1000</f>
        <v>0</v>
      </c>
      <c r="AC17" s="94">
        <f>+(((('Matriz de consumos'!AB17*1000000000)/'Balance Energético (u.físicas)'!AC$63)/1000)/'Balance Energético (u.físicas)'!AC$64)/1000</f>
        <v>0</v>
      </c>
      <c r="AD17" s="108">
        <f>+(((('Matriz de consumos'!AC17*1000000000)/'Balance Energético (u.físicas)'!AD$63)/1000)/'Balance Energético (u.físicas)'!AD$64)/1000</f>
        <v>0</v>
      </c>
      <c r="AE17" s="108">
        <f>+(((('Matriz de consumos'!AD17*1000000000)/'Balance Energético (u.físicas)'!AE$63)/1000)/'Balance Energético (u.físicas)'!AE$64)/1000</f>
        <v>0</v>
      </c>
      <c r="AF17" s="187"/>
      <c r="AG17" s="187"/>
      <c r="AH17" s="268"/>
    </row>
    <row r="18" spans="2:34" ht="14.6">
      <c r="B18" s="238"/>
      <c r="C18" s="112" t="s">
        <v>50</v>
      </c>
      <c r="D18" s="114">
        <f>+(((('Matriz de consumos'!C18*1000000000)/'Balance Energético (u.físicas)'!D$63)/1000)/'Balance Energético (u.físicas)'!D$64)/1000</f>
        <v>9388.1870049999998</v>
      </c>
      <c r="E18" s="94">
        <f>+(((('Matriz de consumos'!D18*1000000000)/'Balance Energético (u.físicas)'!E$63)/1000)/'Balance Energético (u.físicas)'!E$64)/1000</f>
        <v>0.57242316399999893</v>
      </c>
      <c r="F18" s="94">
        <f>+(((('Matriz de consumos'!E18*1000000000)/'Balance Energético (u.físicas)'!F$63)/1000)/'Balance Energético (u.físicas)'!F$64)/1000</f>
        <v>0</v>
      </c>
      <c r="G18" s="94">
        <f>+(((('Matriz de consumos'!F18*1000000000)/'Balance Energético (u.físicas)'!G$63)/1000)/'Balance Energético (u.físicas)'!G$64)/1000</f>
        <v>0</v>
      </c>
      <c r="H18" s="94">
        <f>+(((('Matriz de consumos'!G18*1000000000)/'Balance Energético (u.físicas)'!H$63)/1000)/'Balance Energético (u.físicas)'!H$64)/1000</f>
        <v>0</v>
      </c>
      <c r="I18" s="93">
        <f>+(((('Matriz de consumos'!H18*1000000000)/'Balance Energético (u.físicas)'!I$63)/1000)/'Balance Energético (u.físicas)'!I$64)/1000</f>
        <v>0</v>
      </c>
      <c r="J18" s="93">
        <f>+(((('Matriz de consumos'!I18*1000000000)/'Balance Energético (u.físicas)'!J$63)/1000)/'Balance Energético (u.físicas)'!J$64)/1000</f>
        <v>0</v>
      </c>
      <c r="K18" s="93">
        <f>+(((('Matriz de consumos'!J18*1000000000)/'Balance Energético (u.físicas)'!K$63)/1000)/'Balance Energético (u.físicas)'!K$64)/1000</f>
        <v>0</v>
      </c>
      <c r="L18" s="93">
        <f>+(((('Matriz de consumos'!K18*1000000000)/'Balance Energético (u.físicas)'!L$63)/1000)/'Balance Energético (u.físicas)'!L$64)/1000</f>
        <v>0</v>
      </c>
      <c r="M18" s="115">
        <f>+(((('Matriz de consumos'!L18*1000000000)/'Balance Energético (u.físicas)'!M$63)/1000)/'Balance Energético (u.físicas)'!M$64)/1000</f>
        <v>0</v>
      </c>
      <c r="N18" s="94">
        <f>+(((('Matriz de consumos'!M18*1000000000)/'Balance Energético (u.físicas)'!N$63)/1000)/'Balance Energético (u.físicas)'!N$64)/1000</f>
        <v>214.72504199999997</v>
      </c>
      <c r="O18" s="94">
        <f>+(((('Matriz de consumos'!N18*1000000000)/'Balance Energético (u.físicas)'!O$63)/1000)/'Balance Energético (u.físicas)'!O$64)/1000</f>
        <v>77.678066699999988</v>
      </c>
      <c r="P18" s="94">
        <f>+(((('Matriz de consumos'!O18*1000000000)/'Balance Energético (u.físicas)'!P$63)/1000)/'Balance Energético (u.físicas)'!P$64)/1000</f>
        <v>245.69705500000251</v>
      </c>
      <c r="Q18" s="94">
        <f>+(((('Matriz de consumos'!P18*1000000000)/'Balance Energético (u.físicas)'!Q$63)/1000)/'Balance Energético (u.físicas)'!Q$64)/1000</f>
        <v>39.80239199999999</v>
      </c>
      <c r="R18" s="94">
        <f>+(((('Matriz de consumos'!Q18*1000000000)/'Balance Energético (u.físicas)'!R$63)/1000)/'Balance Energético (u.físicas)'!R$64)/1000</f>
        <v>91.321454950000003</v>
      </c>
      <c r="S18" s="94">
        <f>+(((('Matriz de consumos'!R18*1000000000)/'Balance Energético (u.físicas)'!S$63)/1000)/'Balance Energético (u.físicas)'!S$64)/1000</f>
        <v>0.63758899999999918</v>
      </c>
      <c r="T18" s="94">
        <f>+(((('Matriz de consumos'!S18*1000000000)/'Balance Energético (u.físicas)'!T$63)/1000)/'Balance Energético (u.físicas)'!T$64)/1000</f>
        <v>9.0667040000000849</v>
      </c>
      <c r="U18" s="94">
        <f>+(((('Matriz de consumos'!T18*1000000000)/'Balance Energético (u.físicas)'!U$63)/1000)/'Balance Energético (u.físicas)'!U$64)/1000</f>
        <v>536.84737400000006</v>
      </c>
      <c r="V18" s="94">
        <f>+(((('Matriz de consumos'!U18*1000000000)/'Balance Energético (u.físicas)'!V$63)/1000)/'Balance Energético (u.físicas)'!V$64)/1000</f>
        <v>0</v>
      </c>
      <c r="W18" s="94">
        <f>+(((('Matriz de consumos'!V18*1000000000)/'Balance Energético (u.físicas)'!W$63)/1000)/'Balance Energético (u.físicas)'!W$64)/1000</f>
        <v>0</v>
      </c>
      <c r="X18" s="94">
        <f>+(((('Matriz de consumos'!W18*1000000000)/'Balance Energético (u.físicas)'!X$63)/1000)/'Balance Energético (u.físicas)'!X$64)/1000</f>
        <v>0</v>
      </c>
      <c r="Y18" s="108">
        <f>+(((('Matriz de consumos'!X18*1000000000)/'Balance Energético (u.físicas)'!Y$63)/1000)/'Balance Energético (u.físicas)'!Y$64)/1000</f>
        <v>0</v>
      </c>
      <c r="Z18" s="94">
        <f>+(((('Matriz de consumos'!Y18*1000000000)/'Balance Energético (u.físicas)'!Z$63)/1000)/'Balance Energético (u.físicas)'!Z$64)/1000</f>
        <v>0</v>
      </c>
      <c r="AA18" s="94">
        <f>+(((('Matriz de consumos'!Z18*1000000000)/'Balance Energético (u.físicas)'!AA$63)/1000)/'Balance Energético (u.físicas)'!AA$64)/1000</f>
        <v>0</v>
      </c>
      <c r="AB18" s="94">
        <f>+(((('Matriz de consumos'!AA18*1000000000)/'Balance Energético (u.físicas)'!AB$63)/1000)/'Balance Energético (u.físicas)'!AB$64)/1000</f>
        <v>0</v>
      </c>
      <c r="AC18" s="94">
        <f>+(((('Matriz de consumos'!AB18*1000000000)/'Balance Energético (u.físicas)'!AC$63)/1000)/'Balance Energético (u.físicas)'!AC$64)/1000</f>
        <v>0</v>
      </c>
      <c r="AD18" s="108">
        <f>+(((('Matriz de consumos'!AC18*1000000000)/'Balance Energético (u.físicas)'!AD$63)/1000)/'Balance Energético (u.físicas)'!AD$64)/1000</f>
        <v>0</v>
      </c>
      <c r="AE18" s="108">
        <f>+(((('Matriz de consumos'!AD18*1000000000)/'Balance Energético (u.físicas)'!AE$63)/1000)/'Balance Energético (u.físicas)'!AE$64)/1000</f>
        <v>0</v>
      </c>
      <c r="AF18" s="187"/>
      <c r="AG18" s="187"/>
      <c r="AH18" s="268"/>
    </row>
    <row r="19" spans="2:34" ht="14.6">
      <c r="B19" s="238"/>
      <c r="C19" s="113" t="s">
        <v>51</v>
      </c>
      <c r="D19" s="116">
        <f>+(((('Matriz de consumos'!C19*1000000000)/'Balance Energético (u.físicas)'!D$63)/1000)/'Balance Energético (u.físicas)'!D$64)/1000</f>
        <v>0</v>
      </c>
      <c r="E19" s="103">
        <f>+(((('Matriz de consumos'!D19*1000000000)/'Balance Energético (u.físicas)'!E$63)/1000)/'Balance Energético (u.físicas)'!E$64)/1000</f>
        <v>677.74408521571581</v>
      </c>
      <c r="F19" s="103">
        <f>+(((('Matriz de consumos'!E19*1000000000)/'Balance Energético (u.físicas)'!F$63)/1000)/'Balance Energético (u.físicas)'!F$64)/1000</f>
        <v>0</v>
      </c>
      <c r="G19" s="103">
        <f>+(((('Matriz de consumos'!F19*1000000000)/'Balance Energético (u.físicas)'!G$63)/1000)/'Balance Energético (u.físicas)'!G$64)/1000</f>
        <v>0</v>
      </c>
      <c r="H19" s="103">
        <f>+(((('Matriz de consumos'!G19*1000000000)/'Balance Energético (u.físicas)'!H$63)/1000)/'Balance Energético (u.físicas)'!H$64)/1000</f>
        <v>0</v>
      </c>
      <c r="I19" s="104">
        <f>+(((('Matriz de consumos'!H19*1000000000)/'Balance Energético (u.físicas)'!I$63)/1000)/'Balance Energético (u.físicas)'!I$64)/1000</f>
        <v>0</v>
      </c>
      <c r="J19" s="104">
        <f>+(((('Matriz de consumos'!I19*1000000000)/'Balance Energético (u.físicas)'!J$63)/1000)/'Balance Energético (u.físicas)'!J$64)/1000</f>
        <v>0</v>
      </c>
      <c r="K19" s="104">
        <f>+(((('Matriz de consumos'!J19*1000000000)/'Balance Energético (u.físicas)'!K$63)/1000)/'Balance Energético (u.físicas)'!K$64)/1000</f>
        <v>0</v>
      </c>
      <c r="L19" s="104">
        <f>+(((('Matriz de consumos'!K19*1000000000)/'Balance Energético (u.físicas)'!L$63)/1000)/'Balance Energético (u.físicas)'!L$64)/1000</f>
        <v>0</v>
      </c>
      <c r="M19" s="132">
        <f>+(((('Matriz de consumos'!L19*1000000000)/'Balance Energético (u.físicas)'!M$63)/1000)/'Balance Energético (u.físicas)'!M$64)/1000</f>
        <v>0</v>
      </c>
      <c r="N19" s="116">
        <f>+(((('Matriz de consumos'!M19*1000000000)/'Balance Energético (u.físicas)'!N$63)/1000)/'Balance Energético (u.físicas)'!N$64)/1000</f>
        <v>0</v>
      </c>
      <c r="O19" s="103">
        <f>+(((('Matriz de consumos'!N19*1000000000)/'Balance Energético (u.físicas)'!O$63)/1000)/'Balance Energético (u.físicas)'!O$64)/1000</f>
        <v>0</v>
      </c>
      <c r="P19" s="103">
        <f>+(((('Matriz de consumos'!O19*1000000000)/'Balance Energético (u.físicas)'!P$63)/1000)/'Balance Energético (u.físicas)'!P$64)/1000</f>
        <v>0</v>
      </c>
      <c r="Q19" s="103">
        <f>+(((('Matriz de consumos'!P19*1000000000)/'Balance Energético (u.físicas)'!Q$63)/1000)/'Balance Energético (u.físicas)'!Q$64)/1000</f>
        <v>0</v>
      </c>
      <c r="R19" s="103">
        <f>+(((('Matriz de consumos'!Q19*1000000000)/'Balance Energético (u.físicas)'!R$63)/1000)/'Balance Energético (u.físicas)'!R$64)/1000</f>
        <v>0</v>
      </c>
      <c r="S19" s="103">
        <f>+(((('Matriz de consumos'!R19*1000000000)/'Balance Energético (u.físicas)'!S$63)/1000)/'Balance Energético (u.físicas)'!S$64)/1000</f>
        <v>0</v>
      </c>
      <c r="T19" s="103">
        <f>+(((('Matriz de consumos'!S19*1000000000)/'Balance Energético (u.físicas)'!T$63)/1000)/'Balance Energético (u.físicas)'!T$64)/1000</f>
        <v>0</v>
      </c>
      <c r="U19" s="103">
        <f>+(((('Matriz de consumos'!T19*1000000000)/'Balance Energético (u.físicas)'!U$63)/1000)/'Balance Energético (u.físicas)'!U$64)/1000</f>
        <v>0</v>
      </c>
      <c r="V19" s="103">
        <f>+(((('Matriz de consumos'!U19*1000000000)/'Balance Energético (u.físicas)'!V$63)/1000)/'Balance Energético (u.físicas)'!V$64)/1000</f>
        <v>0</v>
      </c>
      <c r="W19" s="103">
        <f>+(((('Matriz de consumos'!V19*1000000000)/'Balance Energético (u.físicas)'!W$63)/1000)/'Balance Energético (u.físicas)'!W$64)/1000</f>
        <v>0</v>
      </c>
      <c r="X19" s="103">
        <f>+(((('Matriz de consumos'!W19*1000000000)/'Balance Energético (u.físicas)'!X$63)/1000)/'Balance Energético (u.físicas)'!X$64)/1000</f>
        <v>0</v>
      </c>
      <c r="Y19" s="109">
        <f>+(((('Matriz de consumos'!X19*1000000000)/'Balance Energético (u.físicas)'!Y$63)/1000)/'Balance Energético (u.físicas)'!Y$64)/1000</f>
        <v>0</v>
      </c>
      <c r="Z19" s="103">
        <f>+(((('Matriz de consumos'!Y19*1000000000)/'Balance Energético (u.físicas)'!Z$63)/1000)/'Balance Energético (u.físicas)'!Z$64)/1000</f>
        <v>0</v>
      </c>
      <c r="AA19" s="103">
        <f>+(((('Matriz de consumos'!Z19*1000000000)/'Balance Energético (u.físicas)'!AA$63)/1000)/'Balance Energético (u.físicas)'!AA$64)/1000</f>
        <v>0</v>
      </c>
      <c r="AB19" s="103">
        <f>+(((('Matriz de consumos'!AA19*1000000000)/'Balance Energético (u.físicas)'!AB$63)/1000)/'Balance Energético (u.físicas)'!AB$64)/1000</f>
        <v>0</v>
      </c>
      <c r="AC19" s="103">
        <f>+(((('Matriz de consumos'!AB19*1000000000)/'Balance Energético (u.físicas)'!AC$63)/1000)/'Balance Energético (u.físicas)'!AC$64)/1000</f>
        <v>0</v>
      </c>
      <c r="AD19" s="109">
        <f>+(((('Matriz de consumos'!AC19*1000000000)/'Balance Energético (u.físicas)'!AD$63)/1000)/'Balance Energético (u.físicas)'!AD$64)/1000</f>
        <v>0</v>
      </c>
      <c r="AE19" s="109">
        <f>+(((('Matriz de consumos'!AD19*1000000000)/'Balance Energético (u.físicas)'!AE$63)/1000)/'Balance Energético (u.físicas)'!AE$64)/1000</f>
        <v>0</v>
      </c>
      <c r="AF19" s="187"/>
      <c r="AG19" s="187"/>
      <c r="AH19" s="268"/>
    </row>
    <row r="20" spans="2:34" ht="14.6">
      <c r="B20" s="238"/>
      <c r="AF20" s="187"/>
      <c r="AG20" s="187"/>
      <c r="AH20" s="268"/>
    </row>
    <row r="21" spans="2:34">
      <c r="B21" s="238"/>
      <c r="C21" s="95" t="s">
        <v>53</v>
      </c>
      <c r="D21" s="101">
        <f>+D22+D30+D45+D51+D56</f>
        <v>0</v>
      </c>
      <c r="E21" s="96">
        <f t="shared" ref="E21:AE21" si="6">+E22+E30+E45+E51+E56</f>
        <v>2314.114011746035</v>
      </c>
      <c r="F21" s="96">
        <f t="shared" si="6"/>
        <v>238.60184479857145</v>
      </c>
      <c r="G21" s="96">
        <f t="shared" si="6"/>
        <v>8981.4481265630329</v>
      </c>
      <c r="H21" s="96">
        <f t="shared" ref="H21" si="7">+H22+H30+H45+H51+H56</f>
        <v>0</v>
      </c>
      <c r="I21" s="96">
        <f t="shared" si="6"/>
        <v>0</v>
      </c>
      <c r="J21" s="96">
        <f t="shared" si="6"/>
        <v>0</v>
      </c>
      <c r="K21" s="96">
        <f t="shared" si="6"/>
        <v>0</v>
      </c>
      <c r="L21" s="96">
        <f t="shared" si="6"/>
        <v>23.452247</v>
      </c>
      <c r="M21" s="96">
        <f t="shared" si="6"/>
        <v>0</v>
      </c>
      <c r="N21" s="101">
        <f t="shared" si="6"/>
        <v>9716.5480086667085</v>
      </c>
      <c r="O21" s="96">
        <f t="shared" si="6"/>
        <v>636.08141272800015</v>
      </c>
      <c r="P21" s="96">
        <f t="shared" si="6"/>
        <v>4731.2991356710945</v>
      </c>
      <c r="Q21" s="96">
        <f t="shared" si="6"/>
        <v>178.7230600750234</v>
      </c>
      <c r="R21" s="96">
        <f t="shared" si="6"/>
        <v>1442.5981048265517</v>
      </c>
      <c r="S21" s="96">
        <f t="shared" si="6"/>
        <v>4.7111077634375658</v>
      </c>
      <c r="T21" s="96">
        <f t="shared" si="6"/>
        <v>1021.4219426188724</v>
      </c>
      <c r="U21" s="96">
        <f t="shared" si="6"/>
        <v>12.911972000000002</v>
      </c>
      <c r="V21" s="96">
        <f t="shared" si="6"/>
        <v>330.26134268992922</v>
      </c>
      <c r="W21" s="96">
        <f t="shared" si="6"/>
        <v>277.8733920928571</v>
      </c>
      <c r="X21" s="110">
        <f t="shared" si="6"/>
        <v>397.20854334489297</v>
      </c>
      <c r="Y21" s="96">
        <f t="shared" si="6"/>
        <v>78630.494571502291</v>
      </c>
      <c r="Z21" s="101">
        <f t="shared" si="6"/>
        <v>4.1430210000000001</v>
      </c>
      <c r="AA21" s="96">
        <f t="shared" si="6"/>
        <v>193050.10989010989</v>
      </c>
      <c r="AB21" s="96">
        <f t="shared" si="6"/>
        <v>13.988461538461538</v>
      </c>
      <c r="AC21" s="110">
        <f t="shared" si="6"/>
        <v>0</v>
      </c>
      <c r="AD21" s="96">
        <f t="shared" si="6"/>
        <v>0</v>
      </c>
      <c r="AE21" s="107">
        <f t="shared" si="6"/>
        <v>0</v>
      </c>
    </row>
    <row r="22" spans="2:34" ht="12.75" customHeight="1">
      <c r="B22" s="238"/>
      <c r="C22" s="118" t="s">
        <v>55</v>
      </c>
      <c r="D22" s="92">
        <f>SUM(D23:D29)</f>
        <v>0</v>
      </c>
      <c r="E22" s="92">
        <f t="shared" ref="E22:AE22" si="8">SUM(E23:E29)</f>
        <v>465.41958228180852</v>
      </c>
      <c r="F22" s="92">
        <f t="shared" si="8"/>
        <v>0</v>
      </c>
      <c r="G22" s="92">
        <f t="shared" si="8"/>
        <v>0</v>
      </c>
      <c r="H22" s="92">
        <f t="shared" ref="H22" si="9">SUM(H23:H29)</f>
        <v>0</v>
      </c>
      <c r="I22" s="92">
        <f t="shared" si="8"/>
        <v>0</v>
      </c>
      <c r="J22" s="92">
        <f t="shared" si="8"/>
        <v>0</v>
      </c>
      <c r="K22" s="92">
        <f t="shared" si="8"/>
        <v>0</v>
      </c>
      <c r="L22" s="92">
        <f t="shared" si="8"/>
        <v>0</v>
      </c>
      <c r="M22" s="92">
        <f t="shared" si="8"/>
        <v>0</v>
      </c>
      <c r="N22" s="120">
        <f t="shared" si="8"/>
        <v>19.903927442600001</v>
      </c>
      <c r="O22" s="92">
        <f t="shared" si="8"/>
        <v>5.4564539999999999</v>
      </c>
      <c r="P22" s="92">
        <f t="shared" si="8"/>
        <v>0</v>
      </c>
      <c r="Q22" s="92">
        <f t="shared" si="8"/>
        <v>0</v>
      </c>
      <c r="R22" s="92">
        <f t="shared" si="8"/>
        <v>2.2426909999999993</v>
      </c>
      <c r="S22" s="92">
        <f t="shared" si="8"/>
        <v>0</v>
      </c>
      <c r="T22" s="92">
        <f t="shared" si="8"/>
        <v>0</v>
      </c>
      <c r="U22" s="92">
        <f t="shared" si="8"/>
        <v>12.911972000000002</v>
      </c>
      <c r="V22" s="92">
        <f t="shared" si="8"/>
        <v>330.26134268992922</v>
      </c>
      <c r="W22" s="92">
        <f t="shared" si="8"/>
        <v>0</v>
      </c>
      <c r="X22" s="121">
        <f t="shared" si="8"/>
        <v>245.39198711816138</v>
      </c>
      <c r="Y22" s="92">
        <f t="shared" si="8"/>
        <v>2783.5178930150869</v>
      </c>
      <c r="Z22" s="120">
        <f t="shared" si="8"/>
        <v>0</v>
      </c>
      <c r="AA22" s="92">
        <f t="shared" si="8"/>
        <v>63678.461538461539</v>
      </c>
      <c r="AB22" s="92">
        <f t="shared" si="8"/>
        <v>13.988461538461538</v>
      </c>
      <c r="AC22" s="121">
        <f t="shared" si="8"/>
        <v>0</v>
      </c>
      <c r="AD22" s="92">
        <f t="shared" si="8"/>
        <v>0</v>
      </c>
      <c r="AE22" s="127">
        <f t="shared" si="8"/>
        <v>0</v>
      </c>
    </row>
    <row r="23" spans="2:34">
      <c r="B23" s="238"/>
      <c r="C23" s="112" t="s">
        <v>44</v>
      </c>
      <c r="D23" s="122">
        <f>'Balance Energético (u.físicas)'!D28</f>
        <v>0</v>
      </c>
      <c r="E23" s="93">
        <f>'Balance Energético (u.físicas)'!E28</f>
        <v>0</v>
      </c>
      <c r="F23" s="93">
        <f>'Balance Energético (u.físicas)'!F28</f>
        <v>0</v>
      </c>
      <c r="G23" s="93">
        <f>'Balance Energético (u.físicas)'!G28</f>
        <v>0</v>
      </c>
      <c r="H23" s="93">
        <f>'Balance Energético (u.físicas)'!H28</f>
        <v>0</v>
      </c>
      <c r="I23" s="93">
        <f>'Balance Energético (u.físicas)'!I28</f>
        <v>0</v>
      </c>
      <c r="J23" s="93">
        <f>'Balance Energético (u.físicas)'!J28</f>
        <v>0</v>
      </c>
      <c r="K23" s="93">
        <f>'Balance Energético (u.físicas)'!K28</f>
        <v>0</v>
      </c>
      <c r="L23" s="93">
        <f>'Balance Energético (u.físicas)'!L28</f>
        <v>0</v>
      </c>
      <c r="M23" s="93">
        <f>'Balance Energético (u.físicas)'!M28</f>
        <v>0</v>
      </c>
      <c r="N23" s="126">
        <f>'Balance Energético (u.físicas)'!N28</f>
        <v>0</v>
      </c>
      <c r="O23" s="93">
        <f>'Balance Energético (u.físicas)'!O28</f>
        <v>0</v>
      </c>
      <c r="P23" s="93">
        <f>'Balance Energético (u.físicas)'!P28</f>
        <v>0</v>
      </c>
      <c r="Q23" s="93">
        <f>'Balance Energético (u.físicas)'!Q28</f>
        <v>0</v>
      </c>
      <c r="R23" s="93">
        <f>'Balance Energético (u.físicas)'!R28</f>
        <v>0</v>
      </c>
      <c r="S23" s="93">
        <f>'Balance Energético (u.físicas)'!S28</f>
        <v>0</v>
      </c>
      <c r="T23" s="93">
        <f>'Balance Energético (u.físicas)'!T28</f>
        <v>0</v>
      </c>
      <c r="U23" s="93">
        <f>'Balance Energético (u.físicas)'!U28</f>
        <v>0</v>
      </c>
      <c r="V23" s="93">
        <f>'Balance Energético (u.físicas)'!V28</f>
        <v>0</v>
      </c>
      <c r="W23" s="93">
        <f>'Balance Energético (u.físicas)'!W28</f>
        <v>0</v>
      </c>
      <c r="X23" s="123">
        <f>'Balance Energético (u.físicas)'!X28</f>
        <v>0</v>
      </c>
      <c r="Y23" s="93">
        <f>'Balance Energético (u.físicas)'!Y28</f>
        <v>0</v>
      </c>
      <c r="Z23" s="122">
        <f>'Balance Energético (u.físicas)'!Z28</f>
        <v>0</v>
      </c>
      <c r="AA23" s="93">
        <f>'Balance Energético (u.físicas)'!AA28</f>
        <v>0</v>
      </c>
      <c r="AB23" s="93">
        <f>'Balance Energético (u.físicas)'!AB28</f>
        <v>0</v>
      </c>
      <c r="AC23" s="123">
        <f>'Balance Energético (u.físicas)'!AE28</f>
        <v>0</v>
      </c>
      <c r="AD23" s="93">
        <f>'Balance Energético (u.físicas)'!AD28</f>
        <v>0</v>
      </c>
      <c r="AE23" s="128">
        <f>'Balance Energético (u.físicas)'!AE28</f>
        <v>0</v>
      </c>
    </row>
    <row r="24" spans="2:34">
      <c r="B24" s="238"/>
      <c r="C24" s="112" t="s">
        <v>6</v>
      </c>
      <c r="D24" s="122">
        <f>'Balance Energético (u.físicas)'!D29</f>
        <v>0</v>
      </c>
      <c r="E24" s="93">
        <f>'Balance Energético (u.físicas)'!E29</f>
        <v>0</v>
      </c>
      <c r="F24" s="93">
        <f>'Balance Energético (u.físicas)'!F29</f>
        <v>0</v>
      </c>
      <c r="G24" s="93">
        <f>'Balance Energético (u.físicas)'!G29</f>
        <v>0</v>
      </c>
      <c r="H24" s="93">
        <f>'Balance Energético (u.físicas)'!H29</f>
        <v>0</v>
      </c>
      <c r="I24" s="93">
        <f>'Balance Energético (u.físicas)'!I29</f>
        <v>0</v>
      </c>
      <c r="J24" s="93">
        <f>'Balance Energético (u.físicas)'!J29</f>
        <v>0</v>
      </c>
      <c r="K24" s="93">
        <f>'Balance Energético (u.físicas)'!K29</f>
        <v>0</v>
      </c>
      <c r="L24" s="93">
        <f>'Balance Energético (u.físicas)'!L29</f>
        <v>0</v>
      </c>
      <c r="M24" s="93">
        <f>'Balance Energético (u.físicas)'!M29</f>
        <v>0</v>
      </c>
      <c r="N24" s="122">
        <f>'Balance Energético (u.físicas)'!N29</f>
        <v>16.889824000000001</v>
      </c>
      <c r="O24" s="93">
        <f>'Balance Energético (u.físicas)'!O29</f>
        <v>0</v>
      </c>
      <c r="P24" s="93">
        <f>'Balance Energético (u.físicas)'!P29</f>
        <v>0</v>
      </c>
      <c r="Q24" s="93">
        <f>'Balance Energético (u.físicas)'!Q29</f>
        <v>0</v>
      </c>
      <c r="R24" s="93">
        <f>'Balance Energético (u.físicas)'!R29</f>
        <v>0</v>
      </c>
      <c r="S24" s="93">
        <f>'Balance Energético (u.físicas)'!S29</f>
        <v>0</v>
      </c>
      <c r="T24" s="93">
        <f>'Balance Energético (u.físicas)'!T29</f>
        <v>0</v>
      </c>
      <c r="U24" s="93">
        <f>'Balance Energético (u.físicas)'!U29</f>
        <v>0</v>
      </c>
      <c r="V24" s="93">
        <f>'Balance Energético (u.físicas)'!V29</f>
        <v>0</v>
      </c>
      <c r="W24" s="93">
        <f>'Balance Energético (u.físicas)'!W29</f>
        <v>0</v>
      </c>
      <c r="X24" s="123">
        <f>'Balance Energético (u.físicas)'!X29</f>
        <v>0</v>
      </c>
      <c r="Y24" s="93">
        <f>'Balance Energético (u.físicas)'!Y29</f>
        <v>2143.1650731945006</v>
      </c>
      <c r="Z24" s="122">
        <f>'Balance Energético (u.físicas)'!Z29</f>
        <v>0</v>
      </c>
      <c r="AA24" s="93">
        <f>'Balance Energético (u.físicas)'!AA29</f>
        <v>0</v>
      </c>
      <c r="AB24" s="93">
        <f>'Balance Energético (u.físicas)'!AB29</f>
        <v>0</v>
      </c>
      <c r="AC24" s="123">
        <f>'Balance Energético (u.físicas)'!AE29</f>
        <v>0</v>
      </c>
      <c r="AD24" s="93">
        <f>'Balance Energético (u.físicas)'!AD29</f>
        <v>0</v>
      </c>
      <c r="AE24" s="128">
        <f>'Balance Energético (u.físicas)'!AE29</f>
        <v>0</v>
      </c>
    </row>
    <row r="25" spans="2:34">
      <c r="B25" s="238"/>
      <c r="C25" s="112" t="s">
        <v>47</v>
      </c>
      <c r="D25" s="122">
        <f>'Balance Energético (u.físicas)'!D30</f>
        <v>0</v>
      </c>
      <c r="E25" s="93">
        <f>'Balance Energético (u.físicas)'!E30</f>
        <v>0</v>
      </c>
      <c r="F25" s="93">
        <f>'Balance Energético (u.físicas)'!F30</f>
        <v>0</v>
      </c>
      <c r="G25" s="93">
        <f>'Balance Energético (u.físicas)'!G30</f>
        <v>0</v>
      </c>
      <c r="H25" s="93">
        <f>'Balance Energético (u.físicas)'!H30</f>
        <v>0</v>
      </c>
      <c r="I25" s="93">
        <f>'Balance Energético (u.físicas)'!I30</f>
        <v>0</v>
      </c>
      <c r="J25" s="93">
        <f>'Balance Energético (u.físicas)'!J30</f>
        <v>0</v>
      </c>
      <c r="K25" s="93">
        <f>'Balance Energético (u.físicas)'!K30</f>
        <v>0</v>
      </c>
      <c r="L25" s="93">
        <f>'Balance Energético (u.físicas)'!L30</f>
        <v>0</v>
      </c>
      <c r="M25" s="93">
        <f>'Balance Energético (u.físicas)'!M30</f>
        <v>0</v>
      </c>
      <c r="N25" s="122">
        <f>'Balance Energético (u.físicas)'!N30</f>
        <v>0</v>
      </c>
      <c r="O25" s="93">
        <f>'Balance Energético (u.físicas)'!O30</f>
        <v>0</v>
      </c>
      <c r="P25" s="93">
        <f>'Balance Energético (u.físicas)'!P30</f>
        <v>0</v>
      </c>
      <c r="Q25" s="93">
        <f>'Balance Energético (u.físicas)'!Q30</f>
        <v>0</v>
      </c>
      <c r="R25" s="93">
        <f>'Balance Energético (u.físicas)'!R30</f>
        <v>0</v>
      </c>
      <c r="S25" s="93">
        <f>'Balance Energético (u.físicas)'!S30</f>
        <v>0</v>
      </c>
      <c r="T25" s="93">
        <f>'Balance Energético (u.físicas)'!T30</f>
        <v>0</v>
      </c>
      <c r="U25" s="93">
        <f>'Balance Energético (u.físicas)'!U30</f>
        <v>0</v>
      </c>
      <c r="V25" s="93">
        <f>'Balance Energético (u.físicas)'!V30</f>
        <v>0</v>
      </c>
      <c r="W25" s="93">
        <f>'Balance Energético (u.físicas)'!W30</f>
        <v>0</v>
      </c>
      <c r="X25" s="123">
        <f>'Balance Energético (u.físicas)'!X30</f>
        <v>0</v>
      </c>
      <c r="Y25" s="93">
        <f>'Balance Energético (u.físicas)'!Y30</f>
        <v>0</v>
      </c>
      <c r="Z25" s="122">
        <f>'Balance Energético (u.físicas)'!Z30</f>
        <v>0</v>
      </c>
      <c r="AA25" s="93">
        <f>'Balance Energético (u.físicas)'!AA30</f>
        <v>32565.714285714286</v>
      </c>
      <c r="AB25" s="93">
        <f>'Balance Energético (u.físicas)'!AB30</f>
        <v>0</v>
      </c>
      <c r="AC25" s="123">
        <f>'Balance Energético (u.físicas)'!AE30</f>
        <v>0</v>
      </c>
      <c r="AD25" s="93">
        <f>'Balance Energético (u.físicas)'!AD30</f>
        <v>0</v>
      </c>
      <c r="AE25" s="128">
        <f>'Balance Energético (u.físicas)'!AE30</f>
        <v>0</v>
      </c>
    </row>
    <row r="26" spans="2:34">
      <c r="B26" s="238"/>
      <c r="C26" s="112" t="s">
        <v>48</v>
      </c>
      <c r="D26" s="122">
        <f>'Balance Energético (u.físicas)'!D31</f>
        <v>0</v>
      </c>
      <c r="E26" s="93">
        <f>'Balance Energético (u.físicas)'!E31</f>
        <v>0</v>
      </c>
      <c r="F26" s="93">
        <f>'Balance Energético (u.físicas)'!F31</f>
        <v>0</v>
      </c>
      <c r="G26" s="93">
        <f>'Balance Energético (u.físicas)'!G31</f>
        <v>0</v>
      </c>
      <c r="H26" s="93">
        <f>'Balance Energético (u.físicas)'!H31</f>
        <v>0</v>
      </c>
      <c r="I26" s="93">
        <f>'Balance Energético (u.físicas)'!I31</f>
        <v>0</v>
      </c>
      <c r="J26" s="93">
        <f>'Balance Energético (u.físicas)'!J31</f>
        <v>0</v>
      </c>
      <c r="K26" s="93">
        <f>'Balance Energético (u.físicas)'!K31</f>
        <v>0</v>
      </c>
      <c r="L26" s="93">
        <f>'Balance Energético (u.físicas)'!L31</f>
        <v>0</v>
      </c>
      <c r="M26" s="93">
        <f>'Balance Energético (u.físicas)'!M31</f>
        <v>0</v>
      </c>
      <c r="N26" s="122">
        <f>'Balance Energético (u.físicas)'!N31</f>
        <v>0</v>
      </c>
      <c r="O26" s="93">
        <f>'Balance Energético (u.físicas)'!O31</f>
        <v>5.4564539999999999</v>
      </c>
      <c r="P26" s="93">
        <f>'Balance Energético (u.físicas)'!P31</f>
        <v>0</v>
      </c>
      <c r="Q26" s="93">
        <f>'Balance Energético (u.físicas)'!Q31</f>
        <v>0</v>
      </c>
      <c r="R26" s="93">
        <f>'Balance Energético (u.físicas)'!R31</f>
        <v>0</v>
      </c>
      <c r="S26" s="93">
        <f>'Balance Energético (u.físicas)'!S31</f>
        <v>0</v>
      </c>
      <c r="T26" s="93">
        <f>'Balance Energético (u.físicas)'!T31</f>
        <v>0</v>
      </c>
      <c r="U26" s="93">
        <f>'Balance Energético (u.físicas)'!U31</f>
        <v>0</v>
      </c>
      <c r="V26" s="93">
        <f>'Balance Energético (u.físicas)'!V31</f>
        <v>0</v>
      </c>
      <c r="W26" s="93">
        <f>'Balance Energético (u.físicas)'!W31</f>
        <v>0</v>
      </c>
      <c r="X26" s="123">
        <f>'Balance Energético (u.físicas)'!X31</f>
        <v>0</v>
      </c>
      <c r="Y26" s="93">
        <f>'Balance Energético (u.físicas)'!Y31</f>
        <v>0</v>
      </c>
      <c r="Z26" s="122">
        <f>'Balance Energético (u.físicas)'!Z31</f>
        <v>0</v>
      </c>
      <c r="AA26" s="93">
        <f>'Balance Energético (u.físicas)'!AA31</f>
        <v>31112.747252747253</v>
      </c>
      <c r="AB26" s="93">
        <f>'Balance Energético (u.físicas)'!AB31</f>
        <v>13.988461538461538</v>
      </c>
      <c r="AC26" s="123">
        <f>'Balance Energético (u.físicas)'!AE31</f>
        <v>0</v>
      </c>
      <c r="AD26" s="93">
        <f>'Balance Energético (u.físicas)'!AD31</f>
        <v>0</v>
      </c>
      <c r="AE26" s="128">
        <f>'Balance Energético (u.físicas)'!AE31</f>
        <v>0</v>
      </c>
    </row>
    <row r="27" spans="2:34">
      <c r="B27" s="238"/>
      <c r="C27" s="112" t="s">
        <v>49</v>
      </c>
      <c r="D27" s="122">
        <f>'Balance Energético (u.físicas)'!D32</f>
        <v>0</v>
      </c>
      <c r="E27" s="93">
        <f>'Balance Energético (u.físicas)'!E32</f>
        <v>0</v>
      </c>
      <c r="F27" s="93">
        <f>'Balance Energético (u.físicas)'!F32</f>
        <v>0</v>
      </c>
      <c r="G27" s="93">
        <f>'Balance Energético (u.físicas)'!G32</f>
        <v>0</v>
      </c>
      <c r="H27" s="93">
        <f>'Balance Energético (u.físicas)'!H32</f>
        <v>0</v>
      </c>
      <c r="I27" s="93">
        <f>'Balance Energético (u.físicas)'!I32</f>
        <v>0</v>
      </c>
      <c r="J27" s="93">
        <f>'Balance Energético (u.físicas)'!J32</f>
        <v>0</v>
      </c>
      <c r="K27" s="93">
        <f>'Balance Energético (u.físicas)'!K32</f>
        <v>0</v>
      </c>
      <c r="L27" s="93">
        <f>'Balance Energético (u.físicas)'!L32</f>
        <v>0</v>
      </c>
      <c r="M27" s="93">
        <f>'Balance Energético (u.físicas)'!M32</f>
        <v>0</v>
      </c>
      <c r="N27" s="122">
        <f>'Balance Energético (u.físicas)'!N32</f>
        <v>0</v>
      </c>
      <c r="O27" s="93">
        <f>'Balance Energético (u.físicas)'!O32</f>
        <v>0</v>
      </c>
      <c r="P27" s="93">
        <f>'Balance Energético (u.físicas)'!P32</f>
        <v>0</v>
      </c>
      <c r="Q27" s="93">
        <f>'Balance Energético (u.físicas)'!Q32</f>
        <v>0</v>
      </c>
      <c r="R27" s="93">
        <f>'Balance Energético (u.físicas)'!R32</f>
        <v>0</v>
      </c>
      <c r="S27" s="93">
        <f>'Balance Energético (u.físicas)'!S32</f>
        <v>0</v>
      </c>
      <c r="T27" s="93">
        <f>'Balance Energético (u.físicas)'!T32</f>
        <v>0</v>
      </c>
      <c r="U27" s="93">
        <f>'Balance Energético (u.físicas)'!U32</f>
        <v>0</v>
      </c>
      <c r="V27" s="93">
        <f>'Balance Energético (u.físicas)'!V32</f>
        <v>0</v>
      </c>
      <c r="W27" s="93">
        <f>'Balance Energético (u.físicas)'!W32</f>
        <v>0</v>
      </c>
      <c r="X27" s="123">
        <f>'Balance Energético (u.físicas)'!X32</f>
        <v>0</v>
      </c>
      <c r="Y27" s="93">
        <f>'Balance Energético (u.físicas)'!Y32</f>
        <v>4.6304198165082093</v>
      </c>
      <c r="Z27" s="122">
        <f>'Balance Energético (u.físicas)'!Z32</f>
        <v>0</v>
      </c>
      <c r="AA27" s="93">
        <f>'Balance Energético (u.físicas)'!AA32</f>
        <v>0</v>
      </c>
      <c r="AB27" s="93">
        <f>'Balance Energético (u.físicas)'!AB32</f>
        <v>0</v>
      </c>
      <c r="AC27" s="123">
        <f>'Balance Energético (u.físicas)'!AE32</f>
        <v>0</v>
      </c>
      <c r="AD27" s="93">
        <f>'Balance Energético (u.físicas)'!AD32</f>
        <v>0</v>
      </c>
      <c r="AE27" s="128">
        <f>'Balance Energético (u.físicas)'!AE32</f>
        <v>0</v>
      </c>
    </row>
    <row r="28" spans="2:34">
      <c r="B28" s="238"/>
      <c r="C28" s="112" t="s">
        <v>50</v>
      </c>
      <c r="D28" s="122">
        <f>'Balance Energético (u.físicas)'!D33</f>
        <v>0</v>
      </c>
      <c r="E28" s="93">
        <f>'Balance Energético (u.físicas)'!E33</f>
        <v>344.16918082586159</v>
      </c>
      <c r="F28" s="93">
        <f>'Balance Energético (u.físicas)'!F33</f>
        <v>0</v>
      </c>
      <c r="G28" s="93">
        <f>'Balance Energético (u.físicas)'!G33</f>
        <v>0</v>
      </c>
      <c r="H28" s="93">
        <f>'Balance Energético (u.físicas)'!H33</f>
        <v>0</v>
      </c>
      <c r="I28" s="93">
        <f>'Balance Energético (u.físicas)'!I33</f>
        <v>0</v>
      </c>
      <c r="J28" s="93">
        <f>'Balance Energético (u.físicas)'!J33</f>
        <v>0</v>
      </c>
      <c r="K28" s="93">
        <f>'Balance Energético (u.físicas)'!K33</f>
        <v>0</v>
      </c>
      <c r="L28" s="93">
        <f>'Balance Energético (u.físicas)'!L33</f>
        <v>0</v>
      </c>
      <c r="M28" s="93">
        <f>'Balance Energético (u.físicas)'!M33</f>
        <v>0</v>
      </c>
      <c r="N28" s="122">
        <f>'Balance Energético (u.físicas)'!N33</f>
        <v>3.0141034426000002</v>
      </c>
      <c r="O28" s="93">
        <f>'Balance Energético (u.físicas)'!O33</f>
        <v>0</v>
      </c>
      <c r="P28" s="93">
        <f>'Balance Energético (u.físicas)'!P33</f>
        <v>0</v>
      </c>
      <c r="Q28" s="93">
        <f>'Balance Energético (u.físicas)'!Q33</f>
        <v>0</v>
      </c>
      <c r="R28" s="93">
        <f>'Balance Energético (u.físicas)'!R33</f>
        <v>2.2426909999999993</v>
      </c>
      <c r="S28" s="93">
        <f>'Balance Energético (u.físicas)'!S33</f>
        <v>0</v>
      </c>
      <c r="T28" s="93">
        <f>'Balance Energético (u.físicas)'!T33</f>
        <v>0</v>
      </c>
      <c r="U28" s="93">
        <f>'Balance Energético (u.físicas)'!U33</f>
        <v>12.911972000000002</v>
      </c>
      <c r="V28" s="93">
        <f>'Balance Energético (u.físicas)'!V33</f>
        <v>330.26134268992922</v>
      </c>
      <c r="W28" s="93">
        <f>'Balance Energético (u.físicas)'!W33</f>
        <v>0</v>
      </c>
      <c r="X28" s="123">
        <f>'Balance Energético (u.físicas)'!X33</f>
        <v>245.39198711816138</v>
      </c>
      <c r="Y28" s="93">
        <f>'Balance Energético (u.físicas)'!Y33</f>
        <v>576.98640000407863</v>
      </c>
      <c r="Z28" s="122">
        <f>'Balance Energético (u.físicas)'!Z33</f>
        <v>0</v>
      </c>
      <c r="AA28" s="93">
        <f>'Balance Energético (u.físicas)'!AA33</f>
        <v>0</v>
      </c>
      <c r="AB28" s="93">
        <f>'Balance Energético (u.físicas)'!AB33</f>
        <v>0</v>
      </c>
      <c r="AC28" s="123">
        <f>'Balance Energético (u.físicas)'!AE33</f>
        <v>0</v>
      </c>
      <c r="AD28" s="93">
        <f>'Balance Energético (u.físicas)'!AD33</f>
        <v>0</v>
      </c>
      <c r="AE28" s="128">
        <f>'Balance Energético (u.físicas)'!AE33</f>
        <v>0</v>
      </c>
    </row>
    <row r="29" spans="2:34">
      <c r="B29" s="238"/>
      <c r="C29" s="113" t="s">
        <v>51</v>
      </c>
      <c r="D29" s="131">
        <f>'Balance Energético (u.físicas)'!D34</f>
        <v>0</v>
      </c>
      <c r="E29" s="104">
        <f>'Balance Energético (u.físicas)'!E34</f>
        <v>121.2504014559469</v>
      </c>
      <c r="F29" s="104">
        <f>'Balance Energético (u.físicas)'!F34</f>
        <v>0</v>
      </c>
      <c r="G29" s="104">
        <f>'Balance Energético (u.físicas)'!G34</f>
        <v>0</v>
      </c>
      <c r="H29" s="104">
        <f>'Balance Energético (u.físicas)'!H34</f>
        <v>0</v>
      </c>
      <c r="I29" s="104">
        <f>'Balance Energético (u.físicas)'!I34</f>
        <v>0</v>
      </c>
      <c r="J29" s="104">
        <f>'Balance Energético (u.físicas)'!J34</f>
        <v>0</v>
      </c>
      <c r="K29" s="104">
        <f>'Balance Energético (u.físicas)'!K34</f>
        <v>0</v>
      </c>
      <c r="L29" s="104">
        <f>'Balance Energético (u.físicas)'!L34</f>
        <v>0</v>
      </c>
      <c r="M29" s="104">
        <f>'Balance Energético (u.físicas)'!M34</f>
        <v>0</v>
      </c>
      <c r="N29" s="131">
        <f>'Balance Energético (u.físicas)'!N34</f>
        <v>0</v>
      </c>
      <c r="O29" s="104">
        <f>'Balance Energético (u.físicas)'!O34</f>
        <v>0</v>
      </c>
      <c r="P29" s="104">
        <f>'Balance Energético (u.físicas)'!P34</f>
        <v>0</v>
      </c>
      <c r="Q29" s="104">
        <f>'Balance Energético (u.físicas)'!Q34</f>
        <v>0</v>
      </c>
      <c r="R29" s="104">
        <f>'Balance Energético (u.físicas)'!R34</f>
        <v>0</v>
      </c>
      <c r="S29" s="104">
        <f>'Balance Energético (u.físicas)'!S34</f>
        <v>0</v>
      </c>
      <c r="T29" s="104">
        <f>'Balance Energético (u.físicas)'!T34</f>
        <v>0</v>
      </c>
      <c r="U29" s="104">
        <f>'Balance Energético (u.físicas)'!U34</f>
        <v>0</v>
      </c>
      <c r="V29" s="104">
        <f>'Balance Energético (u.físicas)'!V34</f>
        <v>0</v>
      </c>
      <c r="W29" s="104">
        <f>'Balance Energético (u.físicas)'!W34</f>
        <v>0</v>
      </c>
      <c r="X29" s="132">
        <f>'Balance Energético (u.físicas)'!X34</f>
        <v>0</v>
      </c>
      <c r="Y29" s="104">
        <f>'Balance Energético (u.físicas)'!Y34</f>
        <v>58.735999999999997</v>
      </c>
      <c r="Z29" s="131">
        <f>'Balance Energético (u.físicas)'!Z34</f>
        <v>0</v>
      </c>
      <c r="AA29" s="104">
        <f>'Balance Energético (u.físicas)'!AA34</f>
        <v>0</v>
      </c>
      <c r="AB29" s="104">
        <f>'Balance Energético (u.físicas)'!AB34</f>
        <v>0</v>
      </c>
      <c r="AC29" s="132">
        <f>'Balance Energético (u.físicas)'!AE34</f>
        <v>0</v>
      </c>
      <c r="AD29" s="104">
        <f>'Balance Energético (u.físicas)'!AD34</f>
        <v>0</v>
      </c>
      <c r="AE29" s="133">
        <f>'Balance Energético (u.físicas)'!AE34</f>
        <v>0</v>
      </c>
    </row>
    <row r="30" spans="2:34">
      <c r="B30" s="238"/>
      <c r="C30" s="118" t="s">
        <v>56</v>
      </c>
      <c r="D30" s="120">
        <f>SUM(D31:D44)</f>
        <v>0</v>
      </c>
      <c r="E30" s="92">
        <f t="shared" ref="E30:AE30" si="10">SUM(E31:E44)</f>
        <v>1035.6519415712962</v>
      </c>
      <c r="F30" s="92">
        <f t="shared" si="10"/>
        <v>238.60184479857145</v>
      </c>
      <c r="G30" s="92">
        <f t="shared" si="10"/>
        <v>3752.1431737929001</v>
      </c>
      <c r="H30" s="92">
        <f t="shared" ref="H30" si="11">SUM(H31:H44)</f>
        <v>0</v>
      </c>
      <c r="I30" s="92">
        <f t="shared" si="10"/>
        <v>0</v>
      </c>
      <c r="J30" s="92">
        <f t="shared" si="10"/>
        <v>0</v>
      </c>
      <c r="K30" s="92">
        <f t="shared" si="10"/>
        <v>0</v>
      </c>
      <c r="L30" s="92">
        <f t="shared" si="10"/>
        <v>9.1157950000000003</v>
      </c>
      <c r="M30" s="92">
        <f t="shared" si="10"/>
        <v>0</v>
      </c>
      <c r="N30" s="120">
        <f t="shared" si="10"/>
        <v>3500.698023364394</v>
      </c>
      <c r="O30" s="92">
        <f t="shared" si="10"/>
        <v>433.09548372800009</v>
      </c>
      <c r="P30" s="92">
        <f t="shared" si="10"/>
        <v>0</v>
      </c>
      <c r="Q30" s="92">
        <f t="shared" si="10"/>
        <v>16.962124602199999</v>
      </c>
      <c r="R30" s="92">
        <f t="shared" si="10"/>
        <v>267.45636752622073</v>
      </c>
      <c r="S30" s="92">
        <f t="shared" si="10"/>
        <v>6.5148001647949233E-2</v>
      </c>
      <c r="T30" s="92">
        <f t="shared" si="10"/>
        <v>64.71668843745914</v>
      </c>
      <c r="U30" s="92">
        <f t="shared" si="10"/>
        <v>0</v>
      </c>
      <c r="V30" s="92">
        <f t="shared" si="10"/>
        <v>0</v>
      </c>
      <c r="W30" s="92">
        <f t="shared" si="10"/>
        <v>277.8733920928571</v>
      </c>
      <c r="X30" s="121">
        <f t="shared" si="10"/>
        <v>0</v>
      </c>
      <c r="Y30" s="92">
        <f t="shared" si="10"/>
        <v>47391.465951971557</v>
      </c>
      <c r="Z30" s="120">
        <f t="shared" si="10"/>
        <v>4.1430210000000001</v>
      </c>
      <c r="AA30" s="92">
        <f t="shared" si="10"/>
        <v>129371.64835164836</v>
      </c>
      <c r="AB30" s="92">
        <f t="shared" si="10"/>
        <v>0</v>
      </c>
      <c r="AC30" s="121">
        <f t="shared" si="10"/>
        <v>0</v>
      </c>
      <c r="AD30" s="92">
        <f t="shared" si="10"/>
        <v>0</v>
      </c>
      <c r="AE30" s="127">
        <f t="shared" si="10"/>
        <v>0</v>
      </c>
    </row>
    <row r="31" spans="2:34">
      <c r="B31" s="238"/>
      <c r="C31" s="119" t="s">
        <v>57</v>
      </c>
      <c r="D31" s="122">
        <f>'Balance Energético (u.físicas)'!D36</f>
        <v>0</v>
      </c>
      <c r="E31" s="93">
        <f>'Balance Energético (u.físicas)'!E36</f>
        <v>163.52384534814257</v>
      </c>
      <c r="F31" s="93">
        <f>'Balance Energético (u.físicas)'!F36</f>
        <v>2.6612745599999998</v>
      </c>
      <c r="G31" s="93">
        <f>'Balance Energético (u.físicas)'!G36</f>
        <v>0</v>
      </c>
      <c r="H31" s="93">
        <f>'Balance Energético (u.físicas)'!H36</f>
        <v>0</v>
      </c>
      <c r="I31" s="93">
        <f>'Balance Energético (u.físicas)'!I36</f>
        <v>0</v>
      </c>
      <c r="J31" s="93">
        <f>'Balance Energético (u.físicas)'!J36</f>
        <v>0</v>
      </c>
      <c r="K31" s="93">
        <f>'Balance Energético (u.físicas)'!K36</f>
        <v>0</v>
      </c>
      <c r="L31" s="93">
        <f>'Balance Energético (u.físicas)'!L36</f>
        <v>0</v>
      </c>
      <c r="M31" s="123">
        <f>'Balance Energético (u.físicas)'!M36</f>
        <v>0</v>
      </c>
      <c r="N31" s="122">
        <f>'Balance Energético (u.físicas)'!N36</f>
        <v>2014.4332142762414</v>
      </c>
      <c r="O31" s="93">
        <f>'Balance Energético (u.físicas)'!O36</f>
        <v>55.760691000000001</v>
      </c>
      <c r="P31" s="93">
        <f>'Balance Energético (u.físicas)'!P36</f>
        <v>0</v>
      </c>
      <c r="Q31" s="93">
        <f>'Balance Energético (u.físicas)'!Q36</f>
        <v>13.5359</v>
      </c>
      <c r="R31" s="93">
        <f>'Balance Energético (u.físicas)'!R36</f>
        <v>5.0220823699999997</v>
      </c>
      <c r="S31" s="93">
        <f>'Balance Energético (u.físicas)'!S36</f>
        <v>0</v>
      </c>
      <c r="T31" s="93">
        <f>'Balance Energético (u.físicas)'!T36</f>
        <v>7.1170000000000001E-3</v>
      </c>
      <c r="U31" s="93">
        <f>'Balance Energético (u.físicas)'!U36</f>
        <v>0</v>
      </c>
      <c r="V31" s="93">
        <f>'Balance Energético (u.físicas)'!V36</f>
        <v>0</v>
      </c>
      <c r="W31" s="93">
        <f>'Balance Energético (u.físicas)'!W36</f>
        <v>1.761541</v>
      </c>
      <c r="X31" s="123">
        <f>'Balance Energético (u.físicas)'!X36</f>
        <v>0</v>
      </c>
      <c r="Y31" s="93">
        <f>'Balance Energético (u.físicas)'!Y36</f>
        <v>26432.809568659995</v>
      </c>
      <c r="Z31" s="122">
        <f>'Balance Energético (u.físicas)'!Z36</f>
        <v>2.7E-2</v>
      </c>
      <c r="AA31" s="93">
        <f>'Balance Energético (u.físicas)'!AA36</f>
        <v>0</v>
      </c>
      <c r="AB31" s="93">
        <f>'Balance Energético (u.físicas)'!AB36</f>
        <v>0</v>
      </c>
      <c r="AC31" s="123">
        <f>'Balance Energético (u.físicas)'!AE36</f>
        <v>0</v>
      </c>
      <c r="AD31" s="93">
        <f>'Balance Energético (u.físicas)'!AD36</f>
        <v>0</v>
      </c>
      <c r="AE31" s="128">
        <f>'Balance Energético (u.físicas)'!AE36</f>
        <v>0</v>
      </c>
    </row>
    <row r="32" spans="2:34">
      <c r="B32" s="238"/>
      <c r="C32" s="119" t="s">
        <v>58</v>
      </c>
      <c r="D32" s="122">
        <f>'Balance Energético (u.físicas)'!D37</f>
        <v>0</v>
      </c>
      <c r="E32" s="93">
        <f>'Balance Energético (u.físicas)'!E37</f>
        <v>75.92627730000001</v>
      </c>
      <c r="F32" s="93">
        <f>'Balance Energético (u.físicas)'!F37</f>
        <v>0</v>
      </c>
      <c r="G32" s="93">
        <f>'Balance Energético (u.físicas)'!G37</f>
        <v>0</v>
      </c>
      <c r="H32" s="93">
        <f>'Balance Energético (u.físicas)'!H37</f>
        <v>0</v>
      </c>
      <c r="I32" s="93">
        <f>'Balance Energético (u.físicas)'!I37</f>
        <v>0</v>
      </c>
      <c r="J32" s="93">
        <f>'Balance Energético (u.físicas)'!J37</f>
        <v>0</v>
      </c>
      <c r="K32" s="93">
        <f>'Balance Energético (u.físicas)'!K37</f>
        <v>0</v>
      </c>
      <c r="L32" s="93">
        <f>'Balance Energético (u.físicas)'!L37</f>
        <v>0</v>
      </c>
      <c r="M32" s="123">
        <f>'Balance Energético (u.físicas)'!M37</f>
        <v>0</v>
      </c>
      <c r="N32" s="122">
        <f>'Balance Energético (u.físicas)'!N37</f>
        <v>73.815991199829696</v>
      </c>
      <c r="O32" s="93">
        <f>'Balance Energético (u.físicas)'!O37</f>
        <v>0.48634529049617597</v>
      </c>
      <c r="P32" s="93">
        <f>'Balance Energético (u.físicas)'!P37</f>
        <v>0</v>
      </c>
      <c r="Q32" s="93">
        <f>'Balance Energético (u.físicas)'!Q37</f>
        <v>0</v>
      </c>
      <c r="R32" s="93">
        <f>'Balance Energético (u.físicas)'!R37</f>
        <v>4.5790800000000003</v>
      </c>
      <c r="S32" s="93">
        <f>'Balance Energético (u.físicas)'!S37</f>
        <v>0</v>
      </c>
      <c r="T32" s="93">
        <f>'Balance Energético (u.físicas)'!T37</f>
        <v>10.824999999999999</v>
      </c>
      <c r="U32" s="93">
        <f>'Balance Energético (u.físicas)'!U37</f>
        <v>0</v>
      </c>
      <c r="V32" s="93">
        <f>'Balance Energético (u.físicas)'!V37</f>
        <v>0</v>
      </c>
      <c r="W32" s="93">
        <f>'Balance Energético (u.físicas)'!W37</f>
        <v>0</v>
      </c>
      <c r="X32" s="123">
        <f>'Balance Energético (u.físicas)'!X37</f>
        <v>0</v>
      </c>
      <c r="Y32" s="93">
        <f>'Balance Energético (u.físicas)'!Y37</f>
        <v>249.73920100000001</v>
      </c>
      <c r="Z32" s="122">
        <f>'Balance Energético (u.físicas)'!Z37</f>
        <v>0</v>
      </c>
      <c r="AA32" s="93">
        <f>'Balance Energético (u.físicas)'!AA37</f>
        <v>0</v>
      </c>
      <c r="AB32" s="93">
        <f>'Balance Energético (u.físicas)'!AB37</f>
        <v>0</v>
      </c>
      <c r="AC32" s="123">
        <f>'Balance Energético (u.físicas)'!AE37</f>
        <v>0</v>
      </c>
      <c r="AD32" s="93">
        <f>'Balance Energético (u.físicas)'!AD37</f>
        <v>0</v>
      </c>
      <c r="AE32" s="128">
        <f>'Balance Energético (u.físicas)'!AE37</f>
        <v>0</v>
      </c>
    </row>
    <row r="33" spans="2:31">
      <c r="B33" s="238"/>
      <c r="C33" s="119" t="s">
        <v>59</v>
      </c>
      <c r="D33" s="122">
        <f>'Balance Energético (u.físicas)'!D38</f>
        <v>0</v>
      </c>
      <c r="E33" s="93">
        <f>'Balance Energético (u.físicas)'!E38</f>
        <v>0</v>
      </c>
      <c r="F33" s="93">
        <f>'Balance Energético (u.físicas)'!F38</f>
        <v>10.695</v>
      </c>
      <c r="G33" s="93">
        <f>'Balance Energético (u.físicas)'!G38</f>
        <v>0</v>
      </c>
      <c r="H33" s="93">
        <f>'Balance Energético (u.físicas)'!H38</f>
        <v>0</v>
      </c>
      <c r="I33" s="93">
        <f>'Balance Energético (u.físicas)'!I38</f>
        <v>0</v>
      </c>
      <c r="J33" s="93">
        <f>'Balance Energético (u.físicas)'!J38</f>
        <v>0</v>
      </c>
      <c r="K33" s="93">
        <f>'Balance Energético (u.físicas)'!K38</f>
        <v>0</v>
      </c>
      <c r="L33" s="93">
        <f>'Balance Energético (u.físicas)'!L38</f>
        <v>0</v>
      </c>
      <c r="M33" s="123">
        <f>'Balance Energético (u.físicas)'!M38</f>
        <v>0</v>
      </c>
      <c r="N33" s="122">
        <f>'Balance Energético (u.físicas)'!N38</f>
        <v>64.356922999999995</v>
      </c>
      <c r="O33" s="93">
        <f>'Balance Energético (u.físicas)'!O38</f>
        <v>0</v>
      </c>
      <c r="P33" s="93">
        <f>'Balance Energético (u.físicas)'!P38</f>
        <v>0</v>
      </c>
      <c r="Q33" s="93">
        <f>'Balance Energético (u.físicas)'!Q38</f>
        <v>0</v>
      </c>
      <c r="R33" s="93">
        <f>'Balance Energético (u.físicas)'!R38</f>
        <v>0</v>
      </c>
      <c r="S33" s="93">
        <f>'Balance Energético (u.físicas)'!S38</f>
        <v>0</v>
      </c>
      <c r="T33" s="93">
        <f>'Balance Energético (u.físicas)'!T38</f>
        <v>0</v>
      </c>
      <c r="U33" s="93">
        <f>'Balance Energético (u.físicas)'!U38</f>
        <v>0</v>
      </c>
      <c r="V33" s="93">
        <f>'Balance Energético (u.físicas)'!V38</f>
        <v>0</v>
      </c>
      <c r="W33" s="93">
        <f>'Balance Energético (u.físicas)'!W38</f>
        <v>0</v>
      </c>
      <c r="X33" s="123">
        <f>'Balance Energético (u.físicas)'!X38</f>
        <v>0</v>
      </c>
      <c r="Y33" s="93">
        <f>'Balance Energético (u.físicas)'!Y38</f>
        <v>655.13900000000001</v>
      </c>
      <c r="Z33" s="122">
        <f>'Balance Energético (u.físicas)'!Z38</f>
        <v>0</v>
      </c>
      <c r="AA33" s="93">
        <f>'Balance Energético (u.físicas)'!AA38</f>
        <v>0</v>
      </c>
      <c r="AB33" s="93">
        <f>'Balance Energético (u.físicas)'!AB38</f>
        <v>0</v>
      </c>
      <c r="AC33" s="123">
        <f>'Balance Energético (u.físicas)'!AE38</f>
        <v>0</v>
      </c>
      <c r="AD33" s="93">
        <f>'Balance Energético (u.físicas)'!AD38</f>
        <v>0</v>
      </c>
      <c r="AE33" s="128">
        <f>'Balance Energético (u.físicas)'!AE38</f>
        <v>0</v>
      </c>
    </row>
    <row r="34" spans="2:31">
      <c r="B34" s="238"/>
      <c r="C34" s="119" t="s">
        <v>60</v>
      </c>
      <c r="D34" s="122">
        <f>'Balance Energético (u.físicas)'!D39</f>
        <v>0</v>
      </c>
      <c r="E34" s="93">
        <f>'Balance Energético (u.físicas)'!E39</f>
        <v>140.81931512000003</v>
      </c>
      <c r="F34" s="93">
        <f>'Balance Energético (u.físicas)'!F39</f>
        <v>0</v>
      </c>
      <c r="G34" s="93">
        <f>'Balance Energético (u.físicas)'!G39</f>
        <v>2754.6115046724849</v>
      </c>
      <c r="H34" s="93">
        <f>'Balance Energético (u.físicas)'!H39</f>
        <v>0</v>
      </c>
      <c r="I34" s="93">
        <f>'Balance Energético (u.físicas)'!I39</f>
        <v>0</v>
      </c>
      <c r="J34" s="93">
        <f>'Balance Energético (u.físicas)'!J39</f>
        <v>0</v>
      </c>
      <c r="K34" s="93">
        <f>'Balance Energético (u.físicas)'!K39</f>
        <v>0</v>
      </c>
      <c r="L34" s="93">
        <f>'Balance Energético (u.físicas)'!L39</f>
        <v>0</v>
      </c>
      <c r="M34" s="123">
        <f>'Balance Energético (u.físicas)'!M39</f>
        <v>0</v>
      </c>
      <c r="N34" s="122">
        <f>'Balance Energético (u.físicas)'!N39</f>
        <v>22.542984834000002</v>
      </c>
      <c r="O34" s="93">
        <f>'Balance Energético (u.físicas)'!O39</f>
        <v>214.20601000000002</v>
      </c>
      <c r="P34" s="93">
        <f>'Balance Energético (u.físicas)'!P39</f>
        <v>0</v>
      </c>
      <c r="Q34" s="93">
        <f>'Balance Energético (u.físicas)'!Q39</f>
        <v>0</v>
      </c>
      <c r="R34" s="93">
        <f>'Balance Energético (u.físicas)'!R39</f>
        <v>11.185831424</v>
      </c>
      <c r="S34" s="93">
        <f>'Balance Energético (u.físicas)'!S39</f>
        <v>0</v>
      </c>
      <c r="T34" s="93">
        <f>'Balance Energético (u.físicas)'!T39</f>
        <v>0</v>
      </c>
      <c r="U34" s="93">
        <f>'Balance Energético (u.físicas)'!U39</f>
        <v>0</v>
      </c>
      <c r="V34" s="93">
        <f>'Balance Energético (u.físicas)'!V39</f>
        <v>0</v>
      </c>
      <c r="W34" s="93">
        <f>'Balance Energético (u.físicas)'!W39</f>
        <v>0</v>
      </c>
      <c r="X34" s="123">
        <f>'Balance Energético (u.físicas)'!X39</f>
        <v>0</v>
      </c>
      <c r="Y34" s="93">
        <f>'Balance Energético (u.físicas)'!Y39</f>
        <v>5580.7297322200011</v>
      </c>
      <c r="Z34" s="122">
        <f>'Balance Energético (u.físicas)'!Z39</f>
        <v>0</v>
      </c>
      <c r="AA34" s="93">
        <f>'Balance Energético (u.físicas)'!AA39</f>
        <v>0</v>
      </c>
      <c r="AB34" s="93">
        <f>'Balance Energético (u.físicas)'!AB39</f>
        <v>0</v>
      </c>
      <c r="AC34" s="123">
        <f>'Balance Energético (u.físicas)'!AE39</f>
        <v>0</v>
      </c>
      <c r="AD34" s="93">
        <f>'Balance Energético (u.físicas)'!AD39</f>
        <v>0</v>
      </c>
      <c r="AE34" s="128">
        <f>'Balance Energético (u.físicas)'!AE39</f>
        <v>0</v>
      </c>
    </row>
    <row r="35" spans="2:31">
      <c r="B35" s="238"/>
      <c r="C35" s="119" t="s">
        <v>61</v>
      </c>
      <c r="D35" s="122">
        <f>'Balance Energético (u.físicas)'!D40</f>
        <v>0</v>
      </c>
      <c r="E35" s="93">
        <f>'Balance Energético (u.físicas)'!E40</f>
        <v>21.911988699496845</v>
      </c>
      <c r="F35" s="93">
        <f>'Balance Energético (u.físicas)'!F40</f>
        <v>2.290083381428571</v>
      </c>
      <c r="G35" s="93">
        <f>'Balance Energético (u.físicas)'!G40</f>
        <v>0</v>
      </c>
      <c r="H35" s="93">
        <f>'Balance Energético (u.físicas)'!H40</f>
        <v>0</v>
      </c>
      <c r="I35" s="93">
        <f>'Balance Energético (u.físicas)'!I40</f>
        <v>0</v>
      </c>
      <c r="J35" s="93">
        <f>'Balance Energético (u.físicas)'!J40</f>
        <v>0</v>
      </c>
      <c r="K35" s="93">
        <f>'Balance Energético (u.físicas)'!K40</f>
        <v>0</v>
      </c>
      <c r="L35" s="93">
        <f>'Balance Energético (u.físicas)'!L40</f>
        <v>0</v>
      </c>
      <c r="M35" s="123">
        <f>'Balance Energético (u.físicas)'!M40</f>
        <v>0</v>
      </c>
      <c r="N35" s="122">
        <f>'Balance Energético (u.físicas)'!N40</f>
        <v>9.9176400000000005</v>
      </c>
      <c r="O35" s="93">
        <f>'Balance Energético (u.físicas)'!O40</f>
        <v>0</v>
      </c>
      <c r="P35" s="93">
        <f>'Balance Energético (u.físicas)'!P40</f>
        <v>0</v>
      </c>
      <c r="Q35" s="93">
        <f>'Balance Energético (u.físicas)'!Q40</f>
        <v>1.5699999999999999E-2</v>
      </c>
      <c r="R35" s="93">
        <f>'Balance Energético (u.físicas)'!R40</f>
        <v>1.2718339509999999</v>
      </c>
      <c r="S35" s="93">
        <f>'Balance Energético (u.físicas)'!S40</f>
        <v>0</v>
      </c>
      <c r="T35" s="93">
        <f>'Balance Energético (u.físicas)'!T40</f>
        <v>0</v>
      </c>
      <c r="U35" s="93">
        <f>'Balance Energético (u.físicas)'!U40</f>
        <v>0</v>
      </c>
      <c r="V35" s="93">
        <f>'Balance Energético (u.físicas)'!V40</f>
        <v>0</v>
      </c>
      <c r="W35" s="93">
        <f>'Balance Energético (u.físicas)'!W40</f>
        <v>5.3688209571428569</v>
      </c>
      <c r="X35" s="123">
        <f>'Balance Energético (u.físicas)'!X40</f>
        <v>0</v>
      </c>
      <c r="Y35" s="93">
        <f>'Balance Energético (u.físicas)'!Y40</f>
        <v>697.90392916990788</v>
      </c>
      <c r="Z35" s="122">
        <f>'Balance Energético (u.físicas)'!Z40</f>
        <v>0</v>
      </c>
      <c r="AA35" s="93">
        <f>'Balance Energético (u.físicas)'!AA40</f>
        <v>129371.64835164836</v>
      </c>
      <c r="AB35" s="93">
        <f>'Balance Energético (u.físicas)'!AB40</f>
        <v>0</v>
      </c>
      <c r="AC35" s="123">
        <f>'Balance Energético (u.físicas)'!AE40</f>
        <v>0</v>
      </c>
      <c r="AD35" s="93">
        <f>'Balance Energético (u.físicas)'!AD40</f>
        <v>0</v>
      </c>
      <c r="AE35" s="128">
        <f>'Balance Energético (u.físicas)'!AE40</f>
        <v>0</v>
      </c>
    </row>
    <row r="36" spans="2:31">
      <c r="B36" s="238"/>
      <c r="C36" s="119" t="s">
        <v>62</v>
      </c>
      <c r="D36" s="122">
        <f>'Balance Energético (u.físicas)'!D41</f>
        <v>0</v>
      </c>
      <c r="E36" s="93">
        <f>'Balance Energético (u.físicas)'!E41</f>
        <v>2.3148680000000001</v>
      </c>
      <c r="F36" s="93">
        <f>'Balance Energético (u.físicas)'!F41</f>
        <v>0</v>
      </c>
      <c r="G36" s="93">
        <f>'Balance Energético (u.físicas)'!G41</f>
        <v>0</v>
      </c>
      <c r="H36" s="93">
        <f>'Balance Energético (u.físicas)'!H41</f>
        <v>0</v>
      </c>
      <c r="I36" s="93">
        <f>'Balance Energético (u.físicas)'!I41</f>
        <v>0</v>
      </c>
      <c r="J36" s="93">
        <f>'Balance Energético (u.físicas)'!J41</f>
        <v>0</v>
      </c>
      <c r="K36" s="93">
        <f>'Balance Energético (u.físicas)'!K41</f>
        <v>0</v>
      </c>
      <c r="L36" s="93">
        <f>'Balance Energético (u.físicas)'!L41</f>
        <v>0</v>
      </c>
      <c r="M36" s="123">
        <f>'Balance Energético (u.físicas)'!M41</f>
        <v>0</v>
      </c>
      <c r="N36" s="122">
        <f>'Balance Energético (u.físicas)'!N41</f>
        <v>1E-3</v>
      </c>
      <c r="O36" s="93">
        <f>'Balance Energético (u.físicas)'!O41</f>
        <v>0</v>
      </c>
      <c r="P36" s="93">
        <f>'Balance Energético (u.físicas)'!P41</f>
        <v>0</v>
      </c>
      <c r="Q36" s="93">
        <f>'Balance Energético (u.físicas)'!Q41</f>
        <v>0</v>
      </c>
      <c r="R36" s="93">
        <f>'Balance Energético (u.físicas)'!R41</f>
        <v>0</v>
      </c>
      <c r="S36" s="93">
        <f>'Balance Energético (u.físicas)'!S41</f>
        <v>0</v>
      </c>
      <c r="T36" s="93">
        <f>'Balance Energético (u.físicas)'!T41</f>
        <v>0</v>
      </c>
      <c r="U36" s="93">
        <f>'Balance Energético (u.físicas)'!U41</f>
        <v>0</v>
      </c>
      <c r="V36" s="93">
        <f>'Balance Energético (u.físicas)'!V41</f>
        <v>0</v>
      </c>
      <c r="W36" s="93">
        <f>'Balance Energético (u.físicas)'!W41</f>
        <v>0</v>
      </c>
      <c r="X36" s="123">
        <f>'Balance Energético (u.físicas)'!X41</f>
        <v>0</v>
      </c>
      <c r="Y36" s="93">
        <f>'Balance Energético (u.físicas)'!Y41</f>
        <v>33.575600000000001</v>
      </c>
      <c r="Z36" s="122">
        <f>'Balance Energético (u.físicas)'!Z41</f>
        <v>0</v>
      </c>
      <c r="AA36" s="93">
        <f>'Balance Energético (u.físicas)'!AA41</f>
        <v>0</v>
      </c>
      <c r="AB36" s="93">
        <f>'Balance Energético (u.físicas)'!AB41</f>
        <v>0</v>
      </c>
      <c r="AC36" s="123">
        <f>'Balance Energético (u.físicas)'!AE41</f>
        <v>0</v>
      </c>
      <c r="AD36" s="93">
        <f>'Balance Energético (u.físicas)'!AD41</f>
        <v>0</v>
      </c>
      <c r="AE36" s="128">
        <f>'Balance Energético (u.físicas)'!AE41</f>
        <v>0</v>
      </c>
    </row>
    <row r="37" spans="2:31">
      <c r="B37" s="238"/>
      <c r="C37" s="119" t="s">
        <v>63</v>
      </c>
      <c r="D37" s="122">
        <f>'Balance Energético (u.físicas)'!D42</f>
        <v>0</v>
      </c>
      <c r="E37" s="93">
        <f>'Balance Energético (u.físicas)'!E42</f>
        <v>12.928639075473718</v>
      </c>
      <c r="F37" s="93">
        <f>'Balance Energético (u.físicas)'!F42</f>
        <v>17.553000000000001</v>
      </c>
      <c r="G37" s="93">
        <f>'Balance Energético (u.físicas)'!G42</f>
        <v>0</v>
      </c>
      <c r="H37" s="93">
        <f>'Balance Energético (u.físicas)'!H42</f>
        <v>0</v>
      </c>
      <c r="I37" s="93">
        <f>'Balance Energético (u.físicas)'!I42</f>
        <v>0</v>
      </c>
      <c r="J37" s="93">
        <f>'Balance Energético (u.físicas)'!J42</f>
        <v>0</v>
      </c>
      <c r="K37" s="93">
        <f>'Balance Energético (u.físicas)'!K42</f>
        <v>0</v>
      </c>
      <c r="L37" s="93">
        <f>'Balance Energético (u.físicas)'!L42</f>
        <v>0</v>
      </c>
      <c r="M37" s="123">
        <f>'Balance Energético (u.físicas)'!M42</f>
        <v>0</v>
      </c>
      <c r="N37" s="122">
        <f>'Balance Energético (u.físicas)'!N42</f>
        <v>6.5878373200000029</v>
      </c>
      <c r="O37" s="93">
        <f>'Balance Energético (u.físicas)'!O42</f>
        <v>0.46899279999999999</v>
      </c>
      <c r="P37" s="93">
        <f>'Balance Energético (u.físicas)'!P42</f>
        <v>0</v>
      </c>
      <c r="Q37" s="93">
        <f>'Balance Energético (u.físicas)'!Q42</f>
        <v>0</v>
      </c>
      <c r="R37" s="93">
        <f>'Balance Energético (u.físicas)'!R42</f>
        <v>0.92179314800000001</v>
      </c>
      <c r="S37" s="93">
        <f>'Balance Energético (u.físicas)'!S42</f>
        <v>0</v>
      </c>
      <c r="T37" s="93">
        <f>'Balance Energético (u.físicas)'!T42</f>
        <v>0</v>
      </c>
      <c r="U37" s="93">
        <f>'Balance Energético (u.físicas)'!U42</f>
        <v>0</v>
      </c>
      <c r="V37" s="93">
        <f>'Balance Energético (u.físicas)'!V42</f>
        <v>0</v>
      </c>
      <c r="W37" s="93">
        <f>'Balance Energético (u.físicas)'!W42</f>
        <v>257.99865755114286</v>
      </c>
      <c r="X37" s="123">
        <f>'Balance Energético (u.físicas)'!X42</f>
        <v>0</v>
      </c>
      <c r="Y37" s="93">
        <f>'Balance Energético (u.físicas)'!Y42</f>
        <v>579.44710567155744</v>
      </c>
      <c r="Z37" s="122">
        <f>'Balance Energético (u.físicas)'!Z42</f>
        <v>0</v>
      </c>
      <c r="AA37" s="93">
        <f>'Balance Energético (u.físicas)'!AA42</f>
        <v>0</v>
      </c>
      <c r="AB37" s="93">
        <f>'Balance Energético (u.físicas)'!AB42</f>
        <v>0</v>
      </c>
      <c r="AC37" s="123">
        <f>'Balance Energético (u.físicas)'!AE42</f>
        <v>0</v>
      </c>
      <c r="AD37" s="93">
        <f>'Balance Energético (u.físicas)'!AD42</f>
        <v>0</v>
      </c>
      <c r="AE37" s="128">
        <f>'Balance Energético (u.físicas)'!AE42</f>
        <v>0</v>
      </c>
    </row>
    <row r="38" spans="2:31">
      <c r="B38" s="238"/>
      <c r="C38" s="119" t="s">
        <v>64</v>
      </c>
      <c r="D38" s="122">
        <f>'Balance Energético (u.físicas)'!D43</f>
        <v>0</v>
      </c>
      <c r="E38" s="93">
        <f>'Balance Energético (u.físicas)'!E43</f>
        <v>1.0825930000000001</v>
      </c>
      <c r="F38" s="93">
        <f>'Balance Energético (u.físicas)'!F43</f>
        <v>52.916160000000005</v>
      </c>
      <c r="G38" s="93">
        <f>'Balance Energético (u.físicas)'!G43</f>
        <v>0</v>
      </c>
      <c r="H38" s="93">
        <f>'Balance Energético (u.físicas)'!H43</f>
        <v>0</v>
      </c>
      <c r="I38" s="93">
        <f>'Balance Energético (u.físicas)'!I43</f>
        <v>0</v>
      </c>
      <c r="J38" s="93">
        <f>'Balance Energético (u.físicas)'!J43</f>
        <v>0</v>
      </c>
      <c r="K38" s="93">
        <f>'Balance Energético (u.físicas)'!K43</f>
        <v>0</v>
      </c>
      <c r="L38" s="93">
        <f>'Balance Energético (u.físicas)'!L43</f>
        <v>0</v>
      </c>
      <c r="M38" s="123">
        <f>'Balance Energético (u.físicas)'!M43</f>
        <v>0</v>
      </c>
      <c r="N38" s="122">
        <f>'Balance Energético (u.físicas)'!N43</f>
        <v>0.2083826</v>
      </c>
      <c r="O38" s="93">
        <f>'Balance Energético (u.físicas)'!O43</f>
        <v>0.57508300000000001</v>
      </c>
      <c r="P38" s="93">
        <f>'Balance Energético (u.físicas)'!P43</f>
        <v>0</v>
      </c>
      <c r="Q38" s="93">
        <f>'Balance Energético (u.físicas)'!Q43</f>
        <v>0</v>
      </c>
      <c r="R38" s="93">
        <f>'Balance Energético (u.físicas)'!R43</f>
        <v>8.330354999999999E-2</v>
      </c>
      <c r="S38" s="93">
        <f>'Balance Energético (u.físicas)'!S43</f>
        <v>0</v>
      </c>
      <c r="T38" s="93">
        <f>'Balance Energético (u.físicas)'!T43</f>
        <v>0</v>
      </c>
      <c r="U38" s="93">
        <f>'Balance Energético (u.físicas)'!U43</f>
        <v>0</v>
      </c>
      <c r="V38" s="93">
        <f>'Balance Energético (u.físicas)'!V43</f>
        <v>0</v>
      </c>
      <c r="W38" s="93">
        <f>'Balance Energético (u.físicas)'!W43</f>
        <v>0</v>
      </c>
      <c r="X38" s="123">
        <f>'Balance Energético (u.físicas)'!X43</f>
        <v>0</v>
      </c>
      <c r="Y38" s="93">
        <f>'Balance Energético (u.físicas)'!Y43</f>
        <v>1.751757</v>
      </c>
      <c r="Z38" s="122">
        <f>'Balance Energético (u.físicas)'!Z43</f>
        <v>2.7717299999999998</v>
      </c>
      <c r="AA38" s="93">
        <f>'Balance Energético (u.físicas)'!AA43</f>
        <v>0</v>
      </c>
      <c r="AB38" s="93">
        <f>'Balance Energético (u.físicas)'!AB43</f>
        <v>0</v>
      </c>
      <c r="AC38" s="123">
        <f>'Balance Energético (u.físicas)'!AE43</f>
        <v>0</v>
      </c>
      <c r="AD38" s="93">
        <f>'Balance Energético (u.físicas)'!AD43</f>
        <v>0</v>
      </c>
      <c r="AE38" s="128">
        <f>'Balance Energético (u.físicas)'!AE43</f>
        <v>0</v>
      </c>
    </row>
    <row r="39" spans="2:31">
      <c r="B39" s="238"/>
      <c r="C39" s="119" t="s">
        <v>65</v>
      </c>
      <c r="D39" s="122">
        <f>'Balance Energético (u.físicas)'!D44</f>
        <v>0</v>
      </c>
      <c r="E39" s="93">
        <f>'Balance Energético (u.físicas)'!E44</f>
        <v>3.7534257574135532</v>
      </c>
      <c r="F39" s="93">
        <f>'Balance Energético (u.físicas)'!F44</f>
        <v>1.089</v>
      </c>
      <c r="G39" s="93">
        <f>'Balance Energético (u.físicas)'!G44</f>
        <v>6.2222E-2</v>
      </c>
      <c r="H39" s="93">
        <f>'Balance Energético (u.físicas)'!H44</f>
        <v>0</v>
      </c>
      <c r="I39" s="93">
        <f>'Balance Energético (u.físicas)'!I44</f>
        <v>0</v>
      </c>
      <c r="J39" s="93">
        <f>'Balance Energético (u.físicas)'!J44</f>
        <v>0</v>
      </c>
      <c r="K39" s="93">
        <f>'Balance Energético (u.físicas)'!K44</f>
        <v>0</v>
      </c>
      <c r="L39" s="93">
        <f>'Balance Energético (u.físicas)'!L44</f>
        <v>0</v>
      </c>
      <c r="M39" s="123">
        <f>'Balance Energético (u.físicas)'!M44</f>
        <v>0</v>
      </c>
      <c r="N39" s="122">
        <f>'Balance Energético (u.físicas)'!N44</f>
        <v>168.23401839600001</v>
      </c>
      <c r="O39" s="93">
        <f>'Balance Energético (u.físicas)'!O44</f>
        <v>68.587855000000005</v>
      </c>
      <c r="P39" s="93">
        <f>'Balance Energético (u.físicas)'!P44</f>
        <v>0</v>
      </c>
      <c r="Q39" s="93">
        <f>'Balance Energético (u.físicas)'!Q44</f>
        <v>4.5000000000000005E-2</v>
      </c>
      <c r="R39" s="93">
        <f>'Balance Energético (u.físicas)'!R44</f>
        <v>3.5653153240000002</v>
      </c>
      <c r="S39" s="93">
        <f>'Balance Energético (u.físicas)'!S44</f>
        <v>0</v>
      </c>
      <c r="T39" s="93">
        <f>'Balance Energético (u.físicas)'!T44</f>
        <v>0</v>
      </c>
      <c r="U39" s="93">
        <f>'Balance Energético (u.físicas)'!U44</f>
        <v>0</v>
      </c>
      <c r="V39" s="93">
        <f>'Balance Energético (u.físicas)'!V44</f>
        <v>0</v>
      </c>
      <c r="W39" s="93">
        <f>'Balance Energético (u.físicas)'!W44</f>
        <v>0</v>
      </c>
      <c r="X39" s="123">
        <f>'Balance Energético (u.físicas)'!X44</f>
        <v>0</v>
      </c>
      <c r="Y39" s="93">
        <f>'Balance Energético (u.físicas)'!Y44</f>
        <v>139.30616876799999</v>
      </c>
      <c r="Z39" s="122">
        <f>'Balance Energético (u.físicas)'!Z44</f>
        <v>0</v>
      </c>
      <c r="AA39" s="93">
        <f>'Balance Energético (u.físicas)'!AA44</f>
        <v>0</v>
      </c>
      <c r="AB39" s="93">
        <f>'Balance Energético (u.físicas)'!AB44</f>
        <v>0</v>
      </c>
      <c r="AC39" s="123">
        <f>'Balance Energético (u.físicas)'!AE44</f>
        <v>0</v>
      </c>
      <c r="AD39" s="93">
        <f>'Balance Energético (u.físicas)'!AD44</f>
        <v>0</v>
      </c>
      <c r="AE39" s="128">
        <f>'Balance Energético (u.físicas)'!AE44</f>
        <v>0</v>
      </c>
    </row>
    <row r="40" spans="2:31">
      <c r="B40" s="238"/>
      <c r="C40" s="119" t="s">
        <v>396</v>
      </c>
      <c r="D40" s="122">
        <f>'Balance Energético (u.físicas)'!D45</f>
        <v>0</v>
      </c>
      <c r="E40" s="93">
        <f>'Balance Energético (u.físicas)'!E45</f>
        <v>20.857317250000001</v>
      </c>
      <c r="F40" s="93">
        <f>'Balance Energético (u.físicas)'!F45</f>
        <v>10.563948857142856</v>
      </c>
      <c r="G40" s="93">
        <f>'Balance Energético (u.físicas)'!G45</f>
        <v>23.693535714285709</v>
      </c>
      <c r="H40" s="93">
        <f>'Balance Energético (u.físicas)'!H45</f>
        <v>0</v>
      </c>
      <c r="I40" s="93">
        <f>'Balance Energético (u.físicas)'!I45</f>
        <v>0</v>
      </c>
      <c r="J40" s="93">
        <f>'Balance Energético (u.físicas)'!J45</f>
        <v>0</v>
      </c>
      <c r="K40" s="93">
        <f>'Balance Energético (u.físicas)'!K45</f>
        <v>0</v>
      </c>
      <c r="L40" s="93">
        <f>'Balance Energético (u.físicas)'!L45</f>
        <v>7.2208709999999998</v>
      </c>
      <c r="M40" s="123">
        <f>'Balance Energético (u.físicas)'!M45</f>
        <v>0</v>
      </c>
      <c r="N40" s="122">
        <f>'Balance Energético (u.físicas)'!N45</f>
        <v>79.607055306000035</v>
      </c>
      <c r="O40" s="93">
        <f>'Balance Energético (u.físicas)'!O45</f>
        <v>10.765304</v>
      </c>
      <c r="P40" s="93">
        <f>'Balance Energético (u.físicas)'!P45</f>
        <v>0</v>
      </c>
      <c r="Q40" s="93">
        <f>'Balance Energético (u.físicas)'!Q45</f>
        <v>3.5000000000000005E-3</v>
      </c>
      <c r="R40" s="93">
        <f>'Balance Energético (u.físicas)'!R45</f>
        <v>37.088574030000004</v>
      </c>
      <c r="S40" s="93">
        <f>'Balance Energético (u.físicas)'!S45</f>
        <v>0</v>
      </c>
      <c r="T40" s="93">
        <f>'Balance Energético (u.físicas)'!T45</f>
        <v>7.099999999999998E-2</v>
      </c>
      <c r="U40" s="93">
        <f>'Balance Energético (u.físicas)'!U45</f>
        <v>0</v>
      </c>
      <c r="V40" s="93">
        <f>'Balance Energético (u.físicas)'!V45</f>
        <v>0</v>
      </c>
      <c r="W40" s="93">
        <f>'Balance Energético (u.físicas)'!W45</f>
        <v>0</v>
      </c>
      <c r="X40" s="123">
        <f>'Balance Energético (u.físicas)'!X45</f>
        <v>0</v>
      </c>
      <c r="Y40" s="93">
        <f>'Balance Energético (u.físicas)'!Y45</f>
        <v>2322.0310979418987</v>
      </c>
      <c r="Z40" s="122">
        <f>'Balance Energético (u.físicas)'!Z45</f>
        <v>0</v>
      </c>
      <c r="AA40" s="93">
        <f>'Balance Energético (u.físicas)'!AA45</f>
        <v>0</v>
      </c>
      <c r="AB40" s="93">
        <f>'Balance Energético (u.físicas)'!AB45</f>
        <v>0</v>
      </c>
      <c r="AC40" s="123">
        <f>'Balance Energético (u.físicas)'!AE45</f>
        <v>0</v>
      </c>
      <c r="AD40" s="93">
        <f>'Balance Energético (u.físicas)'!AD45</f>
        <v>0</v>
      </c>
      <c r="AE40" s="128">
        <f>'Balance Energético (u.físicas)'!AE45</f>
        <v>0</v>
      </c>
    </row>
    <row r="41" spans="2:31">
      <c r="B41" s="238"/>
      <c r="C41" s="119" t="s">
        <v>397</v>
      </c>
      <c r="D41" s="122">
        <f>'Balance Energético (u.físicas)'!D46</f>
        <v>0</v>
      </c>
      <c r="E41" s="93">
        <f>'Balance Energético (u.físicas)'!E46</f>
        <v>54.579665679999991</v>
      </c>
      <c r="F41" s="93">
        <f>'Balance Energético (u.físicas)'!F46</f>
        <v>2.3E-2</v>
      </c>
      <c r="G41" s="93">
        <f>'Balance Energético (u.físicas)'!G46</f>
        <v>0</v>
      </c>
      <c r="H41" s="93">
        <f>'Balance Energético (u.físicas)'!H46</f>
        <v>0</v>
      </c>
      <c r="I41" s="93">
        <f>'Balance Energético (u.físicas)'!I46</f>
        <v>0</v>
      </c>
      <c r="J41" s="93">
        <f>'Balance Energético (u.físicas)'!J46</f>
        <v>0</v>
      </c>
      <c r="K41" s="93">
        <f>'Balance Energético (u.físicas)'!K46</f>
        <v>0</v>
      </c>
      <c r="L41" s="93">
        <f>'Balance Energético (u.físicas)'!L46</f>
        <v>0</v>
      </c>
      <c r="M41" s="123">
        <f>'Balance Energético (u.físicas)'!M46</f>
        <v>0</v>
      </c>
      <c r="N41" s="122">
        <f>'Balance Energético (u.físicas)'!N46</f>
        <v>207.44139063220001</v>
      </c>
      <c r="O41" s="93">
        <f>'Balance Energético (u.físicas)'!O46</f>
        <v>3.7166420000000007</v>
      </c>
      <c r="P41" s="93">
        <f>'Balance Energético (u.físicas)'!P46</f>
        <v>0</v>
      </c>
      <c r="Q41" s="93">
        <f>'Balance Energético (u.físicas)'!Q46</f>
        <v>0.18220800000000001</v>
      </c>
      <c r="R41" s="93">
        <f>'Balance Energético (u.físicas)'!R46</f>
        <v>1.6561768350000003</v>
      </c>
      <c r="S41" s="93">
        <f>'Balance Energético (u.físicas)'!S46</f>
        <v>0</v>
      </c>
      <c r="T41" s="93">
        <f>'Balance Energético (u.físicas)'!T46</f>
        <v>0.45000000000000007</v>
      </c>
      <c r="U41" s="93">
        <f>'Balance Energético (u.físicas)'!U46</f>
        <v>0</v>
      </c>
      <c r="V41" s="93">
        <f>'Balance Energético (u.físicas)'!V46</f>
        <v>0</v>
      </c>
      <c r="W41" s="93">
        <f>'Balance Energético (u.físicas)'!W46</f>
        <v>0</v>
      </c>
      <c r="X41" s="123">
        <f>'Balance Energético (u.físicas)'!X46</f>
        <v>0</v>
      </c>
      <c r="Y41" s="93">
        <f>'Balance Energético (u.físicas)'!Y46</f>
        <v>22.655880999999997</v>
      </c>
      <c r="Z41" s="122">
        <f>'Balance Energético (u.físicas)'!Z46</f>
        <v>0</v>
      </c>
      <c r="AA41" s="93">
        <f>'Balance Energético (u.físicas)'!AA46</f>
        <v>0</v>
      </c>
      <c r="AB41" s="93">
        <f>'Balance Energético (u.físicas)'!AB46</f>
        <v>0</v>
      </c>
      <c r="AC41" s="123">
        <f>'Balance Energético (u.físicas)'!AE46</f>
        <v>0</v>
      </c>
      <c r="AD41" s="93">
        <f>'Balance Energético (u.físicas)'!AD46</f>
        <v>0</v>
      </c>
      <c r="AE41" s="128">
        <f>'Balance Energético (u.físicas)'!AE46</f>
        <v>0</v>
      </c>
    </row>
    <row r="42" spans="2:31">
      <c r="B42" s="238"/>
      <c r="C42" s="119" t="s">
        <v>422</v>
      </c>
      <c r="D42" s="122">
        <f>'Balance Energético (u.físicas)'!D47</f>
        <v>0</v>
      </c>
      <c r="E42" s="93">
        <f>'Balance Energético (u.físicas)'!E47</f>
        <v>21.868365358967988</v>
      </c>
      <c r="F42" s="93">
        <f>'Balance Energético (u.físicas)'!F47</f>
        <v>1.1013599999999999</v>
      </c>
      <c r="G42" s="93">
        <f>'Balance Energético (u.físicas)'!G47</f>
        <v>20.658188099999997</v>
      </c>
      <c r="H42" s="93">
        <f>'Balance Energético (u.físicas)'!H47</f>
        <v>0</v>
      </c>
      <c r="I42" s="93">
        <f>'Balance Energético (u.físicas)'!I47</f>
        <v>0</v>
      </c>
      <c r="J42" s="93">
        <f>'Balance Energético (u.físicas)'!J47</f>
        <v>0</v>
      </c>
      <c r="K42" s="93">
        <f>'Balance Energético (u.físicas)'!K47</f>
        <v>0</v>
      </c>
      <c r="L42" s="93">
        <f>'Balance Energético (u.físicas)'!L47</f>
        <v>0</v>
      </c>
      <c r="M42" s="123">
        <f>'Balance Energético (u.físicas)'!M47</f>
        <v>0</v>
      </c>
      <c r="N42" s="122">
        <f>'Balance Energético (u.físicas)'!N47</f>
        <v>9.3507200000000026E-2</v>
      </c>
      <c r="O42" s="93">
        <f>'Balance Energético (u.físicas)'!O47</f>
        <v>6.0508839999999999</v>
      </c>
      <c r="P42" s="93">
        <f>'Balance Energético (u.físicas)'!P47</f>
        <v>0</v>
      </c>
      <c r="Q42" s="93">
        <f>'Balance Energético (u.físicas)'!Q47</f>
        <v>0</v>
      </c>
      <c r="R42" s="93">
        <f>'Balance Energético (u.físicas)'!R47</f>
        <v>1.6687625150000003</v>
      </c>
      <c r="S42" s="93">
        <f>'Balance Energético (u.físicas)'!S47</f>
        <v>0</v>
      </c>
      <c r="T42" s="93">
        <f>'Balance Energético (u.físicas)'!T47</f>
        <v>0</v>
      </c>
      <c r="U42" s="93">
        <f>'Balance Energético (u.físicas)'!U47</f>
        <v>0</v>
      </c>
      <c r="V42" s="93">
        <f>'Balance Energético (u.físicas)'!V47</f>
        <v>0</v>
      </c>
      <c r="W42" s="93">
        <f>'Balance Energético (u.físicas)'!W47</f>
        <v>0</v>
      </c>
      <c r="X42" s="123">
        <f>'Balance Energético (u.físicas)'!X47</f>
        <v>0</v>
      </c>
      <c r="Y42" s="93">
        <f>'Balance Energético (u.físicas)'!Y47</f>
        <v>174.0733056</v>
      </c>
      <c r="Z42" s="122">
        <f>'Balance Energético (u.físicas)'!Z47</f>
        <v>0</v>
      </c>
      <c r="AA42" s="93">
        <f>'Balance Energético (u.físicas)'!AA47</f>
        <v>0</v>
      </c>
      <c r="AB42" s="93">
        <f>'Balance Energético (u.físicas)'!AB47</f>
        <v>0</v>
      </c>
      <c r="AC42" s="123">
        <f>'Balance Energético (u.físicas)'!AE47</f>
        <v>0</v>
      </c>
      <c r="AD42" s="93">
        <f>'Balance Energético (u.físicas)'!AD47</f>
        <v>0</v>
      </c>
      <c r="AE42" s="128">
        <f>'Balance Energético (u.físicas)'!AE47</f>
        <v>0</v>
      </c>
    </row>
    <row r="43" spans="2:31">
      <c r="B43" s="238"/>
      <c r="C43" s="119" t="s">
        <v>66</v>
      </c>
      <c r="D43" s="122">
        <f>'Balance Energético (u.físicas)'!D48</f>
        <v>0</v>
      </c>
      <c r="E43" s="93">
        <f>'Balance Energético (u.físicas)'!E48</f>
        <v>481.09488971619828</v>
      </c>
      <c r="F43" s="93">
        <f>'Balance Energético (u.físicas)'!F48</f>
        <v>138.48371</v>
      </c>
      <c r="G43" s="93">
        <f>'Balance Energético (u.físicas)'!G48</f>
        <v>951.04620030612909</v>
      </c>
      <c r="H43" s="93">
        <f>'Balance Energético (u.físicas)'!H48</f>
        <v>0</v>
      </c>
      <c r="I43" s="93">
        <f>'Balance Energético (u.físicas)'!I48</f>
        <v>0</v>
      </c>
      <c r="J43" s="93">
        <f>'Balance Energético (u.físicas)'!J48</f>
        <v>0</v>
      </c>
      <c r="K43" s="93">
        <f>'Balance Energético (u.físicas)'!K48</f>
        <v>0</v>
      </c>
      <c r="L43" s="93">
        <f>'Balance Energético (u.físicas)'!L48</f>
        <v>1.8949239999999998</v>
      </c>
      <c r="M43" s="123">
        <f>'Balance Energético (u.físicas)'!M48</f>
        <v>0</v>
      </c>
      <c r="N43" s="122">
        <f>'Balance Energético (u.físicas)'!N48</f>
        <v>403.10416116510004</v>
      </c>
      <c r="O43" s="93">
        <f>'Balance Energético (u.físicas)'!O48</f>
        <v>39.160965373000003</v>
      </c>
      <c r="P43" s="93">
        <f>'Balance Energético (u.físicas)'!P48</f>
        <v>0</v>
      </c>
      <c r="Q43" s="93">
        <f>'Balance Energético (u.físicas)'!Q48</f>
        <v>3.1798166021999998</v>
      </c>
      <c r="R43" s="93">
        <f>'Balance Energético (u.físicas)'!R48</f>
        <v>199.24209462922073</v>
      </c>
      <c r="S43" s="93">
        <f>'Balance Energético (u.físicas)'!S48</f>
        <v>6.5148001647949233E-2</v>
      </c>
      <c r="T43" s="93">
        <f>'Balance Energético (u.físicas)'!T48</f>
        <v>33.069571437459139</v>
      </c>
      <c r="U43" s="93">
        <f>'Balance Energético (u.físicas)'!U48</f>
        <v>0</v>
      </c>
      <c r="V43" s="93">
        <f>'Balance Energético (u.físicas)'!V48</f>
        <v>0</v>
      </c>
      <c r="W43" s="93">
        <f>'Balance Energético (u.físicas)'!W48</f>
        <v>12.74437258457143</v>
      </c>
      <c r="X43" s="123">
        <f>'Balance Energético (u.físicas)'!X48</f>
        <v>0</v>
      </c>
      <c r="Y43" s="93">
        <f>'Balance Energético (u.físicas)'!Y48</f>
        <v>9410.8004053045952</v>
      </c>
      <c r="Z43" s="122">
        <f>'Balance Energético (u.físicas)'!Z48</f>
        <v>1.3442909999999999</v>
      </c>
      <c r="AA43" s="93">
        <f>'Balance Energético (u.físicas)'!AA48</f>
        <v>0</v>
      </c>
      <c r="AB43" s="93">
        <f>'Balance Energético (u.físicas)'!AB48</f>
        <v>0</v>
      </c>
      <c r="AC43" s="123">
        <f>'Balance Energético (u.físicas)'!AE48</f>
        <v>0</v>
      </c>
      <c r="AD43" s="93">
        <f>'Balance Energético (u.físicas)'!AD48</f>
        <v>0</v>
      </c>
      <c r="AE43" s="128">
        <f>'Balance Energético (u.físicas)'!AE48</f>
        <v>0</v>
      </c>
    </row>
    <row r="44" spans="2:31">
      <c r="B44" s="238"/>
      <c r="C44" s="29" t="s">
        <v>67</v>
      </c>
      <c r="D44" s="131">
        <f>'Balance Energético (u.físicas)'!D49</f>
        <v>0</v>
      </c>
      <c r="E44" s="104">
        <f>'Balance Energético (u.físicas)'!E49</f>
        <v>34.990751265603251</v>
      </c>
      <c r="F44" s="104">
        <f>'Balance Energético (u.físicas)'!F49</f>
        <v>1.2253080000000001</v>
      </c>
      <c r="G44" s="104">
        <f>'Balance Energético (u.físicas)'!G49</f>
        <v>2.071523</v>
      </c>
      <c r="H44" s="104">
        <f>'Balance Energético (u.físicas)'!H49</f>
        <v>0</v>
      </c>
      <c r="I44" s="104">
        <f>'Balance Energético (u.físicas)'!I49</f>
        <v>0</v>
      </c>
      <c r="J44" s="104">
        <f>'Balance Energético (u.físicas)'!J49</f>
        <v>0</v>
      </c>
      <c r="K44" s="104">
        <f>'Balance Energético (u.físicas)'!K49</f>
        <v>0</v>
      </c>
      <c r="L44" s="104">
        <f>'Balance Energético (u.físicas)'!L49</f>
        <v>0</v>
      </c>
      <c r="M44" s="132">
        <f>'Balance Energético (u.físicas)'!M49</f>
        <v>0</v>
      </c>
      <c r="N44" s="131">
        <f>'Balance Energético (u.físicas)'!N49</f>
        <v>450.35391743502311</v>
      </c>
      <c r="O44" s="104">
        <f>'Balance Energético (u.físicas)'!O49</f>
        <v>33.31671126450383</v>
      </c>
      <c r="P44" s="104">
        <f>'Balance Energético (u.físicas)'!P49</f>
        <v>0</v>
      </c>
      <c r="Q44" s="104">
        <f>'Balance Energético (u.físicas)'!Q49</f>
        <v>0</v>
      </c>
      <c r="R44" s="104">
        <f>'Balance Energético (u.físicas)'!R49</f>
        <v>1.1715197499999996</v>
      </c>
      <c r="S44" s="104">
        <f>'Balance Energético (u.físicas)'!S49</f>
        <v>0</v>
      </c>
      <c r="T44" s="104">
        <f>'Balance Energético (u.físicas)'!T49</f>
        <v>20.293999999999997</v>
      </c>
      <c r="U44" s="104">
        <f>'Balance Energético (u.físicas)'!U49</f>
        <v>0</v>
      </c>
      <c r="V44" s="104">
        <f>'Balance Energético (u.físicas)'!V49</f>
        <v>0</v>
      </c>
      <c r="W44" s="104">
        <f>'Balance Energético (u.físicas)'!W49</f>
        <v>0</v>
      </c>
      <c r="X44" s="132">
        <f>'Balance Energético (u.físicas)'!X49</f>
        <v>0</v>
      </c>
      <c r="Y44" s="104">
        <f>'Balance Energético (u.físicas)'!Y49</f>
        <v>1091.5031996356056</v>
      </c>
      <c r="Z44" s="131">
        <f>'Balance Energético (u.físicas)'!Z49</f>
        <v>0</v>
      </c>
      <c r="AA44" s="104">
        <f>'Balance Energético (u.físicas)'!AA49</f>
        <v>0</v>
      </c>
      <c r="AB44" s="104">
        <f>'Balance Energético (u.físicas)'!AB49</f>
        <v>0</v>
      </c>
      <c r="AC44" s="132">
        <f>'Balance Energético (u.físicas)'!AE49</f>
        <v>0</v>
      </c>
      <c r="AD44" s="104">
        <f>'Balance Energético (u.físicas)'!AD49</f>
        <v>0</v>
      </c>
      <c r="AE44" s="133">
        <f>'Balance Energético (u.físicas)'!AE49</f>
        <v>0</v>
      </c>
    </row>
    <row r="45" spans="2:31">
      <c r="B45" s="238"/>
      <c r="C45" s="118" t="s">
        <v>68</v>
      </c>
      <c r="D45" s="120">
        <f>SUM(D46:D49)</f>
        <v>0</v>
      </c>
      <c r="E45" s="92">
        <f t="shared" ref="E45:AE45" si="12">SUM(E46:E49)</f>
        <v>9.2606979999999997</v>
      </c>
      <c r="F45" s="92">
        <f t="shared" si="12"/>
        <v>0</v>
      </c>
      <c r="G45" s="92">
        <f t="shared" si="12"/>
        <v>0</v>
      </c>
      <c r="H45" s="92">
        <f t="shared" ref="H45" si="13">SUM(H46:H49)</f>
        <v>0</v>
      </c>
      <c r="I45" s="92">
        <f t="shared" si="12"/>
        <v>0</v>
      </c>
      <c r="J45" s="92">
        <f t="shared" si="12"/>
        <v>0</v>
      </c>
      <c r="K45" s="92">
        <f t="shared" si="12"/>
        <v>0</v>
      </c>
      <c r="L45" s="92">
        <f t="shared" si="12"/>
        <v>0</v>
      </c>
      <c r="M45" s="121">
        <f t="shared" si="12"/>
        <v>0</v>
      </c>
      <c r="N45" s="120">
        <f t="shared" si="12"/>
        <v>5759.5164025731137</v>
      </c>
      <c r="O45" s="92">
        <f t="shared" si="12"/>
        <v>194.098839</v>
      </c>
      <c r="P45" s="92">
        <f t="shared" si="12"/>
        <v>4731.2991356710945</v>
      </c>
      <c r="Q45" s="92">
        <f t="shared" si="12"/>
        <v>8.4402582793000001</v>
      </c>
      <c r="R45" s="92">
        <f t="shared" si="12"/>
        <v>16.083815179000002</v>
      </c>
      <c r="S45" s="92">
        <f t="shared" si="12"/>
        <v>3.8240707617896166</v>
      </c>
      <c r="T45" s="92">
        <f t="shared" si="12"/>
        <v>955.70038918108139</v>
      </c>
      <c r="U45" s="92">
        <f t="shared" si="12"/>
        <v>0</v>
      </c>
      <c r="V45" s="92">
        <f t="shared" si="12"/>
        <v>0</v>
      </c>
      <c r="W45" s="92">
        <f t="shared" si="12"/>
        <v>0</v>
      </c>
      <c r="X45" s="121">
        <f t="shared" si="12"/>
        <v>0</v>
      </c>
      <c r="Y45" s="92">
        <f t="shared" si="12"/>
        <v>770.52246631419086</v>
      </c>
      <c r="Z45" s="120">
        <f t="shared" si="12"/>
        <v>0</v>
      </c>
      <c r="AA45" s="92">
        <f t="shared" si="12"/>
        <v>0</v>
      </c>
      <c r="AB45" s="92">
        <f t="shared" si="12"/>
        <v>0</v>
      </c>
      <c r="AC45" s="121">
        <f t="shared" si="12"/>
        <v>0</v>
      </c>
      <c r="AD45" s="92">
        <f t="shared" si="12"/>
        <v>0</v>
      </c>
      <c r="AE45" s="127">
        <f t="shared" si="12"/>
        <v>0</v>
      </c>
    </row>
    <row r="46" spans="2:31">
      <c r="B46" s="238"/>
      <c r="C46" s="119" t="s">
        <v>69</v>
      </c>
      <c r="D46" s="122">
        <f>'Balance Energético (u.físicas)'!D51</f>
        <v>0</v>
      </c>
      <c r="E46" s="93">
        <f>'Balance Energético (u.físicas)'!E51</f>
        <v>9.2606979999999997</v>
      </c>
      <c r="F46" s="93">
        <f>'Balance Energético (u.físicas)'!F51</f>
        <v>0</v>
      </c>
      <c r="G46" s="93">
        <f>'Balance Energético (u.físicas)'!G51</f>
        <v>0</v>
      </c>
      <c r="H46" s="93">
        <f>'Balance Energético (u.físicas)'!H51</f>
        <v>0</v>
      </c>
      <c r="I46" s="93">
        <f>'Balance Energético (u.físicas)'!I51</f>
        <v>0</v>
      </c>
      <c r="J46" s="93">
        <f>'Balance Energético (u.físicas)'!J51</f>
        <v>0</v>
      </c>
      <c r="K46" s="93">
        <f>'Balance Energético (u.físicas)'!K51</f>
        <v>0</v>
      </c>
      <c r="L46" s="93">
        <f>'Balance Energético (u.físicas)'!L51</f>
        <v>0</v>
      </c>
      <c r="M46" s="123">
        <f>'Balance Energético (u.físicas)'!M51</f>
        <v>0</v>
      </c>
      <c r="N46" s="122">
        <f>'Balance Energético (u.físicas)'!N51</f>
        <v>5468.2913538571138</v>
      </c>
      <c r="O46" s="93">
        <f>'Balance Energético (u.físicas)'!O51</f>
        <v>4.3272360000000001</v>
      </c>
      <c r="P46" s="93">
        <f>'Balance Energético (u.físicas)'!P51</f>
        <v>4730.6275806210942</v>
      </c>
      <c r="Q46" s="93">
        <f>'Balance Energético (u.físicas)'!Q51</f>
        <v>8.4402582793000001</v>
      </c>
      <c r="R46" s="93">
        <f>'Balance Energético (u.físicas)'!R51</f>
        <v>15.936514169000001</v>
      </c>
      <c r="S46" s="93">
        <f>'Balance Energético (u.físicas)'!S51</f>
        <v>2.0999999999999998E-2</v>
      </c>
      <c r="T46" s="93">
        <f>'Balance Energético (u.físicas)'!T51</f>
        <v>0.63096299999999994</v>
      </c>
      <c r="U46" s="93">
        <f>'Balance Energético (u.físicas)'!U51</f>
        <v>0</v>
      </c>
      <c r="V46" s="93">
        <f>'Balance Energético (u.físicas)'!V51</f>
        <v>0</v>
      </c>
      <c r="W46" s="93">
        <f>'Balance Energético (u.físicas)'!W51</f>
        <v>0</v>
      </c>
      <c r="X46" s="123">
        <f>'Balance Energético (u.físicas)'!X51</f>
        <v>0</v>
      </c>
      <c r="Y46" s="93">
        <f>'Balance Energético (u.físicas)'!Y51</f>
        <v>296.01772257808</v>
      </c>
      <c r="Z46" s="122">
        <f>'Balance Energético (u.físicas)'!Z51</f>
        <v>0</v>
      </c>
      <c r="AA46" s="93">
        <f>'Balance Energético (u.físicas)'!AA51</f>
        <v>0</v>
      </c>
      <c r="AB46" s="93">
        <f>'Balance Energético (u.físicas)'!AB51</f>
        <v>0</v>
      </c>
      <c r="AC46" s="123">
        <f>'Balance Energético (u.físicas)'!AE51</f>
        <v>0</v>
      </c>
      <c r="AD46" s="93">
        <f>'Balance Energético (u.físicas)'!AD51</f>
        <v>0</v>
      </c>
      <c r="AE46" s="128">
        <f>'Balance Energético (u.físicas)'!AE51</f>
        <v>0</v>
      </c>
    </row>
    <row r="47" spans="2:31">
      <c r="B47" s="238"/>
      <c r="C47" s="119" t="s">
        <v>70</v>
      </c>
      <c r="D47" s="122">
        <f>'Balance Energético (u.físicas)'!D52</f>
        <v>0</v>
      </c>
      <c r="E47" s="93">
        <f>'Balance Energético (u.físicas)'!E52</f>
        <v>0</v>
      </c>
      <c r="F47" s="93">
        <f>'Balance Energético (u.físicas)'!F52</f>
        <v>0</v>
      </c>
      <c r="G47" s="93">
        <f>'Balance Energético (u.físicas)'!G52</f>
        <v>0</v>
      </c>
      <c r="H47" s="93">
        <f>'Balance Energético (u.físicas)'!H52</f>
        <v>0</v>
      </c>
      <c r="I47" s="93">
        <f>'Balance Energético (u.físicas)'!I52</f>
        <v>0</v>
      </c>
      <c r="J47" s="93">
        <f>'Balance Energético (u.físicas)'!J52</f>
        <v>0</v>
      </c>
      <c r="K47" s="93">
        <f>'Balance Energético (u.físicas)'!K52</f>
        <v>0</v>
      </c>
      <c r="L47" s="93">
        <f>'Balance Energético (u.físicas)'!L52</f>
        <v>0</v>
      </c>
      <c r="M47" s="123">
        <f>'Balance Energético (u.físicas)'!M52</f>
        <v>0</v>
      </c>
      <c r="N47" s="122">
        <f>'Balance Energético (u.físicas)'!N52</f>
        <v>49.379922999999998</v>
      </c>
      <c r="O47" s="93">
        <f>'Balance Energético (u.físicas)'!O52</f>
        <v>0</v>
      </c>
      <c r="P47" s="93">
        <f>'Balance Energético (u.físicas)'!P52</f>
        <v>0</v>
      </c>
      <c r="Q47" s="93">
        <f>'Balance Energético (u.físicas)'!Q52</f>
        <v>0</v>
      </c>
      <c r="R47" s="93">
        <f>'Balance Energético (u.físicas)'!R52</f>
        <v>3.6575300000000004E-3</v>
      </c>
      <c r="S47" s="93">
        <f>'Balance Energético (u.físicas)'!S52</f>
        <v>0</v>
      </c>
      <c r="T47" s="93">
        <f>'Balance Energético (u.físicas)'!T52</f>
        <v>0</v>
      </c>
      <c r="U47" s="93">
        <f>'Balance Energético (u.físicas)'!U52</f>
        <v>0</v>
      </c>
      <c r="V47" s="93">
        <f>'Balance Energético (u.físicas)'!V52</f>
        <v>0</v>
      </c>
      <c r="W47" s="93">
        <f>'Balance Energético (u.físicas)'!W52</f>
        <v>0</v>
      </c>
      <c r="X47" s="123">
        <f>'Balance Energético (u.físicas)'!X52</f>
        <v>0</v>
      </c>
      <c r="Y47" s="93">
        <f>'Balance Energético (u.físicas)'!Y52</f>
        <v>466.94160571999998</v>
      </c>
      <c r="Z47" s="122">
        <f>'Balance Energético (u.físicas)'!Z52</f>
        <v>0</v>
      </c>
      <c r="AA47" s="93">
        <f>'Balance Energético (u.físicas)'!AA52</f>
        <v>0</v>
      </c>
      <c r="AB47" s="93">
        <f>'Balance Energético (u.físicas)'!AB52</f>
        <v>0</v>
      </c>
      <c r="AC47" s="123">
        <f>'Balance Energético (u.físicas)'!AE52</f>
        <v>0</v>
      </c>
      <c r="AD47" s="93">
        <f>'Balance Energético (u.físicas)'!AD52</f>
        <v>0</v>
      </c>
      <c r="AE47" s="128">
        <f>'Balance Energético (u.físicas)'!AE52</f>
        <v>0</v>
      </c>
    </row>
    <row r="48" spans="2:31">
      <c r="B48" s="238"/>
      <c r="C48" s="119" t="s">
        <v>71</v>
      </c>
      <c r="D48" s="122">
        <f>'Balance Energético (u.físicas)'!D53</f>
        <v>0</v>
      </c>
      <c r="E48" s="93">
        <f>'Balance Energético (u.físicas)'!E53</f>
        <v>0</v>
      </c>
      <c r="F48" s="93">
        <f>'Balance Energético (u.físicas)'!F53</f>
        <v>0</v>
      </c>
      <c r="G48" s="93">
        <f>'Balance Energético (u.físicas)'!G53</f>
        <v>0</v>
      </c>
      <c r="H48" s="93">
        <f>'Balance Energético (u.físicas)'!H53</f>
        <v>0</v>
      </c>
      <c r="I48" s="93">
        <f>'Balance Energético (u.físicas)'!I53</f>
        <v>0</v>
      </c>
      <c r="J48" s="93">
        <f>'Balance Energético (u.físicas)'!J53</f>
        <v>0</v>
      </c>
      <c r="K48" s="93">
        <f>'Balance Energético (u.físicas)'!K53</f>
        <v>0</v>
      </c>
      <c r="L48" s="93">
        <f>'Balance Energético (u.físicas)'!L53</f>
        <v>0</v>
      </c>
      <c r="M48" s="123">
        <f>'Balance Energético (u.físicas)'!M53</f>
        <v>0</v>
      </c>
      <c r="N48" s="122">
        <f>'Balance Energético (u.físicas)'!N53</f>
        <v>241.23256461600002</v>
      </c>
      <c r="O48" s="93">
        <f>'Balance Energético (u.físicas)'!O53</f>
        <v>189.771603</v>
      </c>
      <c r="P48" s="93">
        <f>'Balance Energético (u.físicas)'!P53</f>
        <v>0.63235174999999977</v>
      </c>
      <c r="Q48" s="93">
        <f>'Balance Energético (u.físicas)'!Q53</f>
        <v>0</v>
      </c>
      <c r="R48" s="93">
        <f>'Balance Energético (u.físicas)'!R53</f>
        <v>2.4198330000000001E-2</v>
      </c>
      <c r="S48" s="93">
        <f>'Balance Energético (u.físicas)'!S53</f>
        <v>0</v>
      </c>
      <c r="T48" s="93">
        <f>'Balance Energético (u.físicas)'!T53</f>
        <v>9.0169999999999972E-3</v>
      </c>
      <c r="U48" s="93">
        <f>'Balance Energético (u.físicas)'!U53</f>
        <v>0</v>
      </c>
      <c r="V48" s="93">
        <f>'Balance Energético (u.físicas)'!V53</f>
        <v>0</v>
      </c>
      <c r="W48" s="93">
        <f>'Balance Energético (u.físicas)'!W53</f>
        <v>0</v>
      </c>
      <c r="X48" s="123">
        <f>'Balance Energético (u.físicas)'!X53</f>
        <v>0</v>
      </c>
      <c r="Y48" s="93">
        <f>'Balance Energético (u.físicas)'!Y53</f>
        <v>7.5631380161108952</v>
      </c>
      <c r="Z48" s="122">
        <f>'Balance Energético (u.físicas)'!Z53</f>
        <v>0</v>
      </c>
      <c r="AA48" s="93">
        <f>'Balance Energético (u.físicas)'!AA53</f>
        <v>0</v>
      </c>
      <c r="AB48" s="93">
        <f>'Balance Energético (u.físicas)'!AB53</f>
        <v>0</v>
      </c>
      <c r="AC48" s="123">
        <f>'Balance Energético (u.físicas)'!AE53</f>
        <v>0</v>
      </c>
      <c r="AD48" s="93">
        <f>'Balance Energético (u.físicas)'!AD53</f>
        <v>0</v>
      </c>
      <c r="AE48" s="128">
        <f>'Balance Energético (u.físicas)'!AE53</f>
        <v>0</v>
      </c>
    </row>
    <row r="49" spans="2:31">
      <c r="B49" s="238"/>
      <c r="C49" s="119" t="s">
        <v>72</v>
      </c>
      <c r="D49" s="122">
        <f>'Balance Energético (u.físicas)'!D54</f>
        <v>0</v>
      </c>
      <c r="E49" s="93">
        <f>'Balance Energético (u.físicas)'!E54</f>
        <v>0</v>
      </c>
      <c r="F49" s="93">
        <f>'Balance Energético (u.físicas)'!F54</f>
        <v>0</v>
      </c>
      <c r="G49" s="93">
        <f>'Balance Energético (u.físicas)'!G54</f>
        <v>0</v>
      </c>
      <c r="H49" s="93">
        <f>'Balance Energético (u.físicas)'!H54</f>
        <v>0</v>
      </c>
      <c r="I49" s="93">
        <f>'Balance Energético (u.físicas)'!I54</f>
        <v>0</v>
      </c>
      <c r="J49" s="93">
        <f>'Balance Energético (u.físicas)'!J54</f>
        <v>0</v>
      </c>
      <c r="K49" s="93">
        <f>'Balance Energético (u.físicas)'!K54</f>
        <v>0</v>
      </c>
      <c r="L49" s="93">
        <f>'Balance Energético (u.físicas)'!L54</f>
        <v>0</v>
      </c>
      <c r="M49" s="123">
        <f>'Balance Energético (u.físicas)'!M54</f>
        <v>0</v>
      </c>
      <c r="N49" s="122">
        <f>'Balance Energético (u.físicas)'!N54</f>
        <v>0.61256109999999997</v>
      </c>
      <c r="O49" s="93">
        <f>'Balance Energético (u.físicas)'!O54</f>
        <v>0</v>
      </c>
      <c r="P49" s="93">
        <f>'Balance Energético (u.físicas)'!P54</f>
        <v>3.9203299999999996E-2</v>
      </c>
      <c r="Q49" s="93">
        <f>'Balance Energético (u.físicas)'!Q54</f>
        <v>0</v>
      </c>
      <c r="R49" s="93">
        <f>'Balance Energético (u.físicas)'!R54</f>
        <v>0.11944515</v>
      </c>
      <c r="S49" s="93">
        <f>'Balance Energético (u.físicas)'!S54</f>
        <v>3.8030707617896167</v>
      </c>
      <c r="T49" s="93">
        <f>'Balance Energético (u.físicas)'!T54</f>
        <v>955.06040918108135</v>
      </c>
      <c r="U49" s="93">
        <f>'Balance Energético (u.físicas)'!U54</f>
        <v>0</v>
      </c>
      <c r="V49" s="93">
        <f>'Balance Energético (u.físicas)'!V54</f>
        <v>0</v>
      </c>
      <c r="W49" s="93">
        <f>'Balance Energético (u.físicas)'!W54</f>
        <v>0</v>
      </c>
      <c r="X49" s="123">
        <f>'Balance Energético (u.físicas)'!X54</f>
        <v>0</v>
      </c>
      <c r="Y49" s="93">
        <f>'Balance Energético (u.físicas)'!Y54</f>
        <v>0</v>
      </c>
      <c r="Z49" s="122">
        <f>'Balance Energético (u.físicas)'!Z54</f>
        <v>0</v>
      </c>
      <c r="AA49" s="93">
        <f>'Balance Energético (u.físicas)'!AA54</f>
        <v>0</v>
      </c>
      <c r="AB49" s="93">
        <f>'Balance Energético (u.físicas)'!AB54</f>
        <v>0</v>
      </c>
      <c r="AC49" s="123">
        <f>'Balance Energético (u.físicas)'!AE54</f>
        <v>0</v>
      </c>
      <c r="AD49" s="93">
        <f>'Balance Energético (u.físicas)'!AD54</f>
        <v>0</v>
      </c>
      <c r="AE49" s="128">
        <f>'Balance Energético (u.físicas)'!AE54</f>
        <v>0</v>
      </c>
    </row>
    <row r="50" spans="2:31">
      <c r="B50" s="238"/>
      <c r="C50" s="29" t="s">
        <v>398</v>
      </c>
      <c r="D50" s="131">
        <f>'Balance Energético (u.físicas)'!D55</f>
        <v>0</v>
      </c>
      <c r="E50" s="104">
        <f>'Balance Energético (u.físicas)'!E55</f>
        <v>0</v>
      </c>
      <c r="F50" s="104">
        <f>'Balance Energético (u.físicas)'!F55</f>
        <v>0</v>
      </c>
      <c r="G50" s="104">
        <f>'Balance Energético (u.físicas)'!G55</f>
        <v>0</v>
      </c>
      <c r="H50" s="104">
        <f>'Balance Energético (u.físicas)'!H55</f>
        <v>0</v>
      </c>
      <c r="I50" s="104">
        <f>'Balance Energético (u.físicas)'!I55</f>
        <v>0</v>
      </c>
      <c r="J50" s="104">
        <f>'Balance Energético (u.físicas)'!J55</f>
        <v>0</v>
      </c>
      <c r="K50" s="104">
        <f>'Balance Energético (u.físicas)'!K55</f>
        <v>0</v>
      </c>
      <c r="L50" s="104">
        <f>'Balance Energético (u.físicas)'!L55</f>
        <v>0</v>
      </c>
      <c r="M50" s="132">
        <f>'Balance Energético (u.físicas)'!M55</f>
        <v>0</v>
      </c>
      <c r="N50" s="131">
        <f>'Balance Energético (u.físicas)'!N55</f>
        <v>8.7200000000000016E-4</v>
      </c>
      <c r="O50" s="104">
        <f>'Balance Energético (u.físicas)'!O55</f>
        <v>0</v>
      </c>
      <c r="P50" s="104">
        <f>'Balance Energético (u.físicas)'!P55</f>
        <v>0</v>
      </c>
      <c r="Q50" s="104">
        <f>'Balance Energético (u.físicas)'!Q55</f>
        <v>0</v>
      </c>
      <c r="R50" s="104">
        <f>'Balance Energético (u.físicas)'!R55</f>
        <v>9.5117999999999994E-2</v>
      </c>
      <c r="S50" s="104">
        <f>'Balance Energético (u.físicas)'!S55</f>
        <v>0</v>
      </c>
      <c r="T50" s="104">
        <f>'Balance Energético (u.físicas)'!T55</f>
        <v>0</v>
      </c>
      <c r="U50" s="104">
        <f>'Balance Energético (u.físicas)'!U55</f>
        <v>0</v>
      </c>
      <c r="V50" s="104">
        <f>'Balance Energético (u.físicas)'!V55</f>
        <v>0</v>
      </c>
      <c r="W50" s="104">
        <f>'Balance Energético (u.físicas)'!W55</f>
        <v>0</v>
      </c>
      <c r="X50" s="132">
        <f>'Balance Energético (u.físicas)'!X55</f>
        <v>0</v>
      </c>
      <c r="Y50" s="104">
        <f>'Balance Energético (u.físicas)'!Y55</f>
        <v>473.49141589999988</v>
      </c>
      <c r="Z50" s="131">
        <f>'Balance Energético (u.físicas)'!Z55</f>
        <v>0</v>
      </c>
      <c r="AA50" s="104">
        <f>'Balance Energético (u.físicas)'!AA55</f>
        <v>0</v>
      </c>
      <c r="AB50" s="104">
        <f>'Balance Energético (u.físicas)'!AB55</f>
        <v>0</v>
      </c>
      <c r="AC50" s="132">
        <f>'Balance Energético (u.físicas)'!AE55</f>
        <v>0</v>
      </c>
      <c r="AD50" s="104">
        <f>'Balance Energético (u.físicas)'!AD55</f>
        <v>0</v>
      </c>
      <c r="AE50" s="133">
        <f>'Balance Energético (u.físicas)'!AE55</f>
        <v>0</v>
      </c>
    </row>
    <row r="51" spans="2:31" ht="24.75" customHeight="1">
      <c r="B51" s="238"/>
      <c r="C51" s="59" t="s">
        <v>73</v>
      </c>
      <c r="D51" s="120">
        <f>SUM(D52:D55)</f>
        <v>0</v>
      </c>
      <c r="E51" s="92">
        <f t="shared" ref="E51:AE51" si="14">SUM(E52:E55)</f>
        <v>803.78178989293019</v>
      </c>
      <c r="F51" s="92">
        <f t="shared" si="14"/>
        <v>0</v>
      </c>
      <c r="G51" s="92">
        <f t="shared" si="14"/>
        <v>5229.3049527701323</v>
      </c>
      <c r="H51" s="92">
        <f t="shared" ref="H51" si="15">SUM(H52:H55)</f>
        <v>0</v>
      </c>
      <c r="I51" s="92">
        <f t="shared" si="14"/>
        <v>0</v>
      </c>
      <c r="J51" s="92">
        <f t="shared" si="14"/>
        <v>0</v>
      </c>
      <c r="K51" s="92">
        <f t="shared" si="14"/>
        <v>0</v>
      </c>
      <c r="L51" s="92">
        <f t="shared" si="14"/>
        <v>14.336452</v>
      </c>
      <c r="M51" s="121">
        <f t="shared" si="14"/>
        <v>0</v>
      </c>
      <c r="N51" s="120">
        <f t="shared" si="14"/>
        <v>436.42965528659994</v>
      </c>
      <c r="O51" s="92">
        <f t="shared" si="14"/>
        <v>3.4306359999999998</v>
      </c>
      <c r="P51" s="92">
        <f t="shared" si="14"/>
        <v>0</v>
      </c>
      <c r="Q51" s="92">
        <f t="shared" si="14"/>
        <v>153.32067719352341</v>
      </c>
      <c r="R51" s="92">
        <f t="shared" si="14"/>
        <v>1156.815231121331</v>
      </c>
      <c r="S51" s="92">
        <f t="shared" si="14"/>
        <v>0.82188900000000009</v>
      </c>
      <c r="T51" s="92">
        <f t="shared" si="14"/>
        <v>1.0048650003318786</v>
      </c>
      <c r="U51" s="92">
        <f t="shared" si="14"/>
        <v>0</v>
      </c>
      <c r="V51" s="92">
        <f t="shared" si="14"/>
        <v>0</v>
      </c>
      <c r="W51" s="92">
        <f t="shared" si="14"/>
        <v>0</v>
      </c>
      <c r="X51" s="121">
        <f t="shared" si="14"/>
        <v>0</v>
      </c>
      <c r="Y51" s="92">
        <f t="shared" si="14"/>
        <v>27684.988260201462</v>
      </c>
      <c r="Z51" s="120">
        <f t="shared" si="14"/>
        <v>0</v>
      </c>
      <c r="AA51" s="92">
        <f t="shared" si="14"/>
        <v>0</v>
      </c>
      <c r="AB51" s="92">
        <f t="shared" si="14"/>
        <v>0</v>
      </c>
      <c r="AC51" s="121">
        <f t="shared" si="14"/>
        <v>0</v>
      </c>
      <c r="AD51" s="92">
        <f t="shared" si="14"/>
        <v>0</v>
      </c>
      <c r="AE51" s="127">
        <f t="shared" si="14"/>
        <v>0</v>
      </c>
    </row>
    <row r="52" spans="2:31">
      <c r="B52" s="238"/>
      <c r="C52" s="119" t="s">
        <v>74</v>
      </c>
      <c r="D52" s="122">
        <f>'Balance Energético (u.físicas)'!D57</f>
        <v>0</v>
      </c>
      <c r="E52" s="93">
        <f>'Balance Energético (u.físicas)'!E57</f>
        <v>159.90473505099382</v>
      </c>
      <c r="F52" s="93">
        <f>'Balance Energético (u.físicas)'!F57</f>
        <v>0</v>
      </c>
      <c r="G52" s="93">
        <f>'Balance Energético (u.físicas)'!G57</f>
        <v>19.025597265394104</v>
      </c>
      <c r="H52" s="93">
        <f>'Balance Energético (u.físicas)'!H57</f>
        <v>0</v>
      </c>
      <c r="I52" s="93">
        <f>'Balance Energético (u.físicas)'!I57</f>
        <v>0</v>
      </c>
      <c r="J52" s="93">
        <f>'Balance Energético (u.físicas)'!J57</f>
        <v>0</v>
      </c>
      <c r="K52" s="93">
        <f>'Balance Energético (u.físicas)'!K57</f>
        <v>0</v>
      </c>
      <c r="L52" s="93">
        <f>'Balance Energético (u.físicas)'!L57</f>
        <v>2.5888020000000003</v>
      </c>
      <c r="M52" s="123">
        <f>'Balance Energético (u.físicas)'!M57</f>
        <v>0</v>
      </c>
      <c r="N52" s="122">
        <f>'Balance Energético (u.físicas)'!N57</f>
        <v>399.21651899999995</v>
      </c>
      <c r="O52" s="93">
        <f>'Balance Energético (u.físicas)'!O57</f>
        <v>3.4306359999999998</v>
      </c>
      <c r="P52" s="93">
        <f>'Balance Energético (u.físicas)'!P57</f>
        <v>0</v>
      </c>
      <c r="Q52" s="93">
        <f>'Balance Energético (u.físicas)'!Q57</f>
        <v>0.56476599999999999</v>
      </c>
      <c r="R52" s="93">
        <f>'Balance Energético (u.físicas)'!R57</f>
        <v>183.03610548288324</v>
      </c>
      <c r="S52" s="93">
        <f>'Balance Energético (u.físicas)'!S57</f>
        <v>0</v>
      </c>
      <c r="T52" s="93">
        <f>'Balance Energético (u.físicas)'!T57</f>
        <v>0.14000200033187871</v>
      </c>
      <c r="U52" s="93">
        <f>'Balance Energético (u.físicas)'!U57</f>
        <v>0</v>
      </c>
      <c r="V52" s="93">
        <f>'Balance Energético (u.físicas)'!V57</f>
        <v>0</v>
      </c>
      <c r="W52" s="93">
        <f>'Balance Energético (u.físicas)'!W57</f>
        <v>0</v>
      </c>
      <c r="X52" s="123">
        <f>'Balance Energético (u.físicas)'!X57</f>
        <v>0</v>
      </c>
      <c r="Y52" s="93">
        <f>'Balance Energético (u.físicas)'!Y57</f>
        <v>9205.1110055873633</v>
      </c>
      <c r="Z52" s="122">
        <f>'Balance Energético (u.físicas)'!Z57</f>
        <v>0</v>
      </c>
      <c r="AA52" s="93">
        <f>'Balance Energético (u.físicas)'!AA57</f>
        <v>0</v>
      </c>
      <c r="AB52" s="93">
        <f>'Balance Energético (u.físicas)'!AB57</f>
        <v>0</v>
      </c>
      <c r="AC52" s="123">
        <f>'Balance Energético (u.físicas)'!AE57</f>
        <v>0</v>
      </c>
      <c r="AD52" s="93">
        <f>'Balance Energético (u.físicas)'!AD57</f>
        <v>0</v>
      </c>
      <c r="AE52" s="128">
        <f>'Balance Energético (u.físicas)'!AE57</f>
        <v>0</v>
      </c>
    </row>
    <row r="53" spans="2:31">
      <c r="B53" s="238"/>
      <c r="C53" s="119" t="s">
        <v>75</v>
      </c>
      <c r="D53" s="122">
        <f>'Balance Energético (u.físicas)'!D58</f>
        <v>0</v>
      </c>
      <c r="E53" s="93">
        <f>'Balance Energético (u.físicas)'!E58</f>
        <v>20.239472930936106</v>
      </c>
      <c r="F53" s="93">
        <f>'Balance Energético (u.físicas)'!F58</f>
        <v>0</v>
      </c>
      <c r="G53" s="93">
        <f>'Balance Energético (u.físicas)'!G58</f>
        <v>22.422182390986119</v>
      </c>
      <c r="H53" s="93">
        <f>'Balance Energético (u.físicas)'!H58</f>
        <v>0</v>
      </c>
      <c r="I53" s="93">
        <f>'Balance Energético (u.físicas)'!I58</f>
        <v>0</v>
      </c>
      <c r="J53" s="93">
        <f>'Balance Energético (u.físicas)'!J58</f>
        <v>0</v>
      </c>
      <c r="K53" s="93">
        <f>'Balance Energético (u.físicas)'!K58</f>
        <v>0</v>
      </c>
      <c r="L53" s="93">
        <f>'Balance Energético (u.físicas)'!L58</f>
        <v>0</v>
      </c>
      <c r="M53" s="123">
        <f>'Balance Energético (u.físicas)'!M58</f>
        <v>0</v>
      </c>
      <c r="N53" s="122">
        <f>'Balance Energético (u.físicas)'!N58</f>
        <v>31.3751292866</v>
      </c>
      <c r="O53" s="93">
        <f>'Balance Energético (u.físicas)'!O58</f>
        <v>0</v>
      </c>
      <c r="P53" s="93">
        <f>'Balance Energético (u.físicas)'!P58</f>
        <v>0</v>
      </c>
      <c r="Q53" s="93">
        <f>'Balance Energético (u.físicas)'!Q58</f>
        <v>1.1081101000000003E-3</v>
      </c>
      <c r="R53" s="93">
        <f>'Balance Energético (u.físicas)'!R58</f>
        <v>28.935563219999999</v>
      </c>
      <c r="S53" s="93">
        <f>'Balance Energético (u.físicas)'!S58</f>
        <v>0.82188900000000009</v>
      </c>
      <c r="T53" s="93">
        <f>'Balance Energético (u.físicas)'!T58</f>
        <v>0.86486299999999994</v>
      </c>
      <c r="U53" s="93">
        <f>'Balance Energético (u.físicas)'!U58</f>
        <v>0</v>
      </c>
      <c r="V53" s="93">
        <f>'Balance Energético (u.físicas)'!V58</f>
        <v>0</v>
      </c>
      <c r="W53" s="93">
        <f>'Balance Energético (u.físicas)'!W58</f>
        <v>0</v>
      </c>
      <c r="X53" s="123">
        <f>'Balance Energético (u.físicas)'!X58</f>
        <v>0</v>
      </c>
      <c r="Y53" s="93">
        <f>'Balance Energético (u.físicas)'!Y58</f>
        <v>2282.2288202452633</v>
      </c>
      <c r="Z53" s="122">
        <f>'Balance Energético (u.físicas)'!Z58</f>
        <v>0</v>
      </c>
      <c r="AA53" s="93">
        <f>'Balance Energético (u.físicas)'!AA58</f>
        <v>0</v>
      </c>
      <c r="AB53" s="93">
        <f>'Balance Energético (u.físicas)'!AB58</f>
        <v>0</v>
      </c>
      <c r="AC53" s="123">
        <f>'Balance Energético (u.físicas)'!AE58</f>
        <v>0</v>
      </c>
      <c r="AD53" s="93">
        <f>'Balance Energético (u.físicas)'!AD58</f>
        <v>0</v>
      </c>
      <c r="AE53" s="128">
        <f>'Balance Energético (u.físicas)'!AE58</f>
        <v>0</v>
      </c>
    </row>
    <row r="54" spans="2:31">
      <c r="B54" s="238"/>
      <c r="C54" s="119" t="s">
        <v>399</v>
      </c>
      <c r="D54" s="122">
        <f>'Balance Energético (u.físicas)'!D59</f>
        <v>0</v>
      </c>
      <c r="E54" s="93">
        <f>'Balance Energético (u.físicas)'!E59</f>
        <v>0</v>
      </c>
      <c r="F54" s="93">
        <f>'Balance Energético (u.físicas)'!F59</f>
        <v>0</v>
      </c>
      <c r="G54" s="93">
        <f>'Balance Energético (u.físicas)'!G59</f>
        <v>1.5848999999999999E-2</v>
      </c>
      <c r="H54" s="93">
        <f>'Balance Energético (u.físicas)'!H59</f>
        <v>0</v>
      </c>
      <c r="I54" s="93">
        <f>'Balance Energético (u.físicas)'!I59</f>
        <v>0</v>
      </c>
      <c r="J54" s="93">
        <f>'Balance Energético (u.físicas)'!J59</f>
        <v>0</v>
      </c>
      <c r="K54" s="93">
        <f>'Balance Energético (u.físicas)'!K59</f>
        <v>0</v>
      </c>
      <c r="L54" s="93">
        <f>'Balance Energético (u.físicas)'!L59</f>
        <v>9.4203729999999997</v>
      </c>
      <c r="M54" s="123">
        <f>'Balance Energético (u.físicas)'!M59</f>
        <v>0</v>
      </c>
      <c r="N54" s="122">
        <f>'Balance Energético (u.físicas)'!N59</f>
        <v>5.8380069999999993</v>
      </c>
      <c r="O54" s="93">
        <f>'Balance Energético (u.físicas)'!O59</f>
        <v>0</v>
      </c>
      <c r="P54" s="93">
        <f>'Balance Energético (u.físicas)'!P59</f>
        <v>0</v>
      </c>
      <c r="Q54" s="93">
        <f>'Balance Energético (u.físicas)'!Q59</f>
        <v>0</v>
      </c>
      <c r="R54" s="93">
        <f>'Balance Energético (u.físicas)'!R59</f>
        <v>0.25187237499999998</v>
      </c>
      <c r="S54" s="93">
        <f>'Balance Energético (u.físicas)'!S59</f>
        <v>0</v>
      </c>
      <c r="T54" s="93">
        <f>'Balance Energético (u.físicas)'!T59</f>
        <v>0</v>
      </c>
      <c r="U54" s="93">
        <f>'Balance Energético (u.físicas)'!U59</f>
        <v>0</v>
      </c>
      <c r="V54" s="93">
        <f>'Balance Energético (u.físicas)'!V59</f>
        <v>0</v>
      </c>
      <c r="W54" s="93">
        <f>'Balance Energético (u.físicas)'!W59</f>
        <v>0</v>
      </c>
      <c r="X54" s="123">
        <f>'Balance Energético (u.físicas)'!X59</f>
        <v>0</v>
      </c>
      <c r="Y54" s="93">
        <f>'Balance Energético (u.físicas)'!Y59</f>
        <v>1237.8049424499998</v>
      </c>
      <c r="Z54" s="122">
        <f>'Balance Energético (u.físicas)'!Z59</f>
        <v>0</v>
      </c>
      <c r="AA54" s="93">
        <f>'Balance Energético (u.físicas)'!AA59</f>
        <v>0</v>
      </c>
      <c r="AB54" s="93">
        <f>'Balance Energético (u.físicas)'!AB59</f>
        <v>0</v>
      </c>
      <c r="AC54" s="123">
        <f>'Balance Energético (u.físicas)'!AE59</f>
        <v>0</v>
      </c>
      <c r="AD54" s="93">
        <f>'Balance Energético (u.físicas)'!AD59</f>
        <v>0</v>
      </c>
      <c r="AE54" s="128">
        <f>'Balance Energético (u.físicas)'!AE59</f>
        <v>0</v>
      </c>
    </row>
    <row r="55" spans="2:31">
      <c r="B55" s="238"/>
      <c r="C55" s="29" t="s">
        <v>76</v>
      </c>
      <c r="D55" s="131">
        <f>'Balance Energético (u.físicas)'!D60</f>
        <v>0</v>
      </c>
      <c r="E55" s="104">
        <f>'Balance Energético (u.físicas)'!E60</f>
        <v>623.63758191100021</v>
      </c>
      <c r="F55" s="104">
        <f>'Balance Energético (u.físicas)'!F60</f>
        <v>0</v>
      </c>
      <c r="G55" s="104">
        <f>'Balance Energético (u.físicas)'!G60</f>
        <v>5187.8413241137523</v>
      </c>
      <c r="H55" s="104">
        <f>'Balance Energético (u.físicas)'!H60</f>
        <v>0</v>
      </c>
      <c r="I55" s="104">
        <f>'Balance Energético (u.físicas)'!I60</f>
        <v>0</v>
      </c>
      <c r="J55" s="104">
        <f>'Balance Energético (u.físicas)'!J60</f>
        <v>0</v>
      </c>
      <c r="K55" s="104">
        <f>'Balance Energético (u.físicas)'!K60</f>
        <v>0</v>
      </c>
      <c r="L55" s="104">
        <f>'Balance Energético (u.físicas)'!L60</f>
        <v>2.327277</v>
      </c>
      <c r="M55" s="132">
        <f>'Balance Energético (u.físicas)'!M60</f>
        <v>0</v>
      </c>
      <c r="N55" s="131">
        <f>'Balance Energético (u.físicas)'!N60</f>
        <v>0</v>
      </c>
      <c r="O55" s="104">
        <f>'Balance Energético (u.físicas)'!O60</f>
        <v>0</v>
      </c>
      <c r="P55" s="104">
        <f>'Balance Energético (u.físicas)'!P60</f>
        <v>0</v>
      </c>
      <c r="Q55" s="104">
        <f>'Balance Energético (u.físicas)'!Q60</f>
        <v>152.75480308342341</v>
      </c>
      <c r="R55" s="104">
        <f>'Balance Energético (u.físicas)'!R60</f>
        <v>944.59169004344767</v>
      </c>
      <c r="S55" s="104">
        <f>'Balance Energético (u.físicas)'!S60</f>
        <v>0</v>
      </c>
      <c r="T55" s="104">
        <f>'Balance Energético (u.físicas)'!T60</f>
        <v>0</v>
      </c>
      <c r="U55" s="104">
        <f>'Balance Energético (u.físicas)'!U60</f>
        <v>0</v>
      </c>
      <c r="V55" s="104">
        <f>'Balance Energético (u.físicas)'!V60</f>
        <v>0</v>
      </c>
      <c r="W55" s="104">
        <f>'Balance Energético (u.físicas)'!W60</f>
        <v>0</v>
      </c>
      <c r="X55" s="132">
        <f>'Balance Energético (u.físicas)'!X60</f>
        <v>0</v>
      </c>
      <c r="Y55" s="104">
        <f>'Balance Energético (u.físicas)'!Y60</f>
        <v>14959.843491918833</v>
      </c>
      <c r="Z55" s="131">
        <f>'Balance Energético (u.físicas)'!Z60</f>
        <v>0</v>
      </c>
      <c r="AA55" s="104">
        <f>'Balance Energético (u.físicas)'!AA60</f>
        <v>0</v>
      </c>
      <c r="AB55" s="104">
        <f>'Balance Energético (u.físicas)'!AB60</f>
        <v>0</v>
      </c>
      <c r="AC55" s="132">
        <f>'Balance Energético (u.físicas)'!AE60</f>
        <v>0</v>
      </c>
      <c r="AD55" s="104">
        <f>'Balance Energético (u.físicas)'!AD60</f>
        <v>0</v>
      </c>
      <c r="AE55" s="133">
        <f>'Balance Energético (u.físicas)'!AE60</f>
        <v>0</v>
      </c>
    </row>
    <row r="56" spans="2:31">
      <c r="B56" s="238"/>
      <c r="C56" s="136" t="s">
        <v>77</v>
      </c>
      <c r="D56" s="124">
        <f>'Balance Energético (u.físicas)'!D61</f>
        <v>0</v>
      </c>
      <c r="E56" s="117">
        <f>'Balance Energético (u.físicas)'!E61</f>
        <v>0</v>
      </c>
      <c r="F56" s="117">
        <f>'Balance Energético (u.físicas)'!F61</f>
        <v>0</v>
      </c>
      <c r="G56" s="117">
        <f>'Balance Energético (u.físicas)'!G61</f>
        <v>0</v>
      </c>
      <c r="H56" s="117">
        <f>'Balance Energético (u.físicas)'!H61</f>
        <v>0</v>
      </c>
      <c r="I56" s="117">
        <f>'Balance Energético (u.físicas)'!I61</f>
        <v>0</v>
      </c>
      <c r="J56" s="117">
        <f>'Balance Energético (u.físicas)'!J61</f>
        <v>0</v>
      </c>
      <c r="K56" s="117">
        <f>'Balance Energético (u.físicas)'!K61</f>
        <v>0</v>
      </c>
      <c r="L56" s="117">
        <f>'Balance Energético (u.físicas)'!L61</f>
        <v>0</v>
      </c>
      <c r="M56" s="117">
        <f>'Balance Energético (u.físicas)'!M61</f>
        <v>0</v>
      </c>
      <c r="N56" s="124">
        <f>'Balance Energético (u.físicas)'!N61</f>
        <v>0</v>
      </c>
      <c r="O56" s="117">
        <f>'Balance Energético (u.físicas)'!O61</f>
        <v>0</v>
      </c>
      <c r="P56" s="117">
        <f>'Balance Energético (u.físicas)'!P61</f>
        <v>0</v>
      </c>
      <c r="Q56" s="117">
        <f>'Balance Energético (u.físicas)'!Q61</f>
        <v>0</v>
      </c>
      <c r="R56" s="117">
        <f>'Balance Energético (u.físicas)'!R61</f>
        <v>0</v>
      </c>
      <c r="S56" s="117">
        <f>'Balance Energético (u.físicas)'!S61</f>
        <v>0</v>
      </c>
      <c r="T56" s="117">
        <f>'Balance Energético (u.físicas)'!T61</f>
        <v>0</v>
      </c>
      <c r="U56" s="117">
        <f>'Balance Energético (u.físicas)'!U61</f>
        <v>0</v>
      </c>
      <c r="V56" s="117">
        <f>'Balance Energético (u.físicas)'!V61</f>
        <v>0</v>
      </c>
      <c r="W56" s="117">
        <f>'Balance Energético (u.físicas)'!W61</f>
        <v>0</v>
      </c>
      <c r="X56" s="125">
        <f>'Balance Energético (u.físicas)'!X61</f>
        <v>151.81655622673162</v>
      </c>
      <c r="Y56" s="117">
        <f>'Balance Energético (u.físicas)'!Y61</f>
        <v>0</v>
      </c>
      <c r="Z56" s="124">
        <f>'Balance Energético (u.físicas)'!Z61</f>
        <v>0</v>
      </c>
      <c r="AA56" s="117">
        <f>'Balance Energético (u.físicas)'!AA61</f>
        <v>0</v>
      </c>
      <c r="AB56" s="117">
        <f>'Balance Energético (u.físicas)'!AB61</f>
        <v>0</v>
      </c>
      <c r="AC56" s="125">
        <f>'Balance Energético (u.físicas)'!AE61</f>
        <v>0</v>
      </c>
      <c r="AD56" s="117">
        <f>'Balance Energético (u.físicas)'!AD61</f>
        <v>0</v>
      </c>
      <c r="AE56" s="129">
        <f>'Balance Energético (u.físicas)'!AE61</f>
        <v>0</v>
      </c>
    </row>
    <row r="57" spans="2:31">
      <c r="B57" s="238"/>
      <c r="C57" s="238"/>
      <c r="D57" s="271" t="s">
        <v>149</v>
      </c>
      <c r="E57" s="238"/>
      <c r="F57" s="238"/>
      <c r="G57" s="238"/>
      <c r="H57" s="238"/>
      <c r="I57" s="238"/>
      <c r="J57" s="238"/>
      <c r="K57" s="238"/>
      <c r="L57" s="238"/>
      <c r="M57" s="238"/>
      <c r="N57" s="238"/>
      <c r="O57" s="238"/>
      <c r="P57" s="238"/>
      <c r="Q57" s="238"/>
      <c r="R57" s="238"/>
      <c r="S57" s="238"/>
      <c r="T57" s="238"/>
      <c r="U57" s="238"/>
      <c r="V57" s="238"/>
      <c r="W57" s="238"/>
      <c r="X57" s="238"/>
      <c r="Y57" s="238"/>
      <c r="Z57" s="238"/>
      <c r="AA57" s="238"/>
      <c r="AB57" s="238"/>
      <c r="AC57" s="238"/>
      <c r="AD57" s="238"/>
      <c r="AE57" s="238"/>
    </row>
    <row r="58" spans="2:31" ht="31.5" customHeight="1">
      <c r="B58" s="238"/>
      <c r="C58" s="238"/>
      <c r="D58" s="645" t="s">
        <v>312</v>
      </c>
      <c r="E58" s="645"/>
      <c r="F58" s="645"/>
      <c r="G58" s="645"/>
      <c r="H58" s="645"/>
      <c r="I58" s="645"/>
      <c r="J58" s="645"/>
      <c r="K58" s="645"/>
      <c r="L58" s="645"/>
      <c r="M58" s="645"/>
      <c r="N58" s="645"/>
      <c r="O58" s="645"/>
      <c r="P58" s="645"/>
      <c r="Q58" s="645"/>
      <c r="R58" s="645"/>
      <c r="S58" s="238"/>
      <c r="T58" s="238"/>
      <c r="U58" s="238"/>
      <c r="V58" s="238"/>
      <c r="W58" s="238"/>
      <c r="X58" s="238"/>
      <c r="Y58" s="238"/>
      <c r="Z58" s="238"/>
      <c r="AA58" s="238"/>
      <c r="AB58" s="238"/>
      <c r="AC58" s="238"/>
      <c r="AD58" s="238"/>
      <c r="AE58" s="238"/>
    </row>
    <row r="59" spans="2:31" ht="16.5" customHeight="1">
      <c r="B59" s="238"/>
      <c r="C59" s="238"/>
      <c r="D59" s="637" t="s">
        <v>313</v>
      </c>
      <c r="E59" s="637"/>
      <c r="F59" s="637"/>
      <c r="G59" s="637"/>
      <c r="H59" s="637"/>
      <c r="I59" s="637"/>
      <c r="J59" s="637"/>
      <c r="K59" s="637"/>
      <c r="L59" s="637"/>
      <c r="M59" s="637"/>
      <c r="N59" s="637"/>
      <c r="O59" s="637"/>
      <c r="P59" s="637"/>
      <c r="Q59" s="637"/>
      <c r="R59" s="637"/>
      <c r="S59" s="238"/>
      <c r="T59" s="238"/>
      <c r="U59" s="238"/>
      <c r="V59" s="238"/>
      <c r="W59" s="238"/>
      <c r="X59" s="238"/>
      <c r="Y59" s="238"/>
      <c r="Z59" s="238"/>
      <c r="AA59" s="238"/>
      <c r="AB59" s="238"/>
      <c r="AC59" s="238"/>
      <c r="AD59" s="238"/>
      <c r="AE59" s="238"/>
    </row>
    <row r="60" spans="2:31" ht="48.75" customHeight="1">
      <c r="B60" s="238"/>
      <c r="C60" s="238"/>
      <c r="D60" s="639" t="s">
        <v>314</v>
      </c>
      <c r="E60" s="639"/>
      <c r="F60" s="639"/>
      <c r="G60" s="639"/>
      <c r="H60" s="639"/>
      <c r="I60" s="639"/>
      <c r="J60" s="639"/>
      <c r="K60" s="639"/>
      <c r="L60" s="639"/>
      <c r="M60" s="639"/>
      <c r="N60" s="639"/>
      <c r="O60" s="639"/>
      <c r="P60" s="639"/>
      <c r="Q60" s="639"/>
      <c r="R60" s="639"/>
      <c r="S60" s="238"/>
      <c r="T60" s="238"/>
      <c r="U60" s="238"/>
      <c r="V60" s="238"/>
      <c r="W60" s="238"/>
      <c r="X60" s="238"/>
      <c r="Y60" s="238"/>
      <c r="Z60" s="238"/>
      <c r="AA60" s="238"/>
      <c r="AB60" s="238"/>
      <c r="AC60" s="238"/>
      <c r="AD60" s="238"/>
      <c r="AE60" s="238"/>
    </row>
    <row r="61" spans="2:31" ht="32.25" customHeight="1">
      <c r="B61" s="238"/>
      <c r="C61" s="238"/>
      <c r="D61" s="639" t="s">
        <v>315</v>
      </c>
      <c r="E61" s="639"/>
      <c r="F61" s="639"/>
      <c r="G61" s="639"/>
      <c r="H61" s="639"/>
      <c r="I61" s="639"/>
      <c r="J61" s="639"/>
      <c r="K61" s="639"/>
      <c r="L61" s="639"/>
      <c r="M61" s="639"/>
      <c r="N61" s="639"/>
      <c r="O61" s="639"/>
      <c r="P61" s="639"/>
      <c r="Q61" s="639"/>
      <c r="R61" s="639"/>
      <c r="S61" s="238"/>
      <c r="T61" s="238"/>
      <c r="U61" s="238"/>
      <c r="V61" s="238"/>
      <c r="W61" s="238"/>
      <c r="X61" s="238"/>
      <c r="Y61" s="238"/>
      <c r="Z61" s="238"/>
      <c r="AA61" s="238"/>
      <c r="AB61" s="238"/>
      <c r="AC61" s="238"/>
      <c r="AD61" s="238"/>
      <c r="AE61" s="238"/>
    </row>
    <row r="62" spans="2:31" ht="45" customHeight="1">
      <c r="B62" s="238"/>
      <c r="C62" s="238"/>
      <c r="D62" s="639" t="s">
        <v>316</v>
      </c>
      <c r="E62" s="639"/>
      <c r="F62" s="639"/>
      <c r="G62" s="639"/>
      <c r="H62" s="639"/>
      <c r="I62" s="639"/>
      <c r="J62" s="639"/>
      <c r="K62" s="639"/>
      <c r="L62" s="639"/>
      <c r="M62" s="639"/>
      <c r="N62" s="639"/>
      <c r="O62" s="639"/>
      <c r="P62" s="639"/>
      <c r="Q62" s="639"/>
      <c r="R62" s="639"/>
      <c r="S62" s="238"/>
      <c r="T62" s="238"/>
      <c r="U62" s="238"/>
      <c r="V62" s="238"/>
      <c r="W62" s="238"/>
      <c r="X62" s="238"/>
      <c r="Y62" s="238"/>
      <c r="Z62" s="238"/>
      <c r="AA62" s="238"/>
      <c r="AB62" s="238"/>
      <c r="AC62" s="238"/>
      <c r="AD62" s="238"/>
      <c r="AE62" s="238"/>
    </row>
    <row r="63" spans="2:31" ht="45.75" customHeight="1">
      <c r="B63" s="238"/>
      <c r="C63" s="238"/>
      <c r="D63" s="639" t="s">
        <v>317</v>
      </c>
      <c r="E63" s="639"/>
      <c r="F63" s="639"/>
      <c r="G63" s="639"/>
      <c r="H63" s="639"/>
      <c r="I63" s="639"/>
      <c r="J63" s="639"/>
      <c r="K63" s="639"/>
      <c r="L63" s="639"/>
      <c r="M63" s="639"/>
      <c r="N63" s="639"/>
      <c r="O63" s="639"/>
      <c r="P63" s="639"/>
      <c r="Q63" s="639"/>
      <c r="R63" s="639"/>
      <c r="S63" s="238"/>
      <c r="T63" s="238"/>
      <c r="U63" s="238"/>
      <c r="V63" s="238"/>
      <c r="W63" s="238"/>
      <c r="X63" s="238"/>
      <c r="Y63" s="238"/>
      <c r="Z63" s="238"/>
      <c r="AA63" s="238"/>
      <c r="AB63" s="238"/>
      <c r="AC63" s="238"/>
      <c r="AD63" s="238"/>
      <c r="AE63" s="238"/>
    </row>
    <row r="64" spans="2:31" ht="17.25" customHeight="1">
      <c r="B64" s="238"/>
      <c r="C64" s="238"/>
      <c r="D64" s="637" t="s">
        <v>318</v>
      </c>
      <c r="E64" s="637"/>
      <c r="F64" s="637"/>
      <c r="G64" s="637"/>
      <c r="H64" s="637"/>
      <c r="I64" s="637"/>
      <c r="J64" s="637"/>
      <c r="K64" s="637"/>
      <c r="L64" s="637"/>
      <c r="M64" s="637"/>
      <c r="N64" s="637"/>
      <c r="O64" s="637"/>
      <c r="P64" s="637"/>
      <c r="Q64" s="637"/>
      <c r="R64" s="637"/>
      <c r="S64" s="238"/>
      <c r="T64" s="238"/>
      <c r="U64" s="238"/>
      <c r="V64" s="238"/>
      <c r="W64" s="238"/>
      <c r="X64" s="238"/>
      <c r="Y64" s="238"/>
      <c r="Z64" s="238"/>
      <c r="AA64" s="238"/>
      <c r="AB64" s="238"/>
      <c r="AC64" s="238"/>
      <c r="AD64" s="238"/>
      <c r="AE64" s="238"/>
    </row>
    <row r="65" spans="2:31" ht="15.75" customHeight="1">
      <c r="B65" s="238"/>
      <c r="C65" s="238"/>
      <c r="D65" s="637" t="s">
        <v>319</v>
      </c>
      <c r="E65" s="637"/>
      <c r="F65" s="637"/>
      <c r="G65" s="637"/>
      <c r="H65" s="637"/>
      <c r="I65" s="637"/>
      <c r="J65" s="637"/>
      <c r="K65" s="637"/>
      <c r="L65" s="637"/>
      <c r="M65" s="637"/>
      <c r="N65" s="637"/>
      <c r="O65" s="637"/>
      <c r="P65" s="637"/>
      <c r="Q65" s="637"/>
      <c r="R65" s="637"/>
      <c r="S65" s="238"/>
      <c r="T65" s="238"/>
      <c r="U65" s="238"/>
      <c r="V65" s="238"/>
      <c r="W65" s="238"/>
      <c r="X65" s="238"/>
      <c r="Y65" s="238"/>
      <c r="Z65" s="238"/>
      <c r="AA65" s="238"/>
      <c r="AB65" s="238"/>
      <c r="AC65" s="238"/>
      <c r="AD65" s="238"/>
      <c r="AE65" s="238"/>
    </row>
    <row r="66" spans="2:31" ht="12.9">
      <c r="B66" s="238"/>
      <c r="C66" s="238"/>
      <c r="D66" s="638" t="s">
        <v>320</v>
      </c>
      <c r="E66" s="638"/>
      <c r="F66" s="638"/>
      <c r="G66" s="638"/>
      <c r="H66" s="638"/>
      <c r="I66" s="638"/>
      <c r="J66" s="638"/>
      <c r="K66" s="638"/>
      <c r="L66" s="638"/>
      <c r="M66" s="638"/>
      <c r="N66" s="638"/>
      <c r="O66" s="638"/>
      <c r="P66" s="638"/>
      <c r="Q66" s="638"/>
      <c r="R66" s="638"/>
      <c r="S66" s="238"/>
      <c r="T66" s="238"/>
      <c r="U66" s="238"/>
      <c r="V66" s="238"/>
      <c r="W66" s="238"/>
      <c r="X66" s="238"/>
      <c r="Y66" s="238"/>
      <c r="Z66" s="238"/>
      <c r="AA66" s="238"/>
      <c r="AB66" s="238"/>
      <c r="AC66" s="238"/>
      <c r="AD66" s="238"/>
      <c r="AE66" s="238"/>
    </row>
    <row r="67" spans="2:31" ht="15.75" customHeight="1">
      <c r="B67" s="238"/>
      <c r="C67" s="238"/>
      <c r="D67" s="638" t="s">
        <v>321</v>
      </c>
      <c r="E67" s="638"/>
      <c r="F67" s="638"/>
      <c r="G67" s="638"/>
      <c r="H67" s="638"/>
      <c r="I67" s="638"/>
      <c r="J67" s="638"/>
      <c r="K67" s="638"/>
      <c r="L67" s="638"/>
      <c r="M67" s="638"/>
      <c r="N67" s="638"/>
      <c r="O67" s="638"/>
      <c r="P67" s="638"/>
      <c r="Q67" s="638"/>
      <c r="R67" s="638"/>
      <c r="S67" s="238"/>
      <c r="T67" s="238"/>
      <c r="U67" s="238"/>
      <c r="V67" s="238"/>
      <c r="W67" s="238"/>
      <c r="X67" s="238"/>
      <c r="Y67" s="238"/>
      <c r="Z67" s="238"/>
      <c r="AA67" s="238"/>
      <c r="AB67" s="238"/>
      <c r="AC67" s="238"/>
      <c r="AD67" s="238"/>
      <c r="AE67" s="238"/>
    </row>
    <row r="68" spans="2:31" ht="32.25" customHeight="1">
      <c r="B68" s="238"/>
      <c r="C68" s="238"/>
      <c r="D68" s="639" t="s">
        <v>322</v>
      </c>
      <c r="E68" s="639"/>
      <c r="F68" s="639"/>
      <c r="G68" s="639"/>
      <c r="H68" s="639"/>
      <c r="I68" s="639"/>
      <c r="J68" s="639"/>
      <c r="K68" s="639"/>
      <c r="L68" s="639"/>
      <c r="M68" s="639"/>
      <c r="N68" s="639"/>
      <c r="O68" s="639"/>
      <c r="P68" s="639"/>
      <c r="Q68" s="639"/>
      <c r="R68" s="639"/>
      <c r="S68" s="238"/>
      <c r="T68" s="238"/>
      <c r="U68" s="238"/>
      <c r="V68" s="238"/>
      <c r="W68" s="238"/>
      <c r="X68" s="238"/>
      <c r="Y68" s="238"/>
      <c r="Z68" s="238"/>
      <c r="AA68" s="238"/>
      <c r="AB68" s="238"/>
      <c r="AC68" s="238"/>
      <c r="AD68" s="238"/>
      <c r="AE68" s="238"/>
    </row>
    <row r="69" spans="2:31" ht="27" customHeight="1">
      <c r="B69" s="238"/>
      <c r="C69" s="238"/>
      <c r="D69" s="640" t="s">
        <v>323</v>
      </c>
      <c r="E69" s="640"/>
      <c r="F69" s="640"/>
      <c r="G69" s="640"/>
      <c r="H69" s="640"/>
      <c r="I69" s="640"/>
      <c r="J69" s="640"/>
      <c r="K69" s="640"/>
      <c r="L69" s="640"/>
      <c r="M69" s="640"/>
      <c r="N69" s="640"/>
      <c r="O69" s="640"/>
      <c r="P69" s="640"/>
      <c r="Q69" s="640"/>
      <c r="R69" s="640"/>
      <c r="S69" s="238"/>
      <c r="T69" s="238"/>
      <c r="U69" s="238"/>
      <c r="V69" s="238"/>
      <c r="W69" s="238"/>
      <c r="X69" s="238"/>
      <c r="Y69" s="238"/>
      <c r="Z69" s="238"/>
      <c r="AA69" s="238"/>
      <c r="AB69" s="238"/>
      <c r="AC69" s="238"/>
      <c r="AD69" s="238"/>
      <c r="AE69" s="238"/>
    </row>
    <row r="70" spans="2:31">
      <c r="D70" s="187"/>
      <c r="E70" s="187"/>
      <c r="F70" s="187"/>
      <c r="G70" s="187"/>
      <c r="H70" s="187"/>
      <c r="I70" s="187"/>
      <c r="J70" s="187"/>
      <c r="K70" s="187"/>
      <c r="L70" s="187"/>
      <c r="M70" s="187"/>
      <c r="N70" s="187"/>
      <c r="O70" s="187"/>
      <c r="P70" s="187"/>
      <c r="Q70" s="187"/>
      <c r="R70" s="187"/>
      <c r="S70" s="187"/>
      <c r="T70" s="187"/>
      <c r="U70" s="187"/>
      <c r="V70" s="187"/>
      <c r="W70" s="187"/>
      <c r="X70" s="187"/>
      <c r="Y70" s="187"/>
      <c r="Z70" s="187"/>
      <c r="AA70" s="187"/>
      <c r="AB70" s="187"/>
      <c r="AC70" s="187"/>
      <c r="AD70" s="187"/>
      <c r="AE70" s="187"/>
    </row>
    <row r="71" spans="2:31">
      <c r="D71" s="80" t="s">
        <v>244</v>
      </c>
      <c r="E71" s="269"/>
      <c r="F71" s="269"/>
      <c r="G71" s="269"/>
      <c r="H71" s="269"/>
      <c r="I71" s="269"/>
      <c r="J71" s="269"/>
      <c r="K71" s="269"/>
      <c r="L71" s="269"/>
      <c r="M71" s="269"/>
      <c r="N71" s="269"/>
      <c r="O71" s="269"/>
      <c r="P71" s="269"/>
      <c r="Q71" s="269"/>
      <c r="R71" s="269"/>
      <c r="S71" s="269"/>
      <c r="T71" s="269"/>
      <c r="U71" s="269"/>
      <c r="V71" s="269"/>
      <c r="W71" s="269"/>
      <c r="X71" s="269"/>
      <c r="Y71" s="269"/>
      <c r="Z71" s="269"/>
      <c r="AA71" s="269"/>
      <c r="AB71" s="269"/>
      <c r="AC71" s="269"/>
      <c r="AD71" s="269"/>
      <c r="AE71" s="269"/>
    </row>
    <row r="72" spans="2:31">
      <c r="D72" s="80" t="s">
        <v>424</v>
      </c>
      <c r="E72" s="270"/>
      <c r="F72" s="270"/>
      <c r="G72" s="270"/>
      <c r="H72" s="270"/>
      <c r="I72" s="270"/>
      <c r="J72" s="270"/>
      <c r="K72" s="270"/>
      <c r="L72" s="270"/>
      <c r="M72" s="270"/>
      <c r="N72" s="270"/>
      <c r="O72" s="270"/>
      <c r="P72" s="270"/>
      <c r="Q72" s="270"/>
      <c r="R72" s="270"/>
      <c r="S72" s="270"/>
      <c r="T72" s="270"/>
      <c r="U72" s="270"/>
      <c r="V72" s="270"/>
      <c r="W72" s="270"/>
      <c r="X72" s="270"/>
      <c r="Y72" s="270"/>
      <c r="Z72" s="270"/>
      <c r="AA72" s="270"/>
      <c r="AB72" s="270"/>
      <c r="AC72" s="270"/>
      <c r="AD72" s="270"/>
      <c r="AE72" s="270"/>
    </row>
  </sheetData>
  <mergeCells count="19">
    <mergeCell ref="I4:P4"/>
    <mergeCell ref="D64:R64"/>
    <mergeCell ref="AD7:AD8"/>
    <mergeCell ref="AE7:AE8"/>
    <mergeCell ref="D58:R58"/>
    <mergeCell ref="Y7:Y8"/>
    <mergeCell ref="D59:R59"/>
    <mergeCell ref="D60:R60"/>
    <mergeCell ref="D61:R61"/>
    <mergeCell ref="D62:R62"/>
    <mergeCell ref="D63:R63"/>
    <mergeCell ref="N7:X7"/>
    <mergeCell ref="Z7:AC7"/>
    <mergeCell ref="D7:M7"/>
    <mergeCell ref="D65:R65"/>
    <mergeCell ref="D66:R66"/>
    <mergeCell ref="D67:R67"/>
    <mergeCell ref="D68:R68"/>
    <mergeCell ref="D69:R69"/>
  </mergeCells>
  <hyperlinks>
    <hyperlink ref="C5" location="Índice!A1" display="VOLVER A INDICE"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T43"/>
  <sheetViews>
    <sheetView topLeftCell="A7" workbookViewId="0">
      <selection activeCell="E18" sqref="E18"/>
    </sheetView>
  </sheetViews>
  <sheetFormatPr baseColWidth="10" defaultColWidth="9.15234375" defaultRowHeight="14.6"/>
  <cols>
    <col min="1" max="1" width="2.53515625" style="58" customWidth="1"/>
    <col min="2" max="2" width="6" style="58" customWidth="1"/>
    <col min="3" max="3" width="20.84375" style="58" bestFit="1" customWidth="1"/>
    <col min="4" max="4" width="22.3828125" style="58" customWidth="1"/>
    <col min="5" max="5" width="15.3828125" style="58" customWidth="1"/>
    <col min="6" max="6" width="9.15234375" style="58"/>
    <col min="7" max="7" width="13.53515625" style="540" hidden="1" customWidth="1"/>
    <col min="8" max="8" width="7.84375" style="540" hidden="1" customWidth="1"/>
    <col min="9" max="16384" width="9.15234375" style="58"/>
  </cols>
  <sheetData>
    <row r="2" spans="2:8">
      <c r="B2" s="11" t="s">
        <v>78</v>
      </c>
    </row>
    <row r="3" spans="2:8">
      <c r="B3" s="11" t="s">
        <v>421</v>
      </c>
    </row>
    <row r="4" spans="2:8">
      <c r="B4" s="11" t="s">
        <v>324</v>
      </c>
    </row>
    <row r="5" spans="2:8">
      <c r="B5" s="4" t="s">
        <v>2</v>
      </c>
    </row>
    <row r="7" spans="2:8">
      <c r="B7" s="64" t="s">
        <v>79</v>
      </c>
      <c r="C7" s="62"/>
      <c r="D7" s="62"/>
      <c r="E7" s="62" t="s">
        <v>80</v>
      </c>
    </row>
    <row r="8" spans="2:8">
      <c r="B8" s="66"/>
      <c r="C8" s="66" t="s">
        <v>81</v>
      </c>
      <c r="D8" s="62"/>
      <c r="E8" s="62"/>
      <c r="G8" s="519" t="s">
        <v>298</v>
      </c>
      <c r="H8" s="519" t="s">
        <v>299</v>
      </c>
    </row>
    <row r="9" spans="2:8">
      <c r="B9" s="63"/>
      <c r="C9" s="65" t="s">
        <v>275</v>
      </c>
      <c r="D9" s="63"/>
      <c r="E9" s="61">
        <f>(((('Balance de energía'!D9*1000000000)/G9)/1000)/H9)/1000</f>
        <v>107.85028200000002</v>
      </c>
      <c r="G9" s="525">
        <v>10862</v>
      </c>
      <c r="H9" s="525">
        <v>0.84794000000000003</v>
      </c>
    </row>
    <row r="10" spans="2:8">
      <c r="B10" s="63"/>
      <c r="C10" s="65" t="s">
        <v>276</v>
      </c>
      <c r="D10" s="63"/>
      <c r="E10" s="61">
        <f>(((('Producción bruta'!E10*1000000000)/G10)/1000)/H10)/1000</f>
        <v>1191.9404841180765</v>
      </c>
      <c r="G10" s="525">
        <v>9341</v>
      </c>
      <c r="H10" s="525">
        <v>1</v>
      </c>
    </row>
    <row r="11" spans="2:8">
      <c r="B11" s="63"/>
      <c r="C11" s="65" t="s">
        <v>277</v>
      </c>
      <c r="D11" s="63"/>
      <c r="E11" s="61">
        <f>(((('Producción bruta'!E11*1000000000)/G11)/1000)/H11)/1000</f>
        <v>25.777999999999999</v>
      </c>
      <c r="G11" s="525">
        <v>7000</v>
      </c>
      <c r="H11" s="525">
        <v>1</v>
      </c>
    </row>
    <row r="12" spans="2:8">
      <c r="B12" s="63"/>
      <c r="C12" s="65" t="s">
        <v>278</v>
      </c>
      <c r="D12" s="63"/>
      <c r="E12" s="61">
        <f>(((('Producción bruta'!E12*1000000000)/G12)/1000)/H12)/1000</f>
        <v>15617.261680650308</v>
      </c>
      <c r="G12" s="525">
        <v>3500</v>
      </c>
      <c r="H12" s="525">
        <v>1</v>
      </c>
    </row>
    <row r="13" spans="2:8">
      <c r="B13" s="63"/>
      <c r="C13" s="65" t="s">
        <v>426</v>
      </c>
      <c r="D13" s="63"/>
      <c r="E13" s="61">
        <f>(((('Producción bruta'!E13*1000000000)/G13)/1000)/H13)/1000</f>
        <v>8470.2986000000001</v>
      </c>
      <c r="G13" s="526">
        <v>2885.26</v>
      </c>
      <c r="H13" s="525">
        <v>1</v>
      </c>
    </row>
    <row r="14" spans="2:8">
      <c r="B14" s="63"/>
      <c r="C14" s="65" t="s">
        <v>279</v>
      </c>
      <c r="D14" s="63"/>
      <c r="E14" s="61">
        <f>(((('Producción bruta'!E14*1000000000)/G14)/1000)/H14)/1000</f>
        <v>18072.273096150006</v>
      </c>
      <c r="G14" s="525">
        <v>860</v>
      </c>
      <c r="H14" s="525">
        <v>1</v>
      </c>
    </row>
    <row r="15" spans="2:8">
      <c r="B15" s="63"/>
      <c r="C15" s="65" t="s">
        <v>280</v>
      </c>
      <c r="D15" s="63"/>
      <c r="E15" s="61">
        <f>(((('Producción bruta'!E15*1000000000)/G15)/1000)/H15)/1000</f>
        <v>7628.0980075519228</v>
      </c>
      <c r="G15" s="525">
        <v>860</v>
      </c>
      <c r="H15" s="525">
        <v>1</v>
      </c>
    </row>
    <row r="16" spans="2:8">
      <c r="B16" s="63"/>
      <c r="C16" s="65" t="s">
        <v>281</v>
      </c>
      <c r="D16" s="63"/>
      <c r="E16" s="61">
        <f>(((('Producción bruta'!E16*1000000000)/G16)/1000)/H16)/1000</f>
        <v>10565.366134202875</v>
      </c>
      <c r="G16" s="525">
        <v>860</v>
      </c>
      <c r="H16" s="525">
        <v>1</v>
      </c>
    </row>
    <row r="17" spans="2:20">
      <c r="B17" s="63"/>
      <c r="C17" s="65" t="s">
        <v>282</v>
      </c>
      <c r="D17" s="63"/>
      <c r="E17" s="61">
        <f>(((('Producción bruta'!E17*1000000000)/G17)/1000)/H17)/1000</f>
        <v>149.83321581678663</v>
      </c>
      <c r="G17" s="525">
        <v>5600</v>
      </c>
      <c r="H17" s="525">
        <v>1</v>
      </c>
    </row>
    <row r="18" spans="2:20">
      <c r="B18" s="63"/>
      <c r="C18" s="65" t="s">
        <v>517</v>
      </c>
      <c r="D18" s="63"/>
      <c r="E18" s="61">
        <f>(((('Producción bruta'!E18*1000000000)/G18)/1000)/H18)/1000</f>
        <v>3239.9999999999995</v>
      </c>
      <c r="G18" s="525">
        <v>860</v>
      </c>
      <c r="H18" s="525">
        <v>1</v>
      </c>
    </row>
    <row r="19" spans="2:20">
      <c r="B19" s="66"/>
      <c r="C19" s="66" t="s">
        <v>83</v>
      </c>
      <c r="D19" s="60"/>
      <c r="E19" s="60"/>
      <c r="G19" s="525"/>
      <c r="H19" s="525"/>
    </row>
    <row r="20" spans="2:20">
      <c r="B20" s="63"/>
      <c r="C20" s="71" t="s">
        <v>518</v>
      </c>
      <c r="D20" s="71"/>
      <c r="E20" s="61">
        <f>(((('Producción bruta'!E20*1000000000)/G20)/1000)/H20)/1000</f>
        <v>87378.442497571843</v>
      </c>
      <c r="G20" s="525">
        <v>860</v>
      </c>
      <c r="H20" s="525">
        <v>1</v>
      </c>
    </row>
    <row r="21" spans="2:20">
      <c r="B21" s="68"/>
      <c r="C21" s="70" t="s">
        <v>84</v>
      </c>
      <c r="D21" s="70"/>
      <c r="E21" s="68"/>
      <c r="G21" s="525"/>
      <c r="H21" s="525"/>
    </row>
    <row r="22" spans="2:20">
      <c r="B22" s="63"/>
      <c r="C22" s="63"/>
      <c r="D22" s="71" t="s">
        <v>283</v>
      </c>
      <c r="E22" s="61">
        <f>(((('Producción bruta'!E22*1000000000)/G22)/1000)/H22)/1000</f>
        <v>3633.9454849999997</v>
      </c>
      <c r="G22" s="525">
        <v>10900</v>
      </c>
      <c r="H22" s="525">
        <v>0.84</v>
      </c>
      <c r="J22" s="253"/>
      <c r="K22" s="254"/>
      <c r="L22" s="254"/>
      <c r="M22" s="254"/>
      <c r="N22" s="254"/>
      <c r="O22" s="254"/>
      <c r="P22" s="254"/>
      <c r="Q22" s="255"/>
      <c r="R22" s="256"/>
      <c r="S22" s="257"/>
      <c r="T22" s="236"/>
    </row>
    <row r="23" spans="2:20">
      <c r="B23" s="63"/>
      <c r="C23" s="63"/>
      <c r="D23" s="65" t="s">
        <v>284</v>
      </c>
      <c r="E23" s="61">
        <f>(((('Producción bruta'!E23*1000000000)/G23)/1000)/H23)/1000</f>
        <v>1086.6461731499999</v>
      </c>
      <c r="G23" s="525">
        <v>10500</v>
      </c>
      <c r="H23" s="525">
        <v>1</v>
      </c>
      <c r="J23" s="253"/>
      <c r="K23" s="258"/>
      <c r="L23" s="259"/>
      <c r="M23" s="259"/>
      <c r="N23" s="259"/>
      <c r="O23" s="259"/>
      <c r="P23" s="259"/>
      <c r="Q23" s="260"/>
      <c r="R23" s="238"/>
      <c r="S23" s="261"/>
      <c r="T23" s="238"/>
    </row>
    <row r="24" spans="2:20">
      <c r="B24" s="63"/>
      <c r="C24" s="63"/>
      <c r="D24" s="65" t="s">
        <v>285</v>
      </c>
      <c r="E24" s="61">
        <f>(((('Producción bruta'!E24*1000000000)/G24)/1000)/H24)/1000</f>
        <v>4080.1938530000007</v>
      </c>
      <c r="G24" s="525">
        <v>11200</v>
      </c>
      <c r="H24" s="525">
        <v>0.73</v>
      </c>
      <c r="J24" s="253"/>
      <c r="K24" s="253"/>
    </row>
    <row r="25" spans="2:20">
      <c r="B25" s="63"/>
      <c r="C25" s="63"/>
      <c r="D25" s="65" t="s">
        <v>286</v>
      </c>
      <c r="E25" s="61">
        <f>(((('Producción bruta'!E25*1000000000)/G25)/1000)/H25)/1000</f>
        <v>218.88304299999999</v>
      </c>
      <c r="G25" s="525">
        <v>11100</v>
      </c>
      <c r="H25" s="525">
        <v>0.81</v>
      </c>
      <c r="J25" s="254"/>
      <c r="K25" s="253"/>
    </row>
    <row r="26" spans="2:20">
      <c r="B26" s="63"/>
      <c r="C26" s="63"/>
      <c r="D26" s="65" t="s">
        <v>287</v>
      </c>
      <c r="E26" s="61">
        <f>(((('Producción bruta'!E26*1000000000)/G26)/1000)/H26)/1000</f>
        <v>488.62540485000011</v>
      </c>
      <c r="G26" s="525">
        <v>12100</v>
      </c>
      <c r="H26" s="525">
        <v>1</v>
      </c>
      <c r="J26" s="254"/>
      <c r="K26" s="253"/>
    </row>
    <row r="27" spans="2:20">
      <c r="B27" s="63"/>
      <c r="C27" s="63"/>
      <c r="D27" s="65" t="s">
        <v>288</v>
      </c>
      <c r="E27" s="61">
        <f>(((('Producción bruta'!E27*1000000000)/G27)/1000)/H27)/1000</f>
        <v>4.1410969999999994</v>
      </c>
      <c r="G27" s="525">
        <v>11400</v>
      </c>
      <c r="H27" s="525">
        <v>0.7</v>
      </c>
      <c r="J27" s="254"/>
      <c r="K27" s="253"/>
    </row>
    <row r="28" spans="2:20">
      <c r="B28" s="63"/>
      <c r="C28" s="63"/>
      <c r="D28" s="65" t="s">
        <v>289</v>
      </c>
      <c r="E28" s="61">
        <f>(((('Producción bruta'!E28*1000000000)/G28)/1000)/H28)/1000</f>
        <v>446.57426399999997</v>
      </c>
      <c r="G28" s="525">
        <v>11100</v>
      </c>
      <c r="H28" s="525">
        <v>0.81</v>
      </c>
      <c r="J28" s="254"/>
      <c r="K28" s="253"/>
    </row>
    <row r="29" spans="2:20" ht="15" customHeight="1">
      <c r="B29" s="63"/>
      <c r="C29" s="63"/>
      <c r="D29" s="65" t="s">
        <v>290</v>
      </c>
      <c r="E29" s="61">
        <f>(((('Producción bruta'!E29*1000000000)/G29)/1000)/H29)/1000</f>
        <v>347.06289000000004</v>
      </c>
      <c r="G29" s="525">
        <v>11500</v>
      </c>
      <c r="H29" s="525">
        <v>0.67</v>
      </c>
      <c r="J29" s="254"/>
      <c r="K29" s="253"/>
    </row>
    <row r="30" spans="2:20" ht="15" customHeight="1">
      <c r="B30" s="63"/>
      <c r="C30" s="63"/>
      <c r="D30" s="65" t="s">
        <v>291</v>
      </c>
      <c r="E30" s="61">
        <f>(((('Producción bruta'!E30*1000000000)/G30)/1000)/H30)/1000</f>
        <v>0.33026134268992924</v>
      </c>
      <c r="G30" s="525">
        <v>4260</v>
      </c>
      <c r="H30" s="525">
        <v>1</v>
      </c>
      <c r="J30" s="254"/>
      <c r="K30" s="253"/>
    </row>
    <row r="31" spans="2:20">
      <c r="B31" s="63"/>
      <c r="C31" s="63"/>
      <c r="D31" s="65" t="s">
        <v>292</v>
      </c>
      <c r="E31" s="61">
        <f>(((('Producción bruta'!E31*1000000000)/G31)/1000)/H31)/1000</f>
        <v>474.16555689051245</v>
      </c>
      <c r="G31" s="525">
        <v>7000</v>
      </c>
      <c r="H31" s="525">
        <v>1</v>
      </c>
      <c r="J31" s="255"/>
      <c r="K31" s="253"/>
    </row>
    <row r="32" spans="2:20">
      <c r="B32" s="63"/>
      <c r="C32" s="63"/>
      <c r="D32" s="65" t="s">
        <v>293</v>
      </c>
      <c r="E32" s="61">
        <f>(((('Producción bruta'!E32*1000000000)/G32)/1000)/H32)/1000</f>
        <v>366.29799073665282</v>
      </c>
      <c r="G32" s="525">
        <v>9644</v>
      </c>
      <c r="H32" s="525">
        <v>1</v>
      </c>
      <c r="J32" s="256"/>
      <c r="K32" s="238"/>
    </row>
    <row r="33" spans="2:11">
      <c r="B33" s="72"/>
      <c r="C33" s="72" t="s">
        <v>85</v>
      </c>
      <c r="D33" s="69"/>
      <c r="E33" s="68"/>
      <c r="G33" s="525"/>
      <c r="H33" s="525"/>
      <c r="J33" s="257"/>
      <c r="K33" s="261"/>
    </row>
    <row r="34" spans="2:11">
      <c r="B34" s="63"/>
      <c r="C34" s="63"/>
      <c r="D34" s="65" t="s">
        <v>294</v>
      </c>
      <c r="E34" s="61">
        <f>(((('Producción bruta'!E34*1000000000)/G34)/1000)/H34)/1000</f>
        <v>368.21779920000017</v>
      </c>
      <c r="G34" s="525">
        <v>7000</v>
      </c>
      <c r="H34" s="525">
        <v>1</v>
      </c>
      <c r="J34" s="236"/>
      <c r="K34" s="238"/>
    </row>
    <row r="35" spans="2:11">
      <c r="B35" s="63"/>
      <c r="C35" s="63"/>
      <c r="D35" s="65" t="s">
        <v>295</v>
      </c>
      <c r="E35" s="61">
        <f>(((('Producción bruta'!E35*1000000000)/G35)/1000)/H35)/1000</f>
        <v>201078.24175824178</v>
      </c>
      <c r="G35" s="525">
        <v>4.55</v>
      </c>
      <c r="H35" s="525">
        <v>1</v>
      </c>
    </row>
    <row r="36" spans="2:11">
      <c r="B36" s="63"/>
      <c r="C36" s="63"/>
      <c r="D36" s="65" t="s">
        <v>296</v>
      </c>
      <c r="E36" s="61">
        <f>(((('Producción bruta'!E36*1000000000)/G36)/1000)/H36)/1000</f>
        <v>14.548</v>
      </c>
      <c r="G36" s="525">
        <v>10000</v>
      </c>
      <c r="H36" s="525">
        <v>1</v>
      </c>
    </row>
    <row r="37" spans="2:11">
      <c r="B37" s="63"/>
      <c r="C37" s="63"/>
      <c r="D37" s="65" t="s">
        <v>297</v>
      </c>
      <c r="E37" s="61">
        <f>(((('Producción bruta'!E37*1000000000)/G37)/1000)/H37)/1000</f>
        <v>1194598.6111111112</v>
      </c>
      <c r="G37" s="525">
        <v>0.72</v>
      </c>
      <c r="H37" s="525">
        <v>1</v>
      </c>
    </row>
    <row r="38" spans="2:11">
      <c r="B38" s="72"/>
      <c r="C38" s="72" t="s">
        <v>86</v>
      </c>
      <c r="D38" s="69"/>
      <c r="E38" s="73"/>
      <c r="G38" s="525"/>
      <c r="H38" s="525"/>
    </row>
    <row r="39" spans="2:11" ht="15" customHeight="1">
      <c r="B39" s="63"/>
      <c r="C39" s="63"/>
      <c r="D39" s="65" t="s">
        <v>273</v>
      </c>
      <c r="E39" s="67">
        <f>(((('Producción bruta'!E39*1000000000)/G39)/1000)/H39)/1000</f>
        <v>0</v>
      </c>
      <c r="G39" s="525">
        <v>4600</v>
      </c>
      <c r="H39" s="525">
        <v>1</v>
      </c>
    </row>
    <row r="40" spans="2:11">
      <c r="B40" s="63"/>
      <c r="C40" s="63"/>
      <c r="D40" s="65" t="s">
        <v>274</v>
      </c>
      <c r="E40" s="67">
        <f>(((('Producción bruta'!E40*1000000000)/G40)/1000)/H40)/1000</f>
        <v>807.22900000000016</v>
      </c>
      <c r="G40" s="525">
        <v>5413</v>
      </c>
      <c r="H40" s="525">
        <v>1</v>
      </c>
    </row>
    <row r="42" spans="2:11">
      <c r="B42" s="80" t="s">
        <v>244</v>
      </c>
    </row>
    <row r="43" spans="2:11">
      <c r="B43" s="80" t="s">
        <v>424</v>
      </c>
    </row>
  </sheetData>
  <hyperlinks>
    <hyperlink ref="B5" location="Índice!A1" display="VOLVER A INDICE"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3">
    <tabColor theme="6" tint="0.39997558519241921"/>
    <pageSetUpPr fitToPage="1"/>
  </sheetPr>
  <dimension ref="A1:S70"/>
  <sheetViews>
    <sheetView workbookViewId="0">
      <selection activeCell="D11" sqref="D11"/>
    </sheetView>
  </sheetViews>
  <sheetFormatPr baseColWidth="10" defaultColWidth="11.3828125" defaultRowHeight="12.45"/>
  <cols>
    <col min="1" max="1" width="1.3828125" style="275" customWidth="1"/>
    <col min="2" max="2" width="27.69140625" style="275" customWidth="1"/>
    <col min="3" max="3" width="12.15234375" style="275" bestFit="1" customWidth="1"/>
    <col min="4" max="6" width="13.3046875" style="275" customWidth="1"/>
    <col min="7" max="7" width="23.3046875" style="275" bestFit="1" customWidth="1"/>
    <col min="8" max="8" width="14.69140625" style="275" bestFit="1" customWidth="1"/>
    <col min="9" max="17" width="11.3828125" style="274"/>
    <col min="18" max="16384" width="11.3828125" style="275"/>
  </cols>
  <sheetData>
    <row r="1" spans="1:19" ht="6.75" customHeight="1">
      <c r="A1" s="272"/>
      <c r="B1" s="272"/>
      <c r="C1" s="272"/>
      <c r="D1" s="272"/>
      <c r="E1" s="272"/>
      <c r="F1" s="272"/>
      <c r="G1" s="272"/>
      <c r="H1" s="272"/>
      <c r="I1" s="273"/>
      <c r="J1" s="273"/>
      <c r="K1" s="273"/>
    </row>
    <row r="2" spans="1:19" ht="16" customHeight="1">
      <c r="A2" s="272"/>
      <c r="B2" s="11" t="s">
        <v>97</v>
      </c>
      <c r="C2" s="11"/>
      <c r="D2" s="11"/>
      <c r="E2" s="11"/>
      <c r="F2" s="11"/>
      <c r="G2" s="11"/>
      <c r="H2" s="11"/>
      <c r="J2" s="276"/>
      <c r="K2" s="273"/>
    </row>
    <row r="3" spans="1:19" ht="16" customHeight="1">
      <c r="A3" s="272"/>
      <c r="B3" s="11" t="s">
        <v>421</v>
      </c>
      <c r="C3" s="11"/>
      <c r="D3" s="11"/>
      <c r="E3" s="11"/>
      <c r="F3" s="11"/>
      <c r="G3" s="11"/>
      <c r="H3" s="11"/>
      <c r="J3" s="277"/>
      <c r="K3" s="273"/>
    </row>
    <row r="4" spans="1:19" ht="16" customHeight="1">
      <c r="A4" s="272"/>
      <c r="B4" s="11" t="s">
        <v>324</v>
      </c>
      <c r="D4" s="11"/>
      <c r="E4" s="11"/>
      <c r="F4" s="11"/>
      <c r="G4" s="11"/>
      <c r="H4" s="11"/>
      <c r="I4" s="277"/>
      <c r="J4" s="278"/>
      <c r="K4" s="273"/>
    </row>
    <row r="5" spans="1:19" ht="16" customHeight="1">
      <c r="A5" s="272"/>
      <c r="B5" s="4" t="s">
        <v>2</v>
      </c>
      <c r="C5" s="4"/>
      <c r="D5" s="11"/>
      <c r="E5" s="11"/>
      <c r="F5" s="11"/>
      <c r="G5" s="11"/>
      <c r="H5" s="11"/>
      <c r="I5" s="277"/>
      <c r="J5" s="278"/>
      <c r="K5" s="273"/>
    </row>
    <row r="6" spans="1:19" ht="16" customHeight="1">
      <c r="A6" s="272"/>
      <c r="B6" s="11"/>
      <c r="C6" s="11"/>
      <c r="D6" s="11"/>
      <c r="E6" s="11"/>
      <c r="F6" s="11"/>
      <c r="G6" s="11"/>
      <c r="H6" s="11"/>
      <c r="I6" s="277"/>
      <c r="J6" s="278"/>
      <c r="K6" s="273"/>
    </row>
    <row r="7" spans="1:19" ht="16" customHeight="1">
      <c r="A7" s="272"/>
      <c r="B7" s="423" t="s">
        <v>79</v>
      </c>
      <c r="C7" s="135" t="s">
        <v>325</v>
      </c>
      <c r="D7" s="135" t="s">
        <v>135</v>
      </c>
      <c r="E7" s="135" t="s">
        <v>36</v>
      </c>
      <c r="F7" s="135" t="s">
        <v>37</v>
      </c>
      <c r="G7" s="135" t="s">
        <v>250</v>
      </c>
      <c r="H7" s="60" t="s">
        <v>326</v>
      </c>
      <c r="I7" s="277"/>
      <c r="J7" s="11"/>
      <c r="K7" s="273"/>
    </row>
    <row r="8" spans="1:19" ht="16" customHeight="1">
      <c r="A8" s="272"/>
      <c r="B8" s="517" t="s">
        <v>327</v>
      </c>
      <c r="C8" s="61" t="s">
        <v>328</v>
      </c>
      <c r="D8" s="61">
        <f>'Balance Energético (u.físicas)'!D9</f>
        <v>107.85028200000002</v>
      </c>
      <c r="E8" s="61">
        <f>'Balance Energético (u.físicas)'!$D$10</f>
        <v>9333.2537229999998</v>
      </c>
      <c r="F8" s="61">
        <f>'Balance Energético (u.físicas)'!$D$11</f>
        <v>0</v>
      </c>
      <c r="G8" s="61">
        <f>'Balance Energético (u.físicas)'!$D$14</f>
        <v>52.917000000000009</v>
      </c>
      <c r="H8" s="389">
        <f>'Balance Energético (u.físicas)'!$D$16</f>
        <v>9388.187004999998</v>
      </c>
      <c r="I8" s="279"/>
      <c r="J8" s="275"/>
      <c r="K8" s="273"/>
      <c r="R8" s="274"/>
      <c r="S8" s="274"/>
    </row>
    <row r="9" spans="1:19" ht="16" customHeight="1">
      <c r="A9" s="272"/>
      <c r="B9" s="517" t="s">
        <v>252</v>
      </c>
      <c r="C9" s="61" t="s">
        <v>329</v>
      </c>
      <c r="D9" s="61">
        <f>'Balance Energético (u.físicas)'!$E$9</f>
        <v>1191.9404841180765</v>
      </c>
      <c r="E9" s="61">
        <f>'Balance Energético (u.físicas)'!$E$10</f>
        <v>5061.7476446801193</v>
      </c>
      <c r="F9" s="61">
        <f>+'Balance Energético (u.físicas)'!$E$11</f>
        <v>0</v>
      </c>
      <c r="G9" s="61">
        <f>+'Balance Energético (u.físicas)'!E$14</f>
        <v>-26.864771489562148</v>
      </c>
      <c r="H9" s="389">
        <f>+'Balance Energético (u.físicas)'!$E$16</f>
        <v>6280.5529002877574</v>
      </c>
      <c r="I9" s="279"/>
      <c r="J9" s="280"/>
      <c r="K9" s="273"/>
      <c r="R9" s="274"/>
      <c r="S9" s="274"/>
    </row>
    <row r="10" spans="1:19" ht="16" customHeight="1">
      <c r="A10" s="272"/>
      <c r="B10" s="517" t="s">
        <v>13</v>
      </c>
      <c r="C10" s="61" t="s">
        <v>330</v>
      </c>
      <c r="D10" s="61">
        <f>+'Balance Energético (u.físicas)'!$F$9</f>
        <v>25.777999999999999</v>
      </c>
      <c r="E10" s="61">
        <f>+'Balance Energético (u.físicas)'!$F$10</f>
        <v>10302.375154714287</v>
      </c>
      <c r="F10" s="61">
        <f>+'Balance Energético (u.físicas)'!$F$11</f>
        <v>0</v>
      </c>
      <c r="G10" s="61">
        <f>+'Balance Energético (u.físicas)'!F$14</f>
        <v>311.41505679857141</v>
      </c>
      <c r="H10" s="389">
        <f>+'Balance Energético (u.físicas)'!$F$16</f>
        <v>10016.738097915717</v>
      </c>
      <c r="I10" s="279"/>
      <c r="J10" s="280"/>
      <c r="K10" s="273"/>
      <c r="R10" s="274"/>
      <c r="S10" s="274"/>
    </row>
    <row r="11" spans="1:19" ht="16" customHeight="1">
      <c r="A11" s="272"/>
      <c r="B11" s="517" t="s">
        <v>14</v>
      </c>
      <c r="C11" s="61" t="s">
        <v>330</v>
      </c>
      <c r="D11" s="61">
        <f>+'Balance Energético (u.físicas)'!$G9</f>
        <v>15617.261680650308</v>
      </c>
      <c r="E11" s="61">
        <f>+'Balance Energético (u.físicas)'!$G10</f>
        <v>0</v>
      </c>
      <c r="F11" s="61">
        <f>+'Balance Energético (u.físicas)'!$G11</f>
        <v>0</v>
      </c>
      <c r="G11" s="61">
        <f>+'Balance Energético (u.físicas)'!$G14</f>
        <v>-59.404746165714293</v>
      </c>
      <c r="H11" s="389">
        <f>+'Balance Energético (u.físicas)'!$G16</f>
        <v>15676.666426816024</v>
      </c>
      <c r="I11" s="279"/>
      <c r="J11" s="280"/>
      <c r="K11" s="273"/>
      <c r="R11" s="274"/>
      <c r="S11" s="274"/>
    </row>
    <row r="12" spans="1:19" ht="16" customHeight="1">
      <c r="A12" s="272"/>
      <c r="B12" s="517" t="s">
        <v>331</v>
      </c>
      <c r="C12" s="61" t="s">
        <v>332</v>
      </c>
      <c r="D12" s="61">
        <f>+'Balance Energético (u.físicas)'!$I9</f>
        <v>18072.273096150006</v>
      </c>
      <c r="E12" s="61">
        <f>+'Balance Energético (u.físicas)'!$I10</f>
        <v>0</v>
      </c>
      <c r="F12" s="61">
        <f>+'Balance Energético (u.físicas)'!$I11</f>
        <v>0</v>
      </c>
      <c r="G12" s="61">
        <f>+'Balance Energético (u.físicas)'!$I14</f>
        <v>0</v>
      </c>
      <c r="H12" s="389">
        <f>+'Balance Energético (u.físicas)'!$I16</f>
        <v>18072.273096150006</v>
      </c>
      <c r="I12" s="279"/>
      <c r="J12" s="280"/>
      <c r="K12" s="273"/>
      <c r="R12" s="274"/>
      <c r="S12" s="274"/>
    </row>
    <row r="13" spans="1:19" ht="16" customHeight="1">
      <c r="A13" s="272"/>
      <c r="B13" s="517" t="s">
        <v>333</v>
      </c>
      <c r="C13" s="61" t="s">
        <v>332</v>
      </c>
      <c r="D13" s="61">
        <f>+'Balance Energético (u.físicas)'!$J9</f>
        <v>7628.0980075519228</v>
      </c>
      <c r="E13" s="61">
        <f>+'Balance Energético (u.físicas)'!$J10</f>
        <v>0</v>
      </c>
      <c r="F13" s="61">
        <f>+'Balance Energético (u.físicas)'!$J11</f>
        <v>0</v>
      </c>
      <c r="G13" s="61">
        <f>+'Balance Energético (u.físicas)'!$J14</f>
        <v>0</v>
      </c>
      <c r="H13" s="389">
        <f>+'Balance Energético (u.físicas)'!$J16</f>
        <v>7628.0980075519228</v>
      </c>
      <c r="I13" s="279"/>
      <c r="J13" s="280"/>
      <c r="K13" s="273"/>
      <c r="R13" s="274"/>
      <c r="S13" s="274"/>
    </row>
    <row r="14" spans="1:19" ht="16" customHeight="1">
      <c r="A14" s="272"/>
      <c r="B14" s="517" t="s">
        <v>334</v>
      </c>
      <c r="C14" s="61" t="s">
        <v>332</v>
      </c>
      <c r="D14" s="61">
        <f>+'Balance Energético (u.físicas)'!$K9</f>
        <v>10565.366134202875</v>
      </c>
      <c r="E14" s="61">
        <f>+'Balance Energético (u.físicas)'!$K10</f>
        <v>0</v>
      </c>
      <c r="F14" s="61">
        <f>+'Balance Energético (u.físicas)'!$K11</f>
        <v>0</v>
      </c>
      <c r="G14" s="61">
        <f>+'Balance Energético (u.físicas)'!$K14</f>
        <v>0</v>
      </c>
      <c r="H14" s="389">
        <f>+'Balance Energético (u.físicas)'!$K16</f>
        <v>10565.366134202875</v>
      </c>
      <c r="I14" s="279"/>
      <c r="J14" s="280"/>
      <c r="K14" s="273"/>
      <c r="R14" s="274"/>
      <c r="S14" s="274"/>
    </row>
    <row r="15" spans="1:19" ht="16" customHeight="1">
      <c r="A15" s="272"/>
      <c r="B15" s="517" t="s">
        <v>335</v>
      </c>
      <c r="C15" s="61" t="s">
        <v>329</v>
      </c>
      <c r="D15" s="61">
        <f>+'Balance Energético (u.físicas)'!$L9</f>
        <v>149.83321581678663</v>
      </c>
      <c r="E15" s="61">
        <f>+'Balance Energético (u.físicas)'!$L10</f>
        <v>0</v>
      </c>
      <c r="F15" s="61">
        <f>+'Balance Energético (u.físicas)'!$L11</f>
        <v>0</v>
      </c>
      <c r="G15" s="61">
        <f>+'Balance Energético (u.físicas)'!$L14</f>
        <v>0</v>
      </c>
      <c r="H15" s="389">
        <f>+'Balance Energético (u.físicas)'!$L16</f>
        <v>149.83321581678663</v>
      </c>
      <c r="I15" s="279"/>
      <c r="J15" s="280"/>
      <c r="K15" s="273"/>
      <c r="R15" s="274"/>
      <c r="S15" s="274"/>
    </row>
    <row r="16" spans="1:19" ht="16" customHeight="1">
      <c r="A16" s="272"/>
      <c r="B16" s="517" t="s">
        <v>400</v>
      </c>
      <c r="C16" s="61" t="s">
        <v>332</v>
      </c>
      <c r="D16" s="61">
        <f>'Balance Energético (u.físicas)'!$M9</f>
        <v>323.99999999999994</v>
      </c>
      <c r="E16" s="61">
        <f>'Balance Energético (u.físicas)'!$M10</f>
        <v>0</v>
      </c>
      <c r="F16" s="61">
        <f>'Balance Energético (u.físicas)'!$M11</f>
        <v>0</v>
      </c>
      <c r="G16" s="61">
        <f>'Balance Energético (u.físicas)'!$M14</f>
        <v>0</v>
      </c>
      <c r="H16" s="389">
        <f>'Balance Energético (u.físicas)'!$M16</f>
        <v>323.99999999999994</v>
      </c>
      <c r="I16" s="279"/>
      <c r="J16" s="280"/>
      <c r="K16" s="273"/>
      <c r="R16" s="274"/>
      <c r="S16" s="274"/>
    </row>
    <row r="17" spans="1:11" s="274" customFormat="1">
      <c r="A17" s="273"/>
      <c r="D17" s="281"/>
      <c r="E17" s="282"/>
      <c r="F17" s="281"/>
      <c r="G17" s="283"/>
      <c r="H17" s="284"/>
      <c r="I17" s="284"/>
      <c r="J17" s="278"/>
      <c r="K17" s="273"/>
    </row>
    <row r="18" spans="1:11" s="274" customFormat="1">
      <c r="A18" s="273"/>
      <c r="B18" s="80" t="s">
        <v>244</v>
      </c>
      <c r="C18" s="168"/>
      <c r="D18" s="285"/>
      <c r="E18" s="285"/>
      <c r="F18" s="285"/>
      <c r="G18" s="285"/>
      <c r="H18" s="285"/>
      <c r="I18" s="285"/>
      <c r="J18" s="197"/>
      <c r="K18" s="273"/>
    </row>
    <row r="19" spans="1:11" s="274" customFormat="1">
      <c r="A19" s="273"/>
      <c r="B19" s="80" t="s">
        <v>424</v>
      </c>
      <c r="C19" s="168"/>
      <c r="D19" s="285"/>
      <c r="E19" s="285"/>
      <c r="F19" s="285"/>
      <c r="G19" s="285"/>
      <c r="H19" s="285"/>
      <c r="I19" s="285"/>
      <c r="J19" s="197"/>
      <c r="K19" s="273"/>
    </row>
    <row r="20" spans="1:11" s="274" customFormat="1">
      <c r="A20" s="273"/>
      <c r="D20" s="278"/>
      <c r="E20" s="280"/>
      <c r="F20" s="278"/>
      <c r="G20" s="278"/>
      <c r="H20" s="278"/>
      <c r="I20" s="278"/>
      <c r="J20" s="278"/>
      <c r="K20" s="273"/>
    </row>
    <row r="21" spans="1:11" s="274" customFormat="1">
      <c r="A21" s="273"/>
      <c r="B21" s="278"/>
      <c r="C21" s="278"/>
      <c r="D21" s="278"/>
      <c r="E21" s="280"/>
      <c r="F21" s="278"/>
      <c r="G21" s="174"/>
      <c r="H21" s="174"/>
      <c r="I21" s="174"/>
      <c r="J21" s="174">
        <f>+'Balance Energético (u.físicas)'!J$14</f>
        <v>0</v>
      </c>
      <c r="K21" s="273"/>
    </row>
    <row r="22" spans="1:11" s="274" customFormat="1">
      <c r="A22" s="273"/>
      <c r="B22" s="273"/>
      <c r="C22" s="273"/>
      <c r="D22" s="273"/>
      <c r="E22" s="273"/>
      <c r="F22" s="273"/>
      <c r="G22" s="174"/>
      <c r="H22" s="174"/>
      <c r="I22" s="174"/>
      <c r="J22" s="273"/>
      <c r="K22" s="273"/>
    </row>
    <row r="23" spans="1:11">
      <c r="A23" s="273"/>
      <c r="B23" s="273"/>
      <c r="C23" s="273"/>
      <c r="D23" s="273"/>
      <c r="E23" s="273"/>
      <c r="F23" s="273"/>
      <c r="G23" s="174"/>
      <c r="H23" s="174"/>
      <c r="I23" s="174"/>
      <c r="J23" s="273"/>
      <c r="K23" s="273"/>
    </row>
    <row r="24" spans="1:11">
      <c r="A24" s="273"/>
      <c r="B24" s="273"/>
      <c r="C24" s="273"/>
      <c r="D24" s="273"/>
      <c r="E24" s="273"/>
      <c r="F24" s="273"/>
      <c r="G24" s="174"/>
      <c r="H24" s="174"/>
      <c r="I24" s="174"/>
      <c r="J24" s="273"/>
      <c r="K24" s="273"/>
    </row>
    <row r="25" spans="1:11">
      <c r="A25" s="273"/>
      <c r="B25" s="273"/>
      <c r="C25" s="273"/>
      <c r="D25" s="273"/>
      <c r="E25" s="273"/>
      <c r="F25" s="273"/>
      <c r="G25" s="174"/>
      <c r="H25" s="174"/>
      <c r="I25" s="174"/>
      <c r="J25" s="273"/>
      <c r="K25" s="273"/>
    </row>
    <row r="26" spans="1:11">
      <c r="A26" s="273"/>
      <c r="B26" s="273"/>
      <c r="C26" s="273"/>
      <c r="D26" s="273"/>
      <c r="E26" s="273"/>
      <c r="F26" s="273"/>
      <c r="G26" s="174"/>
      <c r="H26" s="174"/>
      <c r="I26" s="174"/>
      <c r="J26" s="273"/>
      <c r="K26" s="273"/>
    </row>
    <row r="27" spans="1:11">
      <c r="A27" s="273"/>
      <c r="B27" s="273"/>
      <c r="C27" s="273"/>
      <c r="D27" s="273"/>
      <c r="E27" s="273"/>
      <c r="F27" s="273"/>
      <c r="G27" s="174"/>
      <c r="H27" s="174"/>
      <c r="I27" s="174"/>
      <c r="J27" s="273"/>
      <c r="K27" s="273"/>
    </row>
    <row r="28" spans="1:11">
      <c r="A28" s="273"/>
      <c r="B28" s="273"/>
      <c r="C28" s="273"/>
      <c r="D28" s="273"/>
      <c r="E28" s="273"/>
      <c r="F28" s="273"/>
      <c r="G28" s="174"/>
      <c r="H28" s="174"/>
      <c r="I28" s="174"/>
      <c r="J28" s="273"/>
      <c r="K28" s="273"/>
    </row>
    <row r="29" spans="1:11">
      <c r="A29" s="273"/>
      <c r="B29" s="273"/>
      <c r="C29" s="273"/>
      <c r="D29" s="273"/>
      <c r="E29" s="273"/>
      <c r="F29" s="273"/>
      <c r="G29" s="174"/>
      <c r="H29" s="273"/>
      <c r="I29" s="273"/>
      <c r="J29" s="273"/>
      <c r="K29" s="273"/>
    </row>
    <row r="30" spans="1:11">
      <c r="A30" s="274"/>
      <c r="B30" s="274"/>
      <c r="C30" s="274"/>
      <c r="D30" s="274"/>
      <c r="E30" s="274"/>
      <c r="F30" s="274"/>
      <c r="G30" s="174"/>
      <c r="H30" s="274"/>
    </row>
    <row r="31" spans="1:11">
      <c r="A31" s="274"/>
      <c r="B31" s="274"/>
      <c r="C31" s="274"/>
      <c r="D31" s="274"/>
      <c r="E31" s="274"/>
      <c r="F31" s="274"/>
      <c r="G31" s="174"/>
      <c r="H31" s="274"/>
    </row>
    <row r="32" spans="1:11">
      <c r="A32" s="274"/>
      <c r="B32" s="274"/>
      <c r="C32" s="274"/>
      <c r="D32" s="274"/>
      <c r="E32" s="274"/>
      <c r="F32" s="274"/>
      <c r="G32" s="174"/>
      <c r="H32" s="274"/>
    </row>
    <row r="33" spans="1:8">
      <c r="A33" s="274"/>
      <c r="B33" s="274"/>
      <c r="C33" s="274"/>
      <c r="D33" s="274"/>
      <c r="E33" s="274"/>
      <c r="F33" s="274"/>
      <c r="G33" s="174"/>
      <c r="H33" s="274"/>
    </row>
    <row r="34" spans="1:8">
      <c r="A34" s="274"/>
      <c r="B34" s="274"/>
      <c r="C34" s="274"/>
      <c r="D34" s="274"/>
      <c r="E34" s="274"/>
      <c r="F34" s="274"/>
      <c r="G34" s="174"/>
      <c r="H34" s="274"/>
    </row>
    <row r="35" spans="1:8">
      <c r="A35" s="274"/>
      <c r="B35" s="274"/>
      <c r="C35" s="274"/>
      <c r="D35" s="274"/>
      <c r="E35" s="274"/>
      <c r="F35" s="274"/>
      <c r="G35" s="174"/>
      <c r="H35" s="274"/>
    </row>
    <row r="36" spans="1:8">
      <c r="A36" s="274"/>
      <c r="B36" s="274"/>
      <c r="C36" s="274"/>
      <c r="D36" s="274"/>
      <c r="E36" s="274"/>
      <c r="F36" s="274"/>
      <c r="G36" s="174"/>
      <c r="H36" s="274"/>
    </row>
    <row r="37" spans="1:8">
      <c r="A37" s="274"/>
      <c r="B37" s="274"/>
      <c r="C37" s="274"/>
      <c r="D37" s="274"/>
      <c r="E37" s="274"/>
      <c r="F37" s="274"/>
      <c r="G37" s="174"/>
      <c r="H37" s="274"/>
    </row>
    <row r="38" spans="1:8">
      <c r="A38" s="274"/>
      <c r="B38" s="274"/>
      <c r="C38" s="274"/>
      <c r="D38" s="274"/>
      <c r="E38" s="274"/>
      <c r="F38" s="274"/>
      <c r="G38" s="274"/>
      <c r="H38" s="274"/>
    </row>
    <row r="39" spans="1:8">
      <c r="A39" s="274"/>
      <c r="B39" s="274"/>
      <c r="C39" s="274"/>
      <c r="D39" s="274"/>
      <c r="E39" s="274"/>
      <c r="F39" s="274"/>
      <c r="G39" s="274"/>
      <c r="H39" s="274"/>
    </row>
    <row r="40" spans="1:8">
      <c r="A40" s="274"/>
      <c r="B40" s="274"/>
      <c r="C40" s="274"/>
      <c r="D40" s="274"/>
      <c r="E40" s="274"/>
      <c r="F40" s="274"/>
      <c r="G40" s="274"/>
      <c r="H40" s="274"/>
    </row>
    <row r="41" spans="1:8">
      <c r="A41" s="274"/>
      <c r="B41" s="274"/>
      <c r="C41" s="274"/>
      <c r="D41" s="274"/>
      <c r="E41" s="274"/>
      <c r="F41" s="274"/>
      <c r="G41" s="274"/>
      <c r="H41" s="274"/>
    </row>
    <row r="42" spans="1:8">
      <c r="A42" s="274"/>
      <c r="B42" s="274"/>
      <c r="C42" s="274"/>
      <c r="D42" s="274"/>
      <c r="E42" s="274"/>
      <c r="F42" s="274"/>
      <c r="G42" s="274"/>
      <c r="H42" s="274"/>
    </row>
    <row r="43" spans="1:8">
      <c r="A43" s="274"/>
      <c r="B43" s="274"/>
      <c r="C43" s="274"/>
      <c r="D43" s="274"/>
      <c r="E43" s="274"/>
      <c r="F43" s="274"/>
      <c r="G43" s="274"/>
      <c r="H43" s="274"/>
    </row>
    <row r="44" spans="1:8">
      <c r="A44" s="274"/>
      <c r="B44" s="274"/>
      <c r="C44" s="274"/>
      <c r="D44" s="274"/>
      <c r="E44" s="274"/>
      <c r="F44" s="274"/>
      <c r="G44" s="274"/>
      <c r="H44" s="274"/>
    </row>
    <row r="45" spans="1:8">
      <c r="A45" s="274"/>
      <c r="B45" s="274"/>
      <c r="C45" s="274"/>
      <c r="D45" s="274"/>
      <c r="E45" s="274"/>
      <c r="F45" s="274"/>
      <c r="G45" s="274"/>
      <c r="H45" s="274"/>
    </row>
    <row r="46" spans="1:8">
      <c r="A46" s="274"/>
      <c r="B46" s="274"/>
      <c r="C46" s="274"/>
      <c r="D46" s="274"/>
      <c r="E46" s="274"/>
      <c r="F46" s="274"/>
      <c r="G46" s="274"/>
      <c r="H46" s="274"/>
    </row>
    <row r="47" spans="1:8">
      <c r="A47" s="274"/>
      <c r="B47" s="274"/>
      <c r="C47" s="274"/>
      <c r="D47" s="274"/>
      <c r="E47" s="274"/>
      <c r="F47" s="274"/>
      <c r="G47" s="274"/>
      <c r="H47" s="274"/>
    </row>
    <row r="48" spans="1:8">
      <c r="A48" s="274"/>
      <c r="B48" s="274"/>
      <c r="C48" s="274"/>
      <c r="D48" s="274"/>
      <c r="E48" s="274"/>
      <c r="F48" s="274"/>
      <c r="G48" s="274"/>
      <c r="H48" s="274"/>
    </row>
    <row r="49" spans="1:19">
      <c r="A49" s="274"/>
      <c r="B49" s="274"/>
      <c r="C49" s="274"/>
      <c r="D49" s="274"/>
      <c r="E49" s="274"/>
      <c r="F49" s="274"/>
      <c r="G49" s="274"/>
      <c r="H49" s="274"/>
    </row>
    <row r="50" spans="1:19">
      <c r="A50" s="274"/>
      <c r="B50" s="274"/>
      <c r="C50" s="274"/>
      <c r="D50" s="274"/>
      <c r="E50" s="274"/>
      <c r="F50" s="274"/>
      <c r="G50" s="274"/>
      <c r="H50" s="274"/>
    </row>
    <row r="51" spans="1:19">
      <c r="A51" s="274"/>
      <c r="B51" s="274"/>
      <c r="C51" s="274"/>
      <c r="D51" s="274"/>
      <c r="E51" s="274"/>
      <c r="F51" s="274"/>
      <c r="G51" s="274"/>
      <c r="H51" s="274"/>
    </row>
    <row r="52" spans="1:19">
      <c r="A52" s="274"/>
      <c r="B52" s="274"/>
      <c r="C52" s="274"/>
      <c r="D52" s="274"/>
      <c r="E52" s="274"/>
      <c r="F52" s="274"/>
      <c r="G52" s="274"/>
      <c r="H52" s="274"/>
    </row>
    <row r="53" spans="1:19">
      <c r="A53" s="274"/>
      <c r="B53" s="274"/>
      <c r="C53" s="274"/>
      <c r="D53" s="274"/>
      <c r="E53" s="274"/>
      <c r="F53" s="274"/>
      <c r="G53" s="274"/>
      <c r="H53" s="274"/>
    </row>
    <row r="54" spans="1:19">
      <c r="A54" s="274"/>
      <c r="B54" s="274"/>
      <c r="C54" s="274"/>
      <c r="D54" s="274"/>
      <c r="E54" s="274"/>
      <c r="F54" s="274"/>
      <c r="G54" s="274"/>
      <c r="H54" s="274"/>
    </row>
    <row r="55" spans="1:19" s="274" customFormat="1"/>
    <row r="56" spans="1:19" s="274" customFormat="1"/>
    <row r="57" spans="1:19" s="274" customFormat="1"/>
    <row r="58" spans="1:19" s="274" customFormat="1"/>
    <row r="59" spans="1:19" s="274" customFormat="1"/>
    <row r="60" spans="1:19" s="274" customFormat="1"/>
    <row r="61" spans="1:19" s="274" customFormat="1"/>
    <row r="62" spans="1:19">
      <c r="D62" s="274"/>
      <c r="E62" s="274"/>
      <c r="F62" s="274"/>
      <c r="G62" s="274"/>
      <c r="H62" s="274"/>
      <c r="R62" s="274"/>
      <c r="S62" s="274"/>
    </row>
    <row r="63" spans="1:19">
      <c r="D63" s="274"/>
      <c r="E63" s="274"/>
      <c r="F63" s="274"/>
      <c r="G63" s="274"/>
      <c r="H63" s="274"/>
      <c r="R63" s="274"/>
      <c r="S63" s="274"/>
    </row>
    <row r="64" spans="1:19">
      <c r="D64" s="274"/>
      <c r="E64" s="274"/>
      <c r="F64" s="274"/>
      <c r="G64" s="274"/>
      <c r="H64" s="274"/>
      <c r="R64" s="274"/>
      <c r="S64" s="274"/>
    </row>
    <row r="65" spans="4:19">
      <c r="D65" s="274"/>
      <c r="E65" s="274"/>
      <c r="F65" s="274"/>
      <c r="G65" s="274"/>
      <c r="H65" s="274"/>
      <c r="R65" s="274"/>
      <c r="S65" s="274"/>
    </row>
    <row r="66" spans="4:19">
      <c r="D66" s="274"/>
      <c r="E66" s="274"/>
      <c r="F66" s="274"/>
      <c r="G66" s="274"/>
      <c r="H66" s="274"/>
      <c r="R66" s="274"/>
      <c r="S66" s="274"/>
    </row>
    <row r="67" spans="4:19">
      <c r="D67" s="274"/>
      <c r="E67" s="274"/>
      <c r="F67" s="274"/>
      <c r="G67" s="274"/>
      <c r="H67" s="274"/>
      <c r="R67" s="274"/>
      <c r="S67" s="274"/>
    </row>
    <row r="68" spans="4:19">
      <c r="D68" s="274"/>
      <c r="E68" s="274"/>
      <c r="F68" s="274"/>
      <c r="G68" s="274"/>
      <c r="H68" s="274"/>
      <c r="R68" s="274"/>
      <c r="S68" s="274"/>
    </row>
    <row r="69" spans="4:19">
      <c r="D69" s="274"/>
      <c r="E69" s="274"/>
      <c r="F69" s="274"/>
      <c r="G69" s="274"/>
      <c r="H69" s="274"/>
      <c r="R69" s="274"/>
      <c r="S69" s="274"/>
    </row>
    <row r="70" spans="4:19">
      <c r="D70" s="274"/>
      <c r="E70" s="274"/>
      <c r="F70" s="274"/>
      <c r="G70" s="274"/>
      <c r="H70" s="274"/>
      <c r="R70" s="274"/>
      <c r="S70" s="274"/>
    </row>
  </sheetData>
  <hyperlinks>
    <hyperlink ref="B5" location="Índice!A1" display="VOLVER A INDICE" xr:uid="{00000000-0004-0000-1500-000000000000}"/>
  </hyperlinks>
  <pageMargins left="0.75" right="0.75" top="1" bottom="1" header="0" footer="0"/>
  <pageSetup scale="97"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4">
    <tabColor theme="6" tint="0.39997558519241921"/>
    <pageSetUpPr fitToPage="1"/>
  </sheetPr>
  <dimension ref="A1:Y101"/>
  <sheetViews>
    <sheetView topLeftCell="A4" workbookViewId="0">
      <selection activeCell="E25" sqref="E25"/>
    </sheetView>
  </sheetViews>
  <sheetFormatPr baseColWidth="10" defaultColWidth="11.3828125" defaultRowHeight="12.45" outlineLevelRow="1"/>
  <cols>
    <col min="1" max="1" width="1.69140625" style="272" customWidth="1"/>
    <col min="2" max="2" width="30.15234375" style="272" customWidth="1"/>
    <col min="3" max="3" width="11.84375" style="286" bestFit="1" customWidth="1"/>
    <col min="4" max="4" width="15.69140625" style="272" bestFit="1" customWidth="1"/>
    <col min="5" max="5" width="12.15234375" style="272" customWidth="1"/>
    <col min="6" max="6" width="12.3828125" style="272" customWidth="1"/>
    <col min="7" max="7" width="24.53515625" style="272" bestFit="1" customWidth="1"/>
    <col min="8" max="8" width="13.69140625" style="272" customWidth="1"/>
    <col min="9" max="9" width="13.53515625" style="272" bestFit="1" customWidth="1"/>
    <col min="10" max="10" width="14" style="272" customWidth="1"/>
    <col min="11" max="18" width="11.3828125" style="273"/>
    <col min="19" max="16384" width="11.3828125" style="272"/>
  </cols>
  <sheetData>
    <row r="1" spans="2:18" ht="7.5" customHeight="1"/>
    <row r="2" spans="2:18" s="287" customFormat="1" ht="16" customHeight="1">
      <c r="B2" s="11" t="s">
        <v>87</v>
      </c>
      <c r="C2" s="11"/>
      <c r="D2" s="11"/>
      <c r="E2" s="11"/>
      <c r="F2" s="11"/>
      <c r="G2" s="11"/>
      <c r="H2" s="11"/>
      <c r="I2" s="11"/>
      <c r="J2" s="11"/>
      <c r="L2" s="288"/>
      <c r="M2" s="289"/>
      <c r="N2" s="289"/>
      <c r="O2" s="289"/>
      <c r="P2" s="289"/>
      <c r="Q2" s="289"/>
      <c r="R2" s="289"/>
    </row>
    <row r="3" spans="2:18" s="287" customFormat="1" ht="16" customHeight="1">
      <c r="B3" s="11" t="s">
        <v>421</v>
      </c>
      <c r="C3" s="11"/>
      <c r="D3" s="11"/>
      <c r="E3" s="11"/>
      <c r="F3" s="11"/>
      <c r="G3" s="11"/>
      <c r="H3" s="11"/>
      <c r="I3" s="11"/>
      <c r="J3" s="11"/>
      <c r="L3" s="290"/>
      <c r="M3" s="289"/>
      <c r="N3" s="289"/>
      <c r="O3" s="289"/>
      <c r="P3" s="289"/>
      <c r="Q3" s="289"/>
      <c r="R3" s="289"/>
    </row>
    <row r="4" spans="2:18" s="287" customFormat="1" ht="16" customHeight="1">
      <c r="B4" s="11" t="s">
        <v>324</v>
      </c>
      <c r="C4" s="11"/>
      <c r="D4" s="11"/>
      <c r="E4" s="11"/>
      <c r="F4" s="11"/>
      <c r="G4" s="11"/>
      <c r="H4" s="11"/>
      <c r="I4" s="11"/>
      <c r="J4" s="11"/>
      <c r="K4" s="291"/>
      <c r="L4" s="11"/>
      <c r="M4" s="289"/>
      <c r="N4" s="289"/>
      <c r="O4" s="289"/>
      <c r="P4" s="289"/>
      <c r="Q4" s="289"/>
      <c r="R4" s="289"/>
    </row>
    <row r="5" spans="2:18" s="287" customFormat="1" ht="16" customHeight="1">
      <c r="B5" s="4" t="s">
        <v>2</v>
      </c>
      <c r="C5" s="11"/>
      <c r="D5" s="11"/>
      <c r="E5" s="11"/>
      <c r="F5" s="11"/>
      <c r="G5" s="11"/>
      <c r="H5" s="11"/>
      <c r="I5" s="11"/>
      <c r="J5" s="11"/>
      <c r="K5" s="291"/>
      <c r="L5" s="11"/>
      <c r="M5" s="289"/>
      <c r="N5" s="289"/>
      <c r="O5" s="289"/>
      <c r="P5" s="289"/>
      <c r="Q5" s="289"/>
      <c r="R5" s="289"/>
    </row>
    <row r="6" spans="2:18" s="287" customFormat="1" ht="16" customHeight="1">
      <c r="B6" s="11"/>
      <c r="C6" s="11"/>
      <c r="D6" s="11"/>
      <c r="E6" s="11"/>
      <c r="F6" s="11"/>
      <c r="G6" s="11"/>
      <c r="H6" s="11"/>
      <c r="I6" s="11"/>
      <c r="J6" s="11"/>
      <c r="K6" s="291"/>
      <c r="L6" s="11"/>
      <c r="M6" s="289"/>
      <c r="N6" s="289"/>
      <c r="O6" s="289"/>
      <c r="P6" s="289"/>
      <c r="Q6" s="289"/>
      <c r="R6" s="289"/>
    </row>
    <row r="7" spans="2:18" s="287" customFormat="1" ht="15" customHeight="1">
      <c r="B7" s="60" t="s">
        <v>79</v>
      </c>
      <c r="C7" s="60" t="s">
        <v>325</v>
      </c>
      <c r="D7" s="60" t="s">
        <v>135</v>
      </c>
      <c r="E7" s="60" t="s">
        <v>36</v>
      </c>
      <c r="F7" s="60" t="s">
        <v>37</v>
      </c>
      <c r="G7" s="60" t="s">
        <v>250</v>
      </c>
      <c r="H7" s="62" t="s">
        <v>53</v>
      </c>
      <c r="I7" s="62" t="s">
        <v>89</v>
      </c>
      <c r="J7" s="60" t="s">
        <v>90</v>
      </c>
      <c r="K7" s="291"/>
      <c r="M7" s="289"/>
      <c r="N7" s="289"/>
      <c r="O7" s="289"/>
      <c r="P7" s="289"/>
      <c r="Q7" s="289"/>
      <c r="R7" s="289"/>
    </row>
    <row r="8" spans="2:18" s="287" customFormat="1" ht="16" customHeight="1">
      <c r="B8" s="368" t="s">
        <v>84</v>
      </c>
      <c r="C8" s="372"/>
      <c r="D8" s="372"/>
      <c r="E8" s="432"/>
      <c r="F8" s="432"/>
      <c r="G8" s="432"/>
      <c r="H8" s="432"/>
      <c r="I8" s="432"/>
      <c r="J8" s="431"/>
      <c r="K8" s="291"/>
      <c r="L8" s="292"/>
      <c r="M8" s="289"/>
      <c r="N8" s="289"/>
      <c r="O8" s="289"/>
      <c r="P8" s="289"/>
      <c r="Q8" s="289"/>
      <c r="R8" s="289"/>
    </row>
    <row r="9" spans="2:18" s="287" customFormat="1" ht="16" customHeight="1" outlineLevel="1">
      <c r="B9" s="374" t="s">
        <v>19</v>
      </c>
      <c r="C9" s="369" t="s">
        <v>336</v>
      </c>
      <c r="D9" s="369">
        <f>'Producción bruta (u.físicas)'!E22</f>
        <v>3633.9454849999997</v>
      </c>
      <c r="E9" s="375">
        <f>'Balance Energético (u.físicas)'!$N10</f>
        <v>6987.8995739999991</v>
      </c>
      <c r="F9" s="375">
        <f>'Balance Energético (u.físicas)'!$N11</f>
        <v>275.43773486600008</v>
      </c>
      <c r="G9" s="375">
        <f>'Balance Energético (u.físicas)'!$N14</f>
        <v>-165.87498945717044</v>
      </c>
      <c r="H9" s="375">
        <f>'Balance Energético (u.físicas)'!$N26</f>
        <v>9716.5488806667108</v>
      </c>
      <c r="I9" s="375">
        <f>'Matriz de Consumos (u.físicas)'!$N11</f>
        <v>764.6261982961903</v>
      </c>
      <c r="J9" s="374">
        <f>H9+I9</f>
        <v>10481.1750789629</v>
      </c>
    </row>
    <row r="10" spans="2:18" s="287" customFormat="1" ht="16" customHeight="1" outlineLevel="1">
      <c r="B10" s="374" t="s">
        <v>20</v>
      </c>
      <c r="C10" s="369" t="s">
        <v>330</v>
      </c>
      <c r="D10" s="369">
        <f>'Producción bruta (u.físicas)'!E23</f>
        <v>1086.6461731499999</v>
      </c>
      <c r="E10" s="375">
        <f>'Balance Energético (u.físicas)'!$O10</f>
        <v>37.716562599999996</v>
      </c>
      <c r="F10" s="375">
        <f>'Balance Energético (u.físicas)'!O11</f>
        <v>343.80240500000002</v>
      </c>
      <c r="G10" s="375">
        <f>'Balance Energético (u.físicas)'!O14</f>
        <v>-3.107079200000002</v>
      </c>
      <c r="H10" s="375">
        <f>'Balance Energético (u.físicas)'!O26</f>
        <v>636.08141272800003</v>
      </c>
      <c r="I10" s="375">
        <f>'Matriz de Consumos (u.físicas)'!$O11</f>
        <v>139.57147169999996</v>
      </c>
      <c r="J10" s="374">
        <f t="shared" ref="J10:J30" si="0">H10+I10</f>
        <v>775.65288442799999</v>
      </c>
      <c r="K10" s="291"/>
      <c r="L10" s="293"/>
      <c r="M10" s="289"/>
      <c r="N10" s="289"/>
      <c r="O10" s="289"/>
      <c r="P10" s="289"/>
      <c r="Q10" s="289"/>
      <c r="R10" s="289"/>
    </row>
    <row r="11" spans="2:18" s="287" customFormat="1" ht="16" customHeight="1" outlineLevel="1">
      <c r="B11" s="374" t="s">
        <v>21</v>
      </c>
      <c r="C11" s="369" t="s">
        <v>336</v>
      </c>
      <c r="D11" s="369">
        <f>'Producción bruta (u.físicas)'!E24</f>
        <v>4080.1938530000007</v>
      </c>
      <c r="E11" s="375">
        <f>'Balance Energético (u.físicas)'!$P10</f>
        <v>1074.7523570000001</v>
      </c>
      <c r="F11" s="375">
        <f>'Balance Energético (u.físicas)'!P11</f>
        <v>52.029862000000001</v>
      </c>
      <c r="G11" s="375">
        <f>'Balance Energético (u.físicas)'!P14</f>
        <v>34.296955000000004</v>
      </c>
      <c r="H11" s="375">
        <f>'Balance Energético (u.físicas)'!P26</f>
        <v>4731.2991356710954</v>
      </c>
      <c r="I11" s="375">
        <f>'Matriz de Consumos (u.físicas)'!$P11</f>
        <v>245.69705500000251</v>
      </c>
      <c r="J11" s="374">
        <f t="shared" si="0"/>
        <v>4976.9961906710978</v>
      </c>
      <c r="K11" s="291"/>
      <c r="L11" s="293"/>
      <c r="M11" s="289"/>
      <c r="N11" s="289"/>
      <c r="O11" s="289"/>
      <c r="P11" s="289"/>
      <c r="Q11" s="289"/>
      <c r="R11" s="289"/>
    </row>
    <row r="12" spans="2:18" s="287" customFormat="1" ht="16" customHeight="1" outlineLevel="1">
      <c r="B12" s="374" t="s">
        <v>22</v>
      </c>
      <c r="C12" s="369" t="s">
        <v>336</v>
      </c>
      <c r="D12" s="369">
        <f>'Producción bruta (u.físicas)'!E25</f>
        <v>218.88304299999999</v>
      </c>
      <c r="E12" s="375">
        <f>'Balance Energético (u.físicas)'!$Q10</f>
        <v>0</v>
      </c>
      <c r="F12" s="375">
        <f>'Balance Energético (u.físicas)'!Q11</f>
        <v>0</v>
      </c>
      <c r="G12" s="375">
        <f>'Balance Energético (u.físicas)'!Q14</f>
        <v>6.826003</v>
      </c>
      <c r="H12" s="375">
        <f>'Balance Energético (u.físicas)'!Q26</f>
        <v>178.72306007502343</v>
      </c>
      <c r="I12" s="375">
        <f>'Matriz de Consumos (u.físicas)'!$Q11</f>
        <v>39.80239199999999</v>
      </c>
      <c r="J12" s="374">
        <f t="shared" si="0"/>
        <v>218.52545207502342</v>
      </c>
      <c r="K12" s="291"/>
      <c r="L12" s="293"/>
      <c r="M12" s="289"/>
      <c r="N12" s="289"/>
      <c r="O12" s="289"/>
      <c r="P12" s="289"/>
      <c r="Q12" s="289"/>
      <c r="R12" s="289"/>
    </row>
    <row r="13" spans="2:18" s="287" customFormat="1" ht="16" customHeight="1" outlineLevel="1">
      <c r="B13" s="374" t="s">
        <v>23</v>
      </c>
      <c r="C13" s="369" t="s">
        <v>330</v>
      </c>
      <c r="D13" s="369">
        <f>'Producción bruta (u.físicas)'!E26</f>
        <v>488.62540485000011</v>
      </c>
      <c r="E13" s="375">
        <f>'Balance Energético (u.físicas)'!$R10</f>
        <v>1257.4327670000002</v>
      </c>
      <c r="F13" s="375">
        <f>'Balance Energético (u.físicas)'!R11</f>
        <v>221.03295655000002</v>
      </c>
      <c r="G13" s="375">
        <f>'Balance Energético (u.físicas)'!R14</f>
        <v>34.658761865555569</v>
      </c>
      <c r="H13" s="375">
        <f>'Balance Energético (u.físicas)'!R26</f>
        <v>1442.6932228265518</v>
      </c>
      <c r="I13" s="375">
        <f>'Matriz de Consumos (u.físicas)'!$R11</f>
        <v>92.815667450000007</v>
      </c>
      <c r="J13" s="374">
        <f t="shared" si="0"/>
        <v>1535.5088902765519</v>
      </c>
    </row>
    <row r="14" spans="2:18" s="287" customFormat="1" ht="16" customHeight="1" outlineLevel="1">
      <c r="B14" s="374" t="s">
        <v>24</v>
      </c>
      <c r="C14" s="369" t="s">
        <v>336</v>
      </c>
      <c r="D14" s="369">
        <f>'Producción bruta (u.físicas)'!E27</f>
        <v>4.1410969999999994</v>
      </c>
      <c r="E14" s="375">
        <f>'Balance Energético (u.físicas)'!$S10</f>
        <v>0</v>
      </c>
      <c r="F14" s="375">
        <f>'Balance Energético (u.físicas)'!S11</f>
        <v>0</v>
      </c>
      <c r="G14" s="375">
        <f>'Balance Energético (u.físicas)'!S14</f>
        <v>-1.3636459999999999</v>
      </c>
      <c r="H14" s="375">
        <f>'Balance Energético (u.físicas)'!S26</f>
        <v>4.7111077634375658</v>
      </c>
      <c r="I14" s="375">
        <f>'Matriz de Consumos (u.físicas)'!$S11</f>
        <v>0.63758899999999918</v>
      </c>
      <c r="J14" s="374">
        <f t="shared" si="0"/>
        <v>5.3486967634375651</v>
      </c>
      <c r="K14" s="291"/>
      <c r="L14" s="293"/>
      <c r="M14" s="289"/>
      <c r="N14" s="289"/>
      <c r="O14" s="289"/>
      <c r="P14" s="289"/>
      <c r="Q14" s="289"/>
      <c r="R14" s="289"/>
    </row>
    <row r="15" spans="2:18" s="287" customFormat="1" ht="16" customHeight="1" outlineLevel="1">
      <c r="B15" s="374" t="s">
        <v>25</v>
      </c>
      <c r="C15" s="369" t="s">
        <v>336</v>
      </c>
      <c r="D15" s="369">
        <f>'Producción bruta (u.físicas)'!E28</f>
        <v>446.57426399999997</v>
      </c>
      <c r="E15" s="375">
        <f>'Balance Energético (u.físicas)'!$T10</f>
        <v>572.06511500299996</v>
      </c>
      <c r="F15" s="375">
        <f>'Balance Energético (u.físicas)'!T11</f>
        <v>0</v>
      </c>
      <c r="G15" s="375">
        <f>'Balance Energético (u.físicas)'!T14</f>
        <v>-1.3300729999999985</v>
      </c>
      <c r="H15" s="375">
        <f>'Balance Energético (u.físicas)'!T26</f>
        <v>1021.4219426188723</v>
      </c>
      <c r="I15" s="375">
        <f>'Matriz de Consumos (u.físicas)'!$T11</f>
        <v>9.0667040000000849</v>
      </c>
      <c r="J15" s="374">
        <f t="shared" si="0"/>
        <v>1030.4886466188725</v>
      </c>
      <c r="L15" s="293"/>
      <c r="M15" s="289"/>
      <c r="N15" s="289"/>
      <c r="O15" s="289"/>
      <c r="P15" s="289"/>
      <c r="Q15" s="289"/>
      <c r="R15" s="289"/>
    </row>
    <row r="16" spans="2:18" s="287" customFormat="1" ht="16" customHeight="1" outlineLevel="1">
      <c r="B16" s="374" t="s">
        <v>26</v>
      </c>
      <c r="C16" s="369" t="s">
        <v>336</v>
      </c>
      <c r="D16" s="375">
        <f>'Producción bruta (u.físicas)'!E29</f>
        <v>347.06289000000004</v>
      </c>
      <c r="E16" s="375">
        <f>'Balance Energético (u.físicas)'!$U10</f>
        <v>220.99847099999997</v>
      </c>
      <c r="F16" s="375">
        <f>'Balance Energético (u.físicas)'!U11</f>
        <v>0</v>
      </c>
      <c r="G16" s="375">
        <f>'Balance Energético (u.físicas)'!U14</f>
        <v>18.583886999999997</v>
      </c>
      <c r="H16" s="375">
        <f>'Balance Energético (u.físicas)'!U26</f>
        <v>12.911972000000002</v>
      </c>
      <c r="I16" s="375">
        <f>'Matriz de Consumos (u.físicas)'!$U11</f>
        <v>536.84737400000006</v>
      </c>
      <c r="J16" s="374">
        <f t="shared" si="0"/>
        <v>549.75934600000005</v>
      </c>
      <c r="K16" s="291"/>
      <c r="L16" s="293"/>
      <c r="M16" s="289"/>
      <c r="N16" s="289"/>
      <c r="O16" s="289"/>
      <c r="P16" s="289"/>
      <c r="Q16" s="289"/>
      <c r="R16" s="289"/>
    </row>
    <row r="17" spans="2:25" s="287" customFormat="1" ht="16" customHeight="1" outlineLevel="1">
      <c r="B17" s="374" t="s">
        <v>27</v>
      </c>
      <c r="C17" s="369" t="s">
        <v>336</v>
      </c>
      <c r="D17" s="369">
        <f>'Producción bruta (u.físicas)'!E30</f>
        <v>0.33026134268992924</v>
      </c>
      <c r="E17" s="375">
        <f>'Balance Energético (u.físicas)'!$V10</f>
        <v>0</v>
      </c>
      <c r="F17" s="375">
        <f>'Balance Energético (u.físicas)'!V11</f>
        <v>0</v>
      </c>
      <c r="G17" s="375">
        <f>'Balance Energético (u.físicas)'!V14</f>
        <v>0</v>
      </c>
      <c r="H17" s="375">
        <f>'Balance Energético (u.físicas)'!V26</f>
        <v>330.26134268992922</v>
      </c>
      <c r="I17" s="375">
        <f>'Matriz de Consumos (u.físicas)'!$V11</f>
        <v>0</v>
      </c>
      <c r="J17" s="374">
        <f t="shared" si="0"/>
        <v>330.26134268992922</v>
      </c>
      <c r="K17" s="291"/>
      <c r="L17" s="293"/>
      <c r="M17" s="289"/>
      <c r="N17" s="289"/>
      <c r="O17" s="289"/>
      <c r="P17" s="289"/>
      <c r="Q17" s="289"/>
      <c r="R17" s="289"/>
    </row>
    <row r="18" spans="2:25" s="287" customFormat="1" ht="16" customHeight="1" outlineLevel="1">
      <c r="B18" s="376" t="s">
        <v>28</v>
      </c>
      <c r="C18" s="369" t="s">
        <v>330</v>
      </c>
      <c r="D18" s="369">
        <f>'Producción bruta (u.físicas)'!E31</f>
        <v>474.16555689051245</v>
      </c>
      <c r="E18" s="375">
        <f>'Balance Energético (u.físicas)'!$W10</f>
        <v>18.564556310093316</v>
      </c>
      <c r="F18" s="375">
        <f>'Balance Energético (u.físicas)'!W11</f>
        <v>49.95211944985715</v>
      </c>
      <c r="G18" s="375">
        <f>'Balance Energético (u.físicas)'!W14</f>
        <v>-19.906488234834285</v>
      </c>
      <c r="H18" s="375">
        <f>'Balance Energético (u.físicas)'!W26</f>
        <v>277.87339209285716</v>
      </c>
      <c r="I18" s="375">
        <f>'Matriz de Consumos (u.físicas)'!$W11</f>
        <v>174.1254408498686</v>
      </c>
      <c r="J18" s="382">
        <f t="shared" si="0"/>
        <v>451.99883294272576</v>
      </c>
      <c r="U18" s="287">
        <f>'Matriz de Consumos (u.físicas)'!AA11</f>
        <v>0</v>
      </c>
      <c r="V18" s="287">
        <f>'Matriz de Consumos (u.físicas)'!AB11</f>
        <v>0</v>
      </c>
      <c r="W18" s="287">
        <f>'Matriz de Consumos (u.físicas)'!AE11</f>
        <v>0</v>
      </c>
      <c r="X18" s="287">
        <f>'Matriz de Consumos (u.físicas)'!AD11</f>
        <v>0</v>
      </c>
      <c r="Y18" s="287">
        <f>'Matriz de Consumos (u.físicas)'!AE11</f>
        <v>0</v>
      </c>
    </row>
    <row r="19" spans="2:25" s="287" customFormat="1" ht="16" customHeight="1" outlineLevel="1">
      <c r="B19" s="377" t="s">
        <v>93</v>
      </c>
      <c r="C19" s="395" t="s">
        <v>330</v>
      </c>
      <c r="D19" s="378">
        <f>'Producción bruta (u.físicas)'!E32</f>
        <v>366.29799073665282</v>
      </c>
      <c r="E19" s="378">
        <f>'Balance Energético (u.físicas)'!$X10</f>
        <v>0</v>
      </c>
      <c r="F19" s="378">
        <f>'Balance Energético (u.físicas)'!X11</f>
        <v>0</v>
      </c>
      <c r="G19" s="378">
        <f>'Balance Energético (u.físicas)'!X14</f>
        <v>-16.459619100771466</v>
      </c>
      <c r="H19" s="378">
        <f>'Balance Energético (u.físicas)'!X26</f>
        <v>397.20854334489297</v>
      </c>
      <c r="I19" s="370">
        <f>'Matriz de Consumos (u.físicas)'!$X11</f>
        <v>0</v>
      </c>
      <c r="J19" s="383">
        <f t="shared" si="0"/>
        <v>397.20854334489297</v>
      </c>
      <c r="M19" s="289"/>
      <c r="N19" s="289"/>
      <c r="O19" s="289"/>
      <c r="P19" s="289"/>
      <c r="Q19" s="289"/>
      <c r="R19" s="289"/>
    </row>
    <row r="20" spans="2:25" s="287" customFormat="1" ht="16" customHeight="1">
      <c r="B20" s="377" t="s">
        <v>6</v>
      </c>
      <c r="C20" s="395" t="s">
        <v>332</v>
      </c>
      <c r="D20" s="379">
        <f>'Producción bruta (u.físicas)'!$E$20</f>
        <v>87378.442497571843</v>
      </c>
      <c r="E20" s="378">
        <f>'Balance Energético (u.físicas)'!$Y10</f>
        <v>0</v>
      </c>
      <c r="F20" s="378">
        <f>'Balance Energético (u.físicas)'!Y11</f>
        <v>0</v>
      </c>
      <c r="G20" s="378">
        <f>'Balance Energético (u.físicas)'!Y14</f>
        <v>0</v>
      </c>
      <c r="H20" s="378">
        <f>'Balance Energético (u.físicas)'!Y26</f>
        <v>79103.985987402324</v>
      </c>
      <c r="I20" s="370">
        <f>'Matriz de Consumos (u.físicas)'!$Y11</f>
        <v>0</v>
      </c>
      <c r="J20" s="383">
        <f t="shared" si="0"/>
        <v>79103.985987402324</v>
      </c>
      <c r="K20" s="291"/>
      <c r="L20" s="293"/>
      <c r="M20" s="289"/>
      <c r="N20" s="289"/>
      <c r="O20" s="289"/>
      <c r="P20" s="289"/>
      <c r="Q20" s="289"/>
      <c r="R20" s="289"/>
    </row>
    <row r="21" spans="2:25" s="287" customFormat="1" ht="16" customHeight="1">
      <c r="B21" s="377" t="s">
        <v>30</v>
      </c>
      <c r="C21" s="395" t="s">
        <v>330</v>
      </c>
      <c r="D21" s="378">
        <f>'Producción bruta (u.físicas)'!E34</f>
        <v>368.21779920000017</v>
      </c>
      <c r="E21" s="378">
        <f>'Balance Energético (u.físicas)'!$Z10</f>
        <v>1.2866300000000002</v>
      </c>
      <c r="F21" s="378">
        <f>'Balance Energético (u.físicas)'!Z11</f>
        <v>62.506285714285717</v>
      </c>
      <c r="G21" s="378">
        <f>'Balance Energético (u.físicas)'!Z14</f>
        <v>-7.7030081428571435</v>
      </c>
      <c r="H21" s="378">
        <f>'Balance Energético (u.físicas)'!Z26</f>
        <v>4.143021000000001</v>
      </c>
      <c r="I21" s="370">
        <f>'Matriz de Consumos (u.físicas)'!$Z11</f>
        <v>313.20877062857153</v>
      </c>
      <c r="J21" s="383">
        <f t="shared" si="0"/>
        <v>317.3517916285715</v>
      </c>
      <c r="K21" s="291"/>
      <c r="L21" s="293"/>
      <c r="M21" s="289"/>
      <c r="N21" s="289"/>
      <c r="O21" s="289"/>
      <c r="P21" s="289"/>
      <c r="Q21" s="289"/>
      <c r="R21" s="289"/>
    </row>
    <row r="22" spans="2:25" s="287" customFormat="1" ht="16" customHeight="1">
      <c r="B22" s="377" t="s">
        <v>31</v>
      </c>
      <c r="C22" s="395" t="s">
        <v>336</v>
      </c>
      <c r="D22" s="378">
        <f>'Producción bruta (u.físicas)'!E35</f>
        <v>201078.24175824178</v>
      </c>
      <c r="E22" s="378">
        <f>'Balance Energético (u.físicas)'!$AA10</f>
        <v>0</v>
      </c>
      <c r="F22" s="378">
        <f>'Balance Energético (u.físicas)'!AA11</f>
        <v>0</v>
      </c>
      <c r="G22" s="378">
        <f>'Balance Energético (u.físicas)'!AA14</f>
        <v>0</v>
      </c>
      <c r="H22" s="378">
        <f>'Balance Energético (u.físicas)'!AA26</f>
        <v>193050.10989010986</v>
      </c>
      <c r="I22" s="370">
        <f>'Matriz de Consumos (u.físicas)'!$AA11</f>
        <v>0</v>
      </c>
      <c r="J22" s="383">
        <f t="shared" si="0"/>
        <v>193050.10989010986</v>
      </c>
      <c r="Q22" s="289"/>
      <c r="R22" s="289"/>
    </row>
    <row r="23" spans="2:25" s="287" customFormat="1" ht="16" customHeight="1">
      <c r="B23" s="377" t="s">
        <v>258</v>
      </c>
      <c r="C23" s="395" t="s">
        <v>336</v>
      </c>
      <c r="D23" s="378">
        <f>'Producción bruta (u.físicas)'!E36</f>
        <v>14.548</v>
      </c>
      <c r="E23" s="378">
        <f>'Balance Energético (u.físicas)'!$AB10</f>
        <v>0</v>
      </c>
      <c r="F23" s="378">
        <f>'Balance Energético (u.físicas)'!AB11</f>
        <v>0</v>
      </c>
      <c r="G23" s="378">
        <f>'Balance Energético (u.físicas)'!AB14</f>
        <v>0</v>
      </c>
      <c r="H23" s="378">
        <f>'Balance Energético (u.físicas)'!AB26</f>
        <v>13.988461538461538</v>
      </c>
      <c r="I23" s="370">
        <f>'Matriz de Consumos (u.físicas)'!$AB11</f>
        <v>0</v>
      </c>
      <c r="J23" s="383">
        <f t="shared" si="0"/>
        <v>13.988461538461538</v>
      </c>
      <c r="K23" s="291"/>
      <c r="L23" s="293"/>
      <c r="M23" s="289"/>
      <c r="N23" s="289"/>
      <c r="O23" s="289"/>
      <c r="P23" s="289"/>
      <c r="Q23" s="289"/>
      <c r="R23" s="289"/>
    </row>
    <row r="24" spans="2:25" s="287" customFormat="1" ht="16" customHeight="1">
      <c r="B24" s="377" t="s">
        <v>95</v>
      </c>
      <c r="C24" s="395" t="s">
        <v>336</v>
      </c>
      <c r="D24" s="378">
        <f>'Producción bruta (u.físicas)'!E37</f>
        <v>1194598.6111111112</v>
      </c>
      <c r="E24" s="378">
        <f>'Balance Energético (u.físicas)'!$AC10</f>
        <v>0</v>
      </c>
      <c r="F24" s="378">
        <f>'Balance Energético (u.físicas)'!AE11</f>
        <v>778.04100000000005</v>
      </c>
      <c r="G24" s="378">
        <f>'Balance Energético (u.físicas)'!AE14</f>
        <v>27.643999999999998</v>
      </c>
      <c r="H24" s="378">
        <f>'Balance Energético (u.físicas)'!AE26</f>
        <v>0</v>
      </c>
      <c r="I24" s="370">
        <f>'Matriz de Consumos (u.físicas)'!$AC11</f>
        <v>0</v>
      </c>
      <c r="J24" s="383">
        <f t="shared" si="0"/>
        <v>0</v>
      </c>
      <c r="K24" s="291"/>
      <c r="L24" s="293"/>
      <c r="M24" s="289"/>
      <c r="N24" s="289"/>
      <c r="O24" s="289"/>
      <c r="P24" s="289"/>
      <c r="Q24" s="289"/>
      <c r="R24" s="289"/>
    </row>
    <row r="25" spans="2:25" s="287" customFormat="1" ht="16" customHeight="1">
      <c r="B25" s="377" t="s">
        <v>8</v>
      </c>
      <c r="C25" s="395" t="s">
        <v>337</v>
      </c>
      <c r="D25" s="378">
        <f>'Producción bruta (u.físicas)'!E39</f>
        <v>0</v>
      </c>
      <c r="E25" s="378">
        <f>'Balance Energético (u.físicas)'!$AD10</f>
        <v>0</v>
      </c>
      <c r="F25" s="378">
        <f>'Balance Energético (u.físicas)'!AD11</f>
        <v>0</v>
      </c>
      <c r="G25" s="378">
        <f>'Balance Energético (u.físicas)'!AD14</f>
        <v>0</v>
      </c>
      <c r="H25" s="378">
        <f>'Balance Energético (u.físicas)'!AD26</f>
        <v>0</v>
      </c>
      <c r="I25" s="370">
        <f>'Matriz de Consumos (u.físicas)'!$AD11</f>
        <v>0</v>
      </c>
      <c r="J25" s="383">
        <f t="shared" si="0"/>
        <v>0</v>
      </c>
      <c r="K25" s="291"/>
      <c r="L25" s="293"/>
      <c r="M25" s="289"/>
      <c r="N25" s="289"/>
      <c r="O25" s="289"/>
      <c r="P25" s="289"/>
      <c r="Q25" s="289"/>
      <c r="R25" s="289"/>
    </row>
    <row r="26" spans="2:25" s="287" customFormat="1" ht="16" customHeight="1">
      <c r="B26" s="377" t="s">
        <v>9</v>
      </c>
      <c r="C26" s="395" t="s">
        <v>330</v>
      </c>
      <c r="D26" s="378">
        <f>'Producción bruta (u.físicas)'!E40</f>
        <v>807.22900000000016</v>
      </c>
      <c r="E26" s="378">
        <f>'Balance Energético (u.físicas)'!$AE10</f>
        <v>0</v>
      </c>
      <c r="F26" s="378">
        <f>'Balance Energético (u.físicas)'!AE11</f>
        <v>778.04100000000005</v>
      </c>
      <c r="G26" s="378">
        <f>'Balance Energético (u.físicas)'!AE14</f>
        <v>27.643999999999998</v>
      </c>
      <c r="H26" s="378">
        <f>'Balance Energético (u.físicas)'!AE26</f>
        <v>0</v>
      </c>
      <c r="I26" s="370">
        <f>'Matriz de Consumos (u.físicas)'!$AE11</f>
        <v>0</v>
      </c>
      <c r="J26" s="383">
        <f t="shared" si="0"/>
        <v>0</v>
      </c>
      <c r="K26" s="291"/>
      <c r="L26" s="293"/>
      <c r="M26" s="289"/>
      <c r="N26" s="289"/>
      <c r="O26" s="289"/>
      <c r="P26" s="289"/>
      <c r="Q26" s="289"/>
      <c r="R26" s="289"/>
    </row>
    <row r="27" spans="2:25" s="287" customFormat="1" ht="16" customHeight="1">
      <c r="B27" s="377" t="s">
        <v>12</v>
      </c>
      <c r="C27" s="395" t="s">
        <v>337</v>
      </c>
      <c r="D27" s="378">
        <f>'Producción bruta (u.físicas)'!E10</f>
        <v>1191.9404841180765</v>
      </c>
      <c r="E27" s="378">
        <f>'Balance Energético (u.físicas)'!$E10</f>
        <v>5061.7476446801193</v>
      </c>
      <c r="F27" s="378">
        <f>'Balance Energético (u.físicas)'!E11</f>
        <v>0</v>
      </c>
      <c r="G27" s="378">
        <f>'Balance Energético (u.físicas)'!E14</f>
        <v>-26.864771489562148</v>
      </c>
      <c r="H27" s="378">
        <f>'Balance Energético (u.físicas)'!E26</f>
        <v>2314.114011746035</v>
      </c>
      <c r="I27" s="370">
        <f>'Matriz de Consumos (u.físicas)'!$E11</f>
        <v>4090.694396619785</v>
      </c>
      <c r="J27" s="383">
        <f t="shared" si="0"/>
        <v>6404.8084083658196</v>
      </c>
      <c r="K27" s="291"/>
      <c r="L27" s="293"/>
      <c r="M27" s="289"/>
      <c r="N27" s="289"/>
      <c r="O27" s="289"/>
      <c r="P27" s="289"/>
      <c r="Q27" s="289"/>
      <c r="R27" s="289"/>
    </row>
    <row r="28" spans="2:25" s="287" customFormat="1" ht="16" customHeight="1">
      <c r="B28" s="377" t="s">
        <v>13</v>
      </c>
      <c r="C28" s="395" t="s">
        <v>330</v>
      </c>
      <c r="D28" s="378">
        <f>'Producción bruta (u.físicas)'!E11</f>
        <v>25.777999999999999</v>
      </c>
      <c r="E28" s="378">
        <f>'Balance Energético (u.físicas)'!$F10</f>
        <v>10302.375154714287</v>
      </c>
      <c r="F28" s="378">
        <f>'Balance Energético (u.físicas)'!F11</f>
        <v>0</v>
      </c>
      <c r="G28" s="378">
        <f>'Balance Energético (u.físicas)'!F14</f>
        <v>311.41505679857141</v>
      </c>
      <c r="H28" s="378">
        <f>'Balance Energético (u.físicas)'!F26</f>
        <v>238.60184479857145</v>
      </c>
      <c r="I28" s="370">
        <f>'Matriz de Consumos (u.físicas)'!$F11</f>
        <v>9623.2793540172424</v>
      </c>
      <c r="J28" s="383">
        <f t="shared" si="0"/>
        <v>9861.8811988158141</v>
      </c>
      <c r="K28" s="291"/>
      <c r="L28" s="293"/>
      <c r="M28" s="289"/>
      <c r="N28" s="289"/>
      <c r="O28" s="289"/>
      <c r="P28" s="289"/>
      <c r="Q28" s="289"/>
      <c r="R28" s="289"/>
    </row>
    <row r="29" spans="2:25" s="287" customFormat="1" ht="16" customHeight="1">
      <c r="B29" s="377" t="s">
        <v>82</v>
      </c>
      <c r="C29" s="395" t="s">
        <v>330</v>
      </c>
      <c r="D29" s="378">
        <f>'Producción bruta (u.físicas)'!E12</f>
        <v>15617.261680650308</v>
      </c>
      <c r="E29" s="378">
        <f>'Balance Energético (u.físicas)'!$G10</f>
        <v>0</v>
      </c>
      <c r="F29" s="378">
        <f>'Balance Energético (u.físicas)'!G11</f>
        <v>0</v>
      </c>
      <c r="G29" s="378">
        <f>'Balance Energético (u.físicas)'!G14</f>
        <v>-59.404746165714293</v>
      </c>
      <c r="H29" s="378">
        <f>'Balance Energético (u.físicas)'!G26</f>
        <v>8981.4481265630311</v>
      </c>
      <c r="I29" s="370">
        <f>'Matriz de Consumos (u.físicas)'!$G11</f>
        <v>7298.3309505479729</v>
      </c>
      <c r="J29" s="383">
        <f t="shared" si="0"/>
        <v>16279.779077111005</v>
      </c>
      <c r="K29" s="291"/>
      <c r="L29" s="293"/>
      <c r="M29" s="289"/>
      <c r="N29" s="289"/>
      <c r="O29" s="289"/>
      <c r="P29" s="289"/>
      <c r="Q29" s="289"/>
      <c r="R29" s="289"/>
    </row>
    <row r="30" spans="2:25" s="287" customFormat="1" ht="16" customHeight="1">
      <c r="B30" s="377" t="s">
        <v>18</v>
      </c>
      <c r="C30" s="395" t="s">
        <v>337</v>
      </c>
      <c r="D30" s="378">
        <f>'Producción bruta (u.físicas)'!$E$17</f>
        <v>149.83321581678663</v>
      </c>
      <c r="E30" s="378">
        <f>'Balance Energético (u.físicas)'!$L10</f>
        <v>0</v>
      </c>
      <c r="F30" s="378">
        <f>'Balance Energético (u.físicas)'!L11</f>
        <v>0</v>
      </c>
      <c r="G30" s="378">
        <f>'Balance Energético (u.físicas)'!L14</f>
        <v>0</v>
      </c>
      <c r="H30" s="378">
        <f>'Balance Energético (u.físicas)'!L26</f>
        <v>23.452246999999996</v>
      </c>
      <c r="I30" s="370">
        <f>'Matriz de Consumos (u.físicas)'!$L11</f>
        <v>100.59042781678659</v>
      </c>
      <c r="J30" s="383">
        <f t="shared" si="0"/>
        <v>124.04267481678659</v>
      </c>
      <c r="K30" s="291"/>
      <c r="L30" s="293"/>
      <c r="M30" s="289"/>
      <c r="N30" s="289"/>
      <c r="O30" s="289"/>
      <c r="P30" s="289"/>
      <c r="Q30" s="289"/>
      <c r="R30" s="289"/>
    </row>
    <row r="31" spans="2:25" s="287" customFormat="1" ht="16" customHeight="1">
      <c r="B31" s="377" t="s">
        <v>400</v>
      </c>
      <c r="C31" s="395" t="s">
        <v>332</v>
      </c>
      <c r="D31" s="378">
        <f>'Producción bruta (u.físicas)'!$E$18</f>
        <v>3239.9999999999995</v>
      </c>
      <c r="E31" s="378">
        <f>'Balance Energético (u.físicas)'!$M10</f>
        <v>0</v>
      </c>
      <c r="F31" s="378">
        <f>'Balance Energético (u.físicas)'!M11</f>
        <v>0</v>
      </c>
      <c r="G31" s="378">
        <f>'Balance Energético (u.físicas)'!M14</f>
        <v>0</v>
      </c>
      <c r="H31" s="378">
        <f>'Balance Energético (u.físicas)'!M26</f>
        <v>0</v>
      </c>
      <c r="I31" s="370">
        <f>'Matriz de Consumos (u.físicas)'!$M11</f>
        <v>3239.9999999999995</v>
      </c>
      <c r="J31" s="383">
        <f>H31+I31</f>
        <v>3239.9999999999995</v>
      </c>
      <c r="K31" s="291"/>
      <c r="L31" s="293"/>
      <c r="M31" s="289"/>
      <c r="N31" s="289"/>
      <c r="O31" s="289"/>
      <c r="P31" s="289"/>
      <c r="Q31" s="289"/>
      <c r="R31" s="289"/>
    </row>
    <row r="32" spans="2:25" s="287" customFormat="1" ht="16" customHeight="1">
      <c r="B32" s="377" t="s">
        <v>423</v>
      </c>
      <c r="C32" s="395" t="s">
        <v>330</v>
      </c>
      <c r="D32" s="378">
        <f>'Producción bruta (u.físicas)'!$E$13</f>
        <v>8470.2986000000001</v>
      </c>
      <c r="E32" s="378">
        <f>'Balance Energético (u.físicas)'!$G11</f>
        <v>0</v>
      </c>
      <c r="F32" s="378">
        <f>'Balance Energético (u.físicas)'!$G$12</f>
        <v>0</v>
      </c>
      <c r="G32" s="378">
        <f>'Balance Energético (u.físicas)'!$G$15</f>
        <v>-603.11265029498145</v>
      </c>
      <c r="H32" s="378">
        <f>'Balance Energético (u.físicas)'!$G$27</f>
        <v>0</v>
      </c>
      <c r="I32" s="370">
        <f>'Matriz de Consumos (u.físicas)'!$H$11</f>
        <v>8470.0234999999975</v>
      </c>
      <c r="J32" s="383">
        <f>H32+I32</f>
        <v>8470.0234999999975</v>
      </c>
      <c r="K32" s="291"/>
      <c r="L32" s="293"/>
      <c r="M32" s="289"/>
      <c r="N32" s="289"/>
      <c r="O32" s="289"/>
      <c r="P32" s="289"/>
      <c r="Q32" s="289"/>
      <c r="R32" s="289"/>
    </row>
    <row r="33" spans="1:12" ht="12.9">
      <c r="C33" s="294"/>
      <c r="D33" s="295"/>
      <c r="F33" s="296"/>
      <c r="G33" s="297"/>
      <c r="I33" s="296"/>
      <c r="J33" s="296"/>
      <c r="K33" s="296"/>
      <c r="L33" s="298"/>
    </row>
    <row r="34" spans="1:12" ht="12.9">
      <c r="B34" s="80" t="s">
        <v>244</v>
      </c>
      <c r="C34" s="299"/>
      <c r="D34" s="300"/>
      <c r="E34" s="300"/>
      <c r="F34" s="197"/>
      <c r="G34" s="301"/>
      <c r="H34" s="197"/>
      <c r="I34" s="197"/>
      <c r="J34" s="197"/>
      <c r="K34" s="197"/>
      <c r="L34" s="207"/>
    </row>
    <row r="35" spans="1:12" ht="12.9">
      <c r="B35" s="80" t="s">
        <v>424</v>
      </c>
      <c r="C35" s="302"/>
      <c r="D35" s="296"/>
      <c r="E35" s="296"/>
      <c r="F35" s="296"/>
      <c r="G35" s="301"/>
      <c r="H35" s="296"/>
      <c r="I35" s="296"/>
      <c r="J35" s="296"/>
      <c r="K35" s="296"/>
      <c r="L35" s="298"/>
    </row>
    <row r="36" spans="1:12" ht="12.9">
      <c r="B36" s="296"/>
      <c r="C36" s="302"/>
      <c r="D36" s="296"/>
      <c r="E36" s="296"/>
      <c r="F36" s="296"/>
      <c r="G36" s="301"/>
      <c r="H36" s="296"/>
      <c r="I36" s="296"/>
      <c r="J36" s="296"/>
      <c r="K36" s="296"/>
      <c r="L36" s="298"/>
    </row>
    <row r="37" spans="1:12" ht="12.9">
      <c r="B37" s="296"/>
      <c r="C37" s="302"/>
      <c r="D37" s="296"/>
      <c r="E37" s="296"/>
      <c r="F37" s="296"/>
      <c r="G37" s="301"/>
      <c r="H37" s="296"/>
      <c r="I37" s="296"/>
      <c r="J37" s="296"/>
      <c r="K37" s="296"/>
      <c r="L37" s="298"/>
    </row>
    <row r="38" spans="1:12" ht="12.9">
      <c r="B38" s="296"/>
      <c r="C38" s="302"/>
      <c r="D38" s="296"/>
      <c r="E38" s="296"/>
      <c r="F38" s="296"/>
      <c r="G38" s="301"/>
      <c r="H38" s="296"/>
      <c r="I38" s="296"/>
      <c r="J38" s="296"/>
      <c r="K38" s="296"/>
      <c r="L38" s="298"/>
    </row>
    <row r="39" spans="1:12">
      <c r="B39" s="273"/>
      <c r="C39" s="303"/>
      <c r="D39" s="273"/>
      <c r="E39" s="273"/>
      <c r="F39" s="273"/>
      <c r="G39" s="301"/>
      <c r="H39" s="273"/>
      <c r="I39" s="273"/>
      <c r="J39" s="273"/>
    </row>
    <row r="40" spans="1:12">
      <c r="B40" s="273"/>
      <c r="C40" s="303"/>
      <c r="D40" s="273"/>
      <c r="E40" s="273"/>
      <c r="F40" s="273"/>
      <c r="G40" s="301"/>
      <c r="H40" s="273"/>
      <c r="I40" s="273"/>
      <c r="J40" s="273"/>
    </row>
    <row r="41" spans="1:12">
      <c r="B41" s="273"/>
      <c r="C41" s="303"/>
      <c r="D41" s="273"/>
      <c r="E41" s="273"/>
      <c r="F41" s="273"/>
      <c r="G41" s="301"/>
      <c r="H41" s="273"/>
      <c r="I41" s="273"/>
      <c r="J41" s="273"/>
    </row>
    <row r="42" spans="1:12">
      <c r="A42" s="273"/>
      <c r="B42" s="273"/>
      <c r="C42" s="303"/>
      <c r="D42" s="273"/>
      <c r="E42" s="273"/>
      <c r="F42" s="273"/>
      <c r="G42" s="304"/>
      <c r="H42" s="273"/>
      <c r="I42" s="273"/>
      <c r="J42" s="273"/>
    </row>
    <row r="43" spans="1:12">
      <c r="A43" s="273"/>
      <c r="B43" s="273"/>
      <c r="C43" s="303"/>
      <c r="D43" s="273"/>
      <c r="E43" s="273"/>
      <c r="F43" s="273"/>
      <c r="G43" s="273"/>
      <c r="H43" s="273"/>
      <c r="I43" s="273"/>
      <c r="J43" s="273"/>
    </row>
    <row r="44" spans="1:12">
      <c r="A44" s="273"/>
      <c r="B44" s="273"/>
      <c r="C44" s="303"/>
      <c r="D44" s="273"/>
      <c r="E44" s="273"/>
      <c r="F44" s="273"/>
      <c r="G44" s="273"/>
      <c r="H44" s="273"/>
      <c r="I44" s="273"/>
      <c r="J44" s="273"/>
    </row>
    <row r="45" spans="1:12" s="273" customFormat="1">
      <c r="C45" s="303"/>
    </row>
    <row r="46" spans="1:12" s="273" customFormat="1">
      <c r="C46" s="303"/>
    </row>
    <row r="47" spans="1:12" s="273" customFormat="1">
      <c r="C47" s="303"/>
    </row>
    <row r="48" spans="1:12" s="273" customFormat="1">
      <c r="C48" s="303"/>
    </row>
    <row r="49" spans="3:3" s="273" customFormat="1">
      <c r="C49" s="303"/>
    </row>
    <row r="50" spans="3:3" s="273" customFormat="1">
      <c r="C50" s="303"/>
    </row>
    <row r="51" spans="3:3" s="273" customFormat="1">
      <c r="C51" s="303"/>
    </row>
    <row r="52" spans="3:3" s="273" customFormat="1">
      <c r="C52" s="303"/>
    </row>
    <row r="53" spans="3:3" s="273" customFormat="1">
      <c r="C53" s="303"/>
    </row>
    <row r="54" spans="3:3" s="273" customFormat="1">
      <c r="C54" s="303"/>
    </row>
    <row r="55" spans="3:3" s="273" customFormat="1">
      <c r="C55" s="303"/>
    </row>
    <row r="56" spans="3:3" s="273" customFormat="1">
      <c r="C56" s="303"/>
    </row>
    <row r="57" spans="3:3" s="273" customFormat="1">
      <c r="C57" s="303"/>
    </row>
    <row r="58" spans="3:3" s="273" customFormat="1">
      <c r="C58" s="303"/>
    </row>
    <row r="59" spans="3:3" s="273" customFormat="1">
      <c r="C59" s="303"/>
    </row>
    <row r="60" spans="3:3" s="273" customFormat="1">
      <c r="C60" s="303"/>
    </row>
    <row r="61" spans="3:3" s="273" customFormat="1">
      <c r="C61" s="303"/>
    </row>
    <row r="62" spans="3:3" s="273" customFormat="1">
      <c r="C62" s="303"/>
    </row>
    <row r="63" spans="3:3" s="273" customFormat="1">
      <c r="C63" s="303"/>
    </row>
    <row r="64" spans="3:3" s="273" customFormat="1">
      <c r="C64" s="303"/>
    </row>
    <row r="65" spans="3:10" s="273" customFormat="1">
      <c r="C65" s="303"/>
    </row>
    <row r="66" spans="3:10" s="273" customFormat="1">
      <c r="C66" s="303"/>
    </row>
    <row r="67" spans="3:10">
      <c r="D67" s="273"/>
      <c r="E67" s="273"/>
      <c r="F67" s="273"/>
      <c r="G67" s="273"/>
      <c r="H67" s="273"/>
      <c r="I67" s="273"/>
      <c r="J67" s="273"/>
    </row>
    <row r="68" spans="3:10">
      <c r="D68" s="273"/>
      <c r="E68" s="273"/>
      <c r="F68" s="273"/>
      <c r="G68" s="273"/>
      <c r="H68" s="273"/>
      <c r="I68" s="273"/>
      <c r="J68" s="273"/>
    </row>
    <row r="69" spans="3:10">
      <c r="D69" s="273"/>
      <c r="E69" s="273"/>
      <c r="F69" s="273"/>
      <c r="G69" s="273"/>
      <c r="H69" s="273"/>
      <c r="I69" s="273"/>
      <c r="J69" s="273"/>
    </row>
    <row r="70" spans="3:10">
      <c r="D70" s="273"/>
      <c r="E70" s="273"/>
      <c r="F70" s="273"/>
      <c r="G70" s="273"/>
      <c r="H70" s="273"/>
      <c r="I70" s="273"/>
      <c r="J70" s="273"/>
    </row>
    <row r="71" spans="3:10">
      <c r="D71" s="273"/>
      <c r="E71" s="273"/>
      <c r="F71" s="273"/>
      <c r="G71" s="273"/>
      <c r="H71" s="273"/>
      <c r="I71" s="273"/>
      <c r="J71" s="273"/>
    </row>
    <row r="72" spans="3:10">
      <c r="D72" s="273"/>
      <c r="E72" s="273"/>
      <c r="F72" s="273"/>
      <c r="G72" s="273"/>
      <c r="H72" s="273"/>
      <c r="I72" s="273"/>
      <c r="J72" s="273"/>
    </row>
    <row r="73" spans="3:10">
      <c r="D73" s="273"/>
      <c r="E73" s="273"/>
      <c r="F73" s="273"/>
      <c r="G73" s="273"/>
      <c r="H73" s="273"/>
      <c r="I73" s="273"/>
      <c r="J73" s="273"/>
    </row>
    <row r="74" spans="3:10">
      <c r="D74" s="273"/>
      <c r="E74" s="273"/>
      <c r="F74" s="273"/>
      <c r="G74" s="273"/>
      <c r="H74" s="273"/>
      <c r="I74" s="273"/>
      <c r="J74" s="273"/>
    </row>
    <row r="75" spans="3:10">
      <c r="D75" s="273"/>
      <c r="E75" s="273"/>
      <c r="F75" s="273"/>
      <c r="G75" s="273"/>
      <c r="H75" s="273"/>
      <c r="I75" s="273"/>
      <c r="J75" s="273"/>
    </row>
    <row r="76" spans="3:10">
      <c r="D76" s="273"/>
      <c r="E76" s="273"/>
      <c r="F76" s="273"/>
      <c r="G76" s="273"/>
      <c r="H76" s="273"/>
      <c r="I76" s="273"/>
      <c r="J76" s="273"/>
    </row>
    <row r="77" spans="3:10">
      <c r="D77" s="273"/>
      <c r="E77" s="273"/>
      <c r="F77" s="273"/>
      <c r="G77" s="273"/>
      <c r="H77" s="273"/>
      <c r="I77" s="273"/>
      <c r="J77" s="273"/>
    </row>
    <row r="78" spans="3:10">
      <c r="D78" s="273"/>
      <c r="E78" s="273"/>
      <c r="F78" s="273"/>
      <c r="G78" s="273"/>
      <c r="H78" s="273"/>
      <c r="I78" s="273"/>
      <c r="J78" s="273"/>
    </row>
    <row r="79" spans="3:10">
      <c r="D79" s="273"/>
      <c r="E79" s="273"/>
      <c r="F79" s="273"/>
      <c r="G79" s="273"/>
      <c r="H79" s="273"/>
      <c r="I79" s="273"/>
      <c r="J79" s="273"/>
    </row>
    <row r="80" spans="3:10">
      <c r="D80" s="273"/>
      <c r="E80" s="273"/>
      <c r="F80" s="273"/>
      <c r="G80" s="273"/>
      <c r="H80" s="273"/>
      <c r="I80" s="273"/>
      <c r="J80" s="273"/>
    </row>
    <row r="81" spans="4:10">
      <c r="D81" s="273"/>
      <c r="E81" s="273"/>
      <c r="F81" s="273"/>
      <c r="G81" s="273"/>
      <c r="H81" s="273"/>
      <c r="I81" s="273"/>
      <c r="J81" s="273"/>
    </row>
    <row r="82" spans="4:10">
      <c r="D82" s="273"/>
      <c r="E82" s="273"/>
      <c r="F82" s="273"/>
      <c r="G82" s="273"/>
      <c r="H82" s="273"/>
      <c r="I82" s="273"/>
      <c r="J82" s="273"/>
    </row>
    <row r="83" spans="4:10">
      <c r="D83" s="273"/>
      <c r="E83" s="273"/>
      <c r="F83" s="273"/>
      <c r="G83" s="273"/>
      <c r="H83" s="273"/>
      <c r="I83" s="273"/>
      <c r="J83" s="273"/>
    </row>
    <row r="84" spans="4:10">
      <c r="D84" s="273"/>
      <c r="E84" s="273"/>
      <c r="F84" s="273"/>
      <c r="G84" s="273"/>
      <c r="H84" s="273"/>
      <c r="I84" s="273"/>
      <c r="J84" s="273"/>
    </row>
    <row r="85" spans="4:10">
      <c r="D85" s="273"/>
      <c r="E85" s="273"/>
      <c r="F85" s="273"/>
      <c r="G85" s="273"/>
      <c r="H85" s="273"/>
      <c r="I85" s="273"/>
      <c r="J85" s="273"/>
    </row>
    <row r="86" spans="4:10">
      <c r="D86" s="273"/>
      <c r="E86" s="273"/>
      <c r="F86" s="273"/>
      <c r="G86" s="273"/>
      <c r="H86" s="273"/>
      <c r="I86" s="273"/>
      <c r="J86" s="273"/>
    </row>
    <row r="87" spans="4:10">
      <c r="D87" s="273"/>
      <c r="E87" s="273"/>
      <c r="F87" s="273"/>
      <c r="G87" s="273"/>
      <c r="H87" s="273"/>
      <c r="I87" s="273"/>
      <c r="J87" s="273"/>
    </row>
    <row r="88" spans="4:10">
      <c r="D88" s="273"/>
      <c r="E88" s="273"/>
      <c r="F88" s="273"/>
      <c r="G88" s="273"/>
      <c r="H88" s="273"/>
      <c r="I88" s="273"/>
      <c r="J88" s="273"/>
    </row>
    <row r="89" spans="4:10">
      <c r="D89" s="273"/>
      <c r="E89" s="273"/>
      <c r="F89" s="273"/>
      <c r="G89" s="273"/>
      <c r="H89" s="273"/>
      <c r="I89" s="273"/>
      <c r="J89" s="273"/>
    </row>
    <row r="90" spans="4:10">
      <c r="D90" s="273"/>
      <c r="E90" s="273"/>
      <c r="F90" s="273"/>
      <c r="G90" s="273"/>
      <c r="H90" s="273"/>
      <c r="I90" s="273"/>
      <c r="J90" s="273"/>
    </row>
    <row r="91" spans="4:10">
      <c r="D91" s="273"/>
      <c r="E91" s="273"/>
      <c r="F91" s="273"/>
      <c r="G91" s="273"/>
      <c r="H91" s="273"/>
      <c r="I91" s="273"/>
      <c r="J91" s="273"/>
    </row>
    <row r="92" spans="4:10">
      <c r="D92" s="273"/>
      <c r="E92" s="273"/>
      <c r="F92" s="273"/>
      <c r="G92" s="273"/>
      <c r="H92" s="273"/>
      <c r="I92" s="273"/>
      <c r="J92" s="273"/>
    </row>
    <row r="93" spans="4:10">
      <c r="D93" s="273"/>
      <c r="E93" s="273"/>
      <c r="F93" s="273"/>
      <c r="G93" s="273"/>
      <c r="H93" s="273"/>
      <c r="I93" s="273"/>
      <c r="J93" s="273"/>
    </row>
    <row r="94" spans="4:10">
      <c r="D94" s="273"/>
      <c r="E94" s="273"/>
      <c r="F94" s="273"/>
      <c r="G94" s="273"/>
      <c r="H94" s="273"/>
      <c r="I94" s="273"/>
      <c r="J94" s="273"/>
    </row>
    <row r="95" spans="4:10">
      <c r="D95" s="273"/>
      <c r="E95" s="273"/>
      <c r="F95" s="273"/>
      <c r="G95" s="273"/>
      <c r="H95" s="273"/>
      <c r="I95" s="273"/>
      <c r="J95" s="273"/>
    </row>
    <row r="96" spans="4:10">
      <c r="D96" s="273"/>
      <c r="E96" s="273"/>
      <c r="F96" s="273"/>
      <c r="G96" s="273"/>
      <c r="H96" s="273"/>
      <c r="I96" s="273"/>
      <c r="J96" s="273"/>
    </row>
    <row r="97" spans="4:10">
      <c r="D97" s="273"/>
      <c r="E97" s="273"/>
      <c r="F97" s="273"/>
      <c r="G97" s="273"/>
      <c r="H97" s="273"/>
      <c r="I97" s="273"/>
      <c r="J97" s="273"/>
    </row>
    <row r="98" spans="4:10">
      <c r="D98" s="273"/>
      <c r="E98" s="273"/>
      <c r="F98" s="273"/>
      <c r="G98" s="273"/>
      <c r="H98" s="273"/>
      <c r="I98" s="273"/>
      <c r="J98" s="273"/>
    </row>
    <row r="99" spans="4:10">
      <c r="D99" s="273"/>
      <c r="E99" s="273"/>
      <c r="F99" s="273"/>
      <c r="G99" s="273"/>
      <c r="H99" s="273"/>
      <c r="I99" s="273"/>
      <c r="J99" s="273"/>
    </row>
    <row r="100" spans="4:10">
      <c r="D100" s="273"/>
      <c r="E100" s="273"/>
      <c r="F100" s="273"/>
      <c r="G100" s="273"/>
      <c r="H100" s="273"/>
      <c r="I100" s="273"/>
      <c r="J100" s="273"/>
    </row>
    <row r="101" spans="4:10">
      <c r="D101" s="273"/>
      <c r="E101" s="273"/>
      <c r="F101" s="273"/>
      <c r="G101" s="273"/>
      <c r="H101" s="273"/>
      <c r="I101" s="273"/>
      <c r="J101" s="273"/>
    </row>
  </sheetData>
  <hyperlinks>
    <hyperlink ref="B5" location="Índice!A1" display="VOLVER A INDICE" xr:uid="{00000000-0004-0000-1600-000000000000}"/>
  </hyperlinks>
  <pageMargins left="0.75" right="0.75" top="1" bottom="1" header="0" footer="0"/>
  <pageSetup scale="5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5">
    <tabColor theme="6" tint="0.39997558519241921"/>
  </sheetPr>
  <dimension ref="A1:X118"/>
  <sheetViews>
    <sheetView topLeftCell="A10" workbookViewId="0">
      <selection activeCell="D33" sqref="D33:H33"/>
    </sheetView>
  </sheetViews>
  <sheetFormatPr baseColWidth="10" defaultColWidth="11.3828125" defaultRowHeight="12.45" outlineLevelRow="1"/>
  <cols>
    <col min="1" max="1" width="1.3046875" style="275" customWidth="1"/>
    <col min="2" max="2" width="30.53515625" style="275" customWidth="1"/>
    <col min="3" max="3" width="11.84375" style="275" bestFit="1" customWidth="1"/>
    <col min="4" max="4" width="12.69140625" style="275" bestFit="1" customWidth="1"/>
    <col min="5" max="6" width="11.69140625" style="275" bestFit="1" customWidth="1"/>
    <col min="7" max="10" width="13.3828125" style="275" bestFit="1" customWidth="1"/>
    <col min="11" max="24" width="11.3828125" style="274"/>
    <col min="25" max="16384" width="11.3828125" style="275"/>
  </cols>
  <sheetData>
    <row r="1" spans="1:24" ht="5.25" customHeight="1">
      <c r="A1" s="272"/>
      <c r="B1" s="272"/>
      <c r="C1" s="272"/>
      <c r="D1" s="272"/>
      <c r="E1" s="272"/>
      <c r="F1" s="272"/>
      <c r="G1" s="272"/>
      <c r="H1" s="272"/>
      <c r="I1" s="272"/>
      <c r="J1" s="272"/>
      <c r="K1" s="273"/>
      <c r="L1" s="273"/>
    </row>
    <row r="2" spans="1:24" s="305" customFormat="1" ht="16" customHeight="1">
      <c r="A2" s="287"/>
      <c r="B2" s="11" t="s">
        <v>257</v>
      </c>
      <c r="C2" s="11"/>
      <c r="D2" s="11"/>
      <c r="E2" s="11"/>
      <c r="F2" s="11"/>
      <c r="G2" s="11"/>
      <c r="H2" s="11"/>
      <c r="I2" s="11"/>
      <c r="J2" s="11"/>
      <c r="L2" s="288"/>
      <c r="M2" s="306"/>
      <c r="N2" s="307"/>
      <c r="O2" s="307"/>
      <c r="P2" s="307"/>
      <c r="Q2" s="307"/>
      <c r="R2" s="307"/>
      <c r="S2" s="307"/>
      <c r="T2" s="307"/>
      <c r="U2" s="307"/>
      <c r="V2" s="307"/>
      <c r="W2" s="307"/>
      <c r="X2" s="307"/>
    </row>
    <row r="3" spans="1:24" s="305" customFormat="1" ht="16" customHeight="1">
      <c r="A3" s="287"/>
      <c r="B3" s="11" t="s">
        <v>421</v>
      </c>
      <c r="C3" s="11"/>
      <c r="D3" s="11"/>
      <c r="E3" s="11"/>
      <c r="F3" s="11"/>
      <c r="G3" s="11"/>
      <c r="H3" s="11"/>
      <c r="I3" s="11"/>
      <c r="J3" s="11"/>
      <c r="L3" s="308"/>
      <c r="M3" s="306"/>
      <c r="N3" s="307"/>
      <c r="O3" s="307"/>
      <c r="P3" s="307"/>
      <c r="Q3" s="307"/>
      <c r="R3" s="307"/>
      <c r="S3" s="307"/>
      <c r="T3" s="307"/>
      <c r="U3" s="307"/>
      <c r="V3" s="307"/>
      <c r="W3" s="307"/>
      <c r="X3" s="307"/>
    </row>
    <row r="4" spans="1:24" s="305" customFormat="1" ht="16" customHeight="1">
      <c r="A4" s="287"/>
      <c r="B4" s="11" t="s">
        <v>324</v>
      </c>
      <c r="C4" s="11"/>
      <c r="D4" s="11"/>
      <c r="E4" s="11"/>
      <c r="F4" s="11"/>
      <c r="G4" s="11"/>
      <c r="H4" s="11"/>
      <c r="I4" s="11"/>
      <c r="J4" s="11"/>
      <c r="L4" s="308"/>
      <c r="M4" s="306"/>
      <c r="N4" s="307"/>
      <c r="O4" s="307"/>
      <c r="P4" s="307"/>
      <c r="Q4" s="307"/>
      <c r="R4" s="307"/>
      <c r="S4" s="307"/>
      <c r="T4" s="307"/>
      <c r="U4" s="307"/>
      <c r="V4" s="307"/>
      <c r="W4" s="307"/>
      <c r="X4" s="307"/>
    </row>
    <row r="5" spans="1:24" s="305" customFormat="1" ht="16" customHeight="1">
      <c r="A5" s="287"/>
      <c r="B5" s="4" t="s">
        <v>2</v>
      </c>
      <c r="C5" s="11"/>
      <c r="D5" s="11"/>
      <c r="E5" s="11"/>
      <c r="F5" s="11"/>
      <c r="G5" s="11"/>
      <c r="H5" s="11"/>
      <c r="I5" s="11"/>
      <c r="J5" s="11"/>
      <c r="K5" s="308"/>
      <c r="L5" s="309"/>
      <c r="M5" s="306"/>
      <c r="N5" s="307"/>
      <c r="O5" s="307"/>
      <c r="P5" s="307"/>
      <c r="Q5" s="307"/>
      <c r="R5" s="307"/>
      <c r="S5" s="307"/>
      <c r="T5" s="307"/>
      <c r="U5" s="307"/>
      <c r="V5" s="307"/>
      <c r="W5" s="307"/>
      <c r="X5" s="307"/>
    </row>
    <row r="6" spans="1:24" s="305" customFormat="1" ht="16" customHeight="1">
      <c r="A6" s="287"/>
      <c r="B6" s="11"/>
      <c r="C6" s="11"/>
      <c r="D6" s="11"/>
      <c r="E6" s="11"/>
      <c r="F6" s="11"/>
      <c r="G6" s="11"/>
      <c r="H6" s="11"/>
      <c r="I6" s="11"/>
      <c r="J6" s="11"/>
      <c r="K6" s="308"/>
      <c r="L6" s="309"/>
      <c r="M6" s="306"/>
      <c r="N6" s="307"/>
      <c r="O6" s="307"/>
      <c r="P6" s="307"/>
      <c r="Q6" s="307"/>
      <c r="R6" s="307"/>
      <c r="S6" s="307"/>
      <c r="T6" s="307"/>
      <c r="U6" s="307"/>
      <c r="V6" s="307"/>
      <c r="W6" s="307"/>
      <c r="X6" s="307"/>
    </row>
    <row r="7" spans="1:24" s="305" customFormat="1" ht="16" customHeight="1">
      <c r="A7" s="287"/>
      <c r="B7" s="649" t="s">
        <v>79</v>
      </c>
      <c r="C7" s="648" t="s">
        <v>325</v>
      </c>
      <c r="D7" s="648" t="s">
        <v>68</v>
      </c>
      <c r="E7" s="648" t="s">
        <v>255</v>
      </c>
      <c r="F7" s="648" t="s">
        <v>254</v>
      </c>
      <c r="G7" s="648" t="s">
        <v>256</v>
      </c>
      <c r="H7" s="648" t="s">
        <v>53</v>
      </c>
      <c r="I7" s="648" t="s">
        <v>89</v>
      </c>
      <c r="J7" s="649" t="s">
        <v>90</v>
      </c>
      <c r="K7" s="308"/>
      <c r="L7" s="309"/>
      <c r="M7" s="306"/>
      <c r="N7" s="307"/>
      <c r="O7" s="307"/>
      <c r="P7" s="307"/>
      <c r="Q7" s="307"/>
      <c r="R7" s="307"/>
      <c r="S7" s="307"/>
      <c r="T7" s="307"/>
      <c r="U7" s="307"/>
      <c r="V7" s="307"/>
      <c r="W7" s="307"/>
      <c r="X7" s="307"/>
    </row>
    <row r="8" spans="1:24" s="305" customFormat="1" ht="16" customHeight="1">
      <c r="A8" s="287"/>
      <c r="B8" s="649"/>
      <c r="C8" s="648"/>
      <c r="D8" s="648"/>
      <c r="E8" s="648"/>
      <c r="F8" s="648"/>
      <c r="G8" s="648"/>
      <c r="H8" s="648"/>
      <c r="I8" s="648"/>
      <c r="J8" s="649"/>
      <c r="K8" s="310"/>
      <c r="L8" s="309"/>
      <c r="M8" s="306"/>
      <c r="N8" s="307"/>
      <c r="O8" s="307"/>
      <c r="P8" s="307"/>
      <c r="Q8" s="307"/>
      <c r="R8" s="307"/>
      <c r="S8" s="307"/>
      <c r="T8" s="307"/>
      <c r="U8" s="307"/>
      <c r="V8" s="307"/>
      <c r="W8" s="307"/>
      <c r="X8" s="307"/>
    </row>
    <row r="9" spans="1:24" s="305" customFormat="1" ht="16" customHeight="1">
      <c r="A9" s="287"/>
      <c r="B9" s="384" t="s">
        <v>84</v>
      </c>
      <c r="C9" s="385"/>
      <c r="D9" s="385"/>
      <c r="E9" s="385"/>
      <c r="F9" s="385"/>
      <c r="G9" s="385"/>
      <c r="H9" s="385"/>
      <c r="I9" s="386"/>
      <c r="J9" s="384"/>
      <c r="K9" s="310"/>
      <c r="L9" s="309"/>
      <c r="M9" s="11"/>
      <c r="N9" s="307"/>
      <c r="O9" s="307"/>
      <c r="P9" s="307"/>
      <c r="Q9" s="307"/>
      <c r="R9" s="307"/>
      <c r="S9" s="307"/>
      <c r="T9" s="307"/>
      <c r="U9" s="307"/>
      <c r="V9" s="307"/>
      <c r="W9" s="307"/>
      <c r="X9" s="307"/>
    </row>
    <row r="10" spans="1:24" s="305" customFormat="1" ht="16" customHeight="1" outlineLevel="1">
      <c r="A10" s="287"/>
      <c r="B10" s="387" t="s">
        <v>19</v>
      </c>
      <c r="C10" s="388" t="s">
        <v>336</v>
      </c>
      <c r="D10" s="388">
        <f>'Balance Energético (u.físicas)'!$N50</f>
        <v>5759.5172745731143</v>
      </c>
      <c r="E10" s="388">
        <f>'Balance Energético (u.físicas)'!$N35</f>
        <v>3500.6980233643944</v>
      </c>
      <c r="F10" s="388">
        <f>'Balance Energético (u.físicas)'!$N56</f>
        <v>436.42965528659988</v>
      </c>
      <c r="G10" s="388">
        <f>'Balance Energético (u.físicas)'!$N27</f>
        <v>19.903927442600001</v>
      </c>
      <c r="H10" s="388">
        <f>'Balance Energético (u.físicas)'!$N26</f>
        <v>9716.5488806667108</v>
      </c>
      <c r="I10" s="388">
        <f>'Matriz de Consumos (u.físicas)'!$N11</f>
        <v>764.6261982961903</v>
      </c>
      <c r="J10" s="387">
        <f>+SUM(H10:I10)</f>
        <v>10481.1750789629</v>
      </c>
      <c r="K10" s="310"/>
      <c r="L10" s="197"/>
      <c r="N10" s="307"/>
      <c r="O10" s="307"/>
      <c r="P10" s="307"/>
      <c r="Q10" s="307"/>
      <c r="R10" s="307"/>
      <c r="S10" s="307"/>
      <c r="T10" s="307"/>
      <c r="U10" s="307"/>
      <c r="V10" s="307"/>
      <c r="W10" s="307"/>
      <c r="X10" s="307"/>
    </row>
    <row r="11" spans="1:24" s="305" customFormat="1" ht="16" customHeight="1" outlineLevel="1">
      <c r="A11" s="287"/>
      <c r="B11" s="387" t="s">
        <v>20</v>
      </c>
      <c r="C11" s="388" t="s">
        <v>330</v>
      </c>
      <c r="D11" s="388">
        <f>'Balance Energético (u.físicas)'!$O50</f>
        <v>194.09883899999997</v>
      </c>
      <c r="E11" s="388">
        <f>'Balance Energético (u.físicas)'!$O35</f>
        <v>433.09548372799998</v>
      </c>
      <c r="F11" s="388">
        <f>'Balance Energético (u.físicas)'!$O56</f>
        <v>3.4306359999999998</v>
      </c>
      <c r="G11" s="388">
        <f>'Balance Energético (u.físicas)'!$O27</f>
        <v>5.4564539999999999</v>
      </c>
      <c r="H11" s="388">
        <f>'Balance Energético (u.físicas)'!$O26</f>
        <v>636.08141272800003</v>
      </c>
      <c r="I11" s="388">
        <f>'Matriz de Consumos (u.físicas)'!$O11</f>
        <v>139.57147169999996</v>
      </c>
      <c r="J11" s="387">
        <f t="shared" ref="J11:J31" si="0">+SUM(H11:I11)</f>
        <v>775.65288442799999</v>
      </c>
      <c r="K11" s="310"/>
      <c r="L11" s="197"/>
      <c r="N11" s="307"/>
      <c r="O11" s="307"/>
      <c r="P11" s="307"/>
      <c r="Q11" s="307"/>
      <c r="R11" s="307"/>
      <c r="S11" s="307"/>
      <c r="T11" s="307"/>
      <c r="U11" s="307"/>
      <c r="V11" s="307"/>
      <c r="W11" s="307"/>
      <c r="X11" s="307"/>
    </row>
    <row r="12" spans="1:24" s="305" customFormat="1" ht="16" customHeight="1" outlineLevel="1">
      <c r="A12" s="287"/>
      <c r="B12" s="387" t="s">
        <v>21</v>
      </c>
      <c r="C12" s="388" t="s">
        <v>336</v>
      </c>
      <c r="D12" s="388">
        <f>'Balance Energético (u.físicas)'!$P50</f>
        <v>4731.2991356710954</v>
      </c>
      <c r="E12" s="388">
        <f>'Balance Energético (u.físicas)'!$P35</f>
        <v>0</v>
      </c>
      <c r="F12" s="388">
        <f>'Balance Energético (u.físicas)'!$P56</f>
        <v>0</v>
      </c>
      <c r="G12" s="388">
        <f>'Balance Energético (u.físicas)'!$P27</f>
        <v>0</v>
      </c>
      <c r="H12" s="388">
        <f>'Balance Energético (u.físicas)'!P26</f>
        <v>4731.2991356710954</v>
      </c>
      <c r="I12" s="388">
        <f>'Matriz de Consumos (u.físicas)'!$P11</f>
        <v>245.69705500000251</v>
      </c>
      <c r="J12" s="387">
        <f t="shared" si="0"/>
        <v>4976.9961906710978</v>
      </c>
      <c r="K12" s="310"/>
      <c r="L12" s="197"/>
      <c r="U12" s="307"/>
      <c r="V12" s="307"/>
      <c r="W12" s="307"/>
      <c r="X12" s="307"/>
    </row>
    <row r="13" spans="1:24" s="305" customFormat="1" ht="16" customHeight="1" outlineLevel="1">
      <c r="A13" s="287"/>
      <c r="B13" s="387" t="s">
        <v>22</v>
      </c>
      <c r="C13" s="388" t="s">
        <v>336</v>
      </c>
      <c r="D13" s="388">
        <f>'Balance Energético (u.físicas)'!$Q50</f>
        <v>8.4402582793000001</v>
      </c>
      <c r="E13" s="388">
        <f>'Balance Energético (u.físicas)'!$Q35</f>
        <v>16.962124602199999</v>
      </c>
      <c r="F13" s="388">
        <f>'Balance Energético (u.físicas)'!$Q56</f>
        <v>153.32067719352344</v>
      </c>
      <c r="G13" s="388">
        <f>'Balance Energético (u.físicas)'!$Q27</f>
        <v>0</v>
      </c>
      <c r="H13" s="388">
        <f>'Balance Energético (u.físicas)'!Q26</f>
        <v>178.72306007502343</v>
      </c>
      <c r="I13" s="388">
        <f>'Matriz de Consumos (u.físicas)'!$Q11</f>
        <v>39.80239199999999</v>
      </c>
      <c r="J13" s="387">
        <f t="shared" si="0"/>
        <v>218.52545207502342</v>
      </c>
      <c r="K13" s="310"/>
      <c r="L13" s="197"/>
      <c r="M13" s="306"/>
      <c r="U13" s="307"/>
      <c r="V13" s="307"/>
      <c r="W13" s="307"/>
      <c r="X13" s="307"/>
    </row>
    <row r="14" spans="1:24" s="305" customFormat="1" ht="16" customHeight="1" outlineLevel="1">
      <c r="A14" s="287"/>
      <c r="B14" s="387" t="s">
        <v>23</v>
      </c>
      <c r="C14" s="388" t="s">
        <v>330</v>
      </c>
      <c r="D14" s="388">
        <f>'Balance Energético (u.físicas)'!$R50</f>
        <v>16.178933179000001</v>
      </c>
      <c r="E14" s="388">
        <f>'Balance Energético (u.físicas)'!$R35</f>
        <v>267.45636752622067</v>
      </c>
      <c r="F14" s="388">
        <f>'Balance Energético (u.físicas)'!$R56</f>
        <v>1156.815231121331</v>
      </c>
      <c r="G14" s="388">
        <f>'Balance Energético (u.físicas)'!$R27</f>
        <v>2.2426909999999993</v>
      </c>
      <c r="H14" s="388">
        <f>'Balance Energético (u.físicas)'!R26</f>
        <v>1442.6932228265518</v>
      </c>
      <c r="I14" s="388">
        <f>'Matriz de Consumos (u.físicas)'!$R11</f>
        <v>92.815667450000007</v>
      </c>
      <c r="J14" s="387">
        <f t="shared" si="0"/>
        <v>1535.5088902765519</v>
      </c>
      <c r="K14" s="310"/>
      <c r="L14" s="197"/>
      <c r="M14" s="306"/>
      <c r="N14" s="307"/>
      <c r="O14" s="307"/>
      <c r="P14" s="307"/>
      <c r="Q14" s="307"/>
      <c r="R14" s="307"/>
      <c r="S14" s="307"/>
      <c r="T14" s="307"/>
      <c r="U14" s="307"/>
      <c r="V14" s="307"/>
      <c r="W14" s="307"/>
      <c r="X14" s="307"/>
    </row>
    <row r="15" spans="1:24" s="305" customFormat="1" ht="16" customHeight="1" outlineLevel="1">
      <c r="A15" s="287"/>
      <c r="B15" s="387" t="s">
        <v>24</v>
      </c>
      <c r="C15" s="388" t="s">
        <v>336</v>
      </c>
      <c r="D15" s="388">
        <f>'Balance Energético (u.físicas)'!$S50</f>
        <v>3.8240707617896166</v>
      </c>
      <c r="E15" s="388">
        <f>'Balance Energético (u.físicas)'!$S35</f>
        <v>6.5148001647949233E-2</v>
      </c>
      <c r="F15" s="388">
        <f>'Balance Energético (u.físicas)'!$S56</f>
        <v>0.82188900000000009</v>
      </c>
      <c r="G15" s="388">
        <f>'Balance Energético (u.físicas)'!$S27</f>
        <v>0</v>
      </c>
      <c r="H15" s="388">
        <f>'Balance Energético (u.físicas)'!S26</f>
        <v>4.7111077634375658</v>
      </c>
      <c r="I15" s="388">
        <f>'Matriz de Consumos (u.físicas)'!$S11</f>
        <v>0.63758899999999918</v>
      </c>
      <c r="J15" s="387">
        <f t="shared" si="0"/>
        <v>5.3486967634375651</v>
      </c>
      <c r="K15" s="310"/>
      <c r="L15" s="197"/>
      <c r="M15" s="306"/>
      <c r="N15" s="307"/>
      <c r="O15" s="307"/>
      <c r="P15" s="307"/>
      <c r="Q15" s="307"/>
      <c r="R15" s="307"/>
      <c r="S15" s="307"/>
      <c r="T15" s="307"/>
      <c r="U15" s="307"/>
      <c r="V15" s="307"/>
      <c r="W15" s="307"/>
      <c r="X15" s="307"/>
    </row>
    <row r="16" spans="1:24" s="305" customFormat="1" ht="16" customHeight="1" outlineLevel="1">
      <c r="A16" s="287"/>
      <c r="B16" s="387" t="s">
        <v>25</v>
      </c>
      <c r="C16" s="388" t="s">
        <v>336</v>
      </c>
      <c r="D16" s="388">
        <f>'Balance Energético (u.físicas)'!$T50</f>
        <v>955.70038918108128</v>
      </c>
      <c r="E16" s="388">
        <f>'Balance Energético (u.físicas)'!$T35</f>
        <v>64.716688437459126</v>
      </c>
      <c r="F16" s="388">
        <f>'Balance Energético (u.físicas)'!$T56</f>
        <v>1.0048650003318786</v>
      </c>
      <c r="G16" s="388">
        <f>'Balance Energético (u.físicas)'!$T27</f>
        <v>0</v>
      </c>
      <c r="H16" s="388">
        <f>'Balance Energético (u.físicas)'!T26</f>
        <v>1021.4219426188723</v>
      </c>
      <c r="I16" s="388">
        <f>'Matriz de Consumos (u.físicas)'!$T11</f>
        <v>9.0667040000000849</v>
      </c>
      <c r="J16" s="387">
        <f t="shared" si="0"/>
        <v>1030.4886466188725</v>
      </c>
      <c r="K16" s="310"/>
      <c r="L16" s="197"/>
      <c r="M16" s="306"/>
      <c r="N16" s="307"/>
      <c r="O16" s="307"/>
      <c r="P16" s="307"/>
      <c r="Q16" s="307"/>
      <c r="R16" s="307"/>
      <c r="S16" s="307"/>
      <c r="T16" s="307"/>
      <c r="U16" s="307"/>
      <c r="V16" s="307"/>
      <c r="W16" s="307"/>
      <c r="X16" s="307"/>
    </row>
    <row r="17" spans="1:24" s="305" customFormat="1" ht="16" customHeight="1" outlineLevel="1">
      <c r="A17" s="287"/>
      <c r="B17" s="387" t="s">
        <v>26</v>
      </c>
      <c r="C17" s="388" t="s">
        <v>336</v>
      </c>
      <c r="D17" s="388">
        <f>'Balance Energético (u.físicas)'!$U50</f>
        <v>0</v>
      </c>
      <c r="E17" s="388">
        <f>'Balance Energético (u.físicas)'!$U35</f>
        <v>0</v>
      </c>
      <c r="F17" s="388">
        <f>'Balance Energético (u.físicas)'!$U56</f>
        <v>0</v>
      </c>
      <c r="G17" s="388">
        <f>'Balance Energético (u.físicas)'!$U27</f>
        <v>12.911972000000002</v>
      </c>
      <c r="H17" s="388">
        <f>'Balance Energético (u.físicas)'!U26</f>
        <v>12.911972000000002</v>
      </c>
      <c r="I17" s="388">
        <f>'Matriz de Consumos (u.físicas)'!$U11</f>
        <v>536.84737400000006</v>
      </c>
      <c r="J17" s="387">
        <f t="shared" si="0"/>
        <v>549.75934600000005</v>
      </c>
      <c r="K17" s="310"/>
      <c r="L17" s="197"/>
      <c r="M17" s="306"/>
      <c r="N17" s="307"/>
      <c r="O17" s="307"/>
      <c r="P17" s="307"/>
      <c r="Q17" s="307"/>
      <c r="R17" s="307"/>
      <c r="S17" s="307"/>
      <c r="T17" s="307"/>
      <c r="U17" s="307"/>
      <c r="V17" s="307"/>
      <c r="W17" s="307"/>
      <c r="X17" s="307"/>
    </row>
    <row r="18" spans="1:24" s="305" customFormat="1" ht="16" customHeight="1" outlineLevel="1">
      <c r="A18" s="287"/>
      <c r="B18" s="387" t="s">
        <v>27</v>
      </c>
      <c r="C18" s="388" t="s">
        <v>336</v>
      </c>
      <c r="D18" s="388">
        <f>'Balance Energético (u.físicas)'!$V50</f>
        <v>0</v>
      </c>
      <c r="E18" s="388">
        <f>'Balance Energético (u.físicas)'!$V35</f>
        <v>0</v>
      </c>
      <c r="F18" s="388">
        <f>'Balance Energético (u.físicas)'!$V56</f>
        <v>0</v>
      </c>
      <c r="G18" s="388">
        <f>'Balance Energético (u.físicas)'!$V27</f>
        <v>330.26134268992922</v>
      </c>
      <c r="H18" s="388">
        <f>'Balance Energético (u.físicas)'!V26</f>
        <v>330.26134268992922</v>
      </c>
      <c r="I18" s="388">
        <f>'Matriz de Consumos (u.físicas)'!$V11</f>
        <v>0</v>
      </c>
      <c r="J18" s="387">
        <f t="shared" si="0"/>
        <v>330.26134268992922</v>
      </c>
      <c r="K18" s="310"/>
      <c r="L18" s="197"/>
      <c r="M18" s="306"/>
      <c r="N18" s="307"/>
      <c r="O18" s="307"/>
      <c r="P18" s="307"/>
      <c r="Q18" s="307"/>
      <c r="R18" s="307"/>
      <c r="S18" s="307"/>
      <c r="T18" s="307"/>
      <c r="U18" s="307"/>
      <c r="V18" s="307"/>
      <c r="W18" s="307"/>
      <c r="X18" s="307"/>
    </row>
    <row r="19" spans="1:24" s="305" customFormat="1" ht="16" customHeight="1" outlineLevel="1">
      <c r="A19" s="287"/>
      <c r="B19" s="387" t="s">
        <v>28</v>
      </c>
      <c r="C19" s="388" t="s">
        <v>330</v>
      </c>
      <c r="D19" s="388">
        <f>'Balance Energético (u.físicas)'!$W50</f>
        <v>0</v>
      </c>
      <c r="E19" s="388">
        <f>'Balance Energético (u.físicas)'!$W35</f>
        <v>277.87339209285716</v>
      </c>
      <c r="F19" s="388">
        <f>'Balance Energético (u.físicas)'!$W56</f>
        <v>0</v>
      </c>
      <c r="G19" s="388">
        <f>'Balance Energético (u.físicas)'!$W27</f>
        <v>0</v>
      </c>
      <c r="H19" s="388">
        <f>'Balance Energético (u.físicas)'!W26</f>
        <v>277.87339209285716</v>
      </c>
      <c r="I19" s="388">
        <f>'Matriz de Consumos (u.físicas)'!$W11</f>
        <v>174.1254408498686</v>
      </c>
      <c r="J19" s="387">
        <f t="shared" si="0"/>
        <v>451.99883294272576</v>
      </c>
      <c r="K19" s="310"/>
      <c r="L19" s="197"/>
      <c r="M19" s="306"/>
      <c r="N19" s="307"/>
      <c r="O19" s="307"/>
      <c r="P19" s="307"/>
      <c r="Q19" s="307"/>
      <c r="R19" s="307"/>
      <c r="S19" s="307"/>
      <c r="T19" s="307"/>
      <c r="U19" s="307"/>
      <c r="V19" s="307"/>
      <c r="W19" s="307"/>
      <c r="X19" s="307"/>
    </row>
    <row r="20" spans="1:24" s="305" customFormat="1" ht="16" customHeight="1" outlineLevel="1">
      <c r="A20" s="287"/>
      <c r="B20" s="382" t="s">
        <v>93</v>
      </c>
      <c r="C20" s="388" t="s">
        <v>330</v>
      </c>
      <c r="D20" s="388">
        <f>'Balance Energético (u.físicas)'!$X50</f>
        <v>0</v>
      </c>
      <c r="E20" s="388">
        <f>'Balance Energético (u.físicas)'!$X35</f>
        <v>0</v>
      </c>
      <c r="F20" s="388">
        <f>'Balance Energético (u.físicas)'!$X56</f>
        <v>0</v>
      </c>
      <c r="G20" s="388">
        <f>'Balance Energético (u.físicas)'!$X27</f>
        <v>245.39198711816138</v>
      </c>
      <c r="H20" s="388">
        <f>'Balance Energético (u.físicas)'!X26</f>
        <v>397.20854334489297</v>
      </c>
      <c r="I20" s="388">
        <f>'Matriz de Consumos (u.físicas)'!$X11</f>
        <v>0</v>
      </c>
      <c r="J20" s="382">
        <f t="shared" si="0"/>
        <v>397.20854334489297</v>
      </c>
      <c r="K20" s="310"/>
      <c r="L20" s="197"/>
      <c r="M20" s="306"/>
      <c r="N20" s="307"/>
      <c r="O20" s="307"/>
      <c r="P20" s="307"/>
      <c r="Q20" s="307"/>
      <c r="R20" s="307"/>
      <c r="S20" s="307"/>
      <c r="T20" s="307"/>
      <c r="U20" s="307"/>
      <c r="V20" s="307"/>
      <c r="W20" s="307"/>
      <c r="X20" s="307"/>
    </row>
    <row r="21" spans="1:24" s="305" customFormat="1" ht="16" customHeight="1">
      <c r="A21" s="287"/>
      <c r="B21" s="383" t="s">
        <v>6</v>
      </c>
      <c r="C21" s="394" t="s">
        <v>332</v>
      </c>
      <c r="D21" s="381">
        <f>'Balance Energético (u.físicas)'!$Y50</f>
        <v>1244.013882214191</v>
      </c>
      <c r="E21" s="381">
        <f>'Balance Energético (u.físicas)'!$Y35</f>
        <v>47391.465951971571</v>
      </c>
      <c r="F21" s="381">
        <f>'Balance Energético (u.físicas)'!$Y56</f>
        <v>27684.988260201462</v>
      </c>
      <c r="G21" s="381">
        <f>'Balance Energético (u.físicas)'!$Y27</f>
        <v>2783.5178930150873</v>
      </c>
      <c r="H21" s="381">
        <f>'Balance Energético (u.físicas)'!Y26</f>
        <v>79103.985987402324</v>
      </c>
      <c r="I21" s="381">
        <f>'Matriz de Consumos (u.físicas)'!$Y11</f>
        <v>0</v>
      </c>
      <c r="J21" s="383">
        <f t="shared" si="0"/>
        <v>79103.985987402324</v>
      </c>
      <c r="K21" s="310"/>
      <c r="L21" s="197"/>
      <c r="M21" s="306"/>
      <c r="N21" s="307"/>
      <c r="O21" s="307"/>
      <c r="P21" s="307"/>
      <c r="Q21" s="307"/>
      <c r="R21" s="307"/>
      <c r="S21" s="307"/>
      <c r="T21" s="307"/>
      <c r="U21" s="307"/>
      <c r="V21" s="307"/>
      <c r="W21" s="307"/>
      <c r="X21" s="307"/>
    </row>
    <row r="22" spans="1:24" s="305" customFormat="1" ht="16" customHeight="1">
      <c r="A22" s="287"/>
      <c r="B22" s="383" t="s">
        <v>30</v>
      </c>
      <c r="C22" s="394" t="s">
        <v>330</v>
      </c>
      <c r="D22" s="381">
        <f>'Balance Energético (u.físicas)'!$Z50</f>
        <v>0</v>
      </c>
      <c r="E22" s="381">
        <f>'Balance Energético (u.físicas)'!$Z35</f>
        <v>4.143021000000001</v>
      </c>
      <c r="F22" s="381">
        <f>'Balance Energético (u.físicas)'!$Z56</f>
        <v>0</v>
      </c>
      <c r="G22" s="381">
        <f>'Balance Energético (u.físicas)'!$Z27</f>
        <v>0</v>
      </c>
      <c r="H22" s="381">
        <f>'Balance Energético (u.físicas)'!Z26</f>
        <v>4.143021000000001</v>
      </c>
      <c r="I22" s="381">
        <f>'Matriz de Consumos (u.físicas)'!$Z11</f>
        <v>313.20877062857153</v>
      </c>
      <c r="J22" s="383">
        <f t="shared" si="0"/>
        <v>317.3517916285715</v>
      </c>
      <c r="K22" s="310"/>
      <c r="L22" s="197"/>
      <c r="M22" s="306"/>
      <c r="N22" s="307"/>
      <c r="O22" s="307"/>
      <c r="P22" s="307"/>
      <c r="Q22" s="307"/>
      <c r="R22" s="307"/>
      <c r="S22" s="307"/>
      <c r="T22" s="307"/>
      <c r="U22" s="307"/>
      <c r="V22" s="307"/>
      <c r="W22" s="307"/>
      <c r="X22" s="307"/>
    </row>
    <row r="23" spans="1:24" s="305" customFormat="1" ht="16" customHeight="1">
      <c r="A23" s="287"/>
      <c r="B23" s="383" t="s">
        <v>31</v>
      </c>
      <c r="C23" s="394" t="s">
        <v>336</v>
      </c>
      <c r="D23" s="381">
        <f>'Balance Energético (u.físicas)'!$AA50</f>
        <v>0</v>
      </c>
      <c r="E23" s="381">
        <f>'Balance Energético (u.físicas)'!$AA35</f>
        <v>129371.64835164836</v>
      </c>
      <c r="F23" s="381">
        <f>'Balance Energético (u.físicas)'!$AA56</f>
        <v>0</v>
      </c>
      <c r="G23" s="381">
        <f>'Balance Energético (u.físicas)'!$AA27</f>
        <v>63678.461538461524</v>
      </c>
      <c r="H23" s="381">
        <f>'Balance Energético (u.físicas)'!AA26</f>
        <v>193050.10989010986</v>
      </c>
      <c r="I23" s="381">
        <f>'Matriz de Consumos (u.físicas)'!$AA11</f>
        <v>0</v>
      </c>
      <c r="J23" s="383">
        <f t="shared" si="0"/>
        <v>193050.10989010986</v>
      </c>
      <c r="K23" s="310"/>
      <c r="L23" s="197"/>
      <c r="M23" s="306"/>
      <c r="N23" s="307"/>
      <c r="O23" s="307"/>
      <c r="P23" s="307"/>
      <c r="Q23" s="307"/>
      <c r="R23" s="307"/>
      <c r="S23" s="307"/>
      <c r="T23" s="307"/>
      <c r="U23" s="307"/>
      <c r="V23" s="307"/>
      <c r="W23" s="307"/>
      <c r="X23" s="307"/>
    </row>
    <row r="24" spans="1:24" s="305" customFormat="1" ht="16" customHeight="1">
      <c r="A24" s="287"/>
      <c r="B24" s="383" t="s">
        <v>258</v>
      </c>
      <c r="C24" s="394" t="s">
        <v>336</v>
      </c>
      <c r="D24" s="381">
        <f>'Balance Energético (u.físicas)'!$AB50</f>
        <v>0</v>
      </c>
      <c r="E24" s="381">
        <f>'Balance Energético (u.físicas)'!$AB35</f>
        <v>0</v>
      </c>
      <c r="F24" s="381">
        <f>'Balance Energético (u.físicas)'!$AB56</f>
        <v>0</v>
      </c>
      <c r="G24" s="381">
        <f>'Balance Energético (u.físicas)'!$AB27</f>
        <v>13.988461538461538</v>
      </c>
      <c r="H24" s="381">
        <f>'Balance Energético (u.físicas)'!AB26</f>
        <v>13.988461538461538</v>
      </c>
      <c r="I24" s="381">
        <f>'Matriz de Consumos (u.físicas)'!$AB11</f>
        <v>0</v>
      </c>
      <c r="J24" s="383">
        <f t="shared" si="0"/>
        <v>13.988461538461538</v>
      </c>
      <c r="K24" s="310"/>
      <c r="L24" s="197"/>
      <c r="M24" s="306"/>
      <c r="N24" s="307"/>
      <c r="O24" s="307"/>
      <c r="P24" s="307"/>
      <c r="Q24" s="307"/>
      <c r="R24" s="307"/>
      <c r="S24" s="307"/>
      <c r="T24" s="307"/>
      <c r="U24" s="307"/>
      <c r="V24" s="307"/>
      <c r="W24" s="307"/>
      <c r="X24" s="307"/>
    </row>
    <row r="25" spans="1:24" s="305" customFormat="1" ht="16" customHeight="1">
      <c r="A25" s="287"/>
      <c r="B25" s="383" t="s">
        <v>95</v>
      </c>
      <c r="C25" s="394" t="s">
        <v>336</v>
      </c>
      <c r="D25" s="381">
        <f>'Balance Energético (u.físicas)'!$AC50</f>
        <v>0</v>
      </c>
      <c r="E25" s="381">
        <f>'Balance Energético (u.físicas)'!$AC35</f>
        <v>96652.777777777796</v>
      </c>
      <c r="F25" s="381">
        <f>'Balance Energético (u.físicas)'!$AC56</f>
        <v>0</v>
      </c>
      <c r="G25" s="381">
        <f>'Balance Energético (u.físicas)'!$AC27</f>
        <v>782968.05555555562</v>
      </c>
      <c r="H25" s="381">
        <f>'Balance Energético (u.físicas)'!AC26</f>
        <v>879620.83333333337</v>
      </c>
      <c r="I25" s="381">
        <f>'Matriz de Consumos (u.físicas)'!$AC11</f>
        <v>0</v>
      </c>
      <c r="J25" s="383">
        <f t="shared" si="0"/>
        <v>879620.83333333337</v>
      </c>
      <c r="K25" s="310"/>
      <c r="L25" s="197"/>
      <c r="M25" s="306"/>
      <c r="N25" s="307"/>
      <c r="O25" s="307"/>
      <c r="P25" s="307"/>
      <c r="Q25" s="307"/>
      <c r="R25" s="307"/>
      <c r="S25" s="307"/>
      <c r="T25" s="307"/>
      <c r="U25" s="307"/>
      <c r="V25" s="307"/>
      <c r="W25" s="307"/>
      <c r="X25" s="307"/>
    </row>
    <row r="26" spans="1:24" s="305" customFormat="1" ht="16" customHeight="1">
      <c r="A26" s="287"/>
      <c r="B26" s="383" t="s">
        <v>8</v>
      </c>
      <c r="C26" s="394" t="s">
        <v>337</v>
      </c>
      <c r="D26" s="381">
        <f>'Balance Energético (u.físicas)'!$AD50</f>
        <v>0</v>
      </c>
      <c r="E26" s="381">
        <f>'Balance Energético (u.físicas)'!$AD35</f>
        <v>0</v>
      </c>
      <c r="F26" s="381">
        <f>'Balance Energético (u.físicas)'!$AD56</f>
        <v>0</v>
      </c>
      <c r="G26" s="381">
        <f>'Balance Energético (u.físicas)'!$AD27</f>
        <v>0</v>
      </c>
      <c r="H26" s="381">
        <f>'Balance Energético (u.físicas)'!AD26</f>
        <v>0</v>
      </c>
      <c r="I26" s="381">
        <f>'Matriz de Consumos (u.físicas)'!$AD11</f>
        <v>0</v>
      </c>
      <c r="J26" s="383">
        <f t="shared" si="0"/>
        <v>0</v>
      </c>
      <c r="K26" s="310"/>
      <c r="L26" s="197"/>
      <c r="M26" s="306"/>
      <c r="N26" s="307"/>
      <c r="O26" s="307"/>
      <c r="P26" s="307"/>
      <c r="Q26" s="307"/>
      <c r="R26" s="307"/>
      <c r="S26" s="307"/>
      <c r="T26" s="307"/>
      <c r="U26" s="307"/>
      <c r="V26" s="307"/>
      <c r="W26" s="307"/>
      <c r="X26" s="307"/>
    </row>
    <row r="27" spans="1:24" s="305" customFormat="1" ht="16" customHeight="1">
      <c r="A27" s="287"/>
      <c r="B27" s="383" t="s">
        <v>9</v>
      </c>
      <c r="C27" s="394" t="s">
        <v>330</v>
      </c>
      <c r="D27" s="381">
        <f>'Balance Energético (u.físicas)'!$AE50</f>
        <v>0</v>
      </c>
      <c r="E27" s="381">
        <f>'Balance Energético (u.físicas)'!$AE35</f>
        <v>0</v>
      </c>
      <c r="F27" s="381">
        <f>'Balance Energético (u.físicas)'!$AE56</f>
        <v>0</v>
      </c>
      <c r="G27" s="381">
        <f>'Balance Energético (u.físicas)'!$AE27</f>
        <v>0</v>
      </c>
      <c r="H27" s="381">
        <f>'Balance Energético (u.físicas)'!AE26</f>
        <v>0</v>
      </c>
      <c r="I27" s="381">
        <f>'Matriz de Consumos (u.físicas)'!$AE11</f>
        <v>0</v>
      </c>
      <c r="J27" s="383">
        <f t="shared" si="0"/>
        <v>0</v>
      </c>
      <c r="K27" s="310"/>
      <c r="L27" s="197"/>
      <c r="M27" s="306"/>
      <c r="N27" s="307"/>
      <c r="O27" s="307"/>
      <c r="P27" s="307"/>
      <c r="Q27" s="307"/>
      <c r="R27" s="307"/>
      <c r="S27" s="307"/>
      <c r="T27" s="307"/>
      <c r="U27" s="307"/>
      <c r="V27" s="307"/>
      <c r="W27" s="307"/>
      <c r="X27" s="307"/>
    </row>
    <row r="28" spans="1:24" s="305" customFormat="1" ht="16" customHeight="1">
      <c r="A28" s="287"/>
      <c r="B28" s="383" t="s">
        <v>12</v>
      </c>
      <c r="C28" s="394" t="s">
        <v>337</v>
      </c>
      <c r="D28" s="381">
        <f>'Balance Energético (u.físicas)'!$E50</f>
        <v>9.2606979999999997</v>
      </c>
      <c r="E28" s="381">
        <f>'Balance Energético (u.físicas)'!$E35</f>
        <v>1035.651941571296</v>
      </c>
      <c r="F28" s="381">
        <f>'Balance Energético (u.físicas)'!$E56</f>
        <v>803.78178989293019</v>
      </c>
      <c r="G28" s="381">
        <f>'Balance Energético (u.físicas)'!$E27</f>
        <v>465.41958228180852</v>
      </c>
      <c r="H28" s="381">
        <f>'Balance Energético (u.físicas)'!E26</f>
        <v>2314.114011746035</v>
      </c>
      <c r="I28" s="381">
        <f>'Matriz de Consumos (u.físicas)'!$E11</f>
        <v>4090.694396619785</v>
      </c>
      <c r="J28" s="383">
        <f t="shared" si="0"/>
        <v>6404.8084083658196</v>
      </c>
      <c r="K28" s="310"/>
      <c r="L28" s="197"/>
      <c r="M28" s="306"/>
      <c r="N28" s="307"/>
      <c r="O28" s="307"/>
      <c r="P28" s="307"/>
      <c r="Q28" s="307"/>
      <c r="R28" s="307"/>
      <c r="S28" s="307"/>
      <c r="T28" s="307"/>
      <c r="U28" s="307"/>
      <c r="V28" s="307"/>
      <c r="W28" s="307"/>
      <c r="X28" s="307"/>
    </row>
    <row r="29" spans="1:24" ht="12.9">
      <c r="A29" s="272"/>
      <c r="B29" s="383" t="s">
        <v>13</v>
      </c>
      <c r="C29" s="394" t="s">
        <v>330</v>
      </c>
      <c r="D29" s="381">
        <f>'Balance Energético (u.físicas)'!$F50</f>
        <v>0</v>
      </c>
      <c r="E29" s="381">
        <f>'Balance Energético (u.físicas)'!$F35</f>
        <v>238.60184479857145</v>
      </c>
      <c r="F29" s="381">
        <f>'Balance Energético (u.físicas)'!D27</f>
        <v>0</v>
      </c>
      <c r="G29" s="381">
        <f>'Balance Energético (u.físicas)'!$F27</f>
        <v>0</v>
      </c>
      <c r="H29" s="381">
        <f>'Balance Energético (u.físicas)'!F26</f>
        <v>238.60184479857145</v>
      </c>
      <c r="I29" s="381">
        <f>'Matriz de Consumos (u.físicas)'!$F11</f>
        <v>9623.2793540172424</v>
      </c>
      <c r="J29" s="383">
        <f t="shared" si="0"/>
        <v>9861.8811988158141</v>
      </c>
      <c r="K29" s="310"/>
      <c r="L29" s="197"/>
      <c r="M29" s="312"/>
    </row>
    <row r="30" spans="1:24" ht="12.9">
      <c r="A30" s="272"/>
      <c r="B30" s="383" t="s">
        <v>82</v>
      </c>
      <c r="C30" s="394" t="s">
        <v>330</v>
      </c>
      <c r="D30" s="381">
        <f>'Balance Energético (u.físicas)'!$G50</f>
        <v>0</v>
      </c>
      <c r="E30" s="381">
        <f>'Balance Energético (u.físicas)'!$G35</f>
        <v>3752.1431737928997</v>
      </c>
      <c r="F30" s="381">
        <f>'Balance Energético (u.físicas)'!$G56</f>
        <v>5229.3049527701323</v>
      </c>
      <c r="G30" s="381">
        <f>'Balance Energético (u.físicas)'!$G27</f>
        <v>0</v>
      </c>
      <c r="H30" s="381">
        <f>'Balance Energético (u.físicas)'!G26</f>
        <v>8981.4481265630311</v>
      </c>
      <c r="I30" s="381">
        <f>'Matriz de Consumos (u.físicas)'!$G11</f>
        <v>7298.3309505479729</v>
      </c>
      <c r="J30" s="383">
        <f t="shared" si="0"/>
        <v>16279.779077111005</v>
      </c>
      <c r="K30" s="310"/>
      <c r="L30" s="197"/>
      <c r="M30" s="207"/>
    </row>
    <row r="31" spans="1:24" ht="14.6">
      <c r="A31" s="272"/>
      <c r="B31" s="383" t="s">
        <v>18</v>
      </c>
      <c r="C31" s="394" t="s">
        <v>337</v>
      </c>
      <c r="D31" s="381">
        <f>'Balance Energético (u.físicas)'!$L50</f>
        <v>0</v>
      </c>
      <c r="E31" s="381">
        <f>'Balance Energético (u.físicas)'!$L35</f>
        <v>9.1157950000000003</v>
      </c>
      <c r="F31" s="381">
        <f>'Balance Energético (u.físicas)'!$L56</f>
        <v>14.336451999999998</v>
      </c>
      <c r="G31" s="381">
        <f>'Balance Energético (u.físicas)'!$L27</f>
        <v>0</v>
      </c>
      <c r="H31" s="381">
        <f>'Balance Energético (u.físicas)'!L26</f>
        <v>23.452246999999996</v>
      </c>
      <c r="I31" s="381">
        <f>'Matriz de Consumos (u.físicas)'!$L11</f>
        <v>100.59042781678659</v>
      </c>
      <c r="J31" s="383">
        <f t="shared" si="0"/>
        <v>124.04267481678659</v>
      </c>
      <c r="K31" s="310"/>
      <c r="L31" s="197"/>
      <c r="M31" s="207"/>
    </row>
    <row r="32" spans="1:24" ht="12.9">
      <c r="A32" s="272"/>
      <c r="B32" s="383" t="s">
        <v>400</v>
      </c>
      <c r="C32" s="394" t="s">
        <v>332</v>
      </c>
      <c r="D32" s="381">
        <f>'Balance Energético (u.físicas)'!$M$50</f>
        <v>0</v>
      </c>
      <c r="E32" s="381">
        <f>'Balance Energético (u.físicas)'!$M$35</f>
        <v>0</v>
      </c>
      <c r="F32" s="381">
        <f>'Balance Energético (u.físicas)'!$M$56</f>
        <v>0</v>
      </c>
      <c r="G32" s="381">
        <f>'Balance Energético (u.físicas)'!$M$27</f>
        <v>0</v>
      </c>
      <c r="H32" s="381">
        <f>'Balance Energético (u.físicas)'!$M$26</f>
        <v>0</v>
      </c>
      <c r="I32" s="381">
        <f>'Matriz de Consumos (u.físicas)'!$M$11</f>
        <v>3239.9999999999995</v>
      </c>
      <c r="J32" s="383">
        <f>+SUM(H32:I32)</f>
        <v>3239.9999999999995</v>
      </c>
      <c r="K32" s="311"/>
      <c r="L32" s="311"/>
      <c r="M32" s="312"/>
    </row>
    <row r="33" spans="1:13" ht="12.9">
      <c r="A33" s="272"/>
      <c r="B33" s="383" t="s">
        <v>423</v>
      </c>
      <c r="C33" s="394" t="s">
        <v>330</v>
      </c>
      <c r="D33" s="381">
        <f>'Balance Energético (u.físicas)'!$H$50</f>
        <v>0</v>
      </c>
      <c r="E33" s="381">
        <f>'Balance Energético (u.físicas)'!$H$35</f>
        <v>0</v>
      </c>
      <c r="F33" s="381">
        <f>'Balance Energético (u.físicas)'!$H$56</f>
        <v>0</v>
      </c>
      <c r="G33" s="381">
        <f>'Balance Energético (u.físicas)'!$H$27</f>
        <v>0</v>
      </c>
      <c r="H33" s="381">
        <f>'Balance Energético (u.físicas)'!$H$26</f>
        <v>0</v>
      </c>
      <c r="I33" s="381">
        <f>'Matriz de Consumos (u.físicas)'!$H$11</f>
        <v>8470.0234999999975</v>
      </c>
      <c r="J33" s="383">
        <f>+SUM(H33:I33)</f>
        <v>8470.0234999999975</v>
      </c>
      <c r="K33" s="311"/>
      <c r="L33" s="311"/>
      <c r="M33" s="312"/>
    </row>
    <row r="34" spans="1:13" ht="12.9">
      <c r="A34" s="272"/>
      <c r="C34" s="311"/>
      <c r="D34" s="311"/>
      <c r="E34" s="311"/>
      <c r="F34" s="311"/>
      <c r="G34" s="311"/>
      <c r="H34" s="311"/>
      <c r="I34" s="311"/>
      <c r="J34" s="311"/>
      <c r="K34" s="311"/>
      <c r="L34" s="311"/>
      <c r="M34" s="312"/>
    </row>
    <row r="35" spans="1:13" ht="12.9">
      <c r="A35" s="272"/>
      <c r="B35" s="80" t="s">
        <v>244</v>
      </c>
      <c r="C35" s="311"/>
      <c r="D35" s="311"/>
      <c r="E35" s="311"/>
      <c r="F35" s="311"/>
      <c r="G35" s="311"/>
      <c r="H35" s="311"/>
      <c r="I35" s="311"/>
      <c r="J35" s="311"/>
      <c r="K35" s="311"/>
      <c r="L35" s="311"/>
      <c r="M35" s="312"/>
    </row>
    <row r="36" spans="1:13" ht="12.9">
      <c r="A36" s="272"/>
      <c r="B36" s="80" t="s">
        <v>424</v>
      </c>
      <c r="C36" s="311"/>
      <c r="D36" s="311"/>
      <c r="E36" s="311"/>
      <c r="F36" s="311"/>
      <c r="G36" s="311"/>
      <c r="H36" s="311"/>
      <c r="I36" s="311"/>
      <c r="J36" s="311"/>
      <c r="K36" s="311"/>
      <c r="L36" s="311"/>
      <c r="M36" s="312"/>
    </row>
    <row r="37" spans="1:13">
      <c r="A37" s="272"/>
      <c r="C37" s="168"/>
      <c r="D37" s="191"/>
      <c r="E37" s="191"/>
      <c r="F37" s="191"/>
      <c r="G37" s="273"/>
      <c r="H37" s="273"/>
      <c r="I37" s="273"/>
      <c r="J37" s="273"/>
      <c r="K37" s="273"/>
      <c r="L37" s="273"/>
    </row>
    <row r="38" spans="1:13">
      <c r="A38" s="272"/>
      <c r="C38" s="311"/>
      <c r="D38" s="311"/>
      <c r="E38" s="311"/>
      <c r="F38" s="311"/>
      <c r="G38" s="273"/>
      <c r="H38" s="273"/>
      <c r="I38" s="273"/>
      <c r="J38" s="273"/>
      <c r="K38" s="273"/>
      <c r="L38" s="273"/>
    </row>
    <row r="39" spans="1:13">
      <c r="A39" s="272"/>
      <c r="B39" s="273"/>
      <c r="C39" s="273"/>
      <c r="D39" s="273"/>
      <c r="E39" s="273"/>
      <c r="F39" s="273"/>
      <c r="G39" s="273"/>
      <c r="H39" s="273"/>
      <c r="I39" s="273"/>
      <c r="J39" s="273"/>
      <c r="K39" s="273"/>
      <c r="L39" s="273"/>
    </row>
    <row r="40" spans="1:13">
      <c r="A40" s="272"/>
      <c r="B40" s="273"/>
      <c r="C40" s="273"/>
      <c r="D40" s="273"/>
      <c r="E40" s="273"/>
      <c r="F40" s="273"/>
      <c r="G40" s="273"/>
      <c r="H40" s="273"/>
      <c r="I40" s="273"/>
      <c r="J40" s="273"/>
      <c r="K40" s="273"/>
      <c r="L40" s="273"/>
    </row>
    <row r="41" spans="1:13">
      <c r="B41" s="274"/>
      <c r="C41" s="274"/>
      <c r="D41" s="274"/>
      <c r="E41" s="274"/>
      <c r="F41" s="274"/>
      <c r="G41" s="274"/>
      <c r="H41" s="274"/>
      <c r="I41" s="274"/>
      <c r="J41" s="274"/>
    </row>
    <row r="42" spans="1:13">
      <c r="B42" s="274"/>
      <c r="C42" s="274"/>
      <c r="D42" s="274"/>
      <c r="E42" s="274"/>
      <c r="F42" s="274"/>
      <c r="G42" s="274"/>
      <c r="H42" s="274"/>
      <c r="I42" s="274"/>
      <c r="J42" s="274"/>
    </row>
    <row r="43" spans="1:13">
      <c r="B43" s="274"/>
      <c r="C43" s="274"/>
      <c r="D43" s="274"/>
      <c r="E43" s="274"/>
      <c r="F43" s="274"/>
      <c r="G43" s="274"/>
      <c r="H43" s="274"/>
      <c r="I43" s="274"/>
      <c r="J43" s="274"/>
    </row>
    <row r="44" spans="1:13">
      <c r="B44" s="274"/>
      <c r="C44" s="274"/>
      <c r="D44" s="274"/>
      <c r="E44" s="274"/>
      <c r="F44" s="274"/>
      <c r="G44" s="274"/>
      <c r="H44" s="274"/>
      <c r="I44" s="274"/>
      <c r="J44" s="274"/>
    </row>
    <row r="45" spans="1:13">
      <c r="B45" s="274"/>
      <c r="C45" s="274"/>
      <c r="D45" s="274"/>
      <c r="E45" s="274"/>
      <c r="F45" s="274"/>
      <c r="G45" s="274"/>
      <c r="H45" s="274"/>
      <c r="I45" s="274"/>
      <c r="J45" s="274"/>
    </row>
    <row r="46" spans="1:13">
      <c r="A46" s="274"/>
      <c r="B46" s="274"/>
      <c r="C46" s="274"/>
      <c r="D46" s="274"/>
      <c r="E46" s="274"/>
      <c r="F46" s="274"/>
      <c r="G46" s="274"/>
      <c r="H46" s="274"/>
      <c r="I46" s="274"/>
      <c r="J46" s="274"/>
    </row>
    <row r="47" spans="1:13" s="274" customFormat="1">
      <c r="L47" s="80"/>
    </row>
    <row r="48" spans="1:13" s="274" customFormat="1">
      <c r="L48" s="80"/>
    </row>
    <row r="49" s="274" customFormat="1"/>
    <row r="50" s="274" customFormat="1"/>
    <row r="51" s="274" customFormat="1"/>
    <row r="52" s="274" customFormat="1"/>
    <row r="53" s="274" customFormat="1"/>
    <row r="54" s="274" customFormat="1"/>
    <row r="55" s="274" customFormat="1"/>
    <row r="56" s="274" customFormat="1"/>
    <row r="57" s="274" customFormat="1"/>
    <row r="58" s="274" customFormat="1"/>
    <row r="59" s="274" customFormat="1"/>
    <row r="60" s="274" customFormat="1"/>
    <row r="61" s="274" customFormat="1"/>
    <row r="62" s="274" customFormat="1"/>
    <row r="63" s="274" customFormat="1"/>
    <row r="64" s="274" customFormat="1"/>
    <row r="65" s="274" customFormat="1"/>
    <row r="66" s="274" customFormat="1"/>
    <row r="67" s="274" customFormat="1"/>
    <row r="68" s="274" customFormat="1"/>
    <row r="69" s="274" customFormat="1"/>
    <row r="70" s="274" customFormat="1"/>
    <row r="71" s="274" customFormat="1"/>
    <row r="72" s="274" customFormat="1"/>
    <row r="73" s="274" customFormat="1"/>
    <row r="74" s="274" customFormat="1"/>
    <row r="75" s="274" customFormat="1"/>
    <row r="76" s="274" customFormat="1"/>
    <row r="77" s="274" customFormat="1"/>
    <row r="78" s="274" customFormat="1"/>
    <row r="79" s="274" customFormat="1"/>
    <row r="80" s="274" customFormat="1"/>
    <row r="81" s="274" customFormat="1"/>
    <row r="82" s="274" customFormat="1"/>
    <row r="83" s="274" customFormat="1"/>
    <row r="84" s="274" customFormat="1"/>
    <row r="85" s="274" customFormat="1"/>
    <row r="86" s="274" customFormat="1"/>
    <row r="87" s="274" customFormat="1"/>
    <row r="88" s="274" customFormat="1"/>
    <row r="89" s="274" customFormat="1"/>
    <row r="90" s="274" customFormat="1"/>
    <row r="91" s="274" customFormat="1"/>
    <row r="92" s="274" customFormat="1"/>
    <row r="93" s="274" customFormat="1"/>
    <row r="94" s="274" customFormat="1"/>
    <row r="95" s="274" customFormat="1"/>
    <row r="96" s="274" customFormat="1"/>
    <row r="97" s="274" customFormat="1"/>
    <row r="98" s="274" customFormat="1"/>
    <row r="99" s="274" customFormat="1"/>
    <row r="100" s="274" customFormat="1"/>
    <row r="101" s="274" customFormat="1"/>
    <row r="102" s="274" customFormat="1"/>
    <row r="103" s="274" customFormat="1"/>
    <row r="104" s="274" customFormat="1"/>
    <row r="105" s="274" customFormat="1"/>
    <row r="106" s="274" customFormat="1"/>
    <row r="107" s="274" customFormat="1"/>
    <row r="108" s="274" customFormat="1"/>
    <row r="109" s="274" customFormat="1"/>
    <row r="110" s="274" customFormat="1"/>
    <row r="111" s="274" customFormat="1"/>
    <row r="112" s="274" customFormat="1"/>
    <row r="113" s="274" customFormat="1"/>
    <row r="114" s="274" customFormat="1"/>
    <row r="115" s="274" customFormat="1"/>
    <row r="116" s="274" customFormat="1"/>
    <row r="117" s="274" customFormat="1"/>
    <row r="118" s="274" customFormat="1"/>
  </sheetData>
  <mergeCells count="9">
    <mergeCell ref="I7:I8"/>
    <mergeCell ref="J7:J8"/>
    <mergeCell ref="B7:B8"/>
    <mergeCell ref="C7:C8"/>
    <mergeCell ref="D7:D8"/>
    <mergeCell ref="E7:E8"/>
    <mergeCell ref="F7:F8"/>
    <mergeCell ref="G7:G8"/>
    <mergeCell ref="H7:H8"/>
  </mergeCells>
  <hyperlinks>
    <hyperlink ref="B5" location="Índice!A1" display="VOLVER A INDICE" xr:uid="{00000000-0004-0000-1700-000000000000}"/>
  </hyperlinks>
  <pageMargins left="0.75" right="0.75" top="1" bottom="1" header="0" footer="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6">
    <tabColor theme="6" tint="0.39997558519241921"/>
  </sheetPr>
  <dimension ref="A1:AF77"/>
  <sheetViews>
    <sheetView topLeftCell="A13" workbookViewId="0">
      <selection activeCell="R56" sqref="R56"/>
    </sheetView>
  </sheetViews>
  <sheetFormatPr baseColWidth="10" defaultColWidth="11.3828125" defaultRowHeight="12.45" outlineLevelRow="1"/>
  <cols>
    <col min="1" max="1" width="1.53515625" style="275" customWidth="1"/>
    <col min="2" max="2" width="30.53515625" style="275" customWidth="1"/>
    <col min="3" max="3" width="11.84375" style="275" bestFit="1" customWidth="1"/>
    <col min="4" max="4" width="18.3046875" style="275" bestFit="1" customWidth="1"/>
    <col min="5" max="5" width="12.69140625" style="275" bestFit="1" customWidth="1"/>
    <col min="6" max="7" width="11.3828125" style="275"/>
    <col min="8" max="8" width="18" style="275" bestFit="1" customWidth="1"/>
    <col min="9" max="9" width="11.3828125" style="275"/>
    <col min="10" max="19" width="11.3828125" style="274"/>
    <col min="20" max="16384" width="11.3828125" style="275"/>
  </cols>
  <sheetData>
    <row r="1" spans="1:32" ht="4.5" customHeight="1">
      <c r="A1" s="272"/>
      <c r="B1" s="272"/>
      <c r="C1" s="272"/>
      <c r="D1" s="272"/>
      <c r="E1" s="272"/>
      <c r="F1" s="272"/>
      <c r="G1" s="272"/>
      <c r="H1" s="272"/>
      <c r="I1" s="272"/>
      <c r="J1" s="273"/>
      <c r="K1" s="273"/>
    </row>
    <row r="2" spans="1:32" ht="16" customHeight="1">
      <c r="A2" s="272"/>
      <c r="B2" s="11" t="s">
        <v>257</v>
      </c>
      <c r="C2" s="11"/>
      <c r="D2" s="11"/>
      <c r="E2" s="11"/>
      <c r="F2" s="11"/>
      <c r="G2" s="11"/>
      <c r="H2" s="11"/>
      <c r="I2" s="11"/>
      <c r="K2" s="276"/>
    </row>
    <row r="3" spans="1:32" ht="16" customHeight="1">
      <c r="A3" s="272"/>
      <c r="B3" s="11" t="s">
        <v>68</v>
      </c>
      <c r="C3" s="11"/>
      <c r="D3" s="11"/>
      <c r="E3" s="11"/>
      <c r="F3" s="11"/>
      <c r="G3" s="11"/>
      <c r="H3" s="11"/>
      <c r="I3" s="11"/>
      <c r="K3" s="313"/>
    </row>
    <row r="4" spans="1:32" ht="16" customHeight="1">
      <c r="A4" s="272"/>
      <c r="B4" s="11" t="s">
        <v>421</v>
      </c>
      <c r="C4" s="11"/>
      <c r="D4" s="11"/>
      <c r="E4" s="11"/>
      <c r="F4" s="11"/>
      <c r="G4" s="11"/>
      <c r="H4" s="11"/>
      <c r="I4" s="11"/>
      <c r="J4" s="313"/>
      <c r="K4" s="314"/>
    </row>
    <row r="5" spans="1:32" ht="16" customHeight="1">
      <c r="A5" s="272"/>
      <c r="B5" s="11" t="s">
        <v>324</v>
      </c>
      <c r="C5" s="11"/>
      <c r="D5" s="11"/>
      <c r="E5" s="11"/>
      <c r="F5" s="11"/>
      <c r="G5" s="11"/>
      <c r="H5" s="11"/>
      <c r="I5" s="11"/>
      <c r="J5" s="313"/>
      <c r="K5" s="314"/>
    </row>
    <row r="6" spans="1:32" ht="16" customHeight="1">
      <c r="A6" s="272"/>
      <c r="B6" s="4" t="s">
        <v>2</v>
      </c>
      <c r="C6" s="11"/>
      <c r="D6" s="11"/>
      <c r="E6" s="11"/>
      <c r="F6" s="11"/>
      <c r="G6" s="11"/>
      <c r="H6" s="11"/>
      <c r="I6" s="11"/>
      <c r="J6" s="313"/>
      <c r="K6" s="314"/>
    </row>
    <row r="7" spans="1:32" ht="16" customHeight="1">
      <c r="A7" s="272"/>
      <c r="C7" s="11"/>
      <c r="D7" s="11"/>
      <c r="E7" s="11"/>
      <c r="F7" s="11"/>
      <c r="G7" s="11"/>
      <c r="H7" s="11"/>
      <c r="I7" s="11"/>
      <c r="J7" s="313"/>
      <c r="K7" s="314"/>
    </row>
    <row r="8" spans="1:32" ht="16" customHeight="1">
      <c r="A8" s="272"/>
      <c r="B8" s="360" t="s">
        <v>79</v>
      </c>
      <c r="C8" s="360" t="s">
        <v>325</v>
      </c>
      <c r="D8" s="360" t="s">
        <v>69</v>
      </c>
      <c r="E8" s="360" t="s">
        <v>70</v>
      </c>
      <c r="F8" s="360" t="s">
        <v>71</v>
      </c>
      <c r="G8" s="360" t="s">
        <v>72</v>
      </c>
      <c r="H8" s="360" t="s">
        <v>398</v>
      </c>
      <c r="I8" s="360" t="s">
        <v>96</v>
      </c>
      <c r="J8" s="313"/>
      <c r="K8" s="314"/>
    </row>
    <row r="9" spans="1:32" ht="16" customHeight="1">
      <c r="A9" s="272"/>
      <c r="B9" s="76" t="s">
        <v>84</v>
      </c>
      <c r="C9" s="77"/>
      <c r="D9" s="77"/>
      <c r="E9" s="77"/>
      <c r="F9" s="77"/>
      <c r="G9" s="142"/>
      <c r="H9" s="142"/>
      <c r="I9" s="76"/>
      <c r="J9" s="313"/>
      <c r="K9" s="314"/>
    </row>
    <row r="10" spans="1:32" ht="16" customHeight="1" outlineLevel="1">
      <c r="A10" s="272"/>
      <c r="B10" s="75" t="s">
        <v>19</v>
      </c>
      <c r="C10" s="375" t="s">
        <v>336</v>
      </c>
      <c r="D10" s="375">
        <f>'Balance Energético (u.físicas)'!$N51</f>
        <v>5468.2913538571138</v>
      </c>
      <c r="E10" s="375">
        <f>'Balance Energético (u.físicas)'!$N52</f>
        <v>49.379922999999998</v>
      </c>
      <c r="F10" s="375">
        <f>'Balance Energético (u.físicas)'!$N53</f>
        <v>241.23256461600002</v>
      </c>
      <c r="G10" s="375">
        <f>'Balance Energético (u.físicas)'!$N54</f>
        <v>0.61256109999999997</v>
      </c>
      <c r="H10" s="375">
        <f>'Balance Energético (u.físicas)'!$N55</f>
        <v>8.7200000000000016E-4</v>
      </c>
      <c r="I10" s="75">
        <f>SUM(D10:H10)</f>
        <v>5759.5172745731134</v>
      </c>
      <c r="K10" s="174"/>
      <c r="L10" s="174"/>
      <c r="M10" s="174"/>
      <c r="N10" s="174"/>
      <c r="O10" s="174"/>
      <c r="P10" s="174"/>
      <c r="Q10" s="174"/>
      <c r="R10" s="174"/>
      <c r="S10" s="174"/>
      <c r="T10" s="174"/>
      <c r="U10" s="174"/>
      <c r="V10" s="195"/>
      <c r="W10" s="195"/>
      <c r="X10" s="195"/>
      <c r="Y10" s="195"/>
      <c r="Z10" s="195"/>
      <c r="AA10" s="195"/>
      <c r="AB10" s="195"/>
      <c r="AC10" s="195"/>
      <c r="AD10" s="195"/>
      <c r="AE10" s="195"/>
      <c r="AF10" s="195"/>
    </row>
    <row r="11" spans="1:32" ht="16" customHeight="1" outlineLevel="1">
      <c r="A11" s="272"/>
      <c r="B11" s="75" t="s">
        <v>20</v>
      </c>
      <c r="C11" s="375" t="s">
        <v>330</v>
      </c>
      <c r="D11" s="375">
        <f>'Balance Energético (u.físicas)'!$O51</f>
        <v>4.3272360000000001</v>
      </c>
      <c r="E11" s="375">
        <f>'Balance Energético (u.físicas)'!$O52</f>
        <v>0</v>
      </c>
      <c r="F11" s="375">
        <f>'Balance Energético (u.físicas)'!$O53</f>
        <v>189.771603</v>
      </c>
      <c r="G11" s="375">
        <f>'Balance Energético (u.físicas)'!$O54</f>
        <v>0</v>
      </c>
      <c r="H11" s="375">
        <f>'Balance Energético (u.físicas)'!$O55</f>
        <v>0</v>
      </c>
      <c r="I11" s="75">
        <f t="shared" ref="I11:I32" si="0">SUM(D11:H11)</f>
        <v>194.098839</v>
      </c>
      <c r="K11" s="11"/>
      <c r="L11" s="174"/>
      <c r="M11" s="174"/>
      <c r="N11" s="174"/>
      <c r="O11" s="174"/>
      <c r="P11" s="174"/>
      <c r="Q11" s="174"/>
      <c r="R11" s="174"/>
      <c r="S11" s="174"/>
      <c r="T11" s="174"/>
      <c r="U11" s="174"/>
      <c r="V11" s="195"/>
      <c r="W11" s="195"/>
      <c r="X11" s="195"/>
      <c r="Y11" s="195"/>
      <c r="Z11" s="195"/>
      <c r="AA11" s="195"/>
      <c r="AB11" s="195"/>
      <c r="AC11" s="195"/>
      <c r="AD11" s="195"/>
      <c r="AE11" s="195"/>
      <c r="AF11" s="195"/>
    </row>
    <row r="12" spans="1:32" ht="16" customHeight="1" outlineLevel="1">
      <c r="A12" s="272"/>
      <c r="B12" s="75" t="s">
        <v>21</v>
      </c>
      <c r="C12" s="375" t="s">
        <v>336</v>
      </c>
      <c r="D12" s="375">
        <f>'Balance Energético (u.físicas)'!$P51</f>
        <v>4730.6275806210942</v>
      </c>
      <c r="E12" s="375">
        <f>'Balance Energético (u.físicas)'!$P52</f>
        <v>0</v>
      </c>
      <c r="F12" s="375">
        <f>'Balance Energético (u.físicas)'!$P53</f>
        <v>0.63235174999999977</v>
      </c>
      <c r="G12" s="375">
        <f>'Balance Energético (u.físicas)'!$P54</f>
        <v>3.9203299999999996E-2</v>
      </c>
      <c r="H12" s="375">
        <f>'Balance Energético (u.físicas)'!$P55</f>
        <v>0</v>
      </c>
      <c r="I12" s="75">
        <f t="shared" si="0"/>
        <v>4731.2991356710945</v>
      </c>
      <c r="K12" s="275"/>
      <c r="L12" s="174"/>
      <c r="M12" s="174"/>
      <c r="N12" s="174"/>
      <c r="O12" s="174"/>
      <c r="P12" s="174"/>
      <c r="Q12" s="174"/>
      <c r="R12" s="174"/>
      <c r="S12" s="174"/>
      <c r="T12" s="174"/>
      <c r="U12" s="174"/>
      <c r="V12" s="195"/>
      <c r="W12" s="195"/>
      <c r="X12" s="195"/>
      <c r="Y12" s="195"/>
      <c r="Z12" s="195"/>
      <c r="AA12" s="195"/>
      <c r="AB12" s="195"/>
      <c r="AC12" s="195"/>
      <c r="AD12" s="195"/>
      <c r="AE12" s="195"/>
      <c r="AF12" s="195"/>
    </row>
    <row r="13" spans="1:32" ht="16" customHeight="1" outlineLevel="1">
      <c r="A13" s="272"/>
      <c r="B13" s="75" t="s">
        <v>22</v>
      </c>
      <c r="C13" s="375" t="s">
        <v>336</v>
      </c>
      <c r="D13" s="375">
        <f>'Balance Energético (u.físicas)'!$Q51</f>
        <v>8.4402582793000001</v>
      </c>
      <c r="E13" s="375">
        <f>'Balance Energético (u.físicas)'!$Q52</f>
        <v>0</v>
      </c>
      <c r="F13" s="375">
        <f>'Balance Energético (u.físicas)'!$Q53</f>
        <v>0</v>
      </c>
      <c r="G13" s="375">
        <f>'Balance Energético (u.físicas)'!$Q54</f>
        <v>0</v>
      </c>
      <c r="H13" s="375">
        <f>'Balance Energético (u.físicas)'!$Q55</f>
        <v>0</v>
      </c>
      <c r="I13" s="75">
        <f t="shared" si="0"/>
        <v>8.4402582793000001</v>
      </c>
      <c r="J13" s="313"/>
      <c r="K13" s="275"/>
      <c r="L13" s="174"/>
      <c r="M13" s="174"/>
      <c r="N13" s="174"/>
      <c r="O13" s="174"/>
      <c r="P13" s="174"/>
      <c r="Q13" s="174"/>
      <c r="R13" s="174"/>
      <c r="S13" s="174"/>
      <c r="T13" s="174"/>
      <c r="U13" s="174"/>
      <c r="V13" s="195"/>
      <c r="W13" s="195"/>
      <c r="X13" s="195"/>
      <c r="Y13" s="195"/>
      <c r="Z13" s="195"/>
      <c r="AA13" s="195"/>
      <c r="AB13" s="195"/>
      <c r="AC13" s="195"/>
      <c r="AD13" s="195"/>
      <c r="AE13" s="195"/>
      <c r="AF13" s="195"/>
    </row>
    <row r="14" spans="1:32" ht="16" customHeight="1" outlineLevel="1">
      <c r="A14" s="272"/>
      <c r="B14" s="75" t="s">
        <v>23</v>
      </c>
      <c r="C14" s="375" t="s">
        <v>330</v>
      </c>
      <c r="D14" s="375">
        <f>'Balance Energético (u.físicas)'!$R51</f>
        <v>15.936514169000001</v>
      </c>
      <c r="E14" s="375">
        <f>'Balance Energético (u.físicas)'!$R52</f>
        <v>3.6575300000000004E-3</v>
      </c>
      <c r="F14" s="375">
        <f>'Balance Energético (u.físicas)'!$R53</f>
        <v>2.4198330000000001E-2</v>
      </c>
      <c r="G14" s="375">
        <f>'Balance Energético (u.físicas)'!$R54</f>
        <v>0.11944515</v>
      </c>
      <c r="H14" s="375">
        <f>'Balance Energético (u.físicas)'!$R55</f>
        <v>9.5117999999999994E-2</v>
      </c>
      <c r="I14" s="75">
        <f t="shared" si="0"/>
        <v>16.178933179000001</v>
      </c>
      <c r="J14" s="313"/>
      <c r="K14" s="314"/>
    </row>
    <row r="15" spans="1:32" ht="16" customHeight="1" outlineLevel="1">
      <c r="A15" s="272"/>
      <c r="B15" s="75" t="s">
        <v>24</v>
      </c>
      <c r="C15" s="375" t="s">
        <v>336</v>
      </c>
      <c r="D15" s="375">
        <f>'Balance Energético (u.físicas)'!$S51</f>
        <v>2.0999999999999998E-2</v>
      </c>
      <c r="E15" s="375">
        <f>'Balance Energético (u.físicas)'!$S52</f>
        <v>0</v>
      </c>
      <c r="F15" s="375">
        <f>'Balance Energético (u.físicas)'!$S53</f>
        <v>0</v>
      </c>
      <c r="G15" s="375">
        <f>'Balance Energético (u.físicas)'!$S54</f>
        <v>3.8030707617896167</v>
      </c>
      <c r="H15" s="375">
        <f>'Balance Energético (u.físicas)'!$S55</f>
        <v>0</v>
      </c>
      <c r="I15" s="75">
        <f t="shared" si="0"/>
        <v>3.8240707617896166</v>
      </c>
      <c r="J15" s="313"/>
      <c r="K15" s="314"/>
    </row>
    <row r="16" spans="1:32" ht="16" customHeight="1" outlineLevel="1">
      <c r="A16" s="272"/>
      <c r="B16" s="75" t="s">
        <v>25</v>
      </c>
      <c r="C16" s="375" t="s">
        <v>336</v>
      </c>
      <c r="D16" s="375">
        <f>'Balance Energético (u.físicas)'!$T51</f>
        <v>0.63096299999999994</v>
      </c>
      <c r="E16" s="375">
        <f>'Balance Energético (u.físicas)'!$T52</f>
        <v>0</v>
      </c>
      <c r="F16" s="375">
        <f>'Balance Energético (u.físicas)'!$T53</f>
        <v>9.0169999999999972E-3</v>
      </c>
      <c r="G16" s="375">
        <f>'Balance Energético (u.físicas)'!$T54</f>
        <v>955.06040918108135</v>
      </c>
      <c r="H16" s="375">
        <f>'Balance Energético (u.físicas)'!$T55</f>
        <v>0</v>
      </c>
      <c r="I16" s="75">
        <f t="shared" si="0"/>
        <v>955.70038918108139</v>
      </c>
      <c r="J16" s="313"/>
      <c r="K16" s="314"/>
    </row>
    <row r="17" spans="1:11" ht="16" customHeight="1" outlineLevel="1">
      <c r="A17" s="272"/>
      <c r="B17" s="75" t="s">
        <v>26</v>
      </c>
      <c r="C17" s="375" t="s">
        <v>336</v>
      </c>
      <c r="D17" s="375">
        <f>'Balance Energético (u.físicas)'!$U51</f>
        <v>0</v>
      </c>
      <c r="E17" s="375">
        <f>'Balance Energético (u.físicas)'!$U52</f>
        <v>0</v>
      </c>
      <c r="F17" s="375">
        <f>'Balance Energético (u.físicas)'!$U53</f>
        <v>0</v>
      </c>
      <c r="G17" s="375">
        <f>'Balance Energético (u.físicas)'!$U54</f>
        <v>0</v>
      </c>
      <c r="H17" s="375">
        <f>'Balance Energético (u.físicas)'!$U545</f>
        <v>0</v>
      </c>
      <c r="I17" s="375">
        <f t="shared" si="0"/>
        <v>0</v>
      </c>
      <c r="J17" s="313"/>
      <c r="K17" s="315"/>
    </row>
    <row r="18" spans="1:11" ht="16" customHeight="1" outlineLevel="1">
      <c r="A18" s="272"/>
      <c r="B18" s="75" t="s">
        <v>27</v>
      </c>
      <c r="C18" s="375" t="s">
        <v>336</v>
      </c>
      <c r="D18" s="375">
        <f>'Balance Energético (u.físicas)'!$V51</f>
        <v>0</v>
      </c>
      <c r="E18" s="375">
        <f>'Balance Energético (u.físicas)'!$V52</f>
        <v>0</v>
      </c>
      <c r="F18" s="375">
        <f>'Balance Energético (u.físicas)'!$V53</f>
        <v>0</v>
      </c>
      <c r="G18" s="375">
        <f>'Balance Energético (u.físicas)'!$V54</f>
        <v>0</v>
      </c>
      <c r="H18" s="375">
        <f>'Balance Energético (u.físicas)'!$V55</f>
        <v>0</v>
      </c>
      <c r="I18" s="375">
        <f t="shared" si="0"/>
        <v>0</v>
      </c>
      <c r="J18" s="313"/>
      <c r="K18" s="314"/>
    </row>
    <row r="19" spans="1:11" ht="16" customHeight="1" outlineLevel="1">
      <c r="A19" s="272"/>
      <c r="B19" s="75" t="s">
        <v>28</v>
      </c>
      <c r="C19" s="375" t="s">
        <v>330</v>
      </c>
      <c r="D19" s="375">
        <f>'Balance Energético (u.físicas)'!$W51</f>
        <v>0</v>
      </c>
      <c r="E19" s="375">
        <f>'Balance Energético (u.físicas)'!$W52</f>
        <v>0</v>
      </c>
      <c r="F19" s="375">
        <f>'Balance Energético (u.físicas)'!$W53</f>
        <v>0</v>
      </c>
      <c r="G19" s="375">
        <f>'Balance Energético (u.físicas)'!$W54</f>
        <v>0</v>
      </c>
      <c r="H19" s="375">
        <f>'Balance Energético (u.físicas)'!$W55</f>
        <v>0</v>
      </c>
      <c r="I19" s="375">
        <f t="shared" si="0"/>
        <v>0</v>
      </c>
      <c r="J19" s="313"/>
      <c r="K19" s="314"/>
    </row>
    <row r="20" spans="1:11" outlineLevel="1">
      <c r="A20" s="272"/>
      <c r="B20" s="75" t="s">
        <v>93</v>
      </c>
      <c r="C20" s="375" t="s">
        <v>330</v>
      </c>
      <c r="D20" s="375">
        <f>'Balance Energético (u.físicas)'!$X51</f>
        <v>0</v>
      </c>
      <c r="E20" s="375">
        <f>'Balance Energético (u.físicas)'!$X52</f>
        <v>0</v>
      </c>
      <c r="F20" s="375">
        <f>'Balance Energético (u.físicas)'!$X53</f>
        <v>0</v>
      </c>
      <c r="G20" s="375">
        <f>'Balance Energético (u.físicas)'!$X54</f>
        <v>0</v>
      </c>
      <c r="H20" s="375">
        <f>'Balance Energético (u.físicas)'!$X55</f>
        <v>0</v>
      </c>
      <c r="I20" s="375">
        <f t="shared" si="0"/>
        <v>0</v>
      </c>
      <c r="J20" s="313"/>
      <c r="K20" s="314"/>
    </row>
    <row r="21" spans="1:11">
      <c r="A21" s="272"/>
      <c r="B21" s="143" t="s">
        <v>6</v>
      </c>
      <c r="C21" s="391" t="s">
        <v>332</v>
      </c>
      <c r="D21" s="78">
        <f>'Balance Energético (u.físicas)'!$Y51</f>
        <v>296.01772257808</v>
      </c>
      <c r="E21" s="78">
        <f>'Balance Energético (u.físicas)'!$Y52</f>
        <v>466.94160571999998</v>
      </c>
      <c r="F21" s="78">
        <f>'Balance Energético (u.físicas)'!$Y53</f>
        <v>7.5631380161108952</v>
      </c>
      <c r="G21" s="143">
        <f>'Balance Energético (u.físicas)'!$Y54</f>
        <v>0</v>
      </c>
      <c r="H21" s="143">
        <f>'Balance Energético (u.físicas)'!$Y55</f>
        <v>473.49141589999988</v>
      </c>
      <c r="I21" s="143">
        <f t="shared" si="0"/>
        <v>1244.0138822141907</v>
      </c>
      <c r="J21" s="316"/>
      <c r="K21" s="197"/>
    </row>
    <row r="22" spans="1:11">
      <c r="A22" s="272"/>
      <c r="B22" s="143" t="s">
        <v>30</v>
      </c>
      <c r="C22" s="391" t="s">
        <v>330</v>
      </c>
      <c r="D22" s="78">
        <f>'Balance Energético (u.físicas)'!$Z51</f>
        <v>0</v>
      </c>
      <c r="E22" s="78">
        <f>'Balance Energético (u.físicas)'!$Z52</f>
        <v>0</v>
      </c>
      <c r="F22" s="78">
        <f>'Balance Energético (u.físicas)'!$Z53</f>
        <v>0</v>
      </c>
      <c r="G22" s="143">
        <f>'Balance Energético (u.físicas)'!$Z54</f>
        <v>0</v>
      </c>
      <c r="H22" s="143">
        <f>'Balance Energético (u.físicas)'!$Z55</f>
        <v>0</v>
      </c>
      <c r="I22" s="143">
        <f t="shared" si="0"/>
        <v>0</v>
      </c>
      <c r="J22" s="316"/>
      <c r="K22" s="197"/>
    </row>
    <row r="23" spans="1:11" ht="14.15">
      <c r="A23" s="272"/>
      <c r="B23" s="143" t="s">
        <v>31</v>
      </c>
      <c r="C23" s="391" t="s">
        <v>336</v>
      </c>
      <c r="D23" s="78">
        <f>'Balance Energético (u.físicas)'!$AA51</f>
        <v>0</v>
      </c>
      <c r="E23" s="78">
        <f>'Balance Energético (u.físicas)'!$AA52</f>
        <v>0</v>
      </c>
      <c r="F23" s="78">
        <f>'Balance Energético (u.físicas)'!$AA53</f>
        <v>0</v>
      </c>
      <c r="G23" s="143">
        <f>'Balance Energético (u.físicas)'!$AA54</f>
        <v>0</v>
      </c>
      <c r="H23" s="143">
        <f>'Balance Energético (u.físicas)'!$AA55</f>
        <v>0</v>
      </c>
      <c r="I23" s="143">
        <f t="shared" si="0"/>
        <v>0</v>
      </c>
      <c r="J23" s="313"/>
      <c r="K23" s="314"/>
    </row>
    <row r="24" spans="1:11" ht="14.15">
      <c r="A24" s="272"/>
      <c r="B24" s="143" t="s">
        <v>32</v>
      </c>
      <c r="C24" s="391" t="s">
        <v>336</v>
      </c>
      <c r="D24" s="78">
        <f>'Balance Energético (u.físicas)'!$AB51</f>
        <v>0</v>
      </c>
      <c r="E24" s="78">
        <f>'Balance Energético (u.físicas)'!$AB52</f>
        <v>0</v>
      </c>
      <c r="F24" s="78">
        <f>'Balance Energético (u.físicas)'!$AB53</f>
        <v>0</v>
      </c>
      <c r="G24" s="143">
        <f>'Balance Energético (u.físicas)'!$AB54</f>
        <v>0</v>
      </c>
      <c r="H24" s="143">
        <f>'Balance Energético (u.físicas)'!$AB55</f>
        <v>0</v>
      </c>
      <c r="I24" s="143">
        <f t="shared" si="0"/>
        <v>0</v>
      </c>
      <c r="J24" s="317"/>
      <c r="K24" s="273"/>
    </row>
    <row r="25" spans="1:11" ht="14.15">
      <c r="A25" s="272"/>
      <c r="B25" s="143" t="s">
        <v>95</v>
      </c>
      <c r="C25" s="391" t="s">
        <v>336</v>
      </c>
      <c r="D25" s="78">
        <f>'Balance Energético (u.físicas)'!$AC51</f>
        <v>0</v>
      </c>
      <c r="E25" s="78">
        <f>'Balance Energético (u.físicas)'!$AC52</f>
        <v>0</v>
      </c>
      <c r="F25" s="78">
        <f>'Balance Energético (u.físicas)'!$AC53</f>
        <v>0</v>
      </c>
      <c r="G25" s="143">
        <f>'Balance Energético (u.físicas)'!$AC54</f>
        <v>0</v>
      </c>
      <c r="H25" s="143">
        <f>'Balance Energético (u.físicas)'!$AC55</f>
        <v>0</v>
      </c>
      <c r="I25" s="143">
        <f t="shared" si="0"/>
        <v>0</v>
      </c>
      <c r="J25" s="317"/>
      <c r="K25" s="273"/>
    </row>
    <row r="26" spans="1:11" ht="14.15">
      <c r="A26" s="273"/>
      <c r="B26" s="143" t="s">
        <v>8</v>
      </c>
      <c r="C26" s="391" t="s">
        <v>337</v>
      </c>
      <c r="D26" s="78">
        <f>'Balance Energético (u.físicas)'!$AD51</f>
        <v>0</v>
      </c>
      <c r="E26" s="78">
        <f>'Balance Energético (u.físicas)'!$AD52</f>
        <v>0</v>
      </c>
      <c r="F26" s="78">
        <f>'Balance Energético (u.físicas)'!$AD53</f>
        <v>0</v>
      </c>
      <c r="G26" s="143">
        <f>'Balance Energético (u.físicas)'!$AD54</f>
        <v>0</v>
      </c>
      <c r="H26" s="143">
        <f>'Balance Energético (u.físicas)'!$AD55</f>
        <v>0</v>
      </c>
      <c r="I26" s="143">
        <f t="shared" si="0"/>
        <v>0</v>
      </c>
      <c r="J26" s="317"/>
      <c r="K26" s="273"/>
    </row>
    <row r="27" spans="1:11">
      <c r="A27" s="273"/>
      <c r="B27" s="143" t="s">
        <v>9</v>
      </c>
      <c r="C27" s="391" t="s">
        <v>330</v>
      </c>
      <c r="D27" s="78">
        <f>'Balance Energético (u.físicas)'!$AE51</f>
        <v>0</v>
      </c>
      <c r="E27" s="78">
        <f>'Balance Energético (u.físicas)'!$AE52</f>
        <v>0</v>
      </c>
      <c r="F27" s="78">
        <f>'Balance Energético (u.físicas)'!$AE53</f>
        <v>0</v>
      </c>
      <c r="G27" s="143">
        <f>'Balance Energético (u.físicas)'!$AE54</f>
        <v>0</v>
      </c>
      <c r="H27" s="143">
        <f>'Balance Energético (u.físicas)'!$AE55</f>
        <v>0</v>
      </c>
      <c r="I27" s="143">
        <f t="shared" si="0"/>
        <v>0</v>
      </c>
      <c r="J27" s="317"/>
      <c r="K27" s="273"/>
    </row>
    <row r="28" spans="1:11" ht="14.15">
      <c r="A28" s="274"/>
      <c r="B28" s="143" t="s">
        <v>12</v>
      </c>
      <c r="C28" s="391" t="s">
        <v>337</v>
      </c>
      <c r="D28" s="78">
        <f>'Balance Energético (u.físicas)'!$E51</f>
        <v>9.2606979999999997</v>
      </c>
      <c r="E28" s="78">
        <f>'Balance Energético (u.físicas)'!$E52</f>
        <v>0</v>
      </c>
      <c r="F28" s="78">
        <f>'Balance Energético (u.físicas)'!$E53</f>
        <v>0</v>
      </c>
      <c r="G28" s="143">
        <f>'Balance Energético (u.físicas)'!$E54</f>
        <v>0</v>
      </c>
      <c r="H28" s="143">
        <f>'Balance Energético (u.físicas)'!$E55</f>
        <v>0</v>
      </c>
      <c r="I28" s="143">
        <f t="shared" si="0"/>
        <v>9.2606979999999997</v>
      </c>
      <c r="J28" s="318"/>
    </row>
    <row r="29" spans="1:11">
      <c r="A29" s="274"/>
      <c r="B29" s="143" t="s">
        <v>13</v>
      </c>
      <c r="C29" s="391" t="s">
        <v>330</v>
      </c>
      <c r="D29" s="78">
        <f>'Balance Energético (u.físicas)'!$F51</f>
        <v>0</v>
      </c>
      <c r="E29" s="78">
        <f>'Balance Energético (u.físicas)'!$F52</f>
        <v>0</v>
      </c>
      <c r="F29" s="78">
        <f>'Balance Energético (u.físicas)'!$F53</f>
        <v>0</v>
      </c>
      <c r="G29" s="143">
        <f>'Balance Energético (u.físicas)'!$F54</f>
        <v>0</v>
      </c>
      <c r="H29" s="143">
        <f>'Balance Energético (u.físicas)'!$F55</f>
        <v>0</v>
      </c>
      <c r="I29" s="143">
        <f t="shared" si="0"/>
        <v>0</v>
      </c>
      <c r="J29" s="318"/>
    </row>
    <row r="30" spans="1:11">
      <c r="A30" s="274"/>
      <c r="B30" s="143" t="s">
        <v>82</v>
      </c>
      <c r="C30" s="391" t="s">
        <v>330</v>
      </c>
      <c r="D30" s="78">
        <f>'Balance Energético (u.físicas)'!$G51</f>
        <v>0</v>
      </c>
      <c r="E30" s="78">
        <f>'Balance Energético (u.físicas)'!$G52</f>
        <v>0</v>
      </c>
      <c r="F30" s="78">
        <f>'Balance Energético (u.físicas)'!$G53</f>
        <v>0</v>
      </c>
      <c r="G30" s="143">
        <f>'Balance Energético (u.físicas)'!$G54</f>
        <v>0</v>
      </c>
      <c r="H30" s="143">
        <f>'Balance Energético (u.físicas)'!$G55</f>
        <v>0</v>
      </c>
      <c r="I30" s="143">
        <f t="shared" si="0"/>
        <v>0</v>
      </c>
      <c r="J30" s="318"/>
    </row>
    <row r="31" spans="1:11" ht="14.15">
      <c r="A31" s="274"/>
      <c r="B31" s="143" t="s">
        <v>18</v>
      </c>
      <c r="C31" s="391" t="s">
        <v>337</v>
      </c>
      <c r="D31" s="78">
        <f>'Balance Energético (u.físicas)'!$L$51</f>
        <v>0</v>
      </c>
      <c r="E31" s="78">
        <f>'Balance Energético (u.físicas)'!$L$52</f>
        <v>0</v>
      </c>
      <c r="F31" s="78">
        <f>'Balance Energético (u.físicas)'!$L$53</f>
        <v>0</v>
      </c>
      <c r="G31" s="143">
        <f>'Balance Energético (u.físicas)'!$L$54</f>
        <v>0</v>
      </c>
      <c r="H31" s="143">
        <f>'Balance Energético (u.físicas)'!$L$55</f>
        <v>0</v>
      </c>
      <c r="I31" s="143">
        <f t="shared" si="0"/>
        <v>0</v>
      </c>
      <c r="J31" s="318"/>
    </row>
    <row r="32" spans="1:11">
      <c r="A32" s="274"/>
      <c r="B32" s="383" t="s">
        <v>400</v>
      </c>
      <c r="C32" s="394" t="s">
        <v>332</v>
      </c>
      <c r="D32" s="78">
        <f>'Balance Energético (u.físicas)'!$M$51</f>
        <v>0</v>
      </c>
      <c r="E32" s="78">
        <f>'Balance Energético (u.físicas)'!$M$52</f>
        <v>0</v>
      </c>
      <c r="F32" s="78">
        <f>'Balance Energético (u.físicas)'!$M$53</f>
        <v>0</v>
      </c>
      <c r="G32" s="143">
        <f>'Balance Energético (u.físicas)'!$M$54</f>
        <v>0</v>
      </c>
      <c r="H32" s="143">
        <f>'Balance Energético (u.físicas)'!$M$55</f>
        <v>0</v>
      </c>
      <c r="I32" s="143">
        <f t="shared" si="0"/>
        <v>0</v>
      </c>
      <c r="J32" s="318"/>
    </row>
    <row r="33" spans="1:10">
      <c r="A33" s="274"/>
      <c r="B33" s="383" t="s">
        <v>423</v>
      </c>
      <c r="C33" s="394" t="s">
        <v>330</v>
      </c>
      <c r="D33" s="78">
        <f>'Balance Energético (u.físicas)'!$H$51</f>
        <v>0</v>
      </c>
      <c r="E33" s="78">
        <f>'Balance Energético (u.físicas)'!$H$52</f>
        <v>0</v>
      </c>
      <c r="F33" s="78">
        <f>'Balance Energético (u.físicas)'!$H$53</f>
        <v>0</v>
      </c>
      <c r="G33" s="143">
        <f>'Balance Energético (u.físicas)'!$H$54</f>
        <v>0</v>
      </c>
      <c r="H33" s="143">
        <f>'Balance Energético (u.físicas)'!$H$55</f>
        <v>0</v>
      </c>
      <c r="I33" s="143">
        <f t="shared" ref="I33" si="1">SUM(D33:H33)</f>
        <v>0</v>
      </c>
      <c r="J33" s="318"/>
    </row>
    <row r="34" spans="1:10">
      <c r="A34" s="274"/>
      <c r="B34" s="274"/>
      <c r="C34" s="274"/>
      <c r="D34" s="274"/>
      <c r="E34" s="274"/>
      <c r="F34" s="274"/>
      <c r="G34" s="274"/>
      <c r="H34" s="274"/>
      <c r="I34" s="274"/>
    </row>
    <row r="35" spans="1:10">
      <c r="A35" s="274"/>
      <c r="B35" s="80" t="s">
        <v>338</v>
      </c>
      <c r="C35" s="274"/>
      <c r="D35" s="274"/>
      <c r="E35" s="274"/>
      <c r="F35" s="274"/>
      <c r="G35" s="274"/>
      <c r="H35" s="274"/>
      <c r="I35" s="274"/>
    </row>
    <row r="36" spans="1:10">
      <c r="A36" s="274"/>
      <c r="B36" s="80" t="s">
        <v>244</v>
      </c>
      <c r="C36" s="274"/>
      <c r="D36" s="274"/>
      <c r="E36" s="274"/>
      <c r="F36" s="274"/>
      <c r="G36" s="274"/>
      <c r="H36" s="274"/>
      <c r="I36" s="274"/>
    </row>
    <row r="37" spans="1:10">
      <c r="A37" s="274"/>
      <c r="B37" s="80" t="s">
        <v>424</v>
      </c>
      <c r="C37" s="274"/>
      <c r="D37" s="274"/>
      <c r="E37" s="274"/>
      <c r="F37" s="274"/>
      <c r="G37" s="274"/>
      <c r="H37" s="274"/>
      <c r="I37" s="274"/>
    </row>
    <row r="38" spans="1:10">
      <c r="A38" s="274"/>
      <c r="B38" s="80"/>
      <c r="C38" s="274"/>
      <c r="D38" s="274"/>
      <c r="E38" s="274"/>
      <c r="F38" s="274"/>
      <c r="G38" s="274"/>
      <c r="H38" s="274"/>
      <c r="I38" s="274"/>
    </row>
    <row r="39" spans="1:10">
      <c r="A39" s="274"/>
      <c r="B39" s="274"/>
      <c r="C39" s="274"/>
      <c r="D39" s="274"/>
      <c r="E39" s="274"/>
      <c r="F39" s="274"/>
      <c r="G39" s="274"/>
      <c r="H39" s="274"/>
      <c r="I39" s="274"/>
    </row>
    <row r="40" spans="1:10">
      <c r="A40" s="274"/>
      <c r="B40" s="274"/>
      <c r="C40" s="274"/>
      <c r="D40" s="274"/>
      <c r="E40" s="274"/>
      <c r="F40" s="274"/>
      <c r="G40" s="274"/>
      <c r="H40" s="274"/>
      <c r="I40" s="274"/>
    </row>
    <row r="41" spans="1:10" s="274" customFormat="1"/>
    <row r="42" spans="1:10" s="274" customFormat="1"/>
    <row r="43" spans="1:10" s="274" customFormat="1"/>
    <row r="44" spans="1:10" s="274" customFormat="1"/>
    <row r="45" spans="1:10" s="274" customFormat="1"/>
    <row r="46" spans="1:10" s="274" customFormat="1"/>
    <row r="47" spans="1:10" s="274" customFormat="1"/>
    <row r="48" spans="1:10" s="274" customFormat="1"/>
    <row r="49" s="274" customFormat="1"/>
    <row r="50" s="274" customFormat="1"/>
    <row r="51" s="274" customFormat="1"/>
    <row r="52" s="274" customFormat="1"/>
    <row r="53" s="274" customFormat="1"/>
    <row r="54" s="274" customFormat="1"/>
    <row r="55" s="274" customFormat="1"/>
    <row r="56" s="274" customFormat="1"/>
    <row r="57" s="274" customFormat="1"/>
    <row r="58" s="274" customFormat="1"/>
    <row r="59" s="274" customFormat="1"/>
    <row r="60" s="274" customFormat="1"/>
    <row r="61" s="274" customFormat="1"/>
    <row r="62" s="274" customFormat="1"/>
    <row r="63" s="274" customFormat="1"/>
    <row r="64" s="274" customFormat="1"/>
    <row r="65" spans="4:9" s="274" customFormat="1"/>
    <row r="66" spans="4:9" s="274" customFormat="1"/>
    <row r="67" spans="4:9" s="274" customFormat="1"/>
    <row r="68" spans="4:9" s="274" customFormat="1"/>
    <row r="69" spans="4:9" s="274" customFormat="1"/>
    <row r="70" spans="4:9">
      <c r="D70" s="274"/>
      <c r="E70" s="274"/>
      <c r="F70" s="274"/>
      <c r="G70" s="274"/>
      <c r="H70" s="274"/>
      <c r="I70" s="274"/>
    </row>
    <row r="71" spans="4:9">
      <c r="D71" s="274"/>
      <c r="E71" s="274"/>
      <c r="F71" s="274"/>
      <c r="G71" s="274"/>
      <c r="H71" s="274"/>
      <c r="I71" s="274"/>
    </row>
    <row r="72" spans="4:9">
      <c r="D72" s="274"/>
      <c r="E72" s="274"/>
      <c r="F72" s="274"/>
      <c r="G72" s="274"/>
      <c r="H72" s="274"/>
      <c r="I72" s="274"/>
    </row>
    <row r="73" spans="4:9">
      <c r="D73" s="274"/>
      <c r="E73" s="274"/>
      <c r="F73" s="274"/>
      <c r="G73" s="274"/>
      <c r="H73" s="274"/>
      <c r="I73" s="274"/>
    </row>
    <row r="74" spans="4:9">
      <c r="D74" s="274"/>
      <c r="E74" s="274"/>
      <c r="F74" s="274"/>
      <c r="G74" s="274"/>
      <c r="H74" s="274"/>
      <c r="I74" s="274"/>
    </row>
    <row r="75" spans="4:9">
      <c r="D75" s="274"/>
      <c r="E75" s="274"/>
      <c r="F75" s="274"/>
      <c r="G75" s="274"/>
      <c r="H75" s="274"/>
      <c r="I75" s="274"/>
    </row>
    <row r="76" spans="4:9">
      <c r="D76" s="274"/>
      <c r="E76" s="274"/>
      <c r="F76" s="274"/>
      <c r="G76" s="274"/>
      <c r="H76" s="274"/>
      <c r="I76" s="274"/>
    </row>
    <row r="77" spans="4:9">
      <c r="D77" s="274"/>
      <c r="E77" s="274"/>
      <c r="F77" s="274"/>
      <c r="G77" s="274"/>
      <c r="H77" s="274"/>
      <c r="I77" s="274"/>
    </row>
  </sheetData>
  <hyperlinks>
    <hyperlink ref="B6" location="Índice!A1" display="VOLVER A INDICE" xr:uid="{00000000-0004-0000-1800-000000000000}"/>
  </hyperlinks>
  <pageMargins left="0.75" right="0.75" top="1" bottom="1" header="0" footer="0"/>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7">
    <tabColor theme="6" tint="0.39997558519241921"/>
  </sheetPr>
  <dimension ref="A1:AO45"/>
  <sheetViews>
    <sheetView topLeftCell="A15" zoomScaleNormal="100" workbookViewId="0">
      <selection activeCell="R34" sqref="D34:R34"/>
    </sheetView>
  </sheetViews>
  <sheetFormatPr baseColWidth="10" defaultColWidth="11.3828125" defaultRowHeight="12.45" outlineLevelRow="1"/>
  <cols>
    <col min="1" max="1" width="1.84375" style="318" customWidth="1"/>
    <col min="2" max="2" width="31.15234375" style="318" customWidth="1"/>
    <col min="3" max="3" width="11.84375" style="318" bestFit="1" customWidth="1"/>
    <col min="4" max="4" width="11.53515625" style="318" bestFit="1" customWidth="1"/>
    <col min="5" max="5" width="11.3046875" style="318" customWidth="1"/>
    <col min="6" max="6" width="10.15234375" style="318" customWidth="1"/>
    <col min="7" max="7" width="13.84375" style="318" bestFit="1" customWidth="1"/>
    <col min="8" max="8" width="12.3828125" style="318" bestFit="1" customWidth="1"/>
    <col min="9" max="9" width="14.84375" style="318" bestFit="1" customWidth="1"/>
    <col min="10" max="10" width="10.84375" style="318" bestFit="1" customWidth="1"/>
    <col min="11" max="11" width="9.69140625" style="318" customWidth="1"/>
    <col min="12" max="12" width="10.15234375" style="318" customWidth="1"/>
    <col min="13" max="13" width="11.53515625" style="318" bestFit="1" customWidth="1"/>
    <col min="14" max="14" width="11.69140625" style="318" bestFit="1" customWidth="1"/>
    <col min="15" max="15" width="11.69140625" style="318" customWidth="1"/>
    <col min="16" max="17" width="11.3828125" style="318"/>
    <col min="18" max="18" width="12" style="318" customWidth="1"/>
    <col min="19" max="19" width="11.3828125" style="318"/>
    <col min="20" max="20" width="19.3046875" style="318" customWidth="1"/>
    <col min="21" max="21" width="19.3828125" style="318" customWidth="1"/>
    <col min="22" max="29" width="11.3828125" style="318"/>
    <col min="30" max="30" width="21.53515625" style="318" customWidth="1"/>
    <col min="31" max="16384" width="11.3828125" style="318"/>
  </cols>
  <sheetData>
    <row r="1" spans="1:41" ht="5.25" customHeight="1">
      <c r="A1" s="319"/>
      <c r="B1" s="320"/>
      <c r="C1" s="320"/>
      <c r="D1" s="320"/>
      <c r="E1" s="320"/>
      <c r="F1" s="320"/>
      <c r="G1" s="320"/>
      <c r="H1" s="320"/>
      <c r="I1" s="320"/>
      <c r="J1" s="320"/>
      <c r="K1" s="320"/>
      <c r="L1" s="320"/>
      <c r="M1" s="320"/>
      <c r="N1" s="320"/>
      <c r="O1" s="320"/>
      <c r="P1" s="320"/>
      <c r="Q1" s="320"/>
      <c r="R1" s="320"/>
      <c r="S1" s="321"/>
    </row>
    <row r="2" spans="1:41" ht="16" customHeight="1">
      <c r="A2" s="319"/>
      <c r="B2" s="11" t="s">
        <v>257</v>
      </c>
      <c r="C2" s="11"/>
      <c r="D2" s="11"/>
      <c r="E2" s="11"/>
      <c r="F2" s="11"/>
      <c r="G2" s="11"/>
      <c r="H2" s="11"/>
      <c r="I2" s="11"/>
      <c r="J2" s="11"/>
      <c r="K2" s="11"/>
      <c r="L2" s="11"/>
      <c r="M2" s="11"/>
      <c r="N2" s="11"/>
      <c r="O2" s="11"/>
      <c r="P2" s="11"/>
      <c r="Q2" s="11"/>
      <c r="R2" s="11"/>
      <c r="S2" s="322"/>
      <c r="T2" s="246" t="s">
        <v>2</v>
      </c>
    </row>
    <row r="3" spans="1:41" ht="16" customHeight="1">
      <c r="A3" s="319"/>
      <c r="B3" s="11" t="s">
        <v>56</v>
      </c>
      <c r="C3" s="11"/>
      <c r="D3" s="11"/>
      <c r="E3" s="11"/>
      <c r="F3" s="11"/>
      <c r="G3" s="11"/>
      <c r="H3" s="11"/>
      <c r="I3" s="11"/>
      <c r="J3" s="11"/>
      <c r="K3" s="11"/>
      <c r="L3" s="11"/>
      <c r="M3" s="11"/>
      <c r="N3" s="11"/>
      <c r="O3" s="11"/>
      <c r="P3" s="11"/>
      <c r="Q3" s="11"/>
      <c r="R3" s="11"/>
      <c r="S3" s="322"/>
      <c r="T3" s="322"/>
    </row>
    <row r="4" spans="1:41" ht="16" customHeight="1">
      <c r="A4" s="319"/>
      <c r="B4" s="11" t="s">
        <v>421</v>
      </c>
      <c r="C4" s="11"/>
      <c r="D4" s="11"/>
      <c r="E4" s="11"/>
      <c r="F4" s="11"/>
      <c r="G4" s="11"/>
      <c r="H4" s="11"/>
      <c r="I4" s="11"/>
      <c r="J4" s="11"/>
      <c r="K4" s="11"/>
      <c r="L4" s="11"/>
      <c r="M4" s="11"/>
      <c r="N4" s="11"/>
      <c r="O4" s="11"/>
      <c r="P4" s="11"/>
      <c r="Q4" s="11"/>
      <c r="R4" s="11"/>
      <c r="S4" s="322"/>
      <c r="T4" s="322"/>
    </row>
    <row r="5" spans="1:41" ht="16" customHeight="1">
      <c r="A5" s="319"/>
      <c r="B5" s="11" t="s">
        <v>324</v>
      </c>
      <c r="C5" s="11"/>
      <c r="D5" s="11"/>
      <c r="E5" s="11"/>
      <c r="F5" s="11"/>
      <c r="G5" s="11"/>
      <c r="H5" s="11"/>
      <c r="I5" s="11"/>
      <c r="J5" s="11"/>
      <c r="K5" s="11"/>
      <c r="L5" s="11"/>
      <c r="M5" s="11"/>
      <c r="N5" s="11"/>
      <c r="O5" s="11"/>
      <c r="P5" s="11"/>
      <c r="Q5" s="11"/>
      <c r="R5" s="11"/>
      <c r="S5" s="322"/>
      <c r="T5" s="322"/>
    </row>
    <row r="6" spans="1:41" ht="16" customHeight="1">
      <c r="A6" s="319"/>
      <c r="B6" s="4" t="s">
        <v>2</v>
      </c>
      <c r="C6" s="11"/>
      <c r="D6" s="11"/>
      <c r="E6" s="11"/>
      <c r="F6" s="11"/>
      <c r="G6" s="11"/>
      <c r="H6" s="11"/>
      <c r="I6" s="11"/>
      <c r="J6" s="11"/>
      <c r="K6" s="11"/>
      <c r="L6" s="11"/>
      <c r="M6" s="11"/>
      <c r="P6" s="11"/>
      <c r="Q6" s="11"/>
      <c r="R6" s="11"/>
      <c r="S6" s="322"/>
    </row>
    <row r="7" spans="1:41" ht="16" customHeight="1">
      <c r="A7" s="319"/>
      <c r="C7" s="11"/>
      <c r="D7" s="11"/>
      <c r="E7" s="11"/>
      <c r="F7" s="11"/>
      <c r="G7" s="11"/>
      <c r="H7" s="11"/>
      <c r="I7" s="11"/>
      <c r="J7" s="11"/>
      <c r="K7" s="11"/>
      <c r="L7" s="11"/>
      <c r="M7" s="11"/>
      <c r="P7" s="11"/>
      <c r="Q7" s="11"/>
      <c r="R7" s="11"/>
    </row>
    <row r="8" spans="1:41" ht="16" customHeight="1">
      <c r="A8" s="319"/>
      <c r="B8" s="591" t="s">
        <v>79</v>
      </c>
      <c r="C8" s="591" t="s">
        <v>325</v>
      </c>
      <c r="D8" s="591" t="s">
        <v>57</v>
      </c>
      <c r="E8" s="591" t="s">
        <v>58</v>
      </c>
      <c r="F8" s="592" t="s">
        <v>59</v>
      </c>
      <c r="G8" s="591" t="s">
        <v>60</v>
      </c>
      <c r="H8" s="591" t="s">
        <v>61</v>
      </c>
      <c r="I8" s="591" t="s">
        <v>62</v>
      </c>
      <c r="J8" s="591" t="s">
        <v>63</v>
      </c>
      <c r="K8" s="591" t="s">
        <v>64</v>
      </c>
      <c r="L8" s="592" t="s">
        <v>65</v>
      </c>
      <c r="M8" s="592" t="s">
        <v>396</v>
      </c>
      <c r="N8" s="592" t="s">
        <v>397</v>
      </c>
      <c r="O8" s="592" t="s">
        <v>422</v>
      </c>
      <c r="P8" s="592" t="s">
        <v>66</v>
      </c>
      <c r="Q8" s="591" t="s">
        <v>67</v>
      </c>
      <c r="R8" s="591" t="s">
        <v>96</v>
      </c>
      <c r="T8" s="174"/>
      <c r="U8" s="174"/>
      <c r="V8" s="174"/>
      <c r="W8" s="174"/>
      <c r="X8" s="174"/>
      <c r="Y8" s="174"/>
      <c r="Z8" s="174"/>
      <c r="AA8" s="174"/>
      <c r="AB8" s="174"/>
      <c r="AC8" s="174"/>
      <c r="AD8" s="174"/>
      <c r="AE8" s="195"/>
      <c r="AF8" s="195"/>
      <c r="AG8" s="195"/>
      <c r="AH8" s="195"/>
      <c r="AI8" s="195"/>
      <c r="AJ8" s="195"/>
      <c r="AK8" s="195"/>
      <c r="AL8" s="195"/>
      <c r="AM8" s="195"/>
      <c r="AN8" s="195"/>
      <c r="AO8" s="195"/>
    </row>
    <row r="9" spans="1:41" ht="16" customHeight="1">
      <c r="A9" s="319"/>
      <c r="B9" s="591"/>
      <c r="C9" s="591"/>
      <c r="D9" s="591"/>
      <c r="E9" s="591"/>
      <c r="F9" s="592"/>
      <c r="G9" s="591"/>
      <c r="H9" s="591"/>
      <c r="I9" s="591"/>
      <c r="J9" s="591"/>
      <c r="K9" s="591"/>
      <c r="L9" s="592"/>
      <c r="M9" s="592"/>
      <c r="N9" s="592"/>
      <c r="O9" s="592"/>
      <c r="P9" s="592"/>
      <c r="Q9" s="591"/>
      <c r="R9" s="591"/>
      <c r="S9" s="322"/>
      <c r="T9" s="174"/>
      <c r="U9" s="174"/>
      <c r="V9" s="174"/>
      <c r="W9" s="174"/>
      <c r="X9" s="174"/>
      <c r="Y9" s="174"/>
      <c r="Z9" s="174"/>
      <c r="AA9" s="174"/>
      <c r="AB9" s="174"/>
      <c r="AC9" s="174"/>
      <c r="AD9" s="174"/>
      <c r="AE9" s="195"/>
      <c r="AF9" s="195"/>
      <c r="AG9" s="195"/>
      <c r="AH9" s="195"/>
      <c r="AI9" s="195"/>
      <c r="AJ9" s="195"/>
      <c r="AK9" s="195"/>
      <c r="AL9" s="195"/>
      <c r="AM9" s="195"/>
      <c r="AN9" s="195"/>
      <c r="AO9" s="195"/>
    </row>
    <row r="10" spans="1:41" ht="16" customHeight="1">
      <c r="A10" s="319"/>
      <c r="B10" s="433" t="s">
        <v>84</v>
      </c>
      <c r="C10" s="77"/>
      <c r="D10" s="77"/>
      <c r="E10" s="77"/>
      <c r="F10" s="77"/>
      <c r="G10" s="77"/>
      <c r="H10" s="380"/>
      <c r="I10" s="77"/>
      <c r="J10" s="77"/>
      <c r="K10" s="77"/>
      <c r="L10" s="77"/>
      <c r="M10" s="77"/>
      <c r="N10" s="77"/>
      <c r="O10" s="77"/>
      <c r="P10" s="77"/>
      <c r="Q10" s="142"/>
      <c r="R10" s="142"/>
      <c r="S10" s="322"/>
      <c r="U10" s="174"/>
      <c r="V10" s="174"/>
      <c r="W10" s="174"/>
      <c r="X10" s="174"/>
      <c r="Y10" s="174"/>
      <c r="Z10" s="174"/>
      <c r="AA10" s="174"/>
      <c r="AB10" s="174"/>
      <c r="AC10" s="174"/>
      <c r="AD10" s="174"/>
      <c r="AE10" s="195"/>
      <c r="AF10" s="195"/>
      <c r="AG10" s="195"/>
      <c r="AH10" s="195"/>
      <c r="AI10" s="195"/>
      <c r="AJ10" s="195"/>
      <c r="AK10" s="195"/>
      <c r="AL10" s="195"/>
      <c r="AM10" s="195"/>
      <c r="AN10" s="195"/>
      <c r="AO10" s="195"/>
    </row>
    <row r="11" spans="1:41" ht="16" customHeight="1" outlineLevel="1">
      <c r="A11" s="319"/>
      <c r="B11" s="366" t="s">
        <v>19</v>
      </c>
      <c r="C11" s="392" t="s">
        <v>336</v>
      </c>
      <c r="D11" s="375">
        <f>'Balance Energético (u.físicas)'!$N36</f>
        <v>2014.4332142762414</v>
      </c>
      <c r="E11" s="375">
        <f>'Balance Energético (u.físicas)'!$N37</f>
        <v>73.815991199829696</v>
      </c>
      <c r="F11" s="375">
        <f>'Balance Energético (u.físicas)'!$N38</f>
        <v>64.356922999999995</v>
      </c>
      <c r="G11" s="375">
        <f>'Balance Energético (u.físicas)'!$N39</f>
        <v>22.542984834000002</v>
      </c>
      <c r="H11" s="375">
        <f>'Balance Energético (u.físicas)'!$N40</f>
        <v>9.9176400000000005</v>
      </c>
      <c r="I11" s="375">
        <f>'Balance Energético (u.físicas)'!$N41</f>
        <v>1E-3</v>
      </c>
      <c r="J11" s="375">
        <f>'Balance Energético (u.físicas)'!$N42</f>
        <v>6.5878373200000029</v>
      </c>
      <c r="K11" s="375">
        <f>'Balance Energético (u.físicas)'!$N43</f>
        <v>0.2083826</v>
      </c>
      <c r="L11" s="375">
        <f>'Balance Energético (u.físicas)'!$N44</f>
        <v>168.23401839600001</v>
      </c>
      <c r="M11" s="375">
        <f>'Balance Energético (u.físicas)'!$N45</f>
        <v>79.607055306000035</v>
      </c>
      <c r="N11" s="375">
        <f>'Balance Energético (u.físicas)'!$N46</f>
        <v>207.44139063220001</v>
      </c>
      <c r="O11" s="375">
        <f>'Balance Energético (u.físicas)'!$N47</f>
        <v>9.3507200000000026E-2</v>
      </c>
      <c r="P11" s="375">
        <f>'Balance Energético (u.físicas)'!$N48</f>
        <v>403.10416116510004</v>
      </c>
      <c r="Q11" s="75">
        <f>'Balance Energético (u.físicas)'!$N49</f>
        <v>450.35391743502311</v>
      </c>
      <c r="R11" s="75">
        <f>SUM(D11:Q11)</f>
        <v>3500.698023364394</v>
      </c>
      <c r="S11" s="323"/>
      <c r="U11" s="174"/>
      <c r="V11" s="174"/>
      <c r="W11" s="174"/>
      <c r="X11" s="174"/>
      <c r="Y11" s="174"/>
      <c r="Z11" s="174"/>
      <c r="AA11" s="174"/>
      <c r="AB11" s="174"/>
      <c r="AC11" s="174"/>
      <c r="AD11" s="174"/>
      <c r="AE11" s="195"/>
      <c r="AF11" s="195"/>
      <c r="AG11" s="195"/>
      <c r="AH11" s="195"/>
      <c r="AI11" s="195"/>
      <c r="AJ11" s="195"/>
      <c r="AK11" s="195"/>
      <c r="AL11" s="195"/>
      <c r="AM11" s="195"/>
      <c r="AN11" s="195"/>
      <c r="AO11" s="195"/>
    </row>
    <row r="12" spans="1:41" ht="16" customHeight="1" outlineLevel="1">
      <c r="A12" s="319"/>
      <c r="B12" s="366" t="s">
        <v>20</v>
      </c>
      <c r="C12" s="392" t="s">
        <v>330</v>
      </c>
      <c r="D12" s="375">
        <f>'Balance Energético (u.físicas)'!$O36</f>
        <v>55.760691000000001</v>
      </c>
      <c r="E12" s="375">
        <f>'Balance Energético (u.físicas)'!$O37</f>
        <v>0.48634529049617597</v>
      </c>
      <c r="F12" s="375">
        <f>'Balance Energético (u.físicas)'!$O38</f>
        <v>0</v>
      </c>
      <c r="G12" s="375">
        <f>'Balance Energético (u.físicas)'!$O39</f>
        <v>214.20601000000002</v>
      </c>
      <c r="H12" s="375">
        <f>'Balance Energético (u.físicas)'!$O40</f>
        <v>0</v>
      </c>
      <c r="I12" s="375">
        <f>'Balance Energético (u.físicas)'!$O41</f>
        <v>0</v>
      </c>
      <c r="J12" s="375">
        <f>'Balance Energético (u.físicas)'!$O42</f>
        <v>0.46899279999999999</v>
      </c>
      <c r="K12" s="375">
        <f>'Balance Energético (u.físicas)'!$O43</f>
        <v>0.57508300000000001</v>
      </c>
      <c r="L12" s="375">
        <f>'Balance Energético (u.físicas)'!$O44</f>
        <v>68.587855000000005</v>
      </c>
      <c r="M12" s="375">
        <f>'Balance Energético (u.físicas)'!$O45</f>
        <v>10.765304</v>
      </c>
      <c r="N12" s="375">
        <f>'Balance Energético (u.físicas)'!$O46</f>
        <v>3.7166420000000007</v>
      </c>
      <c r="O12" s="375">
        <f>'Balance Energético (u.físicas)'!$O47</f>
        <v>6.0508839999999999</v>
      </c>
      <c r="P12" s="375">
        <f>'Balance Energético (u.físicas)'!$O48</f>
        <v>39.160965373000003</v>
      </c>
      <c r="Q12" s="75">
        <f>'Balance Energético (u.físicas)'!$O49</f>
        <v>33.31671126450383</v>
      </c>
      <c r="R12" s="75">
        <f t="shared" ref="R12:R32" si="0">SUM(D12:Q12)</f>
        <v>433.09548372800009</v>
      </c>
      <c r="S12" s="323"/>
      <c r="U12" s="174"/>
      <c r="V12" s="174"/>
      <c r="W12" s="174"/>
      <c r="X12" s="174"/>
      <c r="Y12" s="174"/>
      <c r="Z12" s="174"/>
      <c r="AA12" s="174"/>
      <c r="AB12" s="174"/>
      <c r="AC12" s="174"/>
      <c r="AD12" s="174"/>
      <c r="AE12" s="195"/>
      <c r="AF12" s="195"/>
      <c r="AG12" s="195"/>
      <c r="AH12" s="195"/>
      <c r="AI12" s="195"/>
      <c r="AJ12" s="195"/>
      <c r="AK12" s="195"/>
      <c r="AL12" s="195"/>
      <c r="AM12" s="195"/>
      <c r="AN12" s="195"/>
      <c r="AO12" s="195"/>
    </row>
    <row r="13" spans="1:41" ht="16" customHeight="1" outlineLevel="1">
      <c r="A13" s="319"/>
      <c r="B13" s="366" t="s">
        <v>92</v>
      </c>
      <c r="C13" s="392" t="s">
        <v>336</v>
      </c>
      <c r="D13" s="375">
        <f>'Balance Energético (u.físicas)'!$P36</f>
        <v>0</v>
      </c>
      <c r="E13" s="375">
        <f>'Balance Energético (u.físicas)'!$P37</f>
        <v>0</v>
      </c>
      <c r="F13" s="375">
        <f>'Balance Energético (u.físicas)'!$P38</f>
        <v>0</v>
      </c>
      <c r="G13" s="375">
        <f>'Balance Energético (u.físicas)'!$P39</f>
        <v>0</v>
      </c>
      <c r="H13" s="375">
        <f>'Balance Energético (u.físicas)'!$P40</f>
        <v>0</v>
      </c>
      <c r="I13" s="375">
        <f>'Balance Energético (u.físicas)'!$P41</f>
        <v>0</v>
      </c>
      <c r="J13" s="375">
        <f>'Balance Energético (u.físicas)'!$P42</f>
        <v>0</v>
      </c>
      <c r="K13" s="375">
        <f>'Balance Energético (u.físicas)'!$P43</f>
        <v>0</v>
      </c>
      <c r="L13" s="375">
        <f>'Balance Energético (u.físicas)'!$P44</f>
        <v>0</v>
      </c>
      <c r="M13" s="375">
        <f>'Balance Energético (u.físicas)'!$P45</f>
        <v>0</v>
      </c>
      <c r="N13" s="375">
        <f>'Balance Energético (u.físicas)'!$P46</f>
        <v>0</v>
      </c>
      <c r="O13" s="375">
        <f>'Balance Energético (u.físicas)'!$P47</f>
        <v>0</v>
      </c>
      <c r="P13" s="375">
        <f>'Balance Energético (u.físicas)'!$P48</f>
        <v>0</v>
      </c>
      <c r="Q13" s="75">
        <f>'Balance Energético (u.físicas)'!$P49</f>
        <v>0</v>
      </c>
      <c r="R13" s="75">
        <f t="shared" si="0"/>
        <v>0</v>
      </c>
      <c r="S13" s="323"/>
      <c r="T13" s="174"/>
      <c r="U13" s="174"/>
      <c r="V13" s="174"/>
      <c r="W13" s="174"/>
      <c r="X13" s="174"/>
      <c r="Y13" s="174"/>
      <c r="Z13" s="174"/>
      <c r="AA13" s="174"/>
      <c r="AB13" s="174"/>
      <c r="AC13" s="174"/>
      <c r="AD13" s="174"/>
      <c r="AE13" s="195"/>
      <c r="AF13" s="195"/>
      <c r="AG13" s="195"/>
      <c r="AH13" s="195"/>
      <c r="AI13" s="195"/>
      <c r="AJ13" s="195"/>
      <c r="AK13" s="195"/>
      <c r="AL13" s="195"/>
      <c r="AM13" s="195"/>
      <c r="AN13" s="195"/>
      <c r="AO13" s="195"/>
    </row>
    <row r="14" spans="1:41" ht="16" customHeight="1" outlineLevel="1">
      <c r="A14" s="319"/>
      <c r="B14" s="366" t="s">
        <v>22</v>
      </c>
      <c r="C14" s="392" t="s">
        <v>336</v>
      </c>
      <c r="D14" s="375">
        <f>'Balance Energético (u.físicas)'!$Q36</f>
        <v>13.5359</v>
      </c>
      <c r="E14" s="375">
        <f>'Balance Energético (u.físicas)'!$Q37</f>
        <v>0</v>
      </c>
      <c r="F14" s="375">
        <f>'Balance Energético (u.físicas)'!$Q38</f>
        <v>0</v>
      </c>
      <c r="G14" s="375">
        <f>'Balance Energético (u.físicas)'!$Q39</f>
        <v>0</v>
      </c>
      <c r="H14" s="375">
        <f>'Balance Energético (u.físicas)'!$Q40</f>
        <v>1.5699999999999999E-2</v>
      </c>
      <c r="I14" s="375">
        <f>'Balance Energético (u.físicas)'!$Q41</f>
        <v>0</v>
      </c>
      <c r="J14" s="375">
        <f>'Balance Energético (u.físicas)'!$Q42</f>
        <v>0</v>
      </c>
      <c r="K14" s="375">
        <f>'Balance Energético (u.físicas)'!$Q43</f>
        <v>0</v>
      </c>
      <c r="L14" s="375">
        <f>'Balance Energético (u.físicas)'!$Q44</f>
        <v>4.5000000000000005E-2</v>
      </c>
      <c r="M14" s="375">
        <f>'Balance Energético (u.físicas)'!$Q45</f>
        <v>3.5000000000000005E-3</v>
      </c>
      <c r="N14" s="375">
        <f>'Balance Energético (u.físicas)'!$Q46</f>
        <v>0.18220800000000001</v>
      </c>
      <c r="O14" s="375">
        <f>'Balance Energético (u.físicas)'!$Q47</f>
        <v>0</v>
      </c>
      <c r="P14" s="375">
        <f>'Balance Energético (u.físicas)'!$Q48</f>
        <v>3.1798166021999998</v>
      </c>
      <c r="Q14" s="75">
        <f>'Balance Energético (u.físicas)'!$Q49</f>
        <v>0</v>
      </c>
      <c r="R14" s="75">
        <f t="shared" si="0"/>
        <v>16.962124602199999</v>
      </c>
      <c r="S14" s="323"/>
      <c r="T14" s="174"/>
      <c r="U14" s="174"/>
      <c r="V14" s="174"/>
      <c r="W14" s="174"/>
      <c r="X14" s="174"/>
      <c r="Y14" s="174"/>
      <c r="Z14" s="174"/>
      <c r="AA14" s="174"/>
      <c r="AB14" s="174"/>
      <c r="AC14" s="174"/>
      <c r="AD14" s="174"/>
      <c r="AE14" s="195"/>
      <c r="AF14" s="195"/>
      <c r="AG14" s="195"/>
      <c r="AH14" s="195"/>
      <c r="AI14" s="195"/>
      <c r="AJ14" s="195"/>
      <c r="AK14" s="195"/>
      <c r="AL14" s="195"/>
      <c r="AM14" s="195"/>
      <c r="AN14" s="195"/>
      <c r="AO14" s="195"/>
    </row>
    <row r="15" spans="1:41" ht="16" customHeight="1" outlineLevel="1">
      <c r="A15" s="319"/>
      <c r="B15" s="366" t="s">
        <v>23</v>
      </c>
      <c r="C15" s="392" t="s">
        <v>330</v>
      </c>
      <c r="D15" s="375">
        <f>'Balance Energético (u.físicas)'!$R36</f>
        <v>5.0220823699999997</v>
      </c>
      <c r="E15" s="375">
        <f>'Balance Energético (u.físicas)'!$R37</f>
        <v>4.5790800000000003</v>
      </c>
      <c r="F15" s="375">
        <f>'Balance Energético (u.físicas)'!$R38</f>
        <v>0</v>
      </c>
      <c r="G15" s="375">
        <f>'Balance Energético (u.físicas)'!$R39</f>
        <v>11.185831424</v>
      </c>
      <c r="H15" s="375">
        <f>'Balance Energético (u.físicas)'!$R40</f>
        <v>1.2718339509999999</v>
      </c>
      <c r="I15" s="375">
        <f>'Balance Energético (u.físicas)'!$R41</f>
        <v>0</v>
      </c>
      <c r="J15" s="375">
        <f>'Balance Energético (u.físicas)'!$R42</f>
        <v>0.92179314800000001</v>
      </c>
      <c r="K15" s="375">
        <f>'Balance Energético (u.físicas)'!$R43</f>
        <v>8.330354999999999E-2</v>
      </c>
      <c r="L15" s="375">
        <f>'Balance Energético (u.físicas)'!$R44</f>
        <v>3.5653153240000002</v>
      </c>
      <c r="M15" s="375">
        <f>'Balance Energético (u.físicas)'!$R45</f>
        <v>37.088574030000004</v>
      </c>
      <c r="N15" s="375">
        <f>'Balance Energético (u.físicas)'!$R46</f>
        <v>1.6561768350000003</v>
      </c>
      <c r="O15" s="375">
        <f>'Balance Energético (u.físicas)'!$R47</f>
        <v>1.6687625150000003</v>
      </c>
      <c r="P15" s="375">
        <f>'Balance Energético (u.físicas)'!$R48</f>
        <v>199.24209462922073</v>
      </c>
      <c r="Q15" s="75">
        <f>'Balance Energético (u.físicas)'!$R49</f>
        <v>1.1715197499999996</v>
      </c>
      <c r="R15" s="75">
        <f t="shared" si="0"/>
        <v>267.45636752622073</v>
      </c>
      <c r="S15" s="323"/>
      <c r="T15" s="174"/>
      <c r="U15" s="174"/>
      <c r="V15" s="174"/>
      <c r="W15" s="174"/>
      <c r="X15" s="174"/>
      <c r="Y15" s="174"/>
      <c r="Z15" s="174"/>
      <c r="AA15" s="174"/>
      <c r="AB15" s="174"/>
      <c r="AC15" s="174"/>
      <c r="AD15" s="174"/>
      <c r="AE15" s="195"/>
      <c r="AF15" s="195"/>
      <c r="AG15" s="195"/>
      <c r="AH15" s="195"/>
      <c r="AI15" s="195"/>
      <c r="AJ15" s="195"/>
      <c r="AK15" s="195"/>
      <c r="AL15" s="195"/>
      <c r="AM15" s="195"/>
      <c r="AN15" s="195"/>
      <c r="AO15" s="195"/>
    </row>
    <row r="16" spans="1:41" ht="16" customHeight="1" outlineLevel="1">
      <c r="A16" s="319"/>
      <c r="B16" s="366" t="s">
        <v>24</v>
      </c>
      <c r="C16" s="392" t="s">
        <v>336</v>
      </c>
      <c r="D16" s="375">
        <f>'Balance Energético (u.físicas)'!$S36</f>
        <v>0</v>
      </c>
      <c r="E16" s="375">
        <f>'Balance Energético (u.físicas)'!$S37</f>
        <v>0</v>
      </c>
      <c r="F16" s="375">
        <f>'Balance Energético (u.físicas)'!$S38</f>
        <v>0</v>
      </c>
      <c r="G16" s="375">
        <f>'Balance Energético (u.físicas)'!$S39</f>
        <v>0</v>
      </c>
      <c r="H16" s="375">
        <f>'Balance Energético (u.físicas)'!$S40</f>
        <v>0</v>
      </c>
      <c r="I16" s="375">
        <f>'Balance Energético (u.físicas)'!$S41</f>
        <v>0</v>
      </c>
      <c r="J16" s="375">
        <f>'Balance Energético (u.físicas)'!$S42</f>
        <v>0</v>
      </c>
      <c r="K16" s="375">
        <f>'Balance Energético (u.físicas)'!$S43</f>
        <v>0</v>
      </c>
      <c r="L16" s="375">
        <f>'Balance Energético (u.físicas)'!$S44</f>
        <v>0</v>
      </c>
      <c r="M16" s="375">
        <f>'Balance Energético (u.físicas)'!$S45</f>
        <v>0</v>
      </c>
      <c r="N16" s="375">
        <f>'Balance Energético (u.físicas)'!$S46</f>
        <v>0</v>
      </c>
      <c r="O16" s="375">
        <f>'Balance Energético (u.físicas)'!$S47</f>
        <v>0</v>
      </c>
      <c r="P16" s="375">
        <f>'Balance Energético (u.físicas)'!$S48</f>
        <v>6.5148001647949233E-2</v>
      </c>
      <c r="Q16" s="75">
        <f>'Balance Energético (u.físicas)'!$S49</f>
        <v>0</v>
      </c>
      <c r="R16" s="75">
        <f t="shared" si="0"/>
        <v>6.5148001647949233E-2</v>
      </c>
      <c r="S16" s="323"/>
      <c r="T16" s="174"/>
      <c r="U16" s="174"/>
      <c r="V16" s="174"/>
      <c r="W16" s="174"/>
      <c r="X16" s="174"/>
      <c r="Y16" s="174"/>
      <c r="Z16" s="174"/>
      <c r="AA16" s="174"/>
      <c r="AB16" s="174"/>
      <c r="AC16" s="174"/>
      <c r="AD16" s="174"/>
      <c r="AE16" s="195"/>
      <c r="AF16" s="195"/>
      <c r="AG16" s="195"/>
      <c r="AH16" s="195"/>
      <c r="AI16" s="195"/>
      <c r="AJ16" s="195"/>
      <c r="AK16" s="195"/>
      <c r="AL16" s="195"/>
      <c r="AM16" s="195"/>
      <c r="AN16" s="195"/>
      <c r="AO16" s="195"/>
    </row>
    <row r="17" spans="1:41" ht="16" customHeight="1" outlineLevel="1">
      <c r="A17" s="319"/>
      <c r="B17" s="366" t="s">
        <v>25</v>
      </c>
      <c r="C17" s="392" t="s">
        <v>336</v>
      </c>
      <c r="D17" s="375">
        <f>'Balance Energético (u.físicas)'!$T36</f>
        <v>7.1170000000000001E-3</v>
      </c>
      <c r="E17" s="375">
        <f>'Balance Energético (u.físicas)'!$T37</f>
        <v>10.824999999999999</v>
      </c>
      <c r="F17" s="375">
        <f>'Balance Energético (u.físicas)'!$T38</f>
        <v>0</v>
      </c>
      <c r="G17" s="375">
        <f>'Balance Energético (u.físicas)'!$T39</f>
        <v>0</v>
      </c>
      <c r="H17" s="375">
        <f>'Balance Energético (u.físicas)'!$T40</f>
        <v>0</v>
      </c>
      <c r="I17" s="375">
        <f>'Balance Energético (u.físicas)'!$T41</f>
        <v>0</v>
      </c>
      <c r="J17" s="375">
        <f>'Balance Energético (u.físicas)'!$T42</f>
        <v>0</v>
      </c>
      <c r="K17" s="375">
        <f>'Balance Energético (u.físicas)'!$T43</f>
        <v>0</v>
      </c>
      <c r="L17" s="375">
        <f>'Balance Energético (u.físicas)'!$T44</f>
        <v>0</v>
      </c>
      <c r="M17" s="375">
        <f>'Balance Energético (u.físicas)'!$T45</f>
        <v>7.099999999999998E-2</v>
      </c>
      <c r="N17" s="375">
        <f>'Balance Energético (u.físicas)'!$T46</f>
        <v>0.45000000000000007</v>
      </c>
      <c r="O17" s="375">
        <f>'Balance Energético (u.físicas)'!$T47</f>
        <v>0</v>
      </c>
      <c r="P17" s="375">
        <f>'Balance Energético (u.físicas)'!$T48</f>
        <v>33.069571437459139</v>
      </c>
      <c r="Q17" s="75">
        <f>'Balance Energético (u.físicas)'!$T49</f>
        <v>20.293999999999997</v>
      </c>
      <c r="R17" s="75">
        <f t="shared" si="0"/>
        <v>64.71668843745914</v>
      </c>
      <c r="S17" s="323"/>
      <c r="T17" s="174"/>
      <c r="U17" s="174"/>
      <c r="V17" s="174"/>
      <c r="W17" s="174"/>
      <c r="X17" s="174"/>
      <c r="Y17" s="174"/>
      <c r="Z17" s="174"/>
      <c r="AA17" s="174"/>
      <c r="AB17" s="174"/>
      <c r="AC17" s="174"/>
      <c r="AD17" s="174"/>
      <c r="AE17" s="195"/>
      <c r="AF17" s="195"/>
      <c r="AG17" s="195"/>
      <c r="AH17" s="195"/>
      <c r="AI17" s="195"/>
      <c r="AJ17" s="195"/>
      <c r="AK17" s="195"/>
      <c r="AL17" s="195"/>
      <c r="AM17" s="195"/>
      <c r="AN17" s="195"/>
      <c r="AO17" s="195"/>
    </row>
    <row r="18" spans="1:41" ht="16" customHeight="1" outlineLevel="1">
      <c r="A18" s="319"/>
      <c r="B18" s="366" t="s">
        <v>26</v>
      </c>
      <c r="C18" s="392" t="s">
        <v>336</v>
      </c>
      <c r="D18" s="375">
        <f>'Balance Energético (u.físicas)'!$U36</f>
        <v>0</v>
      </c>
      <c r="E18" s="375">
        <f>'Balance Energético (u.físicas)'!$U37</f>
        <v>0</v>
      </c>
      <c r="F18" s="375">
        <f>'Balance Energético (u.físicas)'!$U38</f>
        <v>0</v>
      </c>
      <c r="G18" s="375">
        <f>'Balance Energético (u.físicas)'!$U39</f>
        <v>0</v>
      </c>
      <c r="H18" s="375">
        <f>'Balance Energético (u.físicas)'!$U40</f>
        <v>0</v>
      </c>
      <c r="I18" s="375">
        <f>'Balance Energético (u.físicas)'!$U41</f>
        <v>0</v>
      </c>
      <c r="J18" s="375">
        <f>'Balance Energético (u.físicas)'!$U42</f>
        <v>0</v>
      </c>
      <c r="K18" s="375">
        <f>'Balance Energético (u.físicas)'!$U43</f>
        <v>0</v>
      </c>
      <c r="L18" s="375">
        <f>'Balance Energético (u.físicas)'!$U44</f>
        <v>0</v>
      </c>
      <c r="M18" s="375">
        <f>'Balance Energético (u.físicas)'!$U45</f>
        <v>0</v>
      </c>
      <c r="N18" s="375">
        <f>'Balance Energético (u.físicas)'!$U46</f>
        <v>0</v>
      </c>
      <c r="O18" s="375">
        <f>'Balance Energético (u.físicas)'!$U47</f>
        <v>0</v>
      </c>
      <c r="P18" s="375">
        <f>'Balance Energético (u.físicas)'!$U48</f>
        <v>0</v>
      </c>
      <c r="Q18" s="75">
        <f>'Balance Energético (u.físicas)'!$U49</f>
        <v>0</v>
      </c>
      <c r="R18" s="75">
        <f t="shared" si="0"/>
        <v>0</v>
      </c>
      <c r="S18" s="323"/>
      <c r="T18" s="174"/>
      <c r="U18" s="174"/>
      <c r="V18" s="174"/>
      <c r="W18" s="174"/>
      <c r="X18" s="174"/>
      <c r="Y18" s="174"/>
      <c r="Z18" s="174"/>
      <c r="AA18" s="174"/>
      <c r="AB18" s="174"/>
      <c r="AC18" s="174"/>
      <c r="AD18" s="174"/>
      <c r="AE18" s="195"/>
      <c r="AF18" s="195"/>
      <c r="AG18" s="195"/>
      <c r="AH18" s="195"/>
      <c r="AI18" s="195"/>
      <c r="AJ18" s="195"/>
      <c r="AK18" s="195"/>
      <c r="AL18" s="195"/>
      <c r="AM18" s="195"/>
      <c r="AN18" s="195"/>
      <c r="AO18" s="195"/>
    </row>
    <row r="19" spans="1:41" ht="16" customHeight="1" outlineLevel="1">
      <c r="A19" s="319"/>
      <c r="B19" s="366" t="s">
        <v>27</v>
      </c>
      <c r="C19" s="392" t="s">
        <v>336</v>
      </c>
      <c r="D19" s="375">
        <f>'Balance Energético (u.físicas)'!$V36</f>
        <v>0</v>
      </c>
      <c r="E19" s="375">
        <f>'Balance Energético (u.físicas)'!$V37</f>
        <v>0</v>
      </c>
      <c r="F19" s="375">
        <f>'Balance Energético (u.físicas)'!$V38</f>
        <v>0</v>
      </c>
      <c r="G19" s="375">
        <f>'Balance Energético (u.físicas)'!$V39</f>
        <v>0</v>
      </c>
      <c r="H19" s="375">
        <f>'Balance Energético (u.físicas)'!$V40</f>
        <v>0</v>
      </c>
      <c r="I19" s="375">
        <f>'Balance Energético (u.físicas)'!$V41</f>
        <v>0</v>
      </c>
      <c r="J19" s="375">
        <f>'Balance Energético (u.físicas)'!$V42</f>
        <v>0</v>
      </c>
      <c r="K19" s="375">
        <f>'Balance Energético (u.físicas)'!$V43</f>
        <v>0</v>
      </c>
      <c r="L19" s="375">
        <f>'Balance Energético (u.físicas)'!$V44</f>
        <v>0</v>
      </c>
      <c r="M19" s="375">
        <f>'Balance Energético (u.físicas)'!$V45</f>
        <v>0</v>
      </c>
      <c r="N19" s="375">
        <f>'Balance Energético (u.físicas)'!$V46</f>
        <v>0</v>
      </c>
      <c r="O19" s="375">
        <f>'Balance Energético (u.físicas)'!$V47</f>
        <v>0</v>
      </c>
      <c r="P19" s="375">
        <f>'Balance Energético (u.físicas)'!$V48</f>
        <v>0</v>
      </c>
      <c r="Q19" s="75">
        <f>'Balance Energético (u.físicas)'!$V49</f>
        <v>0</v>
      </c>
      <c r="R19" s="75">
        <f t="shared" si="0"/>
        <v>0</v>
      </c>
      <c r="S19" s="323"/>
      <c r="T19" s="174"/>
      <c r="U19" s="174"/>
      <c r="V19" s="174"/>
      <c r="W19" s="174"/>
      <c r="X19" s="174"/>
      <c r="Y19" s="174"/>
      <c r="Z19" s="174"/>
      <c r="AA19" s="174"/>
      <c r="AB19" s="174"/>
      <c r="AC19" s="174"/>
      <c r="AD19" s="174"/>
      <c r="AE19" s="195"/>
      <c r="AF19" s="195"/>
      <c r="AG19" s="195"/>
      <c r="AH19" s="195"/>
      <c r="AI19" s="195"/>
      <c r="AJ19" s="195"/>
      <c r="AK19" s="195"/>
      <c r="AL19" s="195"/>
      <c r="AM19" s="195"/>
      <c r="AN19" s="195"/>
      <c r="AO19" s="195"/>
    </row>
    <row r="20" spans="1:41" ht="16" customHeight="1" outlineLevel="1">
      <c r="A20" s="319"/>
      <c r="B20" s="367" t="s">
        <v>28</v>
      </c>
      <c r="C20" s="392" t="s">
        <v>330</v>
      </c>
      <c r="D20" s="375">
        <f>'Balance Energético (u.físicas)'!$W36</f>
        <v>1.761541</v>
      </c>
      <c r="E20" s="375">
        <f>'Balance Energético (u.físicas)'!$W37</f>
        <v>0</v>
      </c>
      <c r="F20" s="375">
        <f>'Balance Energético (u.físicas)'!$W38</f>
        <v>0</v>
      </c>
      <c r="G20" s="375">
        <f>'Balance Energético (u.físicas)'!$W39</f>
        <v>0</v>
      </c>
      <c r="H20" s="375">
        <f>'Balance Energético (u.físicas)'!$W40</f>
        <v>5.3688209571428569</v>
      </c>
      <c r="I20" s="375">
        <f>'Balance Energético (u.físicas)'!$W41</f>
        <v>0</v>
      </c>
      <c r="J20" s="375">
        <f>'Balance Energético (u.físicas)'!$W42</f>
        <v>257.99865755114286</v>
      </c>
      <c r="K20" s="375">
        <f>'Balance Energético (u.físicas)'!$W43</f>
        <v>0</v>
      </c>
      <c r="L20" s="375">
        <f>'Balance Energético (u.físicas)'!$W44</f>
        <v>0</v>
      </c>
      <c r="M20" s="375">
        <f>'Balance Energético (u.físicas)'!$W45</f>
        <v>0</v>
      </c>
      <c r="N20" s="375">
        <f>'Balance Energético (u.físicas)'!$W46</f>
        <v>0</v>
      </c>
      <c r="O20" s="375">
        <f>'Balance Energético (u.físicas)'!$W47</f>
        <v>0</v>
      </c>
      <c r="P20" s="375">
        <f>'Balance Energético (u.físicas)'!$W48</f>
        <v>12.74437258457143</v>
      </c>
      <c r="Q20" s="75">
        <f>'Balance Energético (u.físicas)'!$W49</f>
        <v>0</v>
      </c>
      <c r="R20" s="75">
        <f t="shared" si="0"/>
        <v>277.8733920928571</v>
      </c>
      <c r="S20" s="323"/>
      <c r="T20" s="174"/>
      <c r="U20" s="174"/>
      <c r="V20" s="174"/>
      <c r="W20" s="174"/>
      <c r="X20" s="174"/>
      <c r="Y20" s="174"/>
      <c r="Z20" s="174"/>
      <c r="AA20" s="174"/>
      <c r="AB20" s="174"/>
      <c r="AC20" s="174"/>
      <c r="AD20" s="174"/>
      <c r="AE20" s="195"/>
      <c r="AF20" s="195"/>
      <c r="AG20" s="195"/>
      <c r="AH20" s="195"/>
      <c r="AI20" s="195"/>
      <c r="AJ20" s="195"/>
      <c r="AK20" s="195"/>
      <c r="AL20" s="195"/>
      <c r="AM20" s="195"/>
      <c r="AN20" s="195"/>
      <c r="AO20" s="195"/>
    </row>
    <row r="21" spans="1:41" ht="16" customHeight="1" outlineLevel="1">
      <c r="A21" s="319"/>
      <c r="B21" s="367" t="s">
        <v>93</v>
      </c>
      <c r="C21" s="392" t="s">
        <v>330</v>
      </c>
      <c r="D21" s="375">
        <f>'Balance Energético (u.físicas)'!$X36</f>
        <v>0</v>
      </c>
      <c r="E21" s="375">
        <f>'Balance Energético (u.físicas)'!$X37</f>
        <v>0</v>
      </c>
      <c r="F21" s="375">
        <f>'Balance Energético (u.físicas)'!$X38</f>
        <v>0</v>
      </c>
      <c r="G21" s="375">
        <f>'Balance Energético (u.físicas)'!$X39</f>
        <v>0</v>
      </c>
      <c r="H21" s="375">
        <f>'Balance Energético (u.físicas)'!$X40</f>
        <v>0</v>
      </c>
      <c r="I21" s="375">
        <f>'Balance Energético (u.físicas)'!$X41</f>
        <v>0</v>
      </c>
      <c r="J21" s="375">
        <f>'Balance Energético (u.físicas)'!$X42</f>
        <v>0</v>
      </c>
      <c r="K21" s="375">
        <f>'Balance Energético (u.físicas)'!$X43</f>
        <v>0</v>
      </c>
      <c r="L21" s="375">
        <f>'Balance Energético (u.físicas)'!$X44</f>
        <v>0</v>
      </c>
      <c r="M21" s="375">
        <f>'Balance Energético (u.físicas)'!$X45</f>
        <v>0</v>
      </c>
      <c r="N21" s="375">
        <f>'Balance Energético (u.físicas)'!$X46</f>
        <v>0</v>
      </c>
      <c r="O21" s="375">
        <f>'Balance Energético (u.físicas)'!$X47</f>
        <v>0</v>
      </c>
      <c r="P21" s="375">
        <f>'Balance Energético (u.físicas)'!$X48</f>
        <v>0</v>
      </c>
      <c r="Q21" s="75">
        <f>'Balance Energético (u.físicas)'!$X49</f>
        <v>0</v>
      </c>
      <c r="R21" s="75">
        <f t="shared" si="0"/>
        <v>0</v>
      </c>
      <c r="S21" s="323"/>
      <c r="T21" s="174"/>
      <c r="U21" s="174"/>
      <c r="V21" s="174"/>
      <c r="W21" s="174"/>
      <c r="X21" s="174"/>
      <c r="Y21" s="174"/>
      <c r="Z21" s="174"/>
      <c r="AA21" s="174"/>
      <c r="AB21" s="174"/>
      <c r="AC21" s="174"/>
      <c r="AD21" s="174"/>
      <c r="AE21" s="195"/>
      <c r="AF21" s="195"/>
      <c r="AG21" s="195"/>
      <c r="AH21" s="195"/>
      <c r="AI21" s="195"/>
      <c r="AJ21" s="195"/>
      <c r="AK21" s="195"/>
      <c r="AL21" s="195"/>
      <c r="AM21" s="195"/>
      <c r="AN21" s="195"/>
      <c r="AO21" s="195"/>
    </row>
    <row r="22" spans="1:41" ht="16" customHeight="1">
      <c r="A22" s="319"/>
      <c r="B22" s="370" t="s">
        <v>6</v>
      </c>
      <c r="C22" s="391" t="s">
        <v>332</v>
      </c>
      <c r="D22" s="78">
        <f>'Balance Energético (u.físicas)'!$Y36</f>
        <v>26432.809568659995</v>
      </c>
      <c r="E22" s="78">
        <f>'Balance Energético (u.físicas)'!$Y37</f>
        <v>249.73920100000001</v>
      </c>
      <c r="F22" s="78">
        <f>'Balance Energético (u.físicas)'!$Y38</f>
        <v>655.13900000000001</v>
      </c>
      <c r="G22" s="78">
        <f>'Balance Energético (u.físicas)'!$Y39</f>
        <v>5580.7297322200011</v>
      </c>
      <c r="H22" s="78">
        <f>'Balance Energético (u.físicas)'!$Y40</f>
        <v>697.90392916990788</v>
      </c>
      <c r="I22" s="78">
        <f>'Balance Energético (u.físicas)'!$Y41</f>
        <v>33.575600000000001</v>
      </c>
      <c r="J22" s="78">
        <f>'Balance Energético (u.físicas)'!$Y42</f>
        <v>579.44710567155744</v>
      </c>
      <c r="K22" s="78">
        <f>'Balance Energético (u.físicas)'!$Y43</f>
        <v>1.751757</v>
      </c>
      <c r="L22" s="78">
        <f>'Balance Energético (u.físicas)'!$Y44</f>
        <v>139.30616876799999</v>
      </c>
      <c r="M22" s="78">
        <f>'Balance Energético (u.físicas)'!$Y45</f>
        <v>2322.0310979418987</v>
      </c>
      <c r="N22" s="78">
        <f>'Balance Energético (u.físicas)'!$Y46</f>
        <v>22.655880999999997</v>
      </c>
      <c r="O22" s="78">
        <f>'Balance Energético (u.físicas)'!$Y47</f>
        <v>174.0733056</v>
      </c>
      <c r="P22" s="78">
        <f>'Balance Energético (u.físicas)'!$Y48</f>
        <v>9410.8004053045952</v>
      </c>
      <c r="Q22" s="78">
        <f>'Balance Energético (u.físicas)'!$Y49</f>
        <v>1091.5031996356056</v>
      </c>
      <c r="R22" s="143">
        <f>SUM(D22:Q22)</f>
        <v>47391.465951971557</v>
      </c>
      <c r="S22" s="323"/>
      <c r="T22" s="174"/>
      <c r="U22" s="174"/>
      <c r="V22" s="174"/>
      <c r="W22" s="174"/>
      <c r="X22" s="174"/>
      <c r="Y22" s="174"/>
      <c r="Z22" s="174"/>
      <c r="AA22" s="174"/>
      <c r="AB22" s="174"/>
      <c r="AC22" s="174"/>
      <c r="AD22" s="174"/>
      <c r="AE22" s="195"/>
      <c r="AF22" s="195"/>
      <c r="AG22" s="195"/>
      <c r="AH22" s="195"/>
      <c r="AI22" s="195"/>
      <c r="AJ22" s="195"/>
      <c r="AK22" s="195"/>
      <c r="AL22" s="195"/>
      <c r="AM22" s="195"/>
      <c r="AN22" s="195"/>
      <c r="AO22" s="195"/>
    </row>
    <row r="23" spans="1:41" ht="16" customHeight="1">
      <c r="A23" s="319"/>
      <c r="B23" s="370" t="s">
        <v>30</v>
      </c>
      <c r="C23" s="391" t="s">
        <v>330</v>
      </c>
      <c r="D23" s="78">
        <f>'Balance Energético (u.físicas)'!$Z36</f>
        <v>2.7E-2</v>
      </c>
      <c r="E23" s="78">
        <f>'Balance Energético (u.físicas)'!$Z37</f>
        <v>0</v>
      </c>
      <c r="F23" s="78">
        <f>'Balance Energético (u.físicas)'!$Z38</f>
        <v>0</v>
      </c>
      <c r="G23" s="78">
        <f>'Balance Energético (u.físicas)'!$Z39</f>
        <v>0</v>
      </c>
      <c r="H23" s="78">
        <f>'Balance Energético (u.físicas)'!$Z40</f>
        <v>0</v>
      </c>
      <c r="I23" s="78">
        <f>'Balance Energético (u.físicas)'!$Z41</f>
        <v>0</v>
      </c>
      <c r="J23" s="78">
        <f>'Balance Energético (u.físicas)'!$Z42</f>
        <v>0</v>
      </c>
      <c r="K23" s="78">
        <f>'Balance Energético (u.físicas)'!$Z43</f>
        <v>2.7717299999999998</v>
      </c>
      <c r="L23" s="78">
        <f>'Balance Energético (u.físicas)'!$Z44</f>
        <v>0</v>
      </c>
      <c r="M23" s="78">
        <f>'Balance Energético (u.físicas)'!$Z45</f>
        <v>0</v>
      </c>
      <c r="N23" s="78">
        <f>'Balance Energético (u.físicas)'!$Z46</f>
        <v>0</v>
      </c>
      <c r="O23" s="78">
        <f>'Balance Energético (u.físicas)'!$Z47</f>
        <v>0</v>
      </c>
      <c r="P23" s="78">
        <f>'Balance Energético (u.físicas)'!$Z48</f>
        <v>1.3442909999999999</v>
      </c>
      <c r="Q23" s="78">
        <f>'Balance Energético (u.físicas)'!$Z49</f>
        <v>0</v>
      </c>
      <c r="R23" s="143">
        <f t="shared" si="0"/>
        <v>4.1430210000000001</v>
      </c>
      <c r="S23" s="323"/>
      <c r="T23" s="324"/>
      <c r="U23" s="325"/>
      <c r="V23" s="324"/>
      <c r="W23" s="324"/>
      <c r="X23" s="324"/>
      <c r="Y23" s="324"/>
      <c r="Z23" s="324"/>
      <c r="AA23" s="324"/>
      <c r="AB23" s="324"/>
      <c r="AC23" s="324"/>
      <c r="AD23" s="324"/>
    </row>
    <row r="24" spans="1:41" ht="16" customHeight="1">
      <c r="A24" s="319"/>
      <c r="B24" s="370" t="s">
        <v>31</v>
      </c>
      <c r="C24" s="391" t="s">
        <v>336</v>
      </c>
      <c r="D24" s="78">
        <f>'Balance Energético (u.físicas)'!$AA36</f>
        <v>0</v>
      </c>
      <c r="E24" s="78">
        <f>'Balance Energético (u.físicas)'!$AA37</f>
        <v>0</v>
      </c>
      <c r="F24" s="78">
        <f>'Balance Energético (u.físicas)'!$AA38</f>
        <v>0</v>
      </c>
      <c r="G24" s="78">
        <f>'Balance Energético (u.físicas)'!$AA39</f>
        <v>0</v>
      </c>
      <c r="H24" s="78">
        <f>'Balance Energético (u.físicas)'!$AA40</f>
        <v>129371.64835164836</v>
      </c>
      <c r="I24" s="78">
        <f>'Balance Energético (u.físicas)'!$AA41</f>
        <v>0</v>
      </c>
      <c r="J24" s="78">
        <f>'Balance Energético (u.físicas)'!$AA42</f>
        <v>0</v>
      </c>
      <c r="K24" s="78">
        <f>'Balance Energético (u.físicas)'!$AA43</f>
        <v>0</v>
      </c>
      <c r="L24" s="78">
        <f>'Balance Energético (u.físicas)'!$AA44</f>
        <v>0</v>
      </c>
      <c r="M24" s="78">
        <f>'Balance Energético (u.físicas)'!$AA45</f>
        <v>0</v>
      </c>
      <c r="N24" s="78">
        <f>'Balance Energético (u.físicas)'!$AA46</f>
        <v>0</v>
      </c>
      <c r="O24" s="78">
        <f>'Balance Energético (u.físicas)'!$AA47</f>
        <v>0</v>
      </c>
      <c r="P24" s="78">
        <f>'Balance Energético (u.físicas)'!$AA48</f>
        <v>0</v>
      </c>
      <c r="Q24" s="78">
        <f>'Balance Energético (u.físicas)'!$AA49</f>
        <v>0</v>
      </c>
      <c r="R24" s="143">
        <f t="shared" si="0"/>
        <v>129371.64835164836</v>
      </c>
      <c r="S24" s="323"/>
      <c r="T24" s="324"/>
      <c r="U24" s="325"/>
      <c r="V24" s="324"/>
      <c r="W24" s="324"/>
      <c r="X24" s="324"/>
      <c r="Y24" s="324"/>
      <c r="Z24" s="324"/>
      <c r="AA24" s="324"/>
      <c r="AB24" s="324"/>
      <c r="AC24" s="324"/>
      <c r="AD24" s="324"/>
    </row>
    <row r="25" spans="1:41" ht="16" customHeight="1">
      <c r="A25" s="319"/>
      <c r="B25" s="370" t="s">
        <v>258</v>
      </c>
      <c r="C25" s="391" t="s">
        <v>336</v>
      </c>
      <c r="D25" s="78">
        <f>'Balance Energético (u.físicas)'!$AB36</f>
        <v>0</v>
      </c>
      <c r="E25" s="78">
        <f>'Balance Energético (u.físicas)'!$AB37</f>
        <v>0</v>
      </c>
      <c r="F25" s="78">
        <f>'Balance Energético (u.físicas)'!$AB38</f>
        <v>0</v>
      </c>
      <c r="G25" s="78">
        <f>'Balance Energético (u.físicas)'!$AB39</f>
        <v>0</v>
      </c>
      <c r="H25" s="78">
        <f>'Balance Energético (u.físicas)'!$AB40</f>
        <v>0</v>
      </c>
      <c r="I25" s="78">
        <f>'Balance Energético (u.físicas)'!$AB41</f>
        <v>0</v>
      </c>
      <c r="J25" s="78">
        <f>'Balance Energético (u.físicas)'!$AB42</f>
        <v>0</v>
      </c>
      <c r="K25" s="78">
        <f>'Balance Energético (u.físicas)'!$AB43</f>
        <v>0</v>
      </c>
      <c r="L25" s="78">
        <f>'Balance Energético (u.físicas)'!$AB44</f>
        <v>0</v>
      </c>
      <c r="M25" s="78">
        <f>'Balance Energético (u.físicas)'!$AB45</f>
        <v>0</v>
      </c>
      <c r="N25" s="78">
        <f>'Balance Energético (u.físicas)'!$AB46</f>
        <v>0</v>
      </c>
      <c r="O25" s="78">
        <f>'Balance Energético (u.físicas)'!$AB47</f>
        <v>0</v>
      </c>
      <c r="P25" s="78">
        <f>'Balance Energético (u.físicas)'!$AB48</f>
        <v>0</v>
      </c>
      <c r="Q25" s="78">
        <f>'Balance Energético (u.físicas)'!$AB49</f>
        <v>0</v>
      </c>
      <c r="R25" s="143">
        <f t="shared" si="0"/>
        <v>0</v>
      </c>
      <c r="S25" s="323"/>
      <c r="T25" s="324"/>
      <c r="U25" s="324"/>
      <c r="V25" s="324"/>
      <c r="W25" s="324"/>
      <c r="X25" s="324"/>
      <c r="Y25" s="324"/>
      <c r="Z25" s="324"/>
      <c r="AA25" s="324"/>
      <c r="AB25" s="324"/>
      <c r="AC25" s="324"/>
      <c r="AD25" s="324"/>
    </row>
    <row r="26" spans="1:41" ht="14.15">
      <c r="A26" s="319"/>
      <c r="B26" s="370" t="s">
        <v>95</v>
      </c>
      <c r="C26" s="391" t="s">
        <v>336</v>
      </c>
      <c r="D26" s="78">
        <f>'Balance Energético (u.físicas)'!$AC36</f>
        <v>0</v>
      </c>
      <c r="E26" s="78">
        <f>'Balance Energético (u.físicas)'!$AC37</f>
        <v>0</v>
      </c>
      <c r="F26" s="78">
        <f>'Balance Energético (u.físicas)'!$AC38</f>
        <v>0</v>
      </c>
      <c r="G26" s="78">
        <f>'Balance Energético (u.físicas)'!$AC39</f>
        <v>0</v>
      </c>
      <c r="H26" s="78">
        <f>'Balance Energético (u.físicas)'!$AC40</f>
        <v>96652.777777777796</v>
      </c>
      <c r="I26" s="78">
        <f>'Balance Energético (u.físicas)'!$AC41</f>
        <v>0</v>
      </c>
      <c r="J26" s="78">
        <f>'Balance Energético (u.físicas)'!$AC42</f>
        <v>0</v>
      </c>
      <c r="K26" s="78">
        <f>'Balance Energético (u.físicas)'!$AC43</f>
        <v>0</v>
      </c>
      <c r="L26" s="78">
        <f>'Balance Energético (u.físicas)'!$AC44</f>
        <v>0</v>
      </c>
      <c r="M26" s="78">
        <f>'Balance Energético (u.físicas)'!$AC45</f>
        <v>0</v>
      </c>
      <c r="N26" s="78">
        <f>'Balance Energético (u.físicas)'!$AC46</f>
        <v>0</v>
      </c>
      <c r="O26" s="78">
        <f>'Balance Energético (u.físicas)'!$AC47</f>
        <v>0</v>
      </c>
      <c r="P26" s="78">
        <f>'Balance Energético (u.físicas)'!$AC48</f>
        <v>0</v>
      </c>
      <c r="Q26" s="78">
        <f>'Balance Energético (u.físicas)'!$AC49</f>
        <v>0</v>
      </c>
      <c r="R26" s="143">
        <f t="shared" si="0"/>
        <v>96652.777777777796</v>
      </c>
      <c r="S26" s="326"/>
    </row>
    <row r="27" spans="1:41" ht="14.15">
      <c r="A27" s="319"/>
      <c r="B27" s="370" t="s">
        <v>8</v>
      </c>
      <c r="C27" s="391" t="s">
        <v>337</v>
      </c>
      <c r="D27" s="78">
        <f>'Balance Energético (u.físicas)'!$AD36</f>
        <v>0</v>
      </c>
      <c r="E27" s="78">
        <f>'Balance Energético (u.físicas)'!$AD37</f>
        <v>0</v>
      </c>
      <c r="F27" s="78">
        <f>'Balance Energético (u.físicas)'!$AD38</f>
        <v>0</v>
      </c>
      <c r="G27" s="78">
        <f>'Balance Energético (u.físicas)'!$AD39</f>
        <v>0</v>
      </c>
      <c r="H27" s="78">
        <f>'Balance Energético (u.físicas)'!$AD40</f>
        <v>0</v>
      </c>
      <c r="I27" s="78">
        <f>'Balance Energético (u.físicas)'!$AD41</f>
        <v>0</v>
      </c>
      <c r="J27" s="78">
        <f>'Balance Energético (u.físicas)'!$AD42</f>
        <v>0</v>
      </c>
      <c r="K27" s="78">
        <f>'Balance Energético (u.físicas)'!$AD43</f>
        <v>0</v>
      </c>
      <c r="L27" s="78">
        <f>'Balance Energético (u.físicas)'!$AD44</f>
        <v>0</v>
      </c>
      <c r="M27" s="78">
        <f>'Balance Energético (u.físicas)'!$AD45</f>
        <v>0</v>
      </c>
      <c r="N27" s="78">
        <f>'Balance Energético (u.físicas)'!$AD46</f>
        <v>0</v>
      </c>
      <c r="O27" s="78">
        <f>'Balance Energético (u.físicas)'!$AD47</f>
        <v>0</v>
      </c>
      <c r="P27" s="78">
        <f>'Balance Energético (u.físicas)'!$AD48</f>
        <v>0</v>
      </c>
      <c r="Q27" s="78">
        <f>'Balance Energético (u.físicas)'!$AD49</f>
        <v>0</v>
      </c>
      <c r="R27" s="143">
        <f t="shared" si="0"/>
        <v>0</v>
      </c>
      <c r="S27" s="326"/>
    </row>
    <row r="28" spans="1:41">
      <c r="A28" s="319"/>
      <c r="B28" s="370" t="s">
        <v>9</v>
      </c>
      <c r="C28" s="391" t="s">
        <v>330</v>
      </c>
      <c r="D28" s="78">
        <f>'Balance Energético (u.físicas)'!$AE36</f>
        <v>0</v>
      </c>
      <c r="E28" s="78">
        <f>'Balance Energético (u.físicas)'!$AE37</f>
        <v>0</v>
      </c>
      <c r="F28" s="78">
        <f>'Balance Energético (u.físicas)'!$AE38</f>
        <v>0</v>
      </c>
      <c r="G28" s="78">
        <f>'Balance Energético (u.físicas)'!$AE39</f>
        <v>0</v>
      </c>
      <c r="H28" s="78">
        <f>'Balance Energético (u.físicas)'!$AE40</f>
        <v>0</v>
      </c>
      <c r="I28" s="78">
        <f>'Balance Energético (u.físicas)'!$AE41</f>
        <v>0</v>
      </c>
      <c r="J28" s="78">
        <f>'Balance Energético (u.físicas)'!$AE42</f>
        <v>0</v>
      </c>
      <c r="K28" s="78">
        <f>'Balance Energético (u.físicas)'!$AE43</f>
        <v>0</v>
      </c>
      <c r="L28" s="78">
        <f>'Balance Energético (u.físicas)'!$AE44</f>
        <v>0</v>
      </c>
      <c r="M28" s="78">
        <f>'Balance Energético (u.físicas)'!$AE45</f>
        <v>0</v>
      </c>
      <c r="N28" s="78">
        <f>'Balance Energético (u.físicas)'!$AE46</f>
        <v>0</v>
      </c>
      <c r="O28" s="78">
        <f>'Balance Energético (u.físicas)'!$AE47</f>
        <v>0</v>
      </c>
      <c r="P28" s="78">
        <f>'Balance Energético (u.físicas)'!$AE48</f>
        <v>0</v>
      </c>
      <c r="Q28" s="78">
        <f>'Balance Energético (u.físicas)'!$AE49</f>
        <v>0</v>
      </c>
      <c r="R28" s="143">
        <f t="shared" si="0"/>
        <v>0</v>
      </c>
      <c r="S28" s="327"/>
      <c r="T28" s="328"/>
    </row>
    <row r="29" spans="1:41" ht="14.15">
      <c r="A29" s="319"/>
      <c r="B29" s="370" t="s">
        <v>12</v>
      </c>
      <c r="C29" s="391" t="s">
        <v>337</v>
      </c>
      <c r="D29" s="78">
        <f>'Balance Energético (u.físicas)'!$E36</f>
        <v>163.52384534814257</v>
      </c>
      <c r="E29" s="78">
        <f>'Balance Energético (u.físicas)'!$E37</f>
        <v>75.92627730000001</v>
      </c>
      <c r="F29" s="78">
        <f>'Balance Energético (u.físicas)'!$E38</f>
        <v>0</v>
      </c>
      <c r="G29" s="78">
        <f>'Balance Energético (u.físicas)'!$E39</f>
        <v>140.81931512000003</v>
      </c>
      <c r="H29" s="78">
        <f>'Balance Energético (u.físicas)'!$E40</f>
        <v>21.911988699496845</v>
      </c>
      <c r="I29" s="78">
        <f>'Balance Energético (u.físicas)'!$E41</f>
        <v>2.3148680000000001</v>
      </c>
      <c r="J29" s="78">
        <f>'Balance Energético (u.físicas)'!$E42</f>
        <v>12.928639075473718</v>
      </c>
      <c r="K29" s="78">
        <f>'Balance Energético (u.físicas)'!$E43</f>
        <v>1.0825930000000001</v>
      </c>
      <c r="L29" s="78">
        <f>'Balance Energético (u.físicas)'!$E44</f>
        <v>3.7534257574135532</v>
      </c>
      <c r="M29" s="78">
        <f>'Balance Energético (u.físicas)'!$E45</f>
        <v>20.857317250000001</v>
      </c>
      <c r="N29" s="78">
        <f>'Balance Energético (u.físicas)'!$E46</f>
        <v>54.579665679999991</v>
      </c>
      <c r="O29" s="78">
        <f>'Balance Energético (u.físicas)'!$E47</f>
        <v>21.868365358967988</v>
      </c>
      <c r="P29" s="78">
        <f>'Balance Energético (u.físicas)'!$E48</f>
        <v>481.09488971619828</v>
      </c>
      <c r="Q29" s="78">
        <f>'Balance Energético (u.físicas)'!$E49</f>
        <v>34.990751265603251</v>
      </c>
      <c r="R29" s="143">
        <f t="shared" si="0"/>
        <v>1035.6519415712962</v>
      </c>
      <c r="S29" s="327"/>
    </row>
    <row r="30" spans="1:41">
      <c r="A30" s="319"/>
      <c r="B30" s="370" t="s">
        <v>13</v>
      </c>
      <c r="C30" s="391" t="s">
        <v>330</v>
      </c>
      <c r="D30" s="78">
        <f>'Balance Energético (u.físicas)'!$F36</f>
        <v>2.6612745599999998</v>
      </c>
      <c r="E30" s="78">
        <f>'Balance Energético (u.físicas)'!$F37</f>
        <v>0</v>
      </c>
      <c r="F30" s="78">
        <f>'Balance Energético (u.físicas)'!$F38</f>
        <v>10.695</v>
      </c>
      <c r="G30" s="78">
        <f>'Balance Energético (u.físicas)'!$F39</f>
        <v>0</v>
      </c>
      <c r="H30" s="78">
        <f>'Balance Energético (u.físicas)'!$F40</f>
        <v>2.290083381428571</v>
      </c>
      <c r="I30" s="78">
        <f>'Balance Energético (u.físicas)'!$F41</f>
        <v>0</v>
      </c>
      <c r="J30" s="78">
        <f>'Balance Energético (u.físicas)'!$F42</f>
        <v>17.553000000000001</v>
      </c>
      <c r="K30" s="78">
        <f>'Balance Energético (u.físicas)'!$F43</f>
        <v>52.916160000000005</v>
      </c>
      <c r="L30" s="78">
        <f>'Balance Energético (u.físicas)'!$F44</f>
        <v>1.089</v>
      </c>
      <c r="M30" s="78">
        <f>'Balance Energético (u.físicas)'!$F45</f>
        <v>10.563948857142856</v>
      </c>
      <c r="N30" s="78">
        <f>'Balance Energético (u.físicas)'!$F46</f>
        <v>2.3E-2</v>
      </c>
      <c r="O30" s="78">
        <f>'Balance Energético (u.físicas)'!$F47</f>
        <v>1.1013599999999999</v>
      </c>
      <c r="P30" s="78">
        <f>'Balance Energético (u.físicas)'!$F48</f>
        <v>138.48371</v>
      </c>
      <c r="Q30" s="78">
        <f>'Balance Energético (u.físicas)'!$F49</f>
        <v>1.2253080000000001</v>
      </c>
      <c r="R30" s="143">
        <f t="shared" si="0"/>
        <v>238.60184479857145</v>
      </c>
      <c r="S30" s="327"/>
    </row>
    <row r="31" spans="1:41">
      <c r="A31" s="319"/>
      <c r="B31" s="370" t="s">
        <v>82</v>
      </c>
      <c r="C31" s="391" t="s">
        <v>330</v>
      </c>
      <c r="D31" s="78">
        <f>'Balance Energético (u.físicas)'!$G36</f>
        <v>0</v>
      </c>
      <c r="E31" s="78">
        <f>'Balance Energético (u.físicas)'!$G37</f>
        <v>0</v>
      </c>
      <c r="F31" s="78">
        <f>'Balance Energético (u.físicas)'!$G38</f>
        <v>0</v>
      </c>
      <c r="G31" s="78">
        <f>'Balance Energético (u.físicas)'!$G39</f>
        <v>2754.6115046724849</v>
      </c>
      <c r="H31" s="78">
        <f>'Balance Energético (u.físicas)'!$G40</f>
        <v>0</v>
      </c>
      <c r="I31" s="78">
        <f>'Balance Energético (u.físicas)'!$G41</f>
        <v>0</v>
      </c>
      <c r="J31" s="78">
        <f>'Balance Energético (u.físicas)'!$G42</f>
        <v>0</v>
      </c>
      <c r="K31" s="78">
        <f>'Balance Energético (u.físicas)'!$G43</f>
        <v>0</v>
      </c>
      <c r="L31" s="78">
        <f>'Balance Energético (u.físicas)'!$G44</f>
        <v>6.2222E-2</v>
      </c>
      <c r="M31" s="78">
        <f>'Balance Energético (u.físicas)'!$G45</f>
        <v>23.693535714285709</v>
      </c>
      <c r="N31" s="78">
        <f>'Balance Energético (u.físicas)'!$G46</f>
        <v>0</v>
      </c>
      <c r="O31" s="78">
        <f>'Balance Energético (u.físicas)'!$G47</f>
        <v>20.658188099999997</v>
      </c>
      <c r="P31" s="78">
        <f>'Balance Energético (u.físicas)'!$G48</f>
        <v>951.04620030612909</v>
      </c>
      <c r="Q31" s="78">
        <f>'Balance Energético (u.físicas)'!$G49</f>
        <v>2.071523</v>
      </c>
      <c r="R31" s="143">
        <f t="shared" si="0"/>
        <v>3752.1431737929001</v>
      </c>
      <c r="S31" s="327"/>
    </row>
    <row r="32" spans="1:41" ht="14.15">
      <c r="A32" s="319"/>
      <c r="B32" s="370" t="s">
        <v>18</v>
      </c>
      <c r="C32" s="393" t="s">
        <v>337</v>
      </c>
      <c r="D32" s="514">
        <f>'Balance Energético (u.físicas)'!$L$36</f>
        <v>0</v>
      </c>
      <c r="E32" s="514">
        <f>'Balance Energético (u.físicas)'!$L$37</f>
        <v>0</v>
      </c>
      <c r="F32" s="514">
        <f>'Balance Energético (u.físicas)'!$L$38</f>
        <v>0</v>
      </c>
      <c r="G32" s="514">
        <f>'Balance Energético (u.físicas)'!$L$39</f>
        <v>0</v>
      </c>
      <c r="H32" s="514">
        <f>'Balance Energético (u.físicas)'!$L$40</f>
        <v>0</v>
      </c>
      <c r="I32" s="514">
        <f>'Balance Energético (u.físicas)'!$L$41</f>
        <v>0</v>
      </c>
      <c r="J32" s="514">
        <f>'Balance Energético (u.físicas)'!$L$42</f>
        <v>0</v>
      </c>
      <c r="K32" s="514">
        <f>'Balance Energético (u.físicas)'!$L$43</f>
        <v>0</v>
      </c>
      <c r="L32" s="514">
        <f>'Balance Energético (u.físicas)'!$L$44</f>
        <v>0</v>
      </c>
      <c r="M32" s="514">
        <f>'Balance Energético (u.físicas)'!$L$45</f>
        <v>7.2208709999999998</v>
      </c>
      <c r="N32" s="514">
        <f>'Balance Energético (u.físicas)'!$L$46</f>
        <v>0</v>
      </c>
      <c r="O32" s="514">
        <f>'Balance Energético (u.físicas)'!$L$47</f>
        <v>0</v>
      </c>
      <c r="P32" s="78">
        <f>'Balance Energético (u.físicas)'!$L$48</f>
        <v>1.8949239999999998</v>
      </c>
      <c r="Q32" s="78">
        <f>'Balance Energético (u.físicas)'!$L$49</f>
        <v>0</v>
      </c>
      <c r="R32" s="143">
        <f t="shared" si="0"/>
        <v>9.1157950000000003</v>
      </c>
      <c r="S32" s="329"/>
    </row>
    <row r="33" spans="1:19" ht="12.9">
      <c r="A33" s="319"/>
      <c r="B33" s="383" t="s">
        <v>400</v>
      </c>
      <c r="C33" s="394" t="s">
        <v>332</v>
      </c>
      <c r="D33" s="514">
        <f>'Balance Energético (u.físicas)'!$M$36</f>
        <v>0</v>
      </c>
      <c r="E33" s="514">
        <f>'Balance Energético (u.físicas)'!$M$37</f>
        <v>0</v>
      </c>
      <c r="F33" s="514">
        <f>'Balance Energético (u.físicas)'!$M$38</f>
        <v>0</v>
      </c>
      <c r="G33" s="514">
        <f>'Balance Energético (u.físicas)'!$M$39</f>
        <v>0</v>
      </c>
      <c r="H33" s="514">
        <f>'Balance Energético (u.físicas)'!$M$40</f>
        <v>0</v>
      </c>
      <c r="I33" s="514">
        <f>'Balance Energético (u.físicas)'!$M$41</f>
        <v>0</v>
      </c>
      <c r="J33" s="514">
        <f>'Balance Energético (u.físicas)'!$M$42</f>
        <v>0</v>
      </c>
      <c r="K33" s="514">
        <f>'Balance Energético (u.físicas)'!$M$43</f>
        <v>0</v>
      </c>
      <c r="L33" s="514">
        <f>'Balance Energético (u.físicas)'!$M$44</f>
        <v>0</v>
      </c>
      <c r="M33" s="514">
        <f>'Balance Energético (u.físicas)'!$M$45</f>
        <v>0</v>
      </c>
      <c r="N33" s="514">
        <f>'Balance Energético (u.físicas)'!$M$46</f>
        <v>0</v>
      </c>
      <c r="O33" s="514">
        <f>'Balance Energético (u.físicas)'!$M$47</f>
        <v>0</v>
      </c>
      <c r="P33" s="78">
        <f>'Balance Energético (u.físicas)'!$M$48</f>
        <v>0</v>
      </c>
      <c r="Q33" s="78">
        <f>'Balance Energético (u.físicas)'!$M$49</f>
        <v>0</v>
      </c>
      <c r="R33" s="143">
        <f t="shared" ref="R33" si="1">SUM(D33:Q33)</f>
        <v>0</v>
      </c>
      <c r="S33" s="329"/>
    </row>
    <row r="34" spans="1:19" ht="12.9">
      <c r="A34" s="319"/>
      <c r="B34" s="383" t="s">
        <v>423</v>
      </c>
      <c r="C34" s="394" t="s">
        <v>330</v>
      </c>
      <c r="D34" s="514">
        <f>'Balance Energético (u.físicas)'!$H$36</f>
        <v>0</v>
      </c>
      <c r="E34" s="514">
        <f>'Balance Energético (u.físicas)'!$H$37</f>
        <v>0</v>
      </c>
      <c r="F34" s="514">
        <f>'Balance Energético (u.físicas)'!$H$38</f>
        <v>0</v>
      </c>
      <c r="G34" s="514">
        <f>'Balance Energético (u.físicas)'!$H$39</f>
        <v>0</v>
      </c>
      <c r="H34" s="514">
        <f>'Balance Energético (u.físicas)'!$H$40</f>
        <v>0</v>
      </c>
      <c r="I34" s="514">
        <f>'Balance Energético (u.físicas)'!$H$41</f>
        <v>0</v>
      </c>
      <c r="J34" s="514">
        <f>'Balance Energético (u.físicas)'!$H$42</f>
        <v>0</v>
      </c>
      <c r="K34" s="514">
        <f>'Balance Energético (u.físicas)'!$H$43</f>
        <v>0</v>
      </c>
      <c r="L34" s="514">
        <f>'Balance Energético (u.físicas)'!$H$44</f>
        <v>0</v>
      </c>
      <c r="M34" s="514">
        <f>'Balance Energético (u.físicas)'!$H$45</f>
        <v>0</v>
      </c>
      <c r="N34" s="514">
        <f>'Balance Energético (u.físicas)'!$H$46</f>
        <v>0</v>
      </c>
      <c r="O34" s="514">
        <f>'Balance Energético (u.físicas)'!$H$47</f>
        <v>0</v>
      </c>
      <c r="P34" s="78">
        <f>'Balance Energético (u.físicas)'!$H$48</f>
        <v>0</v>
      </c>
      <c r="Q34" s="78">
        <f>'Balance Energético (u.físicas)'!$H$49</f>
        <v>0</v>
      </c>
      <c r="R34" s="143">
        <f t="shared" ref="R34" si="2">SUM(D34:Q34)</f>
        <v>0</v>
      </c>
      <c r="S34" s="329"/>
    </row>
    <row r="35" spans="1:19" ht="12.9">
      <c r="B35" s="329"/>
      <c r="C35" s="329"/>
      <c r="D35" s="329"/>
      <c r="E35" s="329"/>
      <c r="F35" s="329"/>
      <c r="G35" s="329"/>
      <c r="H35" s="329"/>
      <c r="I35" s="329"/>
      <c r="J35" s="329"/>
      <c r="K35" s="329"/>
      <c r="L35" s="329"/>
      <c r="M35" s="329"/>
      <c r="N35" s="329"/>
      <c r="O35" s="329"/>
      <c r="P35" s="329"/>
      <c r="Q35" s="329"/>
      <c r="R35" s="329"/>
      <c r="S35" s="329"/>
    </row>
    <row r="36" spans="1:19" ht="12.9">
      <c r="B36" s="80" t="s">
        <v>244</v>
      </c>
      <c r="C36" s="329"/>
      <c r="D36" s="329"/>
      <c r="E36" s="329"/>
      <c r="F36" s="329"/>
      <c r="G36" s="329"/>
      <c r="H36" s="329"/>
      <c r="I36" s="329"/>
      <c r="J36" s="329"/>
      <c r="K36" s="329"/>
      <c r="L36" s="329"/>
      <c r="M36" s="329"/>
      <c r="N36" s="329"/>
      <c r="O36" s="329"/>
      <c r="P36" s="329"/>
      <c r="Q36" s="329"/>
      <c r="R36" s="329"/>
      <c r="S36" s="329"/>
    </row>
    <row r="37" spans="1:19" ht="12.9">
      <c r="B37" s="80" t="s">
        <v>424</v>
      </c>
      <c r="C37" s="329"/>
      <c r="D37" s="329"/>
      <c r="E37" s="329"/>
      <c r="F37" s="329"/>
      <c r="G37" s="329"/>
      <c r="H37" s="329"/>
      <c r="I37" s="329"/>
      <c r="J37" s="329"/>
      <c r="K37" s="329"/>
      <c r="L37" s="329"/>
      <c r="M37" s="329"/>
      <c r="N37" s="329"/>
      <c r="O37" s="329"/>
      <c r="P37" s="329"/>
      <c r="Q37" s="329"/>
      <c r="R37" s="329"/>
      <c r="S37" s="329"/>
    </row>
    <row r="38" spans="1:19" ht="12.9">
      <c r="B38" s="80"/>
      <c r="C38" s="329"/>
      <c r="D38" s="329"/>
      <c r="E38" s="329"/>
      <c r="F38" s="329"/>
      <c r="G38" s="329"/>
      <c r="H38" s="329"/>
      <c r="I38" s="329"/>
      <c r="J38" s="329"/>
      <c r="K38" s="329"/>
      <c r="L38" s="329"/>
      <c r="M38" s="329"/>
      <c r="N38" s="329"/>
      <c r="O38" s="329"/>
      <c r="P38" s="329"/>
      <c r="Q38" s="329"/>
      <c r="R38" s="329"/>
      <c r="S38" s="329"/>
    </row>
    <row r="39" spans="1:19" ht="12.9">
      <c r="B39" s="329"/>
      <c r="C39" s="329"/>
      <c r="D39" s="329"/>
      <c r="E39" s="329"/>
      <c r="F39" s="329"/>
      <c r="G39" s="329"/>
      <c r="H39" s="329"/>
      <c r="I39" s="329"/>
      <c r="J39" s="329"/>
      <c r="K39" s="329"/>
      <c r="L39" s="329"/>
      <c r="M39" s="329"/>
      <c r="N39" s="329"/>
      <c r="O39" s="329"/>
      <c r="P39" s="329"/>
      <c r="Q39" s="329"/>
      <c r="R39" s="329"/>
      <c r="S39" s="329"/>
    </row>
    <row r="40" spans="1:19" ht="12.9">
      <c r="B40" s="329"/>
      <c r="C40" s="329"/>
      <c r="D40" s="329"/>
      <c r="E40" s="329"/>
      <c r="F40" s="329"/>
      <c r="G40" s="329"/>
      <c r="H40" s="329"/>
      <c r="I40" s="329"/>
      <c r="J40" s="329"/>
      <c r="K40" s="329"/>
      <c r="L40" s="329"/>
      <c r="M40" s="329"/>
      <c r="N40" s="329"/>
      <c r="O40" s="329"/>
      <c r="P40" s="329"/>
      <c r="Q40" s="329"/>
      <c r="R40" s="329"/>
      <c r="S40" s="329"/>
    </row>
    <row r="41" spans="1:19" ht="12.9">
      <c r="C41" s="329"/>
      <c r="D41" s="329"/>
      <c r="E41" s="329"/>
      <c r="F41" s="329"/>
      <c r="G41" s="329"/>
      <c r="H41" s="329"/>
      <c r="I41" s="329"/>
      <c r="J41" s="329"/>
      <c r="K41" s="329"/>
      <c r="L41" s="329"/>
      <c r="M41" s="329"/>
      <c r="N41" s="329"/>
      <c r="O41" s="329"/>
      <c r="P41" s="329"/>
      <c r="Q41" s="329"/>
      <c r="R41" s="329"/>
      <c r="S41" s="329"/>
    </row>
    <row r="42" spans="1:19" ht="12.9">
      <c r="C42" s="329"/>
      <c r="D42" s="329"/>
      <c r="E42" s="329"/>
      <c r="F42" s="329"/>
      <c r="G42" s="329"/>
      <c r="H42" s="329"/>
      <c r="I42" s="329"/>
      <c r="J42" s="329"/>
      <c r="K42" s="329"/>
      <c r="L42" s="329"/>
      <c r="M42" s="329"/>
      <c r="N42" s="329"/>
      <c r="O42" s="329"/>
      <c r="P42" s="329"/>
      <c r="Q42" s="329"/>
      <c r="R42" s="329"/>
      <c r="S42" s="329"/>
    </row>
    <row r="43" spans="1:19" ht="12.9">
      <c r="B43" s="329"/>
      <c r="C43" s="329"/>
      <c r="D43" s="329"/>
      <c r="E43" s="329"/>
      <c r="F43" s="329"/>
      <c r="G43" s="329"/>
      <c r="H43" s="329"/>
      <c r="I43" s="329"/>
      <c r="J43" s="329"/>
      <c r="K43" s="329"/>
      <c r="L43" s="329"/>
      <c r="M43" s="329"/>
      <c r="N43" s="329"/>
      <c r="O43" s="329"/>
      <c r="P43" s="329"/>
      <c r="Q43" s="329"/>
      <c r="R43" s="329"/>
      <c r="S43" s="329"/>
    </row>
    <row r="44" spans="1:19" ht="12.9">
      <c r="B44" s="329"/>
      <c r="C44" s="329"/>
      <c r="D44" s="329"/>
      <c r="E44" s="329"/>
      <c r="F44" s="329"/>
      <c r="G44" s="329"/>
      <c r="H44" s="329"/>
      <c r="I44" s="329"/>
      <c r="J44" s="329"/>
      <c r="K44" s="329"/>
      <c r="L44" s="329"/>
      <c r="M44" s="329"/>
      <c r="N44" s="329"/>
      <c r="O44" s="329"/>
      <c r="P44" s="329"/>
      <c r="Q44" s="329"/>
      <c r="R44" s="329"/>
      <c r="S44" s="329"/>
    </row>
    <row r="45" spans="1:19" ht="12.9">
      <c r="B45" s="329"/>
      <c r="C45" s="329"/>
      <c r="D45" s="329"/>
      <c r="E45" s="329"/>
      <c r="F45" s="329"/>
      <c r="G45" s="329"/>
      <c r="H45" s="329"/>
      <c r="I45" s="329"/>
      <c r="J45" s="329"/>
      <c r="K45" s="329"/>
      <c r="L45" s="329"/>
      <c r="M45" s="329"/>
      <c r="N45" s="329"/>
      <c r="O45" s="329"/>
      <c r="P45" s="329"/>
      <c r="Q45" s="329"/>
      <c r="R45" s="329"/>
      <c r="S45" s="329"/>
    </row>
  </sheetData>
  <mergeCells count="17">
    <mergeCell ref="Q8:Q9"/>
    <mergeCell ref="R8:R9"/>
    <mergeCell ref="H8:H9"/>
    <mergeCell ref="I8:I9"/>
    <mergeCell ref="J8:J9"/>
    <mergeCell ref="K8:K9"/>
    <mergeCell ref="L8:L9"/>
    <mergeCell ref="P8:P9"/>
    <mergeCell ref="N8:N9"/>
    <mergeCell ref="M8:M9"/>
    <mergeCell ref="O8:O9"/>
    <mergeCell ref="G8:G9"/>
    <mergeCell ref="B8:B9"/>
    <mergeCell ref="C8:C9"/>
    <mergeCell ref="D8:D9"/>
    <mergeCell ref="E8:E9"/>
    <mergeCell ref="F8:F9"/>
  </mergeCells>
  <hyperlinks>
    <hyperlink ref="T2" location="Índice!A1" display="VOLVER A INDICE" xr:uid="{00000000-0004-0000-1900-000000000000}"/>
    <hyperlink ref="B6" location="Índice!A1" display="VOLVER A INDICE" xr:uid="{00000000-0004-0000-1900-000001000000}"/>
  </hyperlinks>
  <pageMargins left="0.75" right="0.75" top="1" bottom="1" header="0" footer="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8">
    <tabColor theme="6" tint="0.39997558519241921"/>
  </sheetPr>
  <dimension ref="A1:AE83"/>
  <sheetViews>
    <sheetView zoomScaleNormal="100" workbookViewId="0">
      <selection activeCell="D33" sqref="D33:H33"/>
    </sheetView>
  </sheetViews>
  <sheetFormatPr baseColWidth="10" defaultColWidth="11.3828125" defaultRowHeight="12.45" outlineLevelRow="1"/>
  <cols>
    <col min="1" max="1" width="1.3828125" style="333" customWidth="1"/>
    <col min="2" max="2" width="30.84375" style="333" customWidth="1"/>
    <col min="3" max="3" width="11.84375" style="333" bestFit="1" customWidth="1"/>
    <col min="4" max="4" width="13.84375" style="333" customWidth="1"/>
    <col min="5" max="6" width="11.3828125" style="333"/>
    <col min="7" max="7" width="13.3046875" style="333" bestFit="1" customWidth="1"/>
    <col min="8" max="8" width="11.3828125" style="333"/>
    <col min="9" max="19" width="11.3828125" style="332"/>
    <col min="20" max="16384" width="11.3828125" style="333"/>
  </cols>
  <sheetData>
    <row r="1" spans="1:31" ht="6.75" customHeight="1">
      <c r="A1" s="330"/>
      <c r="B1" s="330"/>
      <c r="C1" s="330"/>
      <c r="D1" s="330"/>
      <c r="E1" s="330"/>
      <c r="F1" s="330"/>
      <c r="G1" s="330"/>
      <c r="H1" s="330"/>
      <c r="I1" s="331"/>
      <c r="J1" s="331"/>
      <c r="K1" s="331"/>
    </row>
    <row r="2" spans="1:31" s="335" customFormat="1" ht="16" customHeight="1">
      <c r="A2" s="334"/>
      <c r="B2" s="11" t="s">
        <v>257</v>
      </c>
      <c r="C2" s="11"/>
      <c r="D2" s="11"/>
      <c r="E2" s="11"/>
      <c r="F2" s="11"/>
      <c r="G2" s="11"/>
      <c r="H2" s="11"/>
      <c r="J2" s="336"/>
      <c r="K2" s="337"/>
      <c r="L2" s="338"/>
      <c r="M2" s="338"/>
      <c r="N2" s="338"/>
      <c r="O2" s="338"/>
      <c r="P2" s="338"/>
      <c r="Q2" s="338"/>
      <c r="R2" s="338"/>
      <c r="S2" s="338"/>
    </row>
    <row r="3" spans="1:31" s="335" customFormat="1" ht="16" customHeight="1">
      <c r="A3" s="334"/>
      <c r="B3" s="11" t="s">
        <v>411</v>
      </c>
      <c r="C3" s="11"/>
      <c r="D3" s="11"/>
      <c r="E3" s="11"/>
      <c r="F3" s="11"/>
      <c r="G3" s="11"/>
      <c r="H3" s="11"/>
      <c r="J3" s="337"/>
      <c r="K3" s="337"/>
      <c r="L3" s="338"/>
      <c r="M3" s="338"/>
      <c r="N3" s="338"/>
      <c r="O3" s="338"/>
      <c r="P3" s="338"/>
      <c r="Q3" s="338"/>
      <c r="R3" s="338"/>
      <c r="S3" s="338"/>
    </row>
    <row r="4" spans="1:31" s="335" customFormat="1" ht="16" customHeight="1">
      <c r="A4" s="334"/>
      <c r="B4" s="11" t="s">
        <v>421</v>
      </c>
      <c r="C4" s="11"/>
      <c r="D4" s="11"/>
      <c r="E4" s="11"/>
      <c r="F4" s="11"/>
      <c r="G4" s="11"/>
      <c r="H4" s="11"/>
      <c r="I4" s="337"/>
      <c r="J4" s="337"/>
      <c r="K4" s="337"/>
      <c r="L4" s="338"/>
      <c r="M4" s="338"/>
      <c r="N4" s="338"/>
      <c r="O4" s="338"/>
      <c r="P4" s="338"/>
      <c r="Q4" s="338"/>
      <c r="R4" s="338"/>
      <c r="S4" s="338"/>
    </row>
    <row r="5" spans="1:31" s="335" customFormat="1" ht="16" customHeight="1">
      <c r="A5" s="334"/>
      <c r="B5" s="11" t="s">
        <v>324</v>
      </c>
      <c r="C5" s="11"/>
      <c r="D5" s="11"/>
      <c r="E5" s="11"/>
      <c r="F5" s="11"/>
      <c r="G5" s="11"/>
      <c r="H5" s="11"/>
      <c r="I5" s="337"/>
      <c r="J5" s="337"/>
      <c r="K5" s="337"/>
      <c r="L5" s="338"/>
      <c r="M5" s="338"/>
      <c r="N5" s="338"/>
      <c r="O5" s="338"/>
      <c r="P5" s="338"/>
      <c r="Q5" s="338"/>
      <c r="R5" s="338"/>
      <c r="S5" s="338"/>
    </row>
    <row r="6" spans="1:31" s="335" customFormat="1" ht="16" customHeight="1">
      <c r="A6" s="334"/>
      <c r="B6" s="4" t="s">
        <v>2</v>
      </c>
      <c r="C6" s="11"/>
      <c r="D6" s="11"/>
      <c r="E6" s="11"/>
      <c r="F6" s="11"/>
      <c r="G6" s="11"/>
      <c r="H6" s="11"/>
      <c r="I6" s="337"/>
      <c r="J6" s="337"/>
      <c r="K6" s="337"/>
      <c r="L6" s="338"/>
      <c r="M6" s="338"/>
      <c r="N6" s="338"/>
      <c r="O6" s="338"/>
      <c r="P6" s="338"/>
      <c r="Q6" s="338"/>
      <c r="R6" s="338"/>
      <c r="S6" s="338"/>
    </row>
    <row r="7" spans="1:31" s="335" customFormat="1" ht="16" customHeight="1">
      <c r="A7" s="334"/>
      <c r="C7" s="11"/>
      <c r="D7" s="11"/>
      <c r="E7" s="11"/>
      <c r="F7" s="11"/>
      <c r="G7" s="11"/>
      <c r="H7" s="11"/>
      <c r="I7" s="337"/>
      <c r="J7" s="337"/>
      <c r="K7" s="337"/>
      <c r="L7" s="338"/>
      <c r="M7" s="338"/>
      <c r="N7" s="338"/>
      <c r="O7" s="338"/>
      <c r="P7" s="338"/>
      <c r="Q7" s="338"/>
      <c r="R7" s="338"/>
      <c r="S7" s="338"/>
    </row>
    <row r="8" spans="1:31" s="335" customFormat="1" ht="16" customHeight="1">
      <c r="A8" s="334"/>
      <c r="B8" s="360" t="s">
        <v>79</v>
      </c>
      <c r="C8" s="360" t="s">
        <v>325</v>
      </c>
      <c r="D8" s="360" t="s">
        <v>74</v>
      </c>
      <c r="E8" s="360" t="s">
        <v>75</v>
      </c>
      <c r="F8" s="360" t="s">
        <v>399</v>
      </c>
      <c r="G8" s="360" t="s">
        <v>76</v>
      </c>
      <c r="H8" s="360" t="s">
        <v>96</v>
      </c>
      <c r="I8" s="337"/>
      <c r="K8" s="174"/>
      <c r="L8" s="174"/>
      <c r="M8" s="174"/>
      <c r="N8" s="174"/>
      <c r="O8" s="174"/>
      <c r="P8" s="174"/>
      <c r="Q8" s="174"/>
      <c r="R8" s="174"/>
      <c r="S8" s="174"/>
      <c r="T8" s="174"/>
      <c r="U8" s="195"/>
      <c r="V8" s="195"/>
      <c r="W8" s="195"/>
      <c r="X8" s="195"/>
      <c r="Y8" s="195"/>
      <c r="Z8" s="195"/>
      <c r="AA8" s="195"/>
      <c r="AB8" s="195"/>
      <c r="AC8" s="195"/>
      <c r="AD8" s="195"/>
      <c r="AE8" s="195"/>
    </row>
    <row r="9" spans="1:31" s="335" customFormat="1" ht="16" customHeight="1">
      <c r="A9" s="334"/>
      <c r="B9" s="368" t="s">
        <v>84</v>
      </c>
      <c r="C9" s="77"/>
      <c r="D9" s="77"/>
      <c r="E9" s="77"/>
      <c r="F9" s="77"/>
      <c r="G9" s="142"/>
      <c r="H9" s="142"/>
      <c r="I9" s="337"/>
      <c r="K9" s="174"/>
      <c r="L9" s="174"/>
      <c r="M9" s="174"/>
      <c r="N9" s="174"/>
      <c r="O9" s="174"/>
      <c r="P9" s="174"/>
      <c r="Q9" s="174"/>
      <c r="R9" s="174"/>
      <c r="S9" s="174"/>
      <c r="T9" s="174"/>
      <c r="U9" s="195"/>
      <c r="V9" s="195"/>
      <c r="W9" s="195"/>
      <c r="X9" s="195"/>
      <c r="Y9" s="195"/>
      <c r="Z9" s="195"/>
      <c r="AA9" s="195"/>
      <c r="AB9" s="195"/>
      <c r="AC9" s="195"/>
      <c r="AD9" s="195"/>
      <c r="AE9" s="195"/>
    </row>
    <row r="10" spans="1:31" s="335" customFormat="1" ht="16" customHeight="1" outlineLevel="1">
      <c r="A10" s="334"/>
      <c r="B10" s="369" t="s">
        <v>19</v>
      </c>
      <c r="C10" s="375" t="s">
        <v>336</v>
      </c>
      <c r="D10" s="375">
        <f>'Balance Energético (u.físicas)'!$N57</f>
        <v>399.21651899999995</v>
      </c>
      <c r="E10" s="375">
        <f>'Balance Energético (u.físicas)'!$N58</f>
        <v>31.3751292866</v>
      </c>
      <c r="F10" s="375">
        <f>'Balance Energético (u.físicas)'!$N59</f>
        <v>5.8380069999999993</v>
      </c>
      <c r="G10" s="375">
        <f>'Balance Energético (u.físicas)'!$N60</f>
        <v>0</v>
      </c>
      <c r="H10" s="375">
        <f t="shared" ref="H10:H31" si="0">SUM(D10:G10)</f>
        <v>436.42965528659994</v>
      </c>
      <c r="I10" s="337"/>
      <c r="K10" s="174"/>
      <c r="L10" s="174"/>
      <c r="M10" s="174"/>
      <c r="N10" s="174"/>
      <c r="O10" s="174"/>
      <c r="P10" s="174"/>
      <c r="Q10" s="174"/>
      <c r="R10" s="174"/>
      <c r="S10" s="174"/>
      <c r="T10" s="174"/>
      <c r="U10" s="195"/>
      <c r="V10" s="195"/>
      <c r="W10" s="195"/>
      <c r="X10" s="195"/>
      <c r="Y10" s="195"/>
      <c r="Z10" s="195"/>
      <c r="AA10" s="195"/>
      <c r="AB10" s="195"/>
      <c r="AC10" s="195"/>
      <c r="AD10" s="195"/>
      <c r="AE10" s="195"/>
    </row>
    <row r="11" spans="1:31" s="335" customFormat="1" ht="16" customHeight="1" outlineLevel="1">
      <c r="A11" s="334"/>
      <c r="B11" s="369" t="s">
        <v>20</v>
      </c>
      <c r="C11" s="375" t="s">
        <v>330</v>
      </c>
      <c r="D11" s="375">
        <f>'Balance Energético (u.físicas)'!$O57</f>
        <v>3.4306359999999998</v>
      </c>
      <c r="E11" s="375">
        <f>'Balance Energético (u.físicas)'!$O58</f>
        <v>0</v>
      </c>
      <c r="F11" s="375">
        <f>'Balance Energético (u.físicas)'!$O59</f>
        <v>0</v>
      </c>
      <c r="G11" s="375">
        <f>'Balance Energético (u.físicas)'!$O60</f>
        <v>0</v>
      </c>
      <c r="H11" s="375">
        <f t="shared" si="0"/>
        <v>3.4306359999999998</v>
      </c>
      <c r="I11" s="337"/>
      <c r="J11" s="174"/>
      <c r="K11" s="174"/>
      <c r="L11" s="174"/>
      <c r="M11" s="174"/>
      <c r="N11" s="174"/>
      <c r="O11" s="174"/>
      <c r="P11" s="174"/>
      <c r="Q11" s="174"/>
      <c r="R11" s="174"/>
      <c r="S11" s="174"/>
      <c r="T11" s="174"/>
      <c r="U11" s="195"/>
      <c r="V11" s="195"/>
      <c r="W11" s="195"/>
      <c r="X11" s="195"/>
      <c r="Y11" s="195"/>
      <c r="Z11" s="195"/>
      <c r="AA11" s="195"/>
      <c r="AB11" s="195"/>
      <c r="AC11" s="195"/>
      <c r="AD11" s="195"/>
      <c r="AE11" s="195"/>
    </row>
    <row r="12" spans="1:31" s="335" customFormat="1" ht="16" customHeight="1" outlineLevel="1">
      <c r="A12" s="334"/>
      <c r="B12" s="369" t="s">
        <v>21</v>
      </c>
      <c r="C12" s="375" t="s">
        <v>336</v>
      </c>
      <c r="D12" s="375">
        <f>'Balance Energético (u.físicas)'!$P57</f>
        <v>0</v>
      </c>
      <c r="E12" s="375">
        <f>'Balance Energético (u.físicas)'!$P58</f>
        <v>0</v>
      </c>
      <c r="F12" s="375">
        <f>'Balance Energético (u.físicas)'!$P59</f>
        <v>0</v>
      </c>
      <c r="G12" s="375">
        <f>'Balance Energético (u.físicas)'!$P60</f>
        <v>0</v>
      </c>
      <c r="H12" s="375">
        <f t="shared" si="0"/>
        <v>0</v>
      </c>
      <c r="I12" s="337"/>
      <c r="J12" s="337"/>
      <c r="K12" s="337"/>
      <c r="L12" s="338"/>
      <c r="M12" s="338"/>
      <c r="N12" s="338"/>
      <c r="O12" s="338"/>
      <c r="P12" s="338"/>
      <c r="Q12" s="338"/>
      <c r="R12" s="338"/>
      <c r="S12" s="338"/>
    </row>
    <row r="13" spans="1:31" s="335" customFormat="1" ht="16" customHeight="1" outlineLevel="1">
      <c r="A13" s="334"/>
      <c r="B13" s="369" t="s">
        <v>22</v>
      </c>
      <c r="C13" s="375" t="s">
        <v>336</v>
      </c>
      <c r="D13" s="375">
        <f>'Balance Energético (u.físicas)'!$Q57</f>
        <v>0.56476599999999999</v>
      </c>
      <c r="E13" s="375">
        <f>'Balance Energético (u.físicas)'!$Q58</f>
        <v>1.1081101000000003E-3</v>
      </c>
      <c r="F13" s="375">
        <f>'Balance Energético (u.físicas)'!$Q59</f>
        <v>0</v>
      </c>
      <c r="G13" s="375">
        <f>'Balance Energético (u.físicas)'!$Q60</f>
        <v>152.75480308342341</v>
      </c>
      <c r="H13" s="375">
        <f t="shared" si="0"/>
        <v>153.32067719352341</v>
      </c>
      <c r="I13" s="337"/>
      <c r="J13" s="337"/>
      <c r="K13" s="337"/>
      <c r="L13" s="338"/>
      <c r="M13" s="338"/>
      <c r="N13" s="338"/>
      <c r="O13" s="338"/>
      <c r="P13" s="338"/>
      <c r="Q13" s="338"/>
      <c r="R13" s="338"/>
      <c r="S13" s="338"/>
    </row>
    <row r="14" spans="1:31" s="335" customFormat="1" ht="16" customHeight="1" outlineLevel="1">
      <c r="A14" s="334"/>
      <c r="B14" s="369" t="s">
        <v>23</v>
      </c>
      <c r="C14" s="375" t="s">
        <v>330</v>
      </c>
      <c r="D14" s="375">
        <f>'Balance Energético (u.físicas)'!$R57</f>
        <v>183.03610548288324</v>
      </c>
      <c r="E14" s="375">
        <f>'Balance Energético (u.físicas)'!$R58</f>
        <v>28.935563219999999</v>
      </c>
      <c r="F14" s="375">
        <f>'Balance Energético (u.físicas)'!$R59</f>
        <v>0.25187237499999998</v>
      </c>
      <c r="G14" s="375">
        <f>'Balance Energético (u.físicas)'!$R60</f>
        <v>944.59169004344767</v>
      </c>
      <c r="H14" s="375">
        <f t="shared" si="0"/>
        <v>1156.815231121331</v>
      </c>
      <c r="I14" s="337"/>
      <c r="J14" s="337"/>
      <c r="K14" s="337"/>
      <c r="L14" s="338"/>
      <c r="M14" s="338"/>
      <c r="N14" s="338"/>
      <c r="O14" s="338"/>
      <c r="P14" s="338"/>
      <c r="Q14" s="338"/>
      <c r="R14" s="338"/>
      <c r="S14" s="338"/>
    </row>
    <row r="15" spans="1:31" s="335" customFormat="1" ht="16" customHeight="1" outlineLevel="1">
      <c r="A15" s="334"/>
      <c r="B15" s="369" t="s">
        <v>24</v>
      </c>
      <c r="C15" s="375" t="s">
        <v>336</v>
      </c>
      <c r="D15" s="375">
        <f>'Balance Energético (u.físicas)'!$S57</f>
        <v>0</v>
      </c>
      <c r="E15" s="375">
        <f>'Balance Energético (u.físicas)'!$S58</f>
        <v>0.82188900000000009</v>
      </c>
      <c r="F15" s="375">
        <f>'Balance Energético (u.físicas)'!$S59</f>
        <v>0</v>
      </c>
      <c r="G15" s="375">
        <f>'Balance Energético (u.físicas)'!$S60</f>
        <v>0</v>
      </c>
      <c r="H15" s="375">
        <f t="shared" si="0"/>
        <v>0.82188900000000009</v>
      </c>
      <c r="I15" s="337"/>
      <c r="J15" s="337"/>
      <c r="K15" s="337"/>
      <c r="L15" s="338"/>
      <c r="M15" s="338"/>
      <c r="N15" s="338"/>
      <c r="O15" s="338"/>
      <c r="P15" s="338"/>
      <c r="Q15" s="338"/>
      <c r="R15" s="338"/>
      <c r="S15" s="338"/>
    </row>
    <row r="16" spans="1:31" s="335" customFormat="1" ht="16" customHeight="1" outlineLevel="1">
      <c r="A16" s="334"/>
      <c r="B16" s="369" t="s">
        <v>25</v>
      </c>
      <c r="C16" s="375" t="s">
        <v>336</v>
      </c>
      <c r="D16" s="375">
        <f>'Balance Energético (u.físicas)'!$T57</f>
        <v>0.14000200033187871</v>
      </c>
      <c r="E16" s="375">
        <f>'Balance Energético (u.físicas)'!$T58</f>
        <v>0.86486299999999994</v>
      </c>
      <c r="F16" s="375">
        <f>'Balance Energético (u.físicas)'!$T59</f>
        <v>0</v>
      </c>
      <c r="G16" s="375">
        <f>'Balance Energético (u.físicas)'!$T60</f>
        <v>0</v>
      </c>
      <c r="H16" s="375">
        <f t="shared" si="0"/>
        <v>1.0048650003318786</v>
      </c>
      <c r="I16" s="337"/>
      <c r="J16" s="337"/>
      <c r="K16" s="337"/>
      <c r="L16" s="338"/>
      <c r="M16" s="338"/>
      <c r="N16" s="338"/>
      <c r="O16" s="338"/>
      <c r="P16" s="338"/>
      <c r="Q16" s="338"/>
      <c r="R16" s="338"/>
      <c r="S16" s="338"/>
    </row>
    <row r="17" spans="1:19" s="335" customFormat="1" ht="16" customHeight="1" outlineLevel="1">
      <c r="A17" s="334"/>
      <c r="B17" s="369" t="s">
        <v>26</v>
      </c>
      <c r="C17" s="375" t="s">
        <v>336</v>
      </c>
      <c r="D17" s="375">
        <f>'Balance Energético (u.físicas)'!$U57</f>
        <v>0</v>
      </c>
      <c r="E17" s="375">
        <f>'Balance Energético (u.físicas)'!$U58</f>
        <v>0</v>
      </c>
      <c r="F17" s="375">
        <f>'Balance Energético (u.físicas)'!$U59</f>
        <v>0</v>
      </c>
      <c r="G17" s="375">
        <f>'Balance Energético (u.físicas)'!$U60</f>
        <v>0</v>
      </c>
      <c r="H17" s="375">
        <f t="shared" si="0"/>
        <v>0</v>
      </c>
      <c r="I17" s="337"/>
      <c r="J17" s="337"/>
      <c r="K17" s="337"/>
      <c r="L17" s="338"/>
      <c r="M17" s="338"/>
      <c r="N17" s="338"/>
      <c r="O17" s="338"/>
      <c r="P17" s="338"/>
      <c r="Q17" s="338"/>
      <c r="R17" s="338"/>
      <c r="S17" s="338"/>
    </row>
    <row r="18" spans="1:19" s="335" customFormat="1" ht="16" customHeight="1" outlineLevel="1">
      <c r="A18" s="334"/>
      <c r="B18" s="369" t="s">
        <v>27</v>
      </c>
      <c r="C18" s="375" t="s">
        <v>336</v>
      </c>
      <c r="D18" s="375">
        <f>'Balance Energético (u.físicas)'!$V57</f>
        <v>0</v>
      </c>
      <c r="E18" s="375">
        <f>'Balance Energético (u.físicas)'!$V58</f>
        <v>0</v>
      </c>
      <c r="F18" s="375">
        <f>'Balance Energético (u.físicas)'!$V59</f>
        <v>0</v>
      </c>
      <c r="G18" s="375">
        <f>'Balance Energético (u.físicas)'!$V60</f>
        <v>0</v>
      </c>
      <c r="H18" s="375">
        <f t="shared" si="0"/>
        <v>0</v>
      </c>
      <c r="I18" s="337"/>
      <c r="J18" s="337"/>
      <c r="K18" s="337"/>
      <c r="L18" s="338"/>
      <c r="M18" s="338"/>
      <c r="N18" s="338"/>
      <c r="O18" s="338"/>
      <c r="P18" s="338"/>
      <c r="Q18" s="338"/>
      <c r="R18" s="338"/>
      <c r="S18" s="338"/>
    </row>
    <row r="19" spans="1:19" s="335" customFormat="1" ht="16" customHeight="1" outlineLevel="1">
      <c r="A19" s="334"/>
      <c r="B19" s="369" t="s">
        <v>28</v>
      </c>
      <c r="C19" s="375" t="s">
        <v>330</v>
      </c>
      <c r="D19" s="375">
        <f>'Balance Energético (u.físicas)'!$W57</f>
        <v>0</v>
      </c>
      <c r="E19" s="375">
        <f>'Balance Energético (u.físicas)'!$W58</f>
        <v>0</v>
      </c>
      <c r="F19" s="375">
        <f>'Balance Energético (u.físicas)'!$W59</f>
        <v>0</v>
      </c>
      <c r="G19" s="375">
        <f>'Balance Energético (u.físicas)'!$W60</f>
        <v>0</v>
      </c>
      <c r="H19" s="375">
        <f t="shared" si="0"/>
        <v>0</v>
      </c>
      <c r="I19" s="337"/>
      <c r="J19" s="337"/>
      <c r="K19" s="337"/>
      <c r="L19" s="338"/>
      <c r="M19" s="338"/>
      <c r="N19" s="338"/>
      <c r="O19" s="338"/>
      <c r="P19" s="338"/>
      <c r="Q19" s="338"/>
      <c r="R19" s="338"/>
      <c r="S19" s="338"/>
    </row>
    <row r="20" spans="1:19" outlineLevel="1">
      <c r="A20" s="330"/>
      <c r="B20" s="369" t="s">
        <v>93</v>
      </c>
      <c r="C20" s="375" t="s">
        <v>330</v>
      </c>
      <c r="D20" s="375">
        <f>'Balance Energético (u.físicas)'!$X57</f>
        <v>0</v>
      </c>
      <c r="E20" s="375">
        <f>'Balance Energético (u.físicas)'!$X58</f>
        <v>0</v>
      </c>
      <c r="F20" s="375">
        <f>'Balance Energético (u.físicas)'!$X59</f>
        <v>0</v>
      </c>
      <c r="G20" s="375">
        <f>'Balance Energético (u.físicas)'!$X60</f>
        <v>0</v>
      </c>
      <c r="H20" s="375">
        <f t="shared" si="0"/>
        <v>0</v>
      </c>
      <c r="I20" s="339"/>
      <c r="J20" s="339"/>
      <c r="K20" s="339"/>
    </row>
    <row r="21" spans="1:19">
      <c r="A21" s="330"/>
      <c r="B21" s="370" t="s">
        <v>6</v>
      </c>
      <c r="C21" s="391" t="s">
        <v>332</v>
      </c>
      <c r="D21" s="78">
        <f>'Balance Energético (u.físicas)'!$Y57</f>
        <v>9205.1110055873633</v>
      </c>
      <c r="E21" s="78">
        <f>'Balance Energético (u.físicas)'!$Y58</f>
        <v>2282.2288202452633</v>
      </c>
      <c r="F21" s="78">
        <f>'Balance Energético (u.físicas)'!$Y59</f>
        <v>1237.8049424499998</v>
      </c>
      <c r="G21" s="78">
        <f>'Balance Energético (u.físicas)'!$Y60</f>
        <v>14959.843491918833</v>
      </c>
      <c r="H21" s="143">
        <f>SUM(D21:G21)</f>
        <v>27684.988260201462</v>
      </c>
      <c r="I21" s="340"/>
      <c r="J21" s="340"/>
      <c r="K21" s="341"/>
    </row>
    <row r="22" spans="1:19">
      <c r="A22" s="330"/>
      <c r="B22" s="370" t="s">
        <v>30</v>
      </c>
      <c r="C22" s="391" t="s">
        <v>330</v>
      </c>
      <c r="D22" s="78">
        <f>'Balance Energético (u.físicas)'!$Z57</f>
        <v>0</v>
      </c>
      <c r="E22" s="78">
        <f>'Balance Energético (u.físicas)'!$Z58</f>
        <v>0</v>
      </c>
      <c r="F22" s="78">
        <f>'Balance Energético (u.físicas)'!$Z59</f>
        <v>0</v>
      </c>
      <c r="G22" s="78">
        <f>'Balance Energético (u.físicas)'!$Z60</f>
        <v>0</v>
      </c>
      <c r="H22" s="143">
        <f t="shared" si="0"/>
        <v>0</v>
      </c>
      <c r="I22" s="340"/>
      <c r="J22" s="340"/>
      <c r="K22" s="341"/>
    </row>
    <row r="23" spans="1:19" ht="14.15">
      <c r="A23" s="330"/>
      <c r="B23" s="370" t="s">
        <v>31</v>
      </c>
      <c r="C23" s="391" t="s">
        <v>336</v>
      </c>
      <c r="D23" s="78">
        <f>'Balance Energético (u.físicas)'!$AA57</f>
        <v>0</v>
      </c>
      <c r="E23" s="78">
        <f>'Balance Energético (u.físicas)'!$AA58</f>
        <v>0</v>
      </c>
      <c r="F23" s="78">
        <f>'Balance Energético (u.físicas)'!$AA59</f>
        <v>0</v>
      </c>
      <c r="G23" s="78">
        <f>'Balance Energético (u.físicas)'!$AA60</f>
        <v>0</v>
      </c>
      <c r="H23" s="143">
        <f t="shared" si="0"/>
        <v>0</v>
      </c>
      <c r="I23" s="339"/>
      <c r="J23" s="339"/>
      <c r="K23" s="339"/>
    </row>
    <row r="24" spans="1:19" ht="14.15">
      <c r="A24" s="330"/>
      <c r="B24" s="370" t="s">
        <v>258</v>
      </c>
      <c r="C24" s="391" t="s">
        <v>336</v>
      </c>
      <c r="D24" s="78">
        <f>'Balance Energético (u.físicas)'!$AB57</f>
        <v>0</v>
      </c>
      <c r="E24" s="78">
        <f>'Balance Energético (u.físicas)'!$AB58</f>
        <v>0</v>
      </c>
      <c r="F24" s="78">
        <f>'Balance Energético (u.físicas)'!$AB59</f>
        <v>0</v>
      </c>
      <c r="G24" s="78">
        <f>'Balance Energético (u.físicas)'!$AB60</f>
        <v>0</v>
      </c>
      <c r="H24" s="143">
        <f t="shared" si="0"/>
        <v>0</v>
      </c>
      <c r="I24" s="339"/>
      <c r="J24" s="339"/>
      <c r="K24" s="339"/>
    </row>
    <row r="25" spans="1:19" ht="14.15">
      <c r="A25" s="330"/>
      <c r="B25" s="370" t="s">
        <v>95</v>
      </c>
      <c r="C25" s="391" t="s">
        <v>336</v>
      </c>
      <c r="D25" s="78">
        <f>'Balance Energético (u.físicas)'!$AC57</f>
        <v>0</v>
      </c>
      <c r="E25" s="78">
        <f>'Balance Energético (u.físicas)'!$AC58</f>
        <v>0</v>
      </c>
      <c r="F25" s="78">
        <f>'Balance Energético (u.físicas)'!$AC59</f>
        <v>0</v>
      </c>
      <c r="G25" s="78">
        <f>'Balance Energético (u.físicas)'!$AC60</f>
        <v>0</v>
      </c>
      <c r="H25" s="143">
        <f t="shared" si="0"/>
        <v>0</v>
      </c>
      <c r="I25" s="331"/>
      <c r="J25" s="331"/>
      <c r="K25" s="331"/>
    </row>
    <row r="26" spans="1:19" ht="14.15">
      <c r="A26" s="330"/>
      <c r="B26" s="370" t="s">
        <v>8</v>
      </c>
      <c r="C26" s="391" t="s">
        <v>337</v>
      </c>
      <c r="D26" s="78">
        <f>'Balance Energético (u.físicas)'!$AD57</f>
        <v>0</v>
      </c>
      <c r="E26" s="78">
        <f>'Balance Energético (u.físicas)'!$AD58</f>
        <v>0</v>
      </c>
      <c r="F26" s="78">
        <f>'Balance Energético (u.físicas)'!$AD59</f>
        <v>0</v>
      </c>
      <c r="G26" s="78">
        <f>'Balance Energético (u.físicas)'!$AD60</f>
        <v>0</v>
      </c>
      <c r="H26" s="143">
        <f t="shared" si="0"/>
        <v>0</v>
      </c>
      <c r="I26" s="331"/>
      <c r="J26" s="331"/>
      <c r="K26" s="331"/>
    </row>
    <row r="27" spans="1:19">
      <c r="A27" s="330"/>
      <c r="B27" s="370" t="s">
        <v>9</v>
      </c>
      <c r="C27" s="391" t="s">
        <v>330</v>
      </c>
      <c r="D27" s="78">
        <f>'Balance Energético (u.físicas)'!$AE57</f>
        <v>0</v>
      </c>
      <c r="E27" s="78">
        <f>'Balance Energético (u.físicas)'!$AE58</f>
        <v>0</v>
      </c>
      <c r="F27" s="78">
        <f>'Balance Energético (u.físicas)'!$AE59</f>
        <v>0</v>
      </c>
      <c r="G27" s="78">
        <f>'Balance Energético (u.físicas)'!$AE60</f>
        <v>0</v>
      </c>
      <c r="H27" s="143">
        <f t="shared" si="0"/>
        <v>0</v>
      </c>
      <c r="I27" s="331"/>
      <c r="J27" s="331"/>
      <c r="K27" s="331"/>
    </row>
    <row r="28" spans="1:19" ht="14.15">
      <c r="A28" s="330"/>
      <c r="B28" s="370" t="s">
        <v>12</v>
      </c>
      <c r="C28" s="391" t="s">
        <v>337</v>
      </c>
      <c r="D28" s="78">
        <f>'Balance Energético (u.físicas)'!$E57</f>
        <v>159.90473505099382</v>
      </c>
      <c r="E28" s="78">
        <f>'Balance Energético (u.físicas)'!$E58</f>
        <v>20.239472930936106</v>
      </c>
      <c r="F28" s="78">
        <f>'Balance Energético (u.físicas)'!$E59</f>
        <v>0</v>
      </c>
      <c r="G28" s="78">
        <f>'Balance Energético (u.físicas)'!$E60</f>
        <v>623.63758191100021</v>
      </c>
      <c r="H28" s="143">
        <f t="shared" si="0"/>
        <v>803.78178989293019</v>
      </c>
      <c r="I28" s="331"/>
      <c r="J28" s="331"/>
      <c r="K28" s="331"/>
    </row>
    <row r="29" spans="1:19">
      <c r="B29" s="370" t="s">
        <v>13</v>
      </c>
      <c r="C29" s="391" t="s">
        <v>330</v>
      </c>
      <c r="D29" s="78">
        <f>'Balance Energético (u.físicas)'!$F57</f>
        <v>0</v>
      </c>
      <c r="E29" s="78">
        <f>'Balance Energético (u.físicas)'!$F58</f>
        <v>0</v>
      </c>
      <c r="F29" s="78">
        <f>'Balance Energético (u.físicas)'!$F59</f>
        <v>0</v>
      </c>
      <c r="G29" s="78">
        <f>'Balance Energético (u.físicas)'!$F60</f>
        <v>0</v>
      </c>
      <c r="H29" s="143">
        <f t="shared" si="0"/>
        <v>0</v>
      </c>
    </row>
    <row r="30" spans="1:19">
      <c r="B30" s="370" t="s">
        <v>82</v>
      </c>
      <c r="C30" s="391" t="s">
        <v>330</v>
      </c>
      <c r="D30" s="78">
        <f>'Balance Energético (u.físicas)'!$G57</f>
        <v>19.025597265394104</v>
      </c>
      <c r="E30" s="78">
        <f>'Balance Energético (u.físicas)'!$G58</f>
        <v>22.422182390986119</v>
      </c>
      <c r="F30" s="78">
        <f>'Balance Energético (u.físicas)'!$G59</f>
        <v>1.5848999999999999E-2</v>
      </c>
      <c r="G30" s="78">
        <f>'Balance Energético (u.físicas)'!$G60</f>
        <v>5187.8413241137523</v>
      </c>
      <c r="H30" s="143">
        <f t="shared" si="0"/>
        <v>5229.3049527701323</v>
      </c>
    </row>
    <row r="31" spans="1:19" ht="14.15">
      <c r="B31" s="370" t="s">
        <v>18</v>
      </c>
      <c r="C31" s="391" t="s">
        <v>337</v>
      </c>
      <c r="D31" s="78">
        <f>'Balance Energético (u.físicas)'!$L$57</f>
        <v>2.5888020000000003</v>
      </c>
      <c r="E31" s="78">
        <f>'Balance Energético (u.físicas)'!$L$58</f>
        <v>0</v>
      </c>
      <c r="F31" s="78">
        <f>'Balance Energético (u.físicas)'!$L$59</f>
        <v>9.4203729999999997</v>
      </c>
      <c r="G31" s="78">
        <f>'Balance Energético (u.físicas)'!$L$60</f>
        <v>2.327277</v>
      </c>
      <c r="H31" s="143">
        <f t="shared" si="0"/>
        <v>14.336452</v>
      </c>
    </row>
    <row r="32" spans="1:19">
      <c r="B32" s="383" t="s">
        <v>400</v>
      </c>
      <c r="C32" s="394" t="s">
        <v>332</v>
      </c>
      <c r="D32" s="78">
        <f>'Balance Energético (u.físicas)'!$M$57</f>
        <v>0</v>
      </c>
      <c r="E32" s="78">
        <f>'Balance Energético (u.físicas)'!$M$58</f>
        <v>0</v>
      </c>
      <c r="F32" s="78">
        <f>'Balance Energético (u.físicas)'!$M$59</f>
        <v>0</v>
      </c>
      <c r="G32" s="78">
        <f>'Balance Energético (u.físicas)'!$M$60</f>
        <v>0</v>
      </c>
      <c r="H32" s="143">
        <f t="shared" ref="H32" si="1">SUM(D32:G32)</f>
        <v>0</v>
      </c>
    </row>
    <row r="33" spans="2:8">
      <c r="B33" s="383" t="s">
        <v>423</v>
      </c>
      <c r="C33" s="394" t="s">
        <v>330</v>
      </c>
      <c r="D33" s="78">
        <f>'Balance Energético (u.físicas)'!$H$57</f>
        <v>0</v>
      </c>
      <c r="E33" s="78">
        <f>'Balance Energético (u.físicas)'!$H$58</f>
        <v>0</v>
      </c>
      <c r="F33" s="78">
        <f>'Balance Energético (u.físicas)'!$H$59</f>
        <v>0</v>
      </c>
      <c r="G33" s="78">
        <f>'Balance Energético (u.físicas)'!$H$60</f>
        <v>0</v>
      </c>
      <c r="H33" s="143">
        <f t="shared" ref="H33" si="2">SUM(D33:G33)</f>
        <v>0</v>
      </c>
    </row>
    <row r="34" spans="2:8">
      <c r="B34" s="332"/>
      <c r="C34" s="332"/>
      <c r="D34" s="332"/>
      <c r="E34" s="332"/>
      <c r="F34" s="332"/>
      <c r="G34" s="332"/>
      <c r="H34" s="332"/>
    </row>
    <row r="35" spans="2:8">
      <c r="B35" s="80" t="s">
        <v>244</v>
      </c>
      <c r="C35" s="332"/>
      <c r="D35" s="332"/>
      <c r="E35" s="332"/>
      <c r="F35" s="332"/>
      <c r="G35" s="332"/>
      <c r="H35" s="332"/>
    </row>
    <row r="36" spans="2:8">
      <c r="B36" s="80" t="s">
        <v>424</v>
      </c>
      <c r="C36" s="332"/>
      <c r="D36" s="332"/>
      <c r="E36" s="332"/>
      <c r="F36" s="332"/>
      <c r="G36" s="332"/>
      <c r="H36" s="332"/>
    </row>
    <row r="37" spans="2:8">
      <c r="B37" s="80"/>
      <c r="C37" s="332"/>
      <c r="D37" s="332"/>
      <c r="E37" s="332"/>
      <c r="F37" s="332"/>
      <c r="G37" s="332"/>
      <c r="H37" s="332"/>
    </row>
    <row r="38" spans="2:8">
      <c r="B38" s="332"/>
      <c r="C38" s="332"/>
      <c r="D38" s="332"/>
      <c r="E38" s="332"/>
      <c r="F38" s="332"/>
      <c r="G38" s="332"/>
      <c r="H38" s="332"/>
    </row>
    <row r="39" spans="2:8" s="332" customFormat="1"/>
    <row r="40" spans="2:8" s="332" customFormat="1"/>
    <row r="41" spans="2:8" s="332" customFormat="1"/>
    <row r="42" spans="2:8" s="332" customFormat="1"/>
    <row r="43" spans="2:8" s="332" customFormat="1"/>
    <row r="44" spans="2:8" s="332" customFormat="1"/>
    <row r="45" spans="2:8" s="332" customFormat="1"/>
    <row r="46" spans="2:8" s="332" customFormat="1"/>
    <row r="47" spans="2:8" s="332" customFormat="1"/>
    <row r="48" spans="2:8" s="332" customFormat="1"/>
    <row r="49" s="332" customFormat="1"/>
    <row r="50" s="332" customFormat="1"/>
    <row r="51" s="332" customFormat="1"/>
    <row r="52" s="332" customFormat="1"/>
    <row r="53" s="332" customFormat="1"/>
    <row r="54" s="332" customFormat="1"/>
    <row r="55" s="332" customFormat="1"/>
    <row r="56" s="332" customFormat="1"/>
    <row r="57" s="332" customFormat="1"/>
    <row r="58" s="332" customFormat="1"/>
    <row r="59" s="332" customFormat="1"/>
    <row r="60" s="332" customFormat="1"/>
    <row r="61" s="332" customFormat="1"/>
    <row r="62" s="332" customFormat="1"/>
    <row r="63" s="332" customFormat="1"/>
    <row r="64" s="332" customFormat="1"/>
    <row r="65" s="332" customFormat="1"/>
    <row r="66" s="332" customFormat="1"/>
    <row r="67" s="332" customFormat="1"/>
    <row r="68" s="332" customFormat="1"/>
    <row r="69" s="332" customFormat="1"/>
    <row r="70" s="332" customFormat="1"/>
    <row r="71" s="332" customFormat="1"/>
    <row r="72" s="332" customFormat="1"/>
    <row r="73" s="332" customFormat="1"/>
    <row r="74" s="332" customFormat="1"/>
    <row r="75" s="332" customFormat="1"/>
    <row r="76" s="332" customFormat="1"/>
    <row r="77" s="332" customFormat="1"/>
    <row r="78" s="332" customFormat="1"/>
    <row r="79" s="332" customFormat="1"/>
    <row r="80" s="332" customFormat="1"/>
    <row r="81" s="332" customFormat="1"/>
    <row r="82" s="332" customFormat="1"/>
    <row r="83" s="332" customFormat="1"/>
  </sheetData>
  <hyperlinks>
    <hyperlink ref="B6" location="Índice!A1" display="VOLVER A INDICE" xr:uid="{00000000-0004-0000-1A00-000000000000}"/>
  </hyperlinks>
  <pageMargins left="0.75" right="0.75" top="1" bottom="1"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9">
    <tabColor theme="6" tint="0.39997558519241921"/>
  </sheetPr>
  <dimension ref="A1:AH38"/>
  <sheetViews>
    <sheetView topLeftCell="A8" zoomScaleNormal="100" workbookViewId="0">
      <selection activeCell="D34" sqref="D34:J34"/>
    </sheetView>
  </sheetViews>
  <sheetFormatPr baseColWidth="10" defaultColWidth="11.3828125" defaultRowHeight="12.45" outlineLevelRow="1"/>
  <cols>
    <col min="1" max="1" width="2.84375" style="318" customWidth="1"/>
    <col min="2" max="2" width="30.84375" style="318" customWidth="1"/>
    <col min="3" max="3" width="11.84375" style="318" bestFit="1" customWidth="1"/>
    <col min="4" max="4" width="13.15234375" style="318" customWidth="1"/>
    <col min="5" max="5" width="14.3046875" style="318" customWidth="1"/>
    <col min="6" max="6" width="13.84375" style="318" customWidth="1"/>
    <col min="7" max="7" width="13.3828125" style="318" bestFit="1" customWidth="1"/>
    <col min="8" max="8" width="12.53515625" style="318" bestFit="1" customWidth="1"/>
    <col min="9" max="9" width="12.84375" style="318" customWidth="1"/>
    <col min="10" max="10" width="17.15234375" style="318" bestFit="1" customWidth="1"/>
    <col min="11" max="11" width="13.3828125" style="318" bestFit="1" customWidth="1"/>
    <col min="12" max="16384" width="11.3828125" style="318"/>
  </cols>
  <sheetData>
    <row r="1" spans="1:34" ht="7.5" customHeight="1">
      <c r="A1" s="321"/>
      <c r="B1" s="320"/>
      <c r="C1" s="320"/>
      <c r="D1" s="320"/>
      <c r="E1" s="320"/>
      <c r="F1" s="320"/>
      <c r="G1" s="320"/>
      <c r="H1" s="320"/>
      <c r="I1" s="320"/>
      <c r="J1" s="320"/>
      <c r="K1" s="342"/>
    </row>
    <row r="2" spans="1:34" s="344" customFormat="1" ht="16" customHeight="1">
      <c r="A2" s="343"/>
      <c r="B2" s="11" t="s">
        <v>257</v>
      </c>
      <c r="C2" s="11"/>
      <c r="D2" s="11"/>
      <c r="E2" s="11"/>
      <c r="F2" s="11"/>
      <c r="G2" s="11"/>
      <c r="H2" s="11"/>
      <c r="I2" s="11"/>
      <c r="J2" s="11"/>
      <c r="K2" s="11"/>
      <c r="M2" s="345"/>
    </row>
    <row r="3" spans="1:34" s="344" customFormat="1" ht="16" customHeight="1">
      <c r="A3" s="343"/>
      <c r="B3" s="11" t="s">
        <v>55</v>
      </c>
      <c r="C3" s="11"/>
      <c r="D3" s="11"/>
      <c r="E3" s="11"/>
      <c r="F3" s="11"/>
      <c r="G3" s="11"/>
      <c r="H3" s="11"/>
      <c r="I3" s="11"/>
      <c r="J3" s="11"/>
      <c r="K3" s="11"/>
    </row>
    <row r="4" spans="1:34" s="344" customFormat="1" ht="16" customHeight="1">
      <c r="A4" s="343"/>
      <c r="B4" s="11" t="s">
        <v>421</v>
      </c>
      <c r="C4" s="11"/>
      <c r="D4" s="11"/>
      <c r="E4" s="11"/>
      <c r="F4" s="11"/>
      <c r="G4" s="11"/>
      <c r="H4" s="11"/>
      <c r="I4" s="11"/>
      <c r="J4" s="11"/>
      <c r="K4" s="11"/>
    </row>
    <row r="5" spans="1:34" s="344" customFormat="1" ht="16" customHeight="1">
      <c r="A5" s="343"/>
      <c r="B5" s="11" t="s">
        <v>324</v>
      </c>
      <c r="C5" s="11"/>
      <c r="D5" s="11"/>
      <c r="E5" s="11"/>
      <c r="F5" s="11"/>
      <c r="G5" s="11"/>
      <c r="H5" s="11"/>
      <c r="I5" s="11"/>
      <c r="J5" s="11"/>
      <c r="K5" s="11"/>
    </row>
    <row r="6" spans="1:34" s="344" customFormat="1" ht="16" customHeight="1">
      <c r="A6" s="343"/>
      <c r="B6" s="4" t="s">
        <v>2</v>
      </c>
      <c r="C6" s="11"/>
      <c r="D6" s="11"/>
      <c r="E6" s="11"/>
      <c r="F6" s="11"/>
      <c r="G6" s="11"/>
      <c r="H6" s="11"/>
      <c r="I6" s="11"/>
      <c r="J6" s="11"/>
      <c r="K6" s="11"/>
    </row>
    <row r="7" spans="1:34" s="344" customFormat="1" ht="16" customHeight="1">
      <c r="A7" s="343"/>
      <c r="C7" s="11"/>
      <c r="D7" s="11"/>
      <c r="E7" s="11"/>
      <c r="F7" s="11"/>
      <c r="G7" s="11"/>
      <c r="H7" s="11"/>
      <c r="I7" s="11"/>
      <c r="J7" s="11"/>
      <c r="K7" s="11"/>
      <c r="M7" s="174"/>
      <c r="N7" s="174"/>
      <c r="O7" s="174"/>
      <c r="P7" s="174"/>
      <c r="Q7" s="174"/>
      <c r="R7" s="174"/>
      <c r="S7" s="174"/>
      <c r="T7" s="174"/>
      <c r="U7" s="174"/>
      <c r="V7" s="174"/>
      <c r="W7" s="195"/>
      <c r="X7" s="195"/>
      <c r="Y7" s="195"/>
      <c r="Z7" s="195"/>
      <c r="AA7" s="195"/>
      <c r="AB7" s="195"/>
      <c r="AC7" s="195"/>
      <c r="AD7" s="195"/>
      <c r="AE7" s="195"/>
      <c r="AF7" s="195"/>
      <c r="AG7" s="195"/>
      <c r="AH7" s="195"/>
    </row>
    <row r="8" spans="1:34" s="344" customFormat="1" ht="16" customHeight="1">
      <c r="A8" s="343"/>
      <c r="B8" s="591" t="s">
        <v>79</v>
      </c>
      <c r="C8" s="591" t="s">
        <v>325</v>
      </c>
      <c r="D8" s="591" t="s">
        <v>44</v>
      </c>
      <c r="E8" s="592" t="s">
        <v>6</v>
      </c>
      <c r="F8" s="592" t="s">
        <v>47</v>
      </c>
      <c r="G8" s="592" t="s">
        <v>48</v>
      </c>
      <c r="H8" s="591" t="s">
        <v>49</v>
      </c>
      <c r="I8" s="592" t="s">
        <v>50</v>
      </c>
      <c r="J8" s="592" t="s">
        <v>51</v>
      </c>
      <c r="K8" s="591" t="s">
        <v>96</v>
      </c>
      <c r="M8" s="174"/>
      <c r="N8" s="174"/>
      <c r="O8" s="174"/>
      <c r="P8" s="174"/>
      <c r="Q8" s="174"/>
      <c r="R8" s="174"/>
      <c r="S8" s="174"/>
      <c r="T8" s="174"/>
      <c r="U8" s="174"/>
      <c r="V8" s="174"/>
      <c r="W8" s="195"/>
      <c r="X8" s="195"/>
      <c r="Y8" s="195"/>
      <c r="Z8" s="195"/>
      <c r="AA8" s="195"/>
      <c r="AB8" s="195"/>
      <c r="AC8" s="195"/>
      <c r="AD8" s="195"/>
      <c r="AE8" s="195"/>
      <c r="AF8" s="195"/>
      <c r="AG8" s="195"/>
      <c r="AH8" s="195"/>
    </row>
    <row r="9" spans="1:34" s="344" customFormat="1" ht="21.75" customHeight="1">
      <c r="A9" s="343"/>
      <c r="B9" s="591"/>
      <c r="C9" s="591"/>
      <c r="D9" s="591"/>
      <c r="E9" s="592"/>
      <c r="F9" s="592"/>
      <c r="G9" s="592"/>
      <c r="H9" s="591"/>
      <c r="I9" s="592"/>
      <c r="J9" s="592"/>
      <c r="K9" s="591"/>
      <c r="N9" s="174"/>
      <c r="O9" s="174"/>
      <c r="P9" s="174"/>
      <c r="Q9" s="174"/>
      <c r="R9" s="174"/>
      <c r="S9" s="174"/>
      <c r="T9" s="174"/>
      <c r="U9" s="174"/>
      <c r="V9" s="174"/>
      <c r="W9" s="195"/>
      <c r="X9" s="195"/>
      <c r="Y9" s="195"/>
      <c r="Z9" s="195"/>
      <c r="AA9" s="195"/>
      <c r="AB9" s="195"/>
      <c r="AC9" s="195"/>
      <c r="AD9" s="195"/>
      <c r="AE9" s="195"/>
      <c r="AF9" s="195"/>
      <c r="AG9" s="195"/>
      <c r="AH9" s="195"/>
    </row>
    <row r="10" spans="1:34" s="344" customFormat="1" ht="21.75" customHeight="1">
      <c r="A10" s="343"/>
      <c r="B10" s="368" t="s">
        <v>84</v>
      </c>
      <c r="C10" s="380"/>
      <c r="D10" s="380"/>
      <c r="E10" s="380"/>
      <c r="F10" s="380"/>
      <c r="G10" s="380"/>
      <c r="H10" s="380"/>
      <c r="I10" s="380"/>
      <c r="J10" s="142"/>
      <c r="K10" s="142"/>
      <c r="N10" s="174"/>
      <c r="O10" s="174"/>
      <c r="P10" s="174"/>
      <c r="Q10" s="174"/>
      <c r="R10" s="174"/>
      <c r="S10" s="174"/>
      <c r="T10" s="174"/>
      <c r="U10" s="174"/>
      <c r="V10" s="174"/>
      <c r="W10" s="195"/>
      <c r="X10" s="195"/>
      <c r="Y10" s="195"/>
      <c r="Z10" s="195"/>
      <c r="AA10" s="195"/>
      <c r="AB10" s="195"/>
      <c r="AC10" s="195"/>
      <c r="AD10" s="195"/>
      <c r="AE10" s="195"/>
      <c r="AF10" s="195"/>
      <c r="AG10" s="195"/>
      <c r="AH10" s="195"/>
    </row>
    <row r="11" spans="1:34" s="344" customFormat="1" ht="16" customHeight="1" outlineLevel="1">
      <c r="A11" s="343"/>
      <c r="B11" s="366" t="s">
        <v>19</v>
      </c>
      <c r="C11" s="359" t="s">
        <v>336</v>
      </c>
      <c r="D11" s="359">
        <f>'Balance Energético (u.físicas)'!$N28</f>
        <v>0</v>
      </c>
      <c r="E11" s="359">
        <f>'Balance Energético (u.físicas)'!$N29</f>
        <v>16.889824000000001</v>
      </c>
      <c r="F11" s="359">
        <f>'Balance Energético (u.físicas)'!$N30</f>
        <v>0</v>
      </c>
      <c r="G11" s="359">
        <f>'Balance Energético (u.físicas)'!$N31</f>
        <v>0</v>
      </c>
      <c r="H11" s="359">
        <f>'Balance Energético (u.físicas)'!$N32</f>
        <v>0</v>
      </c>
      <c r="I11" s="359">
        <f>'Balance Energético (u.físicas)'!$N33</f>
        <v>3.0141034426000002</v>
      </c>
      <c r="J11" s="359">
        <f>'Balance Energético (u.físicas)'!$N34</f>
        <v>0</v>
      </c>
      <c r="K11" s="75">
        <f>SUM(D11:J11)</f>
        <v>19.903927442600001</v>
      </c>
      <c r="N11" s="174"/>
      <c r="O11" s="174"/>
      <c r="P11" s="174"/>
      <c r="Q11" s="174"/>
      <c r="R11" s="174"/>
      <c r="S11" s="174"/>
      <c r="T11" s="174"/>
      <c r="U11" s="174"/>
      <c r="V11" s="174"/>
      <c r="W11" s="195"/>
      <c r="X11" s="195"/>
      <c r="Y11" s="195"/>
      <c r="Z11" s="195"/>
      <c r="AA11" s="195"/>
      <c r="AB11" s="195"/>
      <c r="AC11" s="195"/>
      <c r="AD11" s="195"/>
      <c r="AE11" s="195"/>
      <c r="AF11" s="195"/>
      <c r="AG11" s="195"/>
      <c r="AH11" s="195"/>
    </row>
    <row r="12" spans="1:34" s="344" customFormat="1" ht="16" customHeight="1" outlineLevel="1">
      <c r="A12" s="343"/>
      <c r="B12" s="366" t="s">
        <v>20</v>
      </c>
      <c r="C12" s="359" t="s">
        <v>330</v>
      </c>
      <c r="D12" s="359">
        <f>'Balance Energético (u.físicas)'!$O28</f>
        <v>0</v>
      </c>
      <c r="E12" s="359">
        <f>'Balance Energético (u.físicas)'!$O29</f>
        <v>0</v>
      </c>
      <c r="F12" s="359">
        <f>'Balance Energético (u.físicas)'!$O30</f>
        <v>0</v>
      </c>
      <c r="G12" s="359">
        <f>'Balance Energético (u.físicas)'!$O31</f>
        <v>5.4564539999999999</v>
      </c>
      <c r="H12" s="359">
        <f>'Balance Energético (u.físicas)'!$O32</f>
        <v>0</v>
      </c>
      <c r="I12" s="359">
        <f>'Balance Energético (u.físicas)'!$O33</f>
        <v>0</v>
      </c>
      <c r="J12" s="359">
        <f>'Balance Energético (u.físicas)'!$O34</f>
        <v>0</v>
      </c>
      <c r="K12" s="75">
        <f t="shared" ref="K12:K32" si="0">SUM(D12:J12)</f>
        <v>5.4564539999999999</v>
      </c>
      <c r="M12" s="174"/>
      <c r="N12" s="174"/>
      <c r="O12" s="174"/>
      <c r="P12" s="174"/>
      <c r="Q12" s="174"/>
      <c r="R12" s="174"/>
      <c r="S12" s="174"/>
      <c r="T12" s="174"/>
      <c r="U12" s="174"/>
      <c r="V12" s="174"/>
      <c r="W12" s="195"/>
      <c r="X12" s="195"/>
      <c r="Y12" s="195"/>
      <c r="Z12" s="195"/>
      <c r="AA12" s="195"/>
      <c r="AB12" s="195"/>
      <c r="AC12" s="195"/>
      <c r="AD12" s="195"/>
      <c r="AE12" s="195"/>
      <c r="AF12" s="195"/>
      <c r="AG12" s="195"/>
      <c r="AH12" s="195"/>
    </row>
    <row r="13" spans="1:34" s="344" customFormat="1" ht="16" customHeight="1" outlineLevel="1">
      <c r="A13" s="343"/>
      <c r="B13" s="366" t="s">
        <v>92</v>
      </c>
      <c r="C13" s="359" t="s">
        <v>336</v>
      </c>
      <c r="D13" s="359">
        <f>'Balance Energético (u.físicas)'!$P28</f>
        <v>0</v>
      </c>
      <c r="E13" s="359">
        <f>'Balance Energético (u.físicas)'!$P29</f>
        <v>0</v>
      </c>
      <c r="F13" s="359">
        <f>'Balance Energético (u.físicas)'!$P30</f>
        <v>0</v>
      </c>
      <c r="G13" s="359">
        <f>'Balance Energético (u.físicas)'!$P31</f>
        <v>0</v>
      </c>
      <c r="H13" s="359">
        <f>'Balance Energético (u.físicas)'!$P32</f>
        <v>0</v>
      </c>
      <c r="I13" s="359">
        <f>'Balance Energético (u.físicas)'!$P33</f>
        <v>0</v>
      </c>
      <c r="J13" s="359">
        <f>'Balance Energético (u.físicas)'!$P34</f>
        <v>0</v>
      </c>
      <c r="K13" s="75">
        <f t="shared" si="0"/>
        <v>0</v>
      </c>
      <c r="M13" s="174"/>
      <c r="N13" s="174"/>
      <c r="O13" s="174"/>
      <c r="P13" s="174"/>
      <c r="Q13" s="174"/>
      <c r="R13" s="174"/>
      <c r="S13" s="174"/>
      <c r="T13" s="174"/>
      <c r="U13" s="174"/>
      <c r="V13" s="174"/>
      <c r="W13" s="195"/>
      <c r="X13" s="195"/>
      <c r="Y13" s="195"/>
      <c r="Z13" s="195"/>
      <c r="AA13" s="195"/>
      <c r="AB13" s="195"/>
      <c r="AC13" s="195"/>
      <c r="AD13" s="195"/>
      <c r="AE13" s="195"/>
      <c r="AF13" s="195"/>
      <c r="AG13" s="195"/>
      <c r="AH13" s="195"/>
    </row>
    <row r="14" spans="1:34" s="344" customFormat="1" ht="16" customHeight="1" outlineLevel="1">
      <c r="A14" s="343"/>
      <c r="B14" s="366" t="s">
        <v>22</v>
      </c>
      <c r="C14" s="359" t="s">
        <v>336</v>
      </c>
      <c r="D14" s="359">
        <f>'Balance Energético (u.físicas)'!$Q28</f>
        <v>0</v>
      </c>
      <c r="E14" s="359">
        <f>'Balance Energético (u.físicas)'!$Q29</f>
        <v>0</v>
      </c>
      <c r="F14" s="359">
        <f>'Balance Energético (u.físicas)'!$Q30</f>
        <v>0</v>
      </c>
      <c r="G14" s="359">
        <f>'Balance Energético (u.físicas)'!$Q31</f>
        <v>0</v>
      </c>
      <c r="H14" s="359">
        <f>'Balance Energético (u.físicas)'!$Q32</f>
        <v>0</v>
      </c>
      <c r="I14" s="359">
        <f>'Balance Energético (u.físicas)'!$Q33</f>
        <v>0</v>
      </c>
      <c r="J14" s="359">
        <f>'Balance Energético (u.físicas)'!$Q34</f>
        <v>0</v>
      </c>
      <c r="K14" s="75">
        <f t="shared" si="0"/>
        <v>0</v>
      </c>
      <c r="M14" s="174"/>
      <c r="N14" s="174"/>
      <c r="O14" s="174"/>
      <c r="P14" s="174"/>
      <c r="Q14" s="174"/>
      <c r="R14" s="174"/>
      <c r="S14" s="174"/>
      <c r="T14" s="174"/>
      <c r="U14" s="174"/>
      <c r="V14" s="174"/>
      <c r="W14" s="195"/>
      <c r="X14" s="195"/>
      <c r="Y14" s="195"/>
      <c r="Z14" s="195"/>
      <c r="AA14" s="195"/>
      <c r="AB14" s="195"/>
      <c r="AC14" s="195"/>
      <c r="AD14" s="195"/>
      <c r="AE14" s="195"/>
      <c r="AF14" s="195"/>
      <c r="AG14" s="195"/>
      <c r="AH14" s="195"/>
    </row>
    <row r="15" spans="1:34" s="344" customFormat="1" ht="16" customHeight="1" outlineLevel="1">
      <c r="A15" s="343"/>
      <c r="B15" s="366" t="s">
        <v>23</v>
      </c>
      <c r="C15" s="359" t="s">
        <v>330</v>
      </c>
      <c r="D15" s="359">
        <f>'Balance Energético (u.físicas)'!$R28</f>
        <v>0</v>
      </c>
      <c r="E15" s="359">
        <f>'Balance Energético (u.físicas)'!$R29</f>
        <v>0</v>
      </c>
      <c r="F15" s="359">
        <f>'Balance Energético (u.físicas)'!$R30</f>
        <v>0</v>
      </c>
      <c r="G15" s="359">
        <f>'Balance Energético (u.físicas)'!$R31</f>
        <v>0</v>
      </c>
      <c r="H15" s="359">
        <f>'Balance Energético (u.físicas)'!$R32</f>
        <v>0</v>
      </c>
      <c r="I15" s="359">
        <f>'Balance Energético (u.físicas)'!$R33</f>
        <v>2.2426909999999993</v>
      </c>
      <c r="J15" s="359">
        <f>'Balance Energético (u.físicas)'!$R34</f>
        <v>0</v>
      </c>
      <c r="K15" s="75">
        <f t="shared" si="0"/>
        <v>2.2426909999999993</v>
      </c>
    </row>
    <row r="16" spans="1:34" s="344" customFormat="1" ht="16" customHeight="1" outlineLevel="1">
      <c r="A16" s="343"/>
      <c r="B16" s="366" t="s">
        <v>24</v>
      </c>
      <c r="C16" s="359" t="s">
        <v>336</v>
      </c>
      <c r="D16" s="359">
        <f>'Balance Energético (u.físicas)'!$S28</f>
        <v>0</v>
      </c>
      <c r="E16" s="359">
        <f>'Balance Energético (u.físicas)'!$S29</f>
        <v>0</v>
      </c>
      <c r="F16" s="359">
        <f>'Balance Energético (u.físicas)'!$S30</f>
        <v>0</v>
      </c>
      <c r="G16" s="359">
        <f>'Balance Energético (u.físicas)'!$S31</f>
        <v>0</v>
      </c>
      <c r="H16" s="359">
        <f>'Balance Energético (u.físicas)'!$S32</f>
        <v>0</v>
      </c>
      <c r="I16" s="359">
        <f>'Balance Energético (u.físicas)'!$S33</f>
        <v>0</v>
      </c>
      <c r="J16" s="359">
        <f>'Balance Energético (u.físicas)'!$S34</f>
        <v>0</v>
      </c>
      <c r="K16" s="75">
        <f t="shared" si="0"/>
        <v>0</v>
      </c>
    </row>
    <row r="17" spans="1:11" s="344" customFormat="1" ht="16" customHeight="1" outlineLevel="1">
      <c r="A17" s="343"/>
      <c r="B17" s="366" t="s">
        <v>25</v>
      </c>
      <c r="C17" s="359" t="s">
        <v>336</v>
      </c>
      <c r="D17" s="359">
        <f>'Balance Energético (u.físicas)'!$T28</f>
        <v>0</v>
      </c>
      <c r="E17" s="359">
        <f>'Balance Energético (u.físicas)'!$T29</f>
        <v>0</v>
      </c>
      <c r="F17" s="359">
        <f>'Balance Energético (u.físicas)'!$T30</f>
        <v>0</v>
      </c>
      <c r="G17" s="359">
        <f>'Balance Energético (u.físicas)'!$T31</f>
        <v>0</v>
      </c>
      <c r="H17" s="359">
        <f>'Balance Energético (u.físicas)'!$T32</f>
        <v>0</v>
      </c>
      <c r="I17" s="359">
        <f>'Balance Energético (u.físicas)'!$T33</f>
        <v>0</v>
      </c>
      <c r="J17" s="359">
        <f>'Balance Energético (u.físicas)'!$T34</f>
        <v>0</v>
      </c>
      <c r="K17" s="75">
        <f t="shared" si="0"/>
        <v>0</v>
      </c>
    </row>
    <row r="18" spans="1:11" s="344" customFormat="1" ht="16" customHeight="1" outlineLevel="1">
      <c r="A18" s="343"/>
      <c r="B18" s="366" t="s">
        <v>26</v>
      </c>
      <c r="C18" s="359" t="s">
        <v>336</v>
      </c>
      <c r="D18" s="359">
        <f>'Balance Energético (u.físicas)'!$U28</f>
        <v>0</v>
      </c>
      <c r="E18" s="359">
        <f>'Balance Energético (u.físicas)'!$U29</f>
        <v>0</v>
      </c>
      <c r="F18" s="359">
        <f>'Balance Energético (u.físicas)'!$U30</f>
        <v>0</v>
      </c>
      <c r="G18" s="359">
        <f>'Balance Energético (u.físicas)'!$U31</f>
        <v>0</v>
      </c>
      <c r="H18" s="359">
        <f>'Balance Energético (u.físicas)'!$U32</f>
        <v>0</v>
      </c>
      <c r="I18" s="359">
        <f>'Balance Energético (u.físicas)'!$U33</f>
        <v>12.911972000000002</v>
      </c>
      <c r="J18" s="359">
        <f>'Balance Energético (u.físicas)'!$U34</f>
        <v>0</v>
      </c>
      <c r="K18" s="75">
        <f t="shared" si="0"/>
        <v>12.911972000000002</v>
      </c>
    </row>
    <row r="19" spans="1:11" s="344" customFormat="1" ht="16" customHeight="1" outlineLevel="1">
      <c r="A19" s="343"/>
      <c r="B19" s="366" t="s">
        <v>27</v>
      </c>
      <c r="C19" s="359" t="s">
        <v>336</v>
      </c>
      <c r="D19" s="359">
        <f>'Balance Energético (u.físicas)'!$V28</f>
        <v>0</v>
      </c>
      <c r="E19" s="359">
        <f>'Balance Energético (u.físicas)'!$V29</f>
        <v>0</v>
      </c>
      <c r="F19" s="359">
        <f>'Balance Energético (u.físicas)'!$V30</f>
        <v>0</v>
      </c>
      <c r="G19" s="359">
        <f>'Balance Energético (u.físicas)'!$V31</f>
        <v>0</v>
      </c>
      <c r="H19" s="359">
        <f>'Balance Energético (u.físicas)'!$V32</f>
        <v>0</v>
      </c>
      <c r="I19" s="359">
        <f>'Balance Energético (u.físicas)'!$V33</f>
        <v>330.26134268992922</v>
      </c>
      <c r="J19" s="359">
        <f>'Balance Energético (u.físicas)'!$V34</f>
        <v>0</v>
      </c>
      <c r="K19" s="75">
        <f t="shared" si="0"/>
        <v>330.26134268992922</v>
      </c>
    </row>
    <row r="20" spans="1:11" s="344" customFormat="1" ht="16" customHeight="1" outlineLevel="1">
      <c r="A20" s="343"/>
      <c r="B20" s="367" t="s">
        <v>28</v>
      </c>
      <c r="C20" s="359" t="s">
        <v>330</v>
      </c>
      <c r="D20" s="359">
        <f>'Balance Energético (u.físicas)'!$W28</f>
        <v>0</v>
      </c>
      <c r="E20" s="359">
        <f>'Balance Energético (u.físicas)'!$W29</f>
        <v>0</v>
      </c>
      <c r="F20" s="359">
        <f>'Balance Energético (u.físicas)'!$W30</f>
        <v>0</v>
      </c>
      <c r="G20" s="359">
        <f>'Balance Energético (u.físicas)'!$W31</f>
        <v>0</v>
      </c>
      <c r="H20" s="359">
        <f>'Balance Energético (u.físicas)'!$W32</f>
        <v>0</v>
      </c>
      <c r="I20" s="359">
        <f>'Balance Energético (u.físicas)'!$W33</f>
        <v>0</v>
      </c>
      <c r="J20" s="359">
        <f>'Balance Energético (u.físicas)'!$W34</f>
        <v>0</v>
      </c>
      <c r="K20" s="75">
        <f t="shared" si="0"/>
        <v>0</v>
      </c>
    </row>
    <row r="21" spans="1:11" s="344" customFormat="1" ht="16" customHeight="1" outlineLevel="1">
      <c r="A21" s="343"/>
      <c r="B21" s="367" t="s">
        <v>93</v>
      </c>
      <c r="C21" s="359" t="s">
        <v>330</v>
      </c>
      <c r="D21" s="359">
        <f>'Balance Energético (u.físicas)'!$X28</f>
        <v>0</v>
      </c>
      <c r="E21" s="359">
        <f>'Balance Energético (u.físicas)'!$X29</f>
        <v>0</v>
      </c>
      <c r="F21" s="359">
        <f>'Balance Energético (u.físicas)'!$X30</f>
        <v>0</v>
      </c>
      <c r="G21" s="359">
        <f>'Balance Energético (u.físicas)'!$X31</f>
        <v>0</v>
      </c>
      <c r="H21" s="359">
        <f>'Balance Energético (u.físicas)'!$X32</f>
        <v>0</v>
      </c>
      <c r="I21" s="359">
        <f>'Balance Energético (u.físicas)'!$X33</f>
        <v>245.39198711816138</v>
      </c>
      <c r="J21" s="359">
        <f>'Balance Energético (u.físicas)'!$X34</f>
        <v>0</v>
      </c>
      <c r="K21" s="75">
        <f t="shared" si="0"/>
        <v>245.39198711816138</v>
      </c>
    </row>
    <row r="22" spans="1:11" s="344" customFormat="1" ht="16" customHeight="1">
      <c r="A22" s="343"/>
      <c r="B22" s="370" t="s">
        <v>6</v>
      </c>
      <c r="C22" s="391" t="s">
        <v>332</v>
      </c>
      <c r="D22" s="78">
        <f>'Balance Energético (u.físicas)'!$Y28</f>
        <v>0</v>
      </c>
      <c r="E22" s="78">
        <f>'Balance Energético (u.físicas)'!$Y29</f>
        <v>2143.1650731945006</v>
      </c>
      <c r="F22" s="78">
        <f>'Balance Energético (u.físicas)'!$Y30</f>
        <v>0</v>
      </c>
      <c r="G22" s="78">
        <f>'Balance Energético (u.físicas)'!$Y31</f>
        <v>0</v>
      </c>
      <c r="H22" s="78">
        <f>'Balance Energético (u.físicas)'!$Y32</f>
        <v>4.6304198165082093</v>
      </c>
      <c r="I22" s="78">
        <f>'Balance Energético (u.físicas)'!$Y33</f>
        <v>576.98640000407863</v>
      </c>
      <c r="J22" s="78">
        <f>'Balance Energético (u.físicas)'!$Y34</f>
        <v>58.735999999999997</v>
      </c>
      <c r="K22" s="143">
        <f t="shared" si="0"/>
        <v>2783.5178930150869</v>
      </c>
    </row>
    <row r="23" spans="1:11" s="344" customFormat="1" ht="16" customHeight="1">
      <c r="A23" s="343"/>
      <c r="B23" s="370" t="s">
        <v>30</v>
      </c>
      <c r="C23" s="391" t="s">
        <v>330</v>
      </c>
      <c r="D23" s="78">
        <f>'Balance Energético (u.físicas)'!$Z28</f>
        <v>0</v>
      </c>
      <c r="E23" s="78">
        <f>'Balance Energético (u.físicas)'!$Z29</f>
        <v>0</v>
      </c>
      <c r="F23" s="78">
        <f>'Balance Energético (u.físicas)'!$Z30</f>
        <v>0</v>
      </c>
      <c r="G23" s="78">
        <f>'Balance Energético (u.físicas)'!$Z31</f>
        <v>0</v>
      </c>
      <c r="H23" s="78">
        <f>'Balance Energético (u.físicas)'!$Z32</f>
        <v>0</v>
      </c>
      <c r="I23" s="78">
        <f>'Balance Energético (u.físicas)'!$Z33</f>
        <v>0</v>
      </c>
      <c r="J23" s="78">
        <f>'Balance Energético (u.físicas)'!$Z34</f>
        <v>0</v>
      </c>
      <c r="K23" s="143">
        <f t="shared" si="0"/>
        <v>0</v>
      </c>
    </row>
    <row r="24" spans="1:11" ht="14.15">
      <c r="A24" s="321"/>
      <c r="B24" s="370" t="s">
        <v>31</v>
      </c>
      <c r="C24" s="391" t="s">
        <v>336</v>
      </c>
      <c r="D24" s="78">
        <f>'Balance Energético (u.físicas)'!$AA28</f>
        <v>0</v>
      </c>
      <c r="E24" s="78">
        <f>'Balance Energético (u.físicas)'!$AA29</f>
        <v>0</v>
      </c>
      <c r="F24" s="78">
        <f>'Balance Energético (u.físicas)'!$AA30</f>
        <v>32565.714285714286</v>
      </c>
      <c r="G24" s="78">
        <f>'Balance Energético (u.físicas)'!$AA31</f>
        <v>31112.747252747253</v>
      </c>
      <c r="H24" s="78">
        <f>'Balance Energético (u.físicas)'!$AA32</f>
        <v>0</v>
      </c>
      <c r="I24" s="78">
        <f>'Balance Energético (u.físicas)'!$AA33</f>
        <v>0</v>
      </c>
      <c r="J24" s="78">
        <f>'Balance Energético (u.físicas)'!$AA34</f>
        <v>0</v>
      </c>
      <c r="K24" s="143">
        <f t="shared" si="0"/>
        <v>63678.461538461539</v>
      </c>
    </row>
    <row r="25" spans="1:11" ht="14.15">
      <c r="B25" s="370" t="s">
        <v>258</v>
      </c>
      <c r="C25" s="391" t="s">
        <v>336</v>
      </c>
      <c r="D25" s="78">
        <f>'Balance Energético (u.físicas)'!$AB28</f>
        <v>0</v>
      </c>
      <c r="E25" s="78">
        <f>'Balance Energético (u.físicas)'!$AB29</f>
        <v>0</v>
      </c>
      <c r="F25" s="78">
        <f>'Balance Energético (u.físicas)'!$AB30</f>
        <v>0</v>
      </c>
      <c r="G25" s="78">
        <f>'Balance Energético (u.físicas)'!$AB31</f>
        <v>13.988461538461538</v>
      </c>
      <c r="H25" s="78">
        <f>'Balance Energético (u.físicas)'!$AB32</f>
        <v>0</v>
      </c>
      <c r="I25" s="78">
        <f>'Balance Energético (u.físicas)'!$AB33</f>
        <v>0</v>
      </c>
      <c r="J25" s="78">
        <f>'Balance Energético (u.físicas)'!$AB34</f>
        <v>0</v>
      </c>
      <c r="K25" s="143">
        <f t="shared" si="0"/>
        <v>13.988461538461538</v>
      </c>
    </row>
    <row r="26" spans="1:11" ht="14.15">
      <c r="B26" s="370" t="s">
        <v>95</v>
      </c>
      <c r="C26" s="391" t="s">
        <v>336</v>
      </c>
      <c r="D26" s="78">
        <f>'Balance Energético (u.físicas)'!$AC28</f>
        <v>0</v>
      </c>
      <c r="E26" s="78">
        <f>'Balance Energético (u.físicas)'!$AC29</f>
        <v>0</v>
      </c>
      <c r="F26" s="78">
        <f>'Balance Energético (u.físicas)'!$AC30</f>
        <v>402444.4444444445</v>
      </c>
      <c r="G26" s="78">
        <f>'Balance Energético (u.físicas)'!$AC31</f>
        <v>380523.61111111112</v>
      </c>
      <c r="H26" s="78">
        <f>'Balance Energético (u.físicas)'!$AC32</f>
        <v>0</v>
      </c>
      <c r="I26" s="78">
        <f>'Balance Energético (u.físicas)'!$AC33</f>
        <v>0</v>
      </c>
      <c r="J26" s="78">
        <f>'Balance Energético (u.físicas)'!$AC34</f>
        <v>0</v>
      </c>
      <c r="K26" s="143">
        <f t="shared" si="0"/>
        <v>782968.05555555562</v>
      </c>
    </row>
    <row r="27" spans="1:11" ht="14.15">
      <c r="B27" s="370" t="s">
        <v>8</v>
      </c>
      <c r="C27" s="391" t="s">
        <v>337</v>
      </c>
      <c r="D27" s="78">
        <f>'Balance Energético (u.físicas)'!$AD28</f>
        <v>0</v>
      </c>
      <c r="E27" s="78">
        <f>'Balance Energético (u.físicas)'!$AD29</f>
        <v>0</v>
      </c>
      <c r="F27" s="78">
        <f>'Balance Energético (u.físicas)'!$AD30</f>
        <v>0</v>
      </c>
      <c r="G27" s="78">
        <f>'Balance Energético (u.físicas)'!$AD31</f>
        <v>0</v>
      </c>
      <c r="H27" s="78">
        <f>'Balance Energético (u.físicas)'!$AD32</f>
        <v>0</v>
      </c>
      <c r="I27" s="78">
        <f>'Balance Energético (u.físicas)'!$AD33</f>
        <v>0</v>
      </c>
      <c r="J27" s="78">
        <f>'Balance Energético (u.físicas)'!$AD34</f>
        <v>0</v>
      </c>
      <c r="K27" s="143">
        <f t="shared" si="0"/>
        <v>0</v>
      </c>
    </row>
    <row r="28" spans="1:11">
      <c r="B28" s="370" t="s">
        <v>9</v>
      </c>
      <c r="C28" s="391" t="s">
        <v>330</v>
      </c>
      <c r="D28" s="78">
        <f>'Balance Energético (u.físicas)'!$AE28</f>
        <v>0</v>
      </c>
      <c r="E28" s="78">
        <f>'Balance Energético (u.físicas)'!$AE29</f>
        <v>0</v>
      </c>
      <c r="F28" s="78">
        <f>'Balance Energético (u.físicas)'!$AE30</f>
        <v>0</v>
      </c>
      <c r="G28" s="78">
        <f>'Balance Energético (u.físicas)'!$AE31</f>
        <v>0</v>
      </c>
      <c r="H28" s="78">
        <f>'Balance Energético (u.físicas)'!$AE32</f>
        <v>0</v>
      </c>
      <c r="I28" s="78">
        <f>'Balance Energético (u.físicas)'!$AE33</f>
        <v>0</v>
      </c>
      <c r="J28" s="78">
        <f>'Balance Energético (u.físicas)'!$AE34</f>
        <v>0</v>
      </c>
      <c r="K28" s="143">
        <f t="shared" si="0"/>
        <v>0</v>
      </c>
    </row>
    <row r="29" spans="1:11" ht="14.15">
      <c r="B29" s="370" t="s">
        <v>12</v>
      </c>
      <c r="C29" s="391" t="s">
        <v>337</v>
      </c>
      <c r="D29" s="78">
        <f>'Balance Energético (u.físicas)'!$E28</f>
        <v>0</v>
      </c>
      <c r="E29" s="78">
        <f>'Balance Energético (u.físicas)'!$E29</f>
        <v>0</v>
      </c>
      <c r="F29" s="78">
        <f>'Balance Energético (u.físicas)'!$E30</f>
        <v>0</v>
      </c>
      <c r="G29" s="78">
        <f>'Balance Energético (u.físicas)'!$E31</f>
        <v>0</v>
      </c>
      <c r="H29" s="78">
        <f>'Balance Energético (u.físicas)'!$E32</f>
        <v>0</v>
      </c>
      <c r="I29" s="78">
        <f>'Balance Energético (u.físicas)'!$E33</f>
        <v>344.16918082586159</v>
      </c>
      <c r="J29" s="78">
        <f>'Balance Energético (u.físicas)'!$E34</f>
        <v>121.2504014559469</v>
      </c>
      <c r="K29" s="143">
        <f t="shared" si="0"/>
        <v>465.41958228180852</v>
      </c>
    </row>
    <row r="30" spans="1:11">
      <c r="B30" s="370" t="s">
        <v>13</v>
      </c>
      <c r="C30" s="391" t="s">
        <v>330</v>
      </c>
      <c r="D30" s="78">
        <f>'Balance Energético (u.físicas)'!$F28</f>
        <v>0</v>
      </c>
      <c r="E30" s="78">
        <f>'Balance Energético (u.físicas)'!$F29</f>
        <v>0</v>
      </c>
      <c r="F30" s="78">
        <f>'Balance Energético (u.físicas)'!$F30</f>
        <v>0</v>
      </c>
      <c r="G30" s="78">
        <f>'Balance Energético (u.físicas)'!$F31</f>
        <v>0</v>
      </c>
      <c r="H30" s="78">
        <f>'Balance Energético (u.físicas)'!$F32</f>
        <v>0</v>
      </c>
      <c r="I30" s="78">
        <f>'Balance Energético (u.físicas)'!$F33</f>
        <v>0</v>
      </c>
      <c r="J30" s="78">
        <f>'Balance Energético (u.físicas)'!$F34</f>
        <v>0</v>
      </c>
      <c r="K30" s="143">
        <f t="shared" si="0"/>
        <v>0</v>
      </c>
    </row>
    <row r="31" spans="1:11">
      <c r="A31" s="321"/>
      <c r="B31" s="370" t="s">
        <v>82</v>
      </c>
      <c r="C31" s="391" t="s">
        <v>330</v>
      </c>
      <c r="D31" s="78">
        <f>'Balance Energético (u.físicas)'!$G28</f>
        <v>0</v>
      </c>
      <c r="E31" s="78">
        <f>'Balance Energético (u.físicas)'!$G29</f>
        <v>0</v>
      </c>
      <c r="F31" s="78">
        <f>'Balance Energético (u.físicas)'!$G30</f>
        <v>0</v>
      </c>
      <c r="G31" s="78">
        <f>'Balance Energético (u.físicas)'!$G31</f>
        <v>0</v>
      </c>
      <c r="H31" s="78">
        <f>'Balance Energético (u.físicas)'!$G32</f>
        <v>0</v>
      </c>
      <c r="I31" s="78">
        <f>'Balance Energético (u.físicas)'!$G33</f>
        <v>0</v>
      </c>
      <c r="J31" s="78">
        <f>'Balance Energético (u.físicas)'!$G34</f>
        <v>0</v>
      </c>
      <c r="K31" s="143">
        <f t="shared" si="0"/>
        <v>0</v>
      </c>
    </row>
    <row r="32" spans="1:11" ht="14.15">
      <c r="A32" s="321"/>
      <c r="B32" s="370" t="s">
        <v>18</v>
      </c>
      <c r="C32" s="391" t="s">
        <v>337</v>
      </c>
      <c r="D32" s="78">
        <f>'Balance Energético (u.físicas)'!$L$28</f>
        <v>0</v>
      </c>
      <c r="E32" s="78">
        <f>'Balance Energético (u.físicas)'!$L$29</f>
        <v>0</v>
      </c>
      <c r="F32" s="78">
        <f>'Balance Energético (u.físicas)'!$L$30</f>
        <v>0</v>
      </c>
      <c r="G32" s="78">
        <f>'Balance Energético (u.físicas)'!$L$31</f>
        <v>0</v>
      </c>
      <c r="H32" s="78">
        <f>'Balance Energético (u.físicas)'!$L$32</f>
        <v>0</v>
      </c>
      <c r="I32" s="78">
        <f>'Balance Energético (u.físicas)'!$L$33</f>
        <v>0</v>
      </c>
      <c r="J32" s="78">
        <f>'Balance Energético (u.físicas)'!$L$34</f>
        <v>0</v>
      </c>
      <c r="K32" s="143">
        <f t="shared" si="0"/>
        <v>0</v>
      </c>
    </row>
    <row r="33" spans="1:11">
      <c r="A33" s="321"/>
      <c r="B33" s="383" t="s">
        <v>400</v>
      </c>
      <c r="C33" s="394" t="s">
        <v>332</v>
      </c>
      <c r="D33" s="78">
        <f>'Balance Energético (u.físicas)'!$M$28</f>
        <v>0</v>
      </c>
      <c r="E33" s="78">
        <f>'Balance Energético (u.físicas)'!$M$29</f>
        <v>0</v>
      </c>
      <c r="F33" s="78">
        <f>'Balance Energético (u.físicas)'!$M$30</f>
        <v>0</v>
      </c>
      <c r="G33" s="78">
        <f>'Balance Energético (u.físicas)'!$M$31</f>
        <v>0</v>
      </c>
      <c r="H33" s="78">
        <f>'Balance Energético (u.físicas)'!$M$32</f>
        <v>0</v>
      </c>
      <c r="I33" s="78">
        <f>'Balance Energético (u.físicas)'!$M$33</f>
        <v>0</v>
      </c>
      <c r="J33" s="78">
        <f>'Balance Energético (u.físicas)'!$M$34</f>
        <v>0</v>
      </c>
      <c r="K33" s="143">
        <f t="shared" ref="K33" si="1">SUM(D33:J33)</f>
        <v>0</v>
      </c>
    </row>
    <row r="34" spans="1:11">
      <c r="A34" s="321"/>
      <c r="B34" s="383" t="s">
        <v>423</v>
      </c>
      <c r="C34" s="394" t="s">
        <v>330</v>
      </c>
      <c r="D34" s="78">
        <f>'Balance Energético (u.físicas)'!$H$28</f>
        <v>0</v>
      </c>
      <c r="E34" s="78">
        <f>'Balance Energético (u.físicas)'!$H$29</f>
        <v>0</v>
      </c>
      <c r="F34" s="78">
        <f>'Balance Energético (u.físicas)'!$H$30</f>
        <v>0</v>
      </c>
      <c r="G34" s="78">
        <f>'Balance Energético (u.físicas)'!$H$31</f>
        <v>0</v>
      </c>
      <c r="H34" s="78">
        <f>'Balance Energético (u.físicas)'!$H$32</f>
        <v>0</v>
      </c>
      <c r="I34" s="78">
        <f>'Balance Energético (u.físicas)'!$H$33</f>
        <v>0</v>
      </c>
      <c r="J34" s="78">
        <f>'Balance Energético (u.físicas)'!$H$34</f>
        <v>0</v>
      </c>
      <c r="K34" s="143">
        <f t="shared" ref="K34" si="2">SUM(D34:J34)</f>
        <v>0</v>
      </c>
    </row>
    <row r="36" spans="1:11">
      <c r="A36" s="321"/>
      <c r="B36" s="80" t="s">
        <v>339</v>
      </c>
    </row>
    <row r="37" spans="1:11">
      <c r="A37" s="321"/>
      <c r="B37" s="80" t="s">
        <v>244</v>
      </c>
    </row>
    <row r="38" spans="1:11">
      <c r="A38" s="321"/>
      <c r="B38" s="80" t="s">
        <v>424</v>
      </c>
    </row>
  </sheetData>
  <mergeCells count="10">
    <mergeCell ref="H8:H9"/>
    <mergeCell ref="I8:I9"/>
    <mergeCell ref="J8:J9"/>
    <mergeCell ref="K8:K9"/>
    <mergeCell ref="B8:B9"/>
    <mergeCell ref="C8:C9"/>
    <mergeCell ref="D8:D9"/>
    <mergeCell ref="E8:E9"/>
    <mergeCell ref="F8:F9"/>
    <mergeCell ref="G8:G9"/>
  </mergeCells>
  <hyperlinks>
    <hyperlink ref="B6" location="Índice!A1" display="VOLVER A INDICE" xr:uid="{00000000-0004-0000-1B00-000000000000}"/>
  </hyperlinks>
  <pageMargins left="0.75" right="0.75" top="1" bottom="1"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30">
    <tabColor theme="6" tint="0.39997558519241921"/>
  </sheetPr>
  <dimension ref="A1:AI46"/>
  <sheetViews>
    <sheetView topLeftCell="A4" zoomScaleNormal="100" workbookViewId="0">
      <selection activeCell="D37" sqref="D37:K37"/>
    </sheetView>
  </sheetViews>
  <sheetFormatPr baseColWidth="10" defaultColWidth="11.3828125" defaultRowHeight="12.45" outlineLevelRow="1"/>
  <cols>
    <col min="1" max="1" width="1.84375" style="346" customWidth="1"/>
    <col min="2" max="2" width="30.15234375" style="346" customWidth="1"/>
    <col min="3" max="3" width="11.84375" style="346" bestFit="1" customWidth="1"/>
    <col min="4" max="4" width="12.69140625" style="346" customWidth="1"/>
    <col min="5" max="5" width="13.53515625" style="346" customWidth="1"/>
    <col min="6" max="6" width="15.15234375" style="346" customWidth="1"/>
    <col min="7" max="7" width="16.69140625" style="346" customWidth="1"/>
    <col min="8" max="8" width="12.15234375" style="346" customWidth="1"/>
    <col min="9" max="9" width="10.15234375" style="346" customWidth="1"/>
    <col min="10" max="10" width="19.3046875" style="346" customWidth="1"/>
    <col min="11" max="15" width="11.3828125" style="318"/>
    <col min="16" max="16384" width="11.3828125" style="346"/>
  </cols>
  <sheetData>
    <row r="1" spans="1:35" ht="6" customHeight="1">
      <c r="A1" s="319"/>
      <c r="B1" s="319"/>
      <c r="C1" s="319"/>
      <c r="D1" s="319"/>
      <c r="E1" s="319"/>
      <c r="F1" s="319"/>
      <c r="G1" s="319"/>
      <c r="H1" s="319"/>
      <c r="I1" s="319"/>
      <c r="J1" s="319"/>
    </row>
    <row r="2" spans="1:35" s="348" customFormat="1" ht="16" customHeight="1">
      <c r="A2" s="347"/>
      <c r="B2" s="11" t="s">
        <v>257</v>
      </c>
      <c r="C2" s="11"/>
      <c r="D2" s="11"/>
      <c r="E2" s="11"/>
      <c r="F2" s="11"/>
      <c r="G2" s="11"/>
      <c r="H2" s="11"/>
      <c r="I2" s="11"/>
      <c r="J2" s="11"/>
      <c r="K2" s="11"/>
      <c r="L2" s="11"/>
      <c r="N2" s="288"/>
      <c r="O2" s="344"/>
    </row>
    <row r="3" spans="1:35" s="348" customFormat="1" ht="16" customHeight="1">
      <c r="A3" s="347"/>
      <c r="B3" s="11" t="s">
        <v>260</v>
      </c>
      <c r="C3" s="11"/>
      <c r="D3" s="11"/>
      <c r="E3" s="11"/>
      <c r="F3" s="11"/>
      <c r="G3" s="11"/>
      <c r="H3" s="11"/>
      <c r="I3" s="11"/>
      <c r="J3" s="11"/>
      <c r="K3" s="11"/>
      <c r="L3" s="11"/>
      <c r="N3" s="349"/>
      <c r="O3" s="344"/>
    </row>
    <row r="4" spans="1:35" s="348" customFormat="1" ht="16" customHeight="1">
      <c r="A4" s="347"/>
      <c r="B4" s="11" t="s">
        <v>421</v>
      </c>
      <c r="C4" s="11"/>
      <c r="D4" s="11"/>
      <c r="E4" s="11"/>
      <c r="F4" s="11"/>
      <c r="G4" s="11"/>
      <c r="H4" s="11"/>
      <c r="I4" s="11"/>
      <c r="J4" s="11"/>
      <c r="K4" s="11"/>
      <c r="L4" s="11"/>
      <c r="N4" s="349"/>
      <c r="O4" s="344"/>
    </row>
    <row r="5" spans="1:35" s="348" customFormat="1" ht="16" customHeight="1">
      <c r="A5" s="347"/>
      <c r="B5" s="11" t="s">
        <v>324</v>
      </c>
      <c r="C5" s="11"/>
      <c r="D5" s="11"/>
      <c r="E5" s="11"/>
      <c r="F5" s="11"/>
      <c r="G5" s="11"/>
      <c r="H5" s="11"/>
      <c r="I5" s="11"/>
      <c r="J5" s="11"/>
      <c r="K5" s="11"/>
      <c r="L5" s="11"/>
      <c r="N5" s="349"/>
      <c r="O5" s="344"/>
    </row>
    <row r="6" spans="1:35" s="348" customFormat="1" ht="14.25" customHeight="1">
      <c r="A6" s="347"/>
      <c r="B6" s="4" t="s">
        <v>2</v>
      </c>
      <c r="C6" s="11"/>
      <c r="D6" s="11"/>
      <c r="E6" s="11"/>
      <c r="F6" s="11"/>
      <c r="G6" s="11"/>
      <c r="H6" s="11"/>
      <c r="I6" s="11"/>
      <c r="J6" s="11"/>
      <c r="K6" s="11"/>
      <c r="L6" s="11"/>
      <c r="M6" s="344"/>
      <c r="N6" s="344"/>
      <c r="O6" s="344"/>
    </row>
    <row r="7" spans="1:35" s="348" customFormat="1" ht="16" customHeight="1">
      <c r="A7" s="347"/>
      <c r="C7" s="11"/>
      <c r="D7" s="11"/>
      <c r="E7" s="11"/>
      <c r="F7" s="11"/>
      <c r="G7" s="11"/>
      <c r="H7" s="11"/>
      <c r="I7" s="11"/>
      <c r="J7" s="11"/>
      <c r="K7" s="11"/>
      <c r="L7" s="11"/>
      <c r="M7" s="344"/>
      <c r="N7" s="344"/>
      <c r="O7" s="344"/>
    </row>
    <row r="8" spans="1:35" s="348" customFormat="1" ht="16" customHeight="1">
      <c r="A8" s="347"/>
      <c r="B8" s="591" t="s">
        <v>79</v>
      </c>
      <c r="C8" s="592" t="s">
        <v>325</v>
      </c>
      <c r="D8" s="591" t="s">
        <v>44</v>
      </c>
      <c r="E8" s="592" t="s">
        <v>45</v>
      </c>
      <c r="F8" s="592" t="s">
        <v>46</v>
      </c>
      <c r="G8" s="592" t="s">
        <v>47</v>
      </c>
      <c r="H8" s="592" t="s">
        <v>48</v>
      </c>
      <c r="I8" s="592" t="s">
        <v>49</v>
      </c>
      <c r="J8" s="592" t="s">
        <v>50</v>
      </c>
      <c r="K8" s="592" t="s">
        <v>51</v>
      </c>
      <c r="L8" s="591" t="s">
        <v>96</v>
      </c>
      <c r="M8" s="344"/>
      <c r="O8" s="174"/>
      <c r="P8" s="174"/>
      <c r="Q8" s="174"/>
      <c r="R8" s="174"/>
      <c r="S8" s="174"/>
      <c r="T8" s="174"/>
      <c r="U8" s="174"/>
      <c r="V8" s="174"/>
      <c r="W8" s="174"/>
      <c r="X8" s="174"/>
      <c r="Y8" s="195"/>
      <c r="Z8" s="195"/>
      <c r="AA8" s="195"/>
      <c r="AB8" s="195"/>
      <c r="AC8" s="195"/>
      <c r="AD8" s="195"/>
      <c r="AE8" s="195"/>
      <c r="AF8" s="195"/>
      <c r="AG8" s="195"/>
      <c r="AH8" s="195"/>
      <c r="AI8" s="195"/>
    </row>
    <row r="9" spans="1:35" s="348" customFormat="1" ht="22.5" customHeight="1">
      <c r="A9" s="347"/>
      <c r="B9" s="591"/>
      <c r="C9" s="592"/>
      <c r="D9" s="591"/>
      <c r="E9" s="592"/>
      <c r="F9" s="592"/>
      <c r="G9" s="592"/>
      <c r="H9" s="592"/>
      <c r="I9" s="592"/>
      <c r="J9" s="592"/>
      <c r="K9" s="592"/>
      <c r="L9" s="591"/>
      <c r="M9" s="344"/>
      <c r="O9" s="174"/>
      <c r="P9" s="174"/>
      <c r="Q9" s="174"/>
      <c r="R9" s="174"/>
      <c r="S9" s="174"/>
      <c r="T9" s="174"/>
      <c r="U9" s="174"/>
      <c r="V9" s="174"/>
      <c r="W9" s="174"/>
      <c r="X9" s="174"/>
      <c r="Y9" s="195"/>
      <c r="Z9" s="195"/>
      <c r="AA9" s="195"/>
      <c r="AB9" s="195"/>
      <c r="AC9" s="195"/>
      <c r="AD9" s="195"/>
      <c r="AE9" s="195"/>
      <c r="AF9" s="195"/>
      <c r="AG9" s="195"/>
      <c r="AH9" s="195"/>
      <c r="AI9" s="195"/>
    </row>
    <row r="10" spans="1:35" s="348" customFormat="1" ht="19.5" customHeight="1">
      <c r="A10" s="347"/>
      <c r="B10" s="433" t="s">
        <v>84</v>
      </c>
      <c r="C10" s="424"/>
      <c r="D10" s="424"/>
      <c r="E10" s="424"/>
      <c r="F10" s="424"/>
      <c r="G10" s="424"/>
      <c r="H10" s="424"/>
      <c r="I10" s="424"/>
      <c r="J10" s="424"/>
      <c r="K10" s="435"/>
      <c r="L10" s="435"/>
      <c r="M10" s="344"/>
      <c r="O10" s="174"/>
      <c r="P10" s="174"/>
      <c r="Q10" s="174"/>
      <c r="R10" s="174"/>
      <c r="S10" s="174"/>
      <c r="T10" s="174"/>
      <c r="U10" s="174"/>
      <c r="V10" s="174"/>
      <c r="W10" s="174"/>
      <c r="X10" s="174"/>
      <c r="Y10" s="195"/>
      <c r="Z10" s="195"/>
      <c r="AA10" s="195"/>
      <c r="AB10" s="195"/>
      <c r="AC10" s="195"/>
      <c r="AD10" s="195"/>
      <c r="AE10" s="195"/>
      <c r="AF10" s="195"/>
      <c r="AG10" s="195"/>
      <c r="AH10" s="195"/>
      <c r="AI10" s="195"/>
    </row>
    <row r="11" spans="1:35" s="348" customFormat="1" ht="16" customHeight="1" outlineLevel="1">
      <c r="A11" s="347"/>
      <c r="B11" s="366" t="s">
        <v>19</v>
      </c>
      <c r="C11" s="359" t="s">
        <v>363</v>
      </c>
      <c r="D11" s="359">
        <f>'Matriz de Consumos (u.físicas)'!$N12</f>
        <v>0</v>
      </c>
      <c r="E11" s="359">
        <f>'Matriz de Consumos (u.físicas)'!$N13</f>
        <v>450.21566746600001</v>
      </c>
      <c r="F11" s="359">
        <f>'Matriz de Consumos (u.físicas)'!$N14</f>
        <v>99.685488830190366</v>
      </c>
      <c r="G11" s="359">
        <f>'Matriz de Consumos (u.físicas)'!$N15</f>
        <v>0</v>
      </c>
      <c r="H11" s="359">
        <f>'Matriz de Consumos (u.físicas)'!$N16</f>
        <v>0</v>
      </c>
      <c r="I11" s="359">
        <f>'Matriz de Consumos (u.físicas)'!$N17</f>
        <v>0</v>
      </c>
      <c r="J11" s="359">
        <f>'Matriz de Consumos (u.físicas)'!$N18</f>
        <v>214.72504199999997</v>
      </c>
      <c r="K11" s="359">
        <f>'Matriz de Consumos (u.físicas)'!$N19</f>
        <v>0</v>
      </c>
      <c r="L11" s="359">
        <f>SUM(D11:K11)</f>
        <v>764.6261982961903</v>
      </c>
      <c r="M11" s="344"/>
      <c r="N11" s="174"/>
      <c r="O11" s="174"/>
      <c r="P11" s="174"/>
      <c r="Q11" s="174"/>
      <c r="R11" s="174"/>
      <c r="S11" s="174"/>
      <c r="T11" s="174"/>
      <c r="U11" s="174"/>
      <c r="V11" s="174"/>
      <c r="W11" s="174"/>
      <c r="X11" s="174"/>
      <c r="Y11" s="195"/>
      <c r="Z11" s="195"/>
      <c r="AA11" s="195"/>
      <c r="AB11" s="195"/>
      <c r="AC11" s="195"/>
      <c r="AD11" s="195"/>
      <c r="AE11" s="195"/>
      <c r="AF11" s="195"/>
      <c r="AG11" s="195"/>
      <c r="AH11" s="195"/>
      <c r="AI11" s="195"/>
    </row>
    <row r="12" spans="1:35" s="348" customFormat="1" ht="16" customHeight="1" outlineLevel="1">
      <c r="A12" s="347"/>
      <c r="B12" s="366" t="s">
        <v>20</v>
      </c>
      <c r="C12" s="359" t="s">
        <v>330</v>
      </c>
      <c r="D12" s="359">
        <f>'Matriz de Consumos (u.físicas)'!$O12</f>
        <v>0</v>
      </c>
      <c r="E12" s="359">
        <f>'Matriz de Consumos (u.físicas)'!$O13</f>
        <v>2.6911219999999996</v>
      </c>
      <c r="F12" s="359">
        <f>'Matriz de Consumos (u.físicas)'!$O14</f>
        <v>59.202282999999987</v>
      </c>
      <c r="G12" s="359">
        <f>'Matriz de Consumos (u.físicas)'!$O15</f>
        <v>0</v>
      </c>
      <c r="H12" s="359">
        <f>'Matriz de Consumos (u.físicas)'!$O16</f>
        <v>0</v>
      </c>
      <c r="I12" s="359">
        <f>'Matriz de Consumos (u.físicas)'!$O17</f>
        <v>0</v>
      </c>
      <c r="J12" s="359">
        <f>'Matriz de Consumos (u.físicas)'!$O18</f>
        <v>77.678066699999988</v>
      </c>
      <c r="K12" s="359">
        <f>'Matriz de Consumos (u.físicas)'!$O19</f>
        <v>0</v>
      </c>
      <c r="L12" s="359">
        <f t="shared" ref="L12:L36" si="0">SUM(D12:K12)</f>
        <v>139.57147169999996</v>
      </c>
      <c r="M12" s="344"/>
      <c r="N12" s="174"/>
      <c r="O12" s="174"/>
      <c r="P12" s="174"/>
      <c r="Q12" s="174"/>
      <c r="R12" s="174"/>
      <c r="S12" s="174"/>
      <c r="T12" s="174"/>
      <c r="U12" s="174"/>
      <c r="V12" s="174"/>
      <c r="W12" s="174"/>
      <c r="X12" s="174"/>
      <c r="Y12" s="195"/>
      <c r="Z12" s="195"/>
      <c r="AA12" s="195"/>
      <c r="AB12" s="195"/>
      <c r="AC12" s="195"/>
      <c r="AD12" s="195"/>
      <c r="AE12" s="195"/>
      <c r="AF12" s="195"/>
      <c r="AG12" s="195"/>
      <c r="AH12" s="195"/>
      <c r="AI12" s="195"/>
    </row>
    <row r="13" spans="1:35" s="348" customFormat="1" ht="16" customHeight="1" outlineLevel="1">
      <c r="A13" s="347"/>
      <c r="B13" s="366" t="s">
        <v>92</v>
      </c>
      <c r="C13" s="359" t="s">
        <v>363</v>
      </c>
      <c r="D13" s="359">
        <f>'Matriz de Consumos (u.físicas)'!$P12</f>
        <v>0</v>
      </c>
      <c r="E13" s="359">
        <f>'Matriz de Consumos (u.físicas)'!$P13</f>
        <v>0</v>
      </c>
      <c r="F13" s="359">
        <f>'Matriz de Consumos (u.físicas)'!$P14</f>
        <v>0</v>
      </c>
      <c r="G13" s="359">
        <f>'Matriz de Consumos (u.físicas)'!$P15</f>
        <v>0</v>
      </c>
      <c r="H13" s="359">
        <f>'Matriz de Consumos (u.físicas)'!$P16</f>
        <v>0</v>
      </c>
      <c r="I13" s="359">
        <f>'Matriz de Consumos (u.físicas)'!$P17</f>
        <v>0</v>
      </c>
      <c r="J13" s="359">
        <f>'Matriz de Consumos (u.físicas)'!$P18</f>
        <v>245.69705500000251</v>
      </c>
      <c r="K13" s="359">
        <f>'Matriz de Consumos (u.físicas)'!$P19</f>
        <v>0</v>
      </c>
      <c r="L13" s="359">
        <f t="shared" si="0"/>
        <v>245.69705500000251</v>
      </c>
      <c r="M13" s="344"/>
      <c r="N13" s="174"/>
      <c r="O13" s="174"/>
      <c r="P13" s="174"/>
      <c r="Q13" s="174"/>
      <c r="R13" s="174"/>
      <c r="S13" s="174"/>
      <c r="T13" s="174"/>
      <c r="U13" s="174"/>
      <c r="V13" s="174"/>
      <c r="W13" s="174"/>
      <c r="X13" s="174"/>
      <c r="Y13" s="195"/>
      <c r="Z13" s="195"/>
      <c r="AA13" s="195"/>
      <c r="AB13" s="195"/>
      <c r="AC13" s="195"/>
      <c r="AD13" s="195"/>
      <c r="AE13" s="195"/>
      <c r="AF13" s="195"/>
      <c r="AG13" s="195"/>
      <c r="AH13" s="195"/>
      <c r="AI13" s="195"/>
    </row>
    <row r="14" spans="1:35" s="348" customFormat="1" ht="16" customHeight="1" outlineLevel="1">
      <c r="A14" s="347"/>
      <c r="B14" s="366" t="s">
        <v>22</v>
      </c>
      <c r="C14" s="359" t="s">
        <v>363</v>
      </c>
      <c r="D14" s="359">
        <f>'Matriz de Consumos (u.físicas)'!$Q12</f>
        <v>0</v>
      </c>
      <c r="E14" s="359">
        <f>'Matriz de Consumos (u.físicas)'!$Q13</f>
        <v>0</v>
      </c>
      <c r="F14" s="359">
        <f>'Matriz de Consumos (u.físicas)'!$Q14</f>
        <v>0</v>
      </c>
      <c r="G14" s="359">
        <f>'Matriz de Consumos (u.físicas)'!$Q15</f>
        <v>0</v>
      </c>
      <c r="H14" s="359">
        <f>'Matriz de Consumos (u.físicas)'!$Q16</f>
        <v>0</v>
      </c>
      <c r="I14" s="359">
        <f>'Matriz de Consumos (u.físicas)'!$Q17</f>
        <v>0</v>
      </c>
      <c r="J14" s="359">
        <f>'Matriz de Consumos (u.físicas)'!$Q18</f>
        <v>39.80239199999999</v>
      </c>
      <c r="K14" s="359">
        <f>'Matriz de Consumos (u.físicas)'!$Q19</f>
        <v>0</v>
      </c>
      <c r="L14" s="359">
        <f t="shared" si="0"/>
        <v>39.80239199999999</v>
      </c>
      <c r="M14" s="344"/>
      <c r="N14" s="174"/>
      <c r="O14" s="174"/>
      <c r="P14" s="174"/>
      <c r="Q14" s="174"/>
      <c r="R14" s="174"/>
      <c r="S14" s="174"/>
      <c r="T14" s="174"/>
      <c r="U14" s="174"/>
      <c r="V14" s="174"/>
      <c r="W14" s="174"/>
      <c r="X14" s="174"/>
      <c r="Y14" s="195"/>
      <c r="Z14" s="195"/>
      <c r="AA14" s="195"/>
      <c r="AB14" s="195"/>
      <c r="AC14" s="195"/>
      <c r="AD14" s="195"/>
      <c r="AE14" s="195"/>
      <c r="AF14" s="195"/>
      <c r="AG14" s="195"/>
      <c r="AH14" s="195"/>
      <c r="AI14" s="195"/>
    </row>
    <row r="15" spans="1:35" s="348" customFormat="1" ht="16" customHeight="1" outlineLevel="1">
      <c r="A15" s="347"/>
      <c r="B15" s="366" t="s">
        <v>23</v>
      </c>
      <c r="C15" s="359" t="s">
        <v>330</v>
      </c>
      <c r="D15" s="359">
        <f>'Matriz de Consumos (u.físicas)'!$R12</f>
        <v>0</v>
      </c>
      <c r="E15" s="359">
        <f>'Matriz de Consumos (u.físicas)'!$R13</f>
        <v>1.2160499999999999</v>
      </c>
      <c r="F15" s="359">
        <f>'Matriz de Consumos (u.físicas)'!$R14</f>
        <v>0.27816250000000003</v>
      </c>
      <c r="G15" s="359">
        <f>'Matriz de Consumos (u.físicas)'!$R15</f>
        <v>0</v>
      </c>
      <c r="H15" s="359">
        <f>'Matriz de Consumos (u.físicas)'!$R16</f>
        <v>0</v>
      </c>
      <c r="I15" s="359">
        <f>'Matriz de Consumos (u.físicas)'!$R17</f>
        <v>0</v>
      </c>
      <c r="J15" s="359">
        <f>'Matriz de Consumos (u.físicas)'!$R18</f>
        <v>91.321454950000003</v>
      </c>
      <c r="K15" s="359">
        <f>'Matriz de Consumos (u.físicas)'!$R19</f>
        <v>0</v>
      </c>
      <c r="L15" s="359">
        <f t="shared" si="0"/>
        <v>92.815667450000007</v>
      </c>
      <c r="M15" s="344"/>
      <c r="N15" s="174"/>
      <c r="O15" s="174"/>
      <c r="P15" s="174"/>
      <c r="Q15" s="174"/>
      <c r="R15" s="174"/>
      <c r="S15" s="174"/>
      <c r="T15" s="174"/>
      <c r="U15" s="174"/>
      <c r="V15" s="174"/>
      <c r="W15" s="174"/>
      <c r="X15" s="174"/>
      <c r="Y15" s="195"/>
      <c r="Z15" s="195"/>
      <c r="AA15" s="195"/>
      <c r="AB15" s="195"/>
      <c r="AC15" s="195"/>
      <c r="AD15" s="195"/>
      <c r="AE15" s="195"/>
      <c r="AF15" s="195"/>
      <c r="AG15" s="195"/>
      <c r="AH15" s="195"/>
      <c r="AI15" s="195"/>
    </row>
    <row r="16" spans="1:35" s="348" customFormat="1" ht="16" customHeight="1" outlineLevel="1">
      <c r="A16" s="347"/>
      <c r="B16" s="366" t="s">
        <v>24</v>
      </c>
      <c r="C16" s="359" t="s">
        <v>363</v>
      </c>
      <c r="D16" s="359">
        <f>'Matriz de Consumos (u.físicas)'!$S12</f>
        <v>0</v>
      </c>
      <c r="E16" s="359">
        <f>'Matriz de Consumos (u.físicas)'!$S13</f>
        <v>0</v>
      </c>
      <c r="F16" s="359">
        <f>'Matriz de Consumos (u.físicas)'!$S14</f>
        <v>0</v>
      </c>
      <c r="G16" s="359">
        <f>'Matriz de Consumos (u.físicas)'!$S15</f>
        <v>0</v>
      </c>
      <c r="H16" s="359">
        <f>'Matriz de Consumos (u.físicas)'!$S16</f>
        <v>0</v>
      </c>
      <c r="I16" s="359">
        <f>'Matriz de Consumos (u.físicas)'!$S17</f>
        <v>0</v>
      </c>
      <c r="J16" s="359">
        <f>'Matriz de Consumos (u.físicas)'!$S18</f>
        <v>0.63758899999999918</v>
      </c>
      <c r="K16" s="359">
        <f>'Matriz de Consumos (u.físicas)'!$S19</f>
        <v>0</v>
      </c>
      <c r="L16" s="359">
        <f t="shared" si="0"/>
        <v>0.63758899999999918</v>
      </c>
      <c r="M16" s="344"/>
      <c r="N16" s="174"/>
      <c r="O16" s="174"/>
      <c r="P16" s="174"/>
      <c r="Q16" s="174"/>
      <c r="R16" s="174"/>
      <c r="S16" s="174"/>
      <c r="T16" s="174"/>
      <c r="U16" s="174"/>
      <c r="V16" s="174"/>
      <c r="W16" s="174"/>
      <c r="X16" s="174"/>
      <c r="Y16" s="195"/>
      <c r="Z16" s="195"/>
      <c r="AA16" s="195"/>
      <c r="AB16" s="195"/>
      <c r="AC16" s="195"/>
      <c r="AD16" s="195"/>
      <c r="AE16" s="195"/>
      <c r="AF16" s="195"/>
      <c r="AG16" s="195"/>
      <c r="AH16" s="195"/>
      <c r="AI16" s="195"/>
    </row>
    <row r="17" spans="1:35" s="348" customFormat="1" ht="16" customHeight="1" outlineLevel="1">
      <c r="A17" s="347"/>
      <c r="B17" s="366" t="s">
        <v>25</v>
      </c>
      <c r="C17" s="359" t="s">
        <v>363</v>
      </c>
      <c r="D17" s="359">
        <f>'Matriz de Consumos (u.físicas)'!$T12</f>
        <v>0</v>
      </c>
      <c r="E17" s="359">
        <f>'Matriz de Consumos (u.físicas)'!$T13</f>
        <v>0</v>
      </c>
      <c r="F17" s="359">
        <f>'Matriz de Consumos (u.físicas)'!$T14</f>
        <v>0</v>
      </c>
      <c r="G17" s="359">
        <f>'Matriz de Consumos (u.físicas)'!$T15</f>
        <v>0</v>
      </c>
      <c r="H17" s="359">
        <f>'Matriz de Consumos (u.físicas)'!$T16</f>
        <v>0</v>
      </c>
      <c r="I17" s="359">
        <f>'Matriz de Consumos (u.físicas)'!$T17</f>
        <v>0</v>
      </c>
      <c r="J17" s="359">
        <f>'Matriz de Consumos (u.físicas)'!$T18</f>
        <v>9.0667040000000849</v>
      </c>
      <c r="K17" s="359">
        <f>'Matriz de Consumos (u.físicas)'!$T19</f>
        <v>0</v>
      </c>
      <c r="L17" s="359">
        <f t="shared" si="0"/>
        <v>9.0667040000000849</v>
      </c>
      <c r="M17" s="344"/>
      <c r="N17" s="174"/>
      <c r="O17" s="174"/>
      <c r="P17" s="174"/>
      <c r="Q17" s="174"/>
      <c r="R17" s="174"/>
      <c r="S17" s="174"/>
      <c r="T17" s="174"/>
      <c r="U17" s="174"/>
      <c r="V17" s="174"/>
      <c r="W17" s="174"/>
      <c r="X17" s="174"/>
      <c r="Y17" s="195"/>
      <c r="Z17" s="195"/>
      <c r="AA17" s="195"/>
      <c r="AB17" s="195"/>
      <c r="AC17" s="195"/>
      <c r="AD17" s="195"/>
      <c r="AE17" s="195"/>
      <c r="AF17" s="195"/>
      <c r="AG17" s="195"/>
      <c r="AH17" s="195"/>
      <c r="AI17" s="195"/>
    </row>
    <row r="18" spans="1:35" s="348" customFormat="1" ht="16" customHeight="1" outlineLevel="1">
      <c r="A18" s="347"/>
      <c r="B18" s="366" t="s">
        <v>26</v>
      </c>
      <c r="C18" s="359" t="s">
        <v>363</v>
      </c>
      <c r="D18" s="359">
        <f>'Matriz de Consumos (u.físicas)'!$U12</f>
        <v>0</v>
      </c>
      <c r="E18" s="359">
        <f>'Matriz de Consumos (u.físicas)'!$U13</f>
        <v>0</v>
      </c>
      <c r="F18" s="359">
        <f>'Matriz de Consumos (u.físicas)'!$U14</f>
        <v>0</v>
      </c>
      <c r="G18" s="359">
        <f>'Matriz de Consumos (u.físicas)'!$U15</f>
        <v>0</v>
      </c>
      <c r="H18" s="359">
        <f>'Matriz de Consumos (u.físicas)'!$U16</f>
        <v>0</v>
      </c>
      <c r="I18" s="359">
        <f>'Matriz de Consumos (u.físicas)'!$U17</f>
        <v>0</v>
      </c>
      <c r="J18" s="359">
        <f>'Matriz de Consumos (u.físicas)'!$U18</f>
        <v>536.84737400000006</v>
      </c>
      <c r="K18" s="359">
        <f>'Matriz de Consumos (u.físicas)'!$U19</f>
        <v>0</v>
      </c>
      <c r="L18" s="359">
        <f t="shared" si="0"/>
        <v>536.84737400000006</v>
      </c>
      <c r="M18" s="344"/>
      <c r="N18" s="174"/>
      <c r="O18" s="174"/>
      <c r="P18" s="174"/>
      <c r="Q18" s="174"/>
      <c r="R18" s="174"/>
      <c r="S18" s="174"/>
      <c r="T18" s="174"/>
      <c r="U18" s="174"/>
      <c r="V18" s="174"/>
      <c r="W18" s="174"/>
      <c r="X18" s="174"/>
      <c r="Y18" s="195"/>
      <c r="Z18" s="195"/>
      <c r="AA18" s="195"/>
      <c r="AB18" s="195"/>
      <c r="AC18" s="195"/>
      <c r="AD18" s="195"/>
      <c r="AE18" s="195"/>
      <c r="AF18" s="195"/>
      <c r="AG18" s="195"/>
      <c r="AH18" s="195"/>
      <c r="AI18" s="195"/>
    </row>
    <row r="19" spans="1:35" s="348" customFormat="1" ht="16" customHeight="1" outlineLevel="1">
      <c r="A19" s="347"/>
      <c r="B19" s="366" t="s">
        <v>27</v>
      </c>
      <c r="C19" s="359" t="s">
        <v>363</v>
      </c>
      <c r="D19" s="359">
        <f>'Matriz de Consumos (u.físicas)'!$V12</f>
        <v>0</v>
      </c>
      <c r="E19" s="359">
        <f>'Matriz de Consumos (u.físicas)'!$V13</f>
        <v>0</v>
      </c>
      <c r="F19" s="359">
        <f>'Matriz de Consumos (u.físicas)'!$V14</f>
        <v>0</v>
      </c>
      <c r="G19" s="359">
        <f>'Matriz de Consumos (u.físicas)'!$V15</f>
        <v>0</v>
      </c>
      <c r="H19" s="359">
        <f>'Matriz de Consumos (u.físicas)'!$V16</f>
        <v>0</v>
      </c>
      <c r="I19" s="359">
        <f>'Matriz de Consumos (u.físicas)'!$V17</f>
        <v>0</v>
      </c>
      <c r="J19" s="359">
        <f>'Matriz de Consumos (u.físicas)'!$V18</f>
        <v>0</v>
      </c>
      <c r="K19" s="359">
        <f>'Matriz de Consumos (u.físicas)'!$V19</f>
        <v>0</v>
      </c>
      <c r="L19" s="359">
        <f t="shared" si="0"/>
        <v>0</v>
      </c>
      <c r="M19" s="344"/>
      <c r="N19" s="174"/>
      <c r="O19" s="174"/>
      <c r="P19" s="174"/>
      <c r="Q19" s="174"/>
      <c r="R19" s="174"/>
      <c r="S19" s="174"/>
      <c r="T19" s="174"/>
      <c r="U19" s="174"/>
      <c r="V19" s="174"/>
      <c r="W19" s="174"/>
      <c r="X19" s="174"/>
      <c r="Y19" s="195"/>
      <c r="Z19" s="195"/>
      <c r="AA19" s="195"/>
      <c r="AB19" s="195"/>
      <c r="AC19" s="195"/>
      <c r="AD19" s="195"/>
      <c r="AE19" s="195"/>
      <c r="AF19" s="195"/>
      <c r="AG19" s="195"/>
      <c r="AH19" s="195"/>
      <c r="AI19" s="195"/>
    </row>
    <row r="20" spans="1:35" outlineLevel="1">
      <c r="A20" s="319"/>
      <c r="B20" s="367" t="s">
        <v>28</v>
      </c>
      <c r="C20" s="359" t="s">
        <v>330</v>
      </c>
      <c r="D20" s="359">
        <f>'Matriz de Consumos (u.físicas)'!$W12</f>
        <v>0</v>
      </c>
      <c r="E20" s="359">
        <f>'Matriz de Consumos (u.físicas)'!$W13</f>
        <v>173.97984184986859</v>
      </c>
      <c r="F20" s="359">
        <f>'Matriz de Consumos (u.físicas)'!$W14</f>
        <v>0.14559899999999998</v>
      </c>
      <c r="G20" s="359">
        <f>'Matriz de Consumos (u.físicas)'!$W15</f>
        <v>0</v>
      </c>
      <c r="H20" s="359">
        <f>'Matriz de Consumos (u.físicas)'!$W16</f>
        <v>0</v>
      </c>
      <c r="I20" s="359">
        <f>'Matriz de Consumos (u.físicas)'!$W17</f>
        <v>0</v>
      </c>
      <c r="J20" s="359">
        <f>'Matriz de Consumos (u.físicas)'!$W18</f>
        <v>0</v>
      </c>
      <c r="K20" s="359">
        <f>'Matriz de Consumos (u.físicas)'!$W19</f>
        <v>0</v>
      </c>
      <c r="L20" s="359">
        <f t="shared" si="0"/>
        <v>174.1254408498686</v>
      </c>
    </row>
    <row r="21" spans="1:35" outlineLevel="1">
      <c r="A21" s="319"/>
      <c r="B21" s="367" t="s">
        <v>93</v>
      </c>
      <c r="C21" s="359" t="s">
        <v>330</v>
      </c>
      <c r="D21" s="359">
        <f>'Matriz de Consumos (u.físicas)'!$X12</f>
        <v>0</v>
      </c>
      <c r="E21" s="359">
        <f>'Matriz de Consumos (u.físicas)'!$X13</f>
        <v>0</v>
      </c>
      <c r="F21" s="359">
        <f>'Matriz de Consumos (u.físicas)'!$X14</f>
        <v>0</v>
      </c>
      <c r="G21" s="359">
        <f>'Matriz de Consumos (u.físicas)'!$X15</f>
        <v>0</v>
      </c>
      <c r="H21" s="359">
        <f>'Matriz de Consumos (u.físicas)'!$X16</f>
        <v>0</v>
      </c>
      <c r="I21" s="359">
        <f>'Matriz de Consumos (u.físicas)'!$X17</f>
        <v>0</v>
      </c>
      <c r="J21" s="359">
        <f>'Matriz de Consumos (u.físicas)'!$X18</f>
        <v>0</v>
      </c>
      <c r="K21" s="359">
        <f>'Matriz de Consumos (u.físicas)'!$X19</f>
        <v>0</v>
      </c>
      <c r="L21" s="359">
        <f t="shared" si="0"/>
        <v>0</v>
      </c>
    </row>
    <row r="22" spans="1:35">
      <c r="A22" s="319"/>
      <c r="B22" s="370" t="s">
        <v>6</v>
      </c>
      <c r="C22" s="434" t="s">
        <v>332</v>
      </c>
      <c r="D22" s="78">
        <f>'Matriz de Consumos (u.físicas)'!$Y12</f>
        <v>0</v>
      </c>
      <c r="E22" s="78">
        <f>'Matriz de Consumos (u.físicas)'!$Y13</f>
        <v>0</v>
      </c>
      <c r="F22" s="78">
        <f>'Matriz de Consumos (u.físicas)'!$Y14</f>
        <v>0</v>
      </c>
      <c r="G22" s="78">
        <f>'Matriz de Consumos (u.físicas)'!$Y15</f>
        <v>0</v>
      </c>
      <c r="H22" s="78">
        <f>'Matriz de Consumos (u.físicas)'!$Y16</f>
        <v>0</v>
      </c>
      <c r="I22" s="78">
        <f>'Matriz de Consumos (u.físicas)'!$Y17</f>
        <v>0</v>
      </c>
      <c r="J22" s="78">
        <f>'Matriz de Consumos (u.físicas)'!$Y18</f>
        <v>0</v>
      </c>
      <c r="K22" s="78">
        <f>'Matriz de Consumos (u.físicas)'!$Y19</f>
        <v>0</v>
      </c>
      <c r="L22" s="143">
        <f t="shared" si="0"/>
        <v>0</v>
      </c>
    </row>
    <row r="23" spans="1:35">
      <c r="A23" s="319"/>
      <c r="B23" s="370" t="s">
        <v>30</v>
      </c>
      <c r="C23" s="434" t="s">
        <v>330</v>
      </c>
      <c r="D23" s="78">
        <f>'Matriz de Consumos (u.físicas)'!$Z12</f>
        <v>0</v>
      </c>
      <c r="E23" s="78">
        <f>'Matriz de Consumos (u.físicas)'!$Z13</f>
        <v>0</v>
      </c>
      <c r="F23" s="78">
        <f>'Matriz de Consumos (u.físicas)'!$Z14</f>
        <v>0</v>
      </c>
      <c r="G23" s="78">
        <f>'Matriz de Consumos (u.físicas)'!$Z15</f>
        <v>0</v>
      </c>
      <c r="H23" s="78">
        <f>'Matriz de Consumos (u.físicas)'!$Z16</f>
        <v>313.20877062857153</v>
      </c>
      <c r="I23" s="78">
        <f>'Matriz de Consumos (u.físicas)'!$Z17</f>
        <v>0</v>
      </c>
      <c r="J23" s="78">
        <f>'Matriz de Consumos (u.físicas)'!$Z18</f>
        <v>0</v>
      </c>
      <c r="K23" s="78">
        <f>'Matriz de Consumos (u.físicas)'!$Z19</f>
        <v>0</v>
      </c>
      <c r="L23" s="143">
        <f t="shared" si="0"/>
        <v>313.20877062857153</v>
      </c>
    </row>
    <row r="24" spans="1:35" ht="14.15">
      <c r="A24" s="319"/>
      <c r="B24" s="370" t="s">
        <v>31</v>
      </c>
      <c r="C24" s="434" t="s">
        <v>362</v>
      </c>
      <c r="D24" s="78">
        <f>'Matriz de Consumos (u.físicas)'!$AA12</f>
        <v>0</v>
      </c>
      <c r="E24" s="78">
        <f>'Matriz de Consumos (u.físicas)'!$AA13</f>
        <v>0</v>
      </c>
      <c r="F24" s="78">
        <f>'Matriz de Consumos (u.físicas)'!$AA14</f>
        <v>0</v>
      </c>
      <c r="G24" s="78">
        <f>'Matriz de Consumos (u.físicas)'!$AA15</f>
        <v>0</v>
      </c>
      <c r="H24" s="78">
        <f>'Matriz de Consumos (u.físicas)'!$AA16</f>
        <v>0</v>
      </c>
      <c r="I24" s="78">
        <f>'Matriz de Consumos (u.físicas)'!$AA17</f>
        <v>0</v>
      </c>
      <c r="J24" s="78">
        <f>'Matriz de Consumos (u.físicas)'!$AA18</f>
        <v>0</v>
      </c>
      <c r="K24" s="78">
        <f>'Matriz de Consumos (u.físicas)'!$AA19</f>
        <v>0</v>
      </c>
      <c r="L24" s="143">
        <f t="shared" si="0"/>
        <v>0</v>
      </c>
    </row>
    <row r="25" spans="1:35" ht="14.15">
      <c r="A25" s="319"/>
      <c r="B25" s="370" t="s">
        <v>258</v>
      </c>
      <c r="C25" s="434" t="s">
        <v>362</v>
      </c>
      <c r="D25" s="78">
        <f>'Matriz de Consumos (u.físicas)'!$AB12</f>
        <v>0</v>
      </c>
      <c r="E25" s="78">
        <f>'Matriz de Consumos (u.físicas)'!$AB13</f>
        <v>0</v>
      </c>
      <c r="F25" s="78">
        <f>'Matriz de Consumos (u.físicas)'!$AB14</f>
        <v>0</v>
      </c>
      <c r="G25" s="78">
        <f>'Matriz de Consumos (u.físicas)'!$AB15</f>
        <v>0</v>
      </c>
      <c r="H25" s="78">
        <f>'Matriz de Consumos (u.físicas)'!$AB16</f>
        <v>0</v>
      </c>
      <c r="I25" s="78">
        <f>'Matriz de Consumos (u.físicas)'!$AB17</f>
        <v>0</v>
      </c>
      <c r="J25" s="78">
        <f>'Matriz de Consumos (u.físicas)'!$AB18</f>
        <v>0</v>
      </c>
      <c r="K25" s="78">
        <f>'Matriz de Consumos (u.físicas)'!$AB19</f>
        <v>0</v>
      </c>
      <c r="L25" s="143">
        <f t="shared" si="0"/>
        <v>0</v>
      </c>
    </row>
    <row r="26" spans="1:35" ht="14.15">
      <c r="A26" s="319"/>
      <c r="B26" s="370" t="s">
        <v>95</v>
      </c>
      <c r="C26" s="434" t="s">
        <v>362</v>
      </c>
      <c r="D26" s="78">
        <f>'Matriz de Consumos (u.físicas)'!$AC12</f>
        <v>0</v>
      </c>
      <c r="E26" s="78">
        <f>'Matriz de Consumos (u.físicas)'!$AC13</f>
        <v>0</v>
      </c>
      <c r="F26" s="78">
        <f>'Matriz de Consumos (u.físicas)'!$AC14</f>
        <v>0</v>
      </c>
      <c r="G26" s="78">
        <f>'Matriz de Consumos (u.físicas)'!$AC15</f>
        <v>0</v>
      </c>
      <c r="H26" s="78">
        <f>'Matriz de Consumos (u.físicas)'!$AC16</f>
        <v>0</v>
      </c>
      <c r="I26" s="78">
        <f>'Matriz de Consumos (u.físicas)'!$AC17</f>
        <v>0</v>
      </c>
      <c r="J26" s="78">
        <f>'Matriz de Consumos (u.físicas)'!$AC18</f>
        <v>0</v>
      </c>
      <c r="K26" s="78">
        <f>'Matriz de Consumos (u.físicas)'!$AC19</f>
        <v>0</v>
      </c>
      <c r="L26" s="143">
        <f t="shared" si="0"/>
        <v>0</v>
      </c>
    </row>
    <row r="27" spans="1:35" ht="14.15">
      <c r="A27" s="319"/>
      <c r="B27" s="370" t="s">
        <v>8</v>
      </c>
      <c r="C27" s="434" t="s">
        <v>364</v>
      </c>
      <c r="D27" s="78">
        <f>'Matriz de Consumos (u.físicas)'!$AD12</f>
        <v>0</v>
      </c>
      <c r="E27" s="78">
        <f>'Matriz de Consumos (u.físicas)'!$AD13</f>
        <v>0</v>
      </c>
      <c r="F27" s="78">
        <f>'Matriz de Consumos (u.físicas)'!$AD14</f>
        <v>0</v>
      </c>
      <c r="G27" s="78">
        <f>'Matriz de Consumos (u.físicas)'!$AD15</f>
        <v>0</v>
      </c>
      <c r="H27" s="78">
        <f>'Matriz de Consumos (u.físicas)'!$AD16</f>
        <v>0</v>
      </c>
      <c r="I27" s="78">
        <f>'Matriz de Consumos (u.físicas)'!$AD17</f>
        <v>0</v>
      </c>
      <c r="J27" s="78">
        <f>'Matriz de Consumos (u.físicas)'!$AD18</f>
        <v>0</v>
      </c>
      <c r="K27" s="78">
        <f>'Matriz de Consumos (u.físicas)'!$AD19</f>
        <v>0</v>
      </c>
      <c r="L27" s="143">
        <f t="shared" si="0"/>
        <v>0</v>
      </c>
    </row>
    <row r="28" spans="1:35">
      <c r="A28" s="319"/>
      <c r="B28" s="370" t="s">
        <v>9</v>
      </c>
      <c r="C28" s="434" t="s">
        <v>330</v>
      </c>
      <c r="D28" s="78">
        <f>'Matriz de Consumos (u.físicas)'!$AE12</f>
        <v>0</v>
      </c>
      <c r="E28" s="78">
        <f>'Matriz de Consumos (u.físicas)'!$AE13</f>
        <v>0</v>
      </c>
      <c r="F28" s="78">
        <f>'Matriz de Consumos (u.físicas)'!$AE14</f>
        <v>0</v>
      </c>
      <c r="G28" s="78">
        <f>'Matriz de Consumos (u.físicas)'!$AE15</f>
        <v>0</v>
      </c>
      <c r="H28" s="78">
        <f>'Matriz de Consumos (u.físicas)'!$AE16</f>
        <v>0</v>
      </c>
      <c r="I28" s="78">
        <f>'Matriz de Consumos (u.físicas)'!$AE17</f>
        <v>0</v>
      </c>
      <c r="J28" s="78">
        <f>'Matriz de Consumos (u.físicas)'!$AE18</f>
        <v>0</v>
      </c>
      <c r="K28" s="78">
        <f>'Matriz de Consumos (u.físicas)'!$AE19</f>
        <v>0</v>
      </c>
      <c r="L28" s="143">
        <f t="shared" si="0"/>
        <v>0</v>
      </c>
    </row>
    <row r="29" spans="1:35" ht="14.15">
      <c r="A29" s="317"/>
      <c r="B29" s="370" t="s">
        <v>12</v>
      </c>
      <c r="C29" s="434" t="s">
        <v>364</v>
      </c>
      <c r="D29" s="78">
        <f>'Matriz de Consumos (u.físicas)'!$E12</f>
        <v>0</v>
      </c>
      <c r="E29" s="78">
        <f>'Matriz de Consumos (u.físicas)'!$E13</f>
        <v>3301.3631381814935</v>
      </c>
      <c r="F29" s="78">
        <f>'Matriz de Consumos (u.físicas)'!$E14</f>
        <v>110.06377454857616</v>
      </c>
      <c r="G29" s="78">
        <f>'Matriz de Consumos (u.físicas)'!$E15</f>
        <v>0</v>
      </c>
      <c r="H29" s="78">
        <f>'Matriz de Consumos (u.físicas)'!$E16</f>
        <v>0</v>
      </c>
      <c r="I29" s="78">
        <f>'Matriz de Consumos (u.físicas)'!$E17</f>
        <v>0.95097551000000002</v>
      </c>
      <c r="J29" s="78">
        <f>'Matriz de Consumos (u.físicas)'!$E18</f>
        <v>0.57242316399999893</v>
      </c>
      <c r="K29" s="78">
        <f>'Matriz de Consumos (u.físicas)'!$E19</f>
        <v>677.74408521571581</v>
      </c>
      <c r="L29" s="143">
        <f t="shared" si="0"/>
        <v>4090.694396619785</v>
      </c>
    </row>
    <row r="30" spans="1:35">
      <c r="A30" s="318"/>
      <c r="B30" s="370" t="s">
        <v>13</v>
      </c>
      <c r="C30" s="434" t="s">
        <v>330</v>
      </c>
      <c r="D30" s="78">
        <f>'Matriz de Consumos (u.físicas)'!$F12</f>
        <v>0</v>
      </c>
      <c r="E30" s="78">
        <f>'Matriz de Consumos (u.físicas)'!$F13</f>
        <v>9069.4030295600987</v>
      </c>
      <c r="F30" s="78">
        <f>'Matriz de Consumos (u.físicas)'!$F14</f>
        <v>0</v>
      </c>
      <c r="G30" s="78">
        <f>'Matriz de Consumos (u.físicas)'!$F15</f>
        <v>553.87632445714291</v>
      </c>
      <c r="H30" s="78">
        <f>'Matriz de Consumos (u.físicas)'!$F16</f>
        <v>0</v>
      </c>
      <c r="I30" s="78">
        <f>'Matriz de Consumos (u.físicas)'!$F17</f>
        <v>0</v>
      </c>
      <c r="J30" s="78">
        <f>'Matriz de Consumos (u.físicas)'!$F18</f>
        <v>0</v>
      </c>
      <c r="K30" s="78">
        <f>'Matriz de Consumos (u.físicas)'!$F19</f>
        <v>0</v>
      </c>
      <c r="L30" s="143">
        <f t="shared" si="0"/>
        <v>9623.2793540172424</v>
      </c>
    </row>
    <row r="31" spans="1:35">
      <c r="A31" s="318"/>
      <c r="B31" s="370" t="s">
        <v>82</v>
      </c>
      <c r="C31" s="434" t="s">
        <v>330</v>
      </c>
      <c r="D31" s="78">
        <f>'Matriz de Consumos (u.físicas)'!$G12</f>
        <v>0</v>
      </c>
      <c r="E31" s="78">
        <f>'Matriz de Consumos (u.físicas)'!$G13</f>
        <v>1601.4033854298289</v>
      </c>
      <c r="F31" s="78">
        <f>'Matriz de Consumos (u.físicas)'!$G14</f>
        <v>5696.9275651181442</v>
      </c>
      <c r="G31" s="78">
        <f>'Matriz de Consumos (u.físicas)'!$G15</f>
        <v>0</v>
      </c>
      <c r="H31" s="78">
        <f>'Matriz de Consumos (u.físicas)'!$G16</f>
        <v>0</v>
      </c>
      <c r="I31" s="78">
        <f>'Matriz de Consumos (u.físicas)'!$G17</f>
        <v>0</v>
      </c>
      <c r="J31" s="78">
        <f>'Matriz de Consumos (u.físicas)'!$G18</f>
        <v>0</v>
      </c>
      <c r="K31" s="78">
        <f>'Matriz de Consumos (u.físicas)'!$G19</f>
        <v>0</v>
      </c>
      <c r="L31" s="143">
        <f t="shared" si="0"/>
        <v>7298.3309505479729</v>
      </c>
    </row>
    <row r="32" spans="1:35">
      <c r="A32" s="318"/>
      <c r="B32" s="492" t="s">
        <v>15</v>
      </c>
      <c r="C32" s="434" t="s">
        <v>332</v>
      </c>
      <c r="D32" s="78">
        <f>+'Matriz de Consumos (u.físicas)'!I12</f>
        <v>0</v>
      </c>
      <c r="E32" s="78">
        <f>+'Matriz de Consumos (u.físicas)'!I13</f>
        <v>17904.691054150004</v>
      </c>
      <c r="F32" s="78">
        <f>+'Matriz de Consumos (u.físicas)'!I14</f>
        <v>167.58204199999994</v>
      </c>
      <c r="G32" s="78">
        <f>+'Matriz de Consumos (u.físicas)'!I15</f>
        <v>0</v>
      </c>
      <c r="H32" s="78">
        <f>+'Matriz de Consumos (u.físicas)'!I16</f>
        <v>0</v>
      </c>
      <c r="I32" s="78">
        <f>+'Matriz de Consumos (u.físicas)'!I17</f>
        <v>0</v>
      </c>
      <c r="J32" s="78">
        <f>+'Matriz de Consumos (u.físicas)'!I18</f>
        <v>0</v>
      </c>
      <c r="K32" s="78">
        <f>+'Matriz de Consumos (u.físicas)'!I19</f>
        <v>0</v>
      </c>
      <c r="L32" s="143">
        <f t="shared" si="0"/>
        <v>18072.273096150002</v>
      </c>
    </row>
    <row r="33" spans="1:12">
      <c r="A33" s="318"/>
      <c r="B33" s="492" t="s">
        <v>16</v>
      </c>
      <c r="C33" s="434" t="s">
        <v>332</v>
      </c>
      <c r="D33" s="78">
        <f>+'Matriz de Consumos (u.físicas)'!J12</f>
        <v>0</v>
      </c>
      <c r="E33" s="78">
        <f>+'Matriz de Consumos (u.físicas)'!J13</f>
        <v>7627.8558075519231</v>
      </c>
      <c r="F33" s="78">
        <f>+'Matriz de Consumos (u.físicas)'!J14</f>
        <v>0.24220000000000003</v>
      </c>
      <c r="G33" s="78">
        <f>+'Matriz de Consumos (u.físicas)'!J15</f>
        <v>0</v>
      </c>
      <c r="H33" s="78">
        <f>+'Matriz de Consumos (u.físicas)'!J16</f>
        <v>0</v>
      </c>
      <c r="I33" s="78">
        <f>+'Matriz de Consumos (u.físicas)'!J17</f>
        <v>0</v>
      </c>
      <c r="J33" s="78">
        <f>+'Matriz de Consumos (u.físicas)'!J18</f>
        <v>0</v>
      </c>
      <c r="K33" s="78">
        <f>+'Matriz de Consumos (u.físicas)'!J19</f>
        <v>0</v>
      </c>
      <c r="L33" s="143">
        <f t="shared" si="0"/>
        <v>7628.0980075519228</v>
      </c>
    </row>
    <row r="34" spans="1:12">
      <c r="A34" s="318"/>
      <c r="B34" s="492" t="s">
        <v>17</v>
      </c>
      <c r="C34" s="434" t="s">
        <v>332</v>
      </c>
      <c r="D34" s="78">
        <f>+'Matriz de Consumos (u.físicas)'!K12</f>
        <v>0</v>
      </c>
      <c r="E34" s="78">
        <f>+'Matriz de Consumos (u.físicas)'!K13</f>
        <v>10506.579664022876</v>
      </c>
      <c r="F34" s="78">
        <f>+'Matriz de Consumos (u.físicas)'!K14</f>
        <v>58.786470179999988</v>
      </c>
      <c r="G34" s="78">
        <f>+'Matriz de Consumos (u.físicas)'!K15</f>
        <v>0</v>
      </c>
      <c r="H34" s="78">
        <f>+'Matriz de Consumos (u.físicas)'!K16</f>
        <v>0</v>
      </c>
      <c r="I34" s="78">
        <f>+'Matriz de Consumos (u.físicas)'!K17</f>
        <v>0</v>
      </c>
      <c r="J34" s="78">
        <f>+'Matriz de Consumos (u.físicas)'!K18</f>
        <v>0</v>
      </c>
      <c r="K34" s="78">
        <f>+'Matriz de Consumos (u.físicas)'!K19</f>
        <v>0</v>
      </c>
      <c r="L34" s="143">
        <f t="shared" si="0"/>
        <v>10565.366134202877</v>
      </c>
    </row>
    <row r="35" spans="1:12" ht="14.15">
      <c r="A35" s="318"/>
      <c r="B35" s="370" t="s">
        <v>18</v>
      </c>
      <c r="C35" s="434" t="s">
        <v>364</v>
      </c>
      <c r="D35" s="78">
        <f>'Matriz de Consumos (u.físicas)'!$L12</f>
        <v>0</v>
      </c>
      <c r="E35" s="78">
        <f>'Matriz de Consumos (u.físicas)'!$L13</f>
        <v>75.141491816786584</v>
      </c>
      <c r="F35" s="78">
        <f>'Matriz de Consumos (u.físicas)'!$L14</f>
        <v>25.448936</v>
      </c>
      <c r="G35" s="78">
        <f>'Matriz de Consumos (u.físicas)'!$L15</f>
        <v>0</v>
      </c>
      <c r="H35" s="78">
        <f>'Matriz de Consumos (u.físicas)'!$L16</f>
        <v>0</v>
      </c>
      <c r="I35" s="78">
        <f>'Matriz de Consumos (u.físicas)'!$L17</f>
        <v>0</v>
      </c>
      <c r="J35" s="78">
        <f>'Matriz de Consumos (u.físicas)'!$L18</f>
        <v>0</v>
      </c>
      <c r="K35" s="78">
        <f>'Matriz de Consumos (u.físicas)'!$L19</f>
        <v>0</v>
      </c>
      <c r="L35" s="143">
        <f t="shared" si="0"/>
        <v>100.59042781678659</v>
      </c>
    </row>
    <row r="36" spans="1:12">
      <c r="A36" s="318"/>
      <c r="B36" s="370" t="s">
        <v>400</v>
      </c>
      <c r="C36" s="434" t="s">
        <v>332</v>
      </c>
      <c r="D36" s="78">
        <f>'Matriz de Consumos (u.físicas)'!$M$12</f>
        <v>0</v>
      </c>
      <c r="E36" s="78">
        <f>'Matriz de Consumos (u.físicas)'!$M$13</f>
        <v>3239.9999999999995</v>
      </c>
      <c r="F36" s="78">
        <f>'Matriz de Consumos (u.físicas)'!$M$14</f>
        <v>0</v>
      </c>
      <c r="G36" s="78">
        <f>'Matriz de Consumos (u.físicas)'!$M$15</f>
        <v>0</v>
      </c>
      <c r="H36" s="78">
        <f>'Matriz de Consumos (u.físicas)'!$M$16</f>
        <v>0</v>
      </c>
      <c r="I36" s="78">
        <f>'Matriz de Consumos (u.físicas)'!$M$17</f>
        <v>0</v>
      </c>
      <c r="J36" s="78">
        <f>'Matriz de Consumos (u.físicas)'!$M$18</f>
        <v>0</v>
      </c>
      <c r="K36" s="78">
        <f>'Matriz de Consumos (u.físicas)'!$M$19</f>
        <v>0</v>
      </c>
      <c r="L36" s="143">
        <f t="shared" si="0"/>
        <v>3239.9999999999995</v>
      </c>
    </row>
    <row r="37" spans="1:12">
      <c r="A37" s="318"/>
      <c r="B37" s="383" t="s">
        <v>423</v>
      </c>
      <c r="C37" s="394" t="s">
        <v>330</v>
      </c>
      <c r="D37" s="78">
        <f>'Matriz de Consumos (u.físicas)'!$H$12</f>
        <v>0</v>
      </c>
      <c r="E37" s="78">
        <f>'Matriz de Consumos (u.físicas)'!$H$13</f>
        <v>0</v>
      </c>
      <c r="F37" s="78">
        <f>'Matriz de Consumos (u.físicas)'!$H$14</f>
        <v>8470.0234999999975</v>
      </c>
      <c r="G37" s="78">
        <f>'Matriz de Consumos (u.físicas)'!$H$15</f>
        <v>0</v>
      </c>
      <c r="H37" s="78">
        <f>'Matriz de Consumos (u.físicas)'!$H$16</f>
        <v>0</v>
      </c>
      <c r="I37" s="78">
        <f>'Matriz de Consumos (u.físicas)'!$H$17</f>
        <v>0</v>
      </c>
      <c r="J37" s="78">
        <f>'Matriz de Consumos (u.físicas)'!$H$18</f>
        <v>0</v>
      </c>
      <c r="K37" s="78">
        <f>'Matriz de Consumos (u.físicas)'!$H$19</f>
        <v>0</v>
      </c>
      <c r="L37" s="143">
        <f t="shared" ref="L37" si="1">SUM(D37:K37)</f>
        <v>8470.0234999999975</v>
      </c>
    </row>
    <row r="38" spans="1:12">
      <c r="A38" s="318"/>
      <c r="B38" s="318"/>
      <c r="C38" s="318"/>
      <c r="D38" s="318"/>
      <c r="E38" s="318"/>
      <c r="F38" s="318"/>
      <c r="G38" s="318"/>
      <c r="H38" s="318"/>
      <c r="I38" s="318"/>
      <c r="J38" s="318"/>
    </row>
    <row r="39" spans="1:12">
      <c r="A39" s="80"/>
      <c r="B39" s="80"/>
      <c r="C39" s="318"/>
      <c r="D39" s="318"/>
      <c r="E39" s="318"/>
      <c r="F39" s="318"/>
      <c r="G39" s="318"/>
      <c r="H39" s="318"/>
      <c r="I39" s="318"/>
      <c r="J39" s="318"/>
    </row>
    <row r="40" spans="1:12">
      <c r="A40" s="80"/>
      <c r="B40" s="80" t="s">
        <v>340</v>
      </c>
      <c r="C40" s="318"/>
      <c r="D40" s="318"/>
      <c r="E40" s="318"/>
      <c r="F40" s="318"/>
      <c r="G40" s="318"/>
      <c r="H40" s="318"/>
      <c r="I40" s="318"/>
      <c r="J40" s="318"/>
    </row>
    <row r="41" spans="1:12">
      <c r="A41" s="80"/>
      <c r="B41" s="80" t="s">
        <v>341</v>
      </c>
    </row>
    <row r="42" spans="1:12">
      <c r="A42" s="80"/>
      <c r="B42" s="80" t="s">
        <v>342</v>
      </c>
    </row>
    <row r="43" spans="1:12">
      <c r="A43" s="80"/>
      <c r="B43" s="80" t="s">
        <v>244</v>
      </c>
    </row>
    <row r="44" spans="1:12">
      <c r="A44" s="80"/>
      <c r="B44" s="80" t="s">
        <v>424</v>
      </c>
    </row>
    <row r="45" spans="1:12">
      <c r="A45" s="80"/>
      <c r="B45" s="80"/>
    </row>
    <row r="46" spans="1:12">
      <c r="A46" s="80"/>
      <c r="B46" s="80"/>
    </row>
  </sheetData>
  <mergeCells count="11">
    <mergeCell ref="L8:L9"/>
    <mergeCell ref="G8:G9"/>
    <mergeCell ref="H8:H9"/>
    <mergeCell ref="I8:I9"/>
    <mergeCell ref="J8:J9"/>
    <mergeCell ref="K8:K9"/>
    <mergeCell ref="B8:B9"/>
    <mergeCell ref="C8:C9"/>
    <mergeCell ref="D8:D9"/>
    <mergeCell ref="E8:E9"/>
    <mergeCell ref="F8:F9"/>
  </mergeCells>
  <hyperlinks>
    <hyperlink ref="B6" location="Índice!A1" display="VOLVER A INDICE" xr:uid="{00000000-0004-0000-1C00-000000000000}"/>
  </hyperlinks>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2:S52"/>
  <sheetViews>
    <sheetView workbookViewId="0"/>
  </sheetViews>
  <sheetFormatPr baseColWidth="10" defaultColWidth="11.3828125" defaultRowHeight="12.45"/>
  <cols>
    <col min="1" max="1" width="1.84375" style="145" customWidth="1"/>
    <col min="2" max="4" width="11.3828125" style="145"/>
    <col min="5" max="5" width="8.53515625" style="145" customWidth="1"/>
    <col min="6" max="6" width="16.3046875" style="145" customWidth="1"/>
    <col min="7" max="7" width="2.3828125" style="145" customWidth="1"/>
    <col min="8" max="10" width="11.3828125" style="145"/>
    <col min="11" max="11" width="6.15234375" style="145" customWidth="1"/>
    <col min="12" max="12" width="21" style="145" bestFit="1" customWidth="1"/>
    <col min="13" max="13" width="0.3046875" style="145" customWidth="1"/>
    <col min="14" max="14" width="1.3046875" style="145" customWidth="1"/>
    <col min="15" max="17" width="11.3828125" style="145"/>
    <col min="18" max="18" width="10.53515625" style="145" customWidth="1"/>
    <col min="19" max="19" width="17.15234375" style="145" bestFit="1" customWidth="1"/>
    <col min="20" max="16384" width="11.3828125" style="145"/>
  </cols>
  <sheetData>
    <row r="2" spans="1:19">
      <c r="B2" s="417" t="s">
        <v>361</v>
      </c>
    </row>
    <row r="3" spans="1:19">
      <c r="B3" s="11"/>
    </row>
    <row r="4" spans="1:19" ht="24.9">
      <c r="B4" s="475" t="s">
        <v>107</v>
      </c>
      <c r="C4" s="476"/>
      <c r="D4" s="477"/>
      <c r="E4" s="476"/>
      <c r="F4" s="478" t="s">
        <v>108</v>
      </c>
      <c r="H4" s="475" t="s">
        <v>505</v>
      </c>
      <c r="I4" s="476"/>
      <c r="J4" s="477"/>
      <c r="K4" s="476"/>
      <c r="L4" s="478" t="s">
        <v>505</v>
      </c>
    </row>
    <row r="5" spans="1:19" ht="14.25" customHeight="1"/>
    <row r="6" spans="1:19" s="479" customFormat="1" ht="20.25" customHeight="1">
      <c r="B6" s="589" t="s">
        <v>109</v>
      </c>
      <c r="C6" s="589"/>
      <c r="D6" s="589"/>
      <c r="E6" s="589"/>
      <c r="F6" s="589"/>
      <c r="G6" s="189"/>
      <c r="H6" s="491" t="s">
        <v>110</v>
      </c>
      <c r="I6" s="491"/>
      <c r="J6" s="491"/>
      <c r="K6" s="491"/>
      <c r="L6" s="491"/>
      <c r="M6" s="491"/>
      <c r="N6" s="189"/>
      <c r="O6" s="590" t="s">
        <v>111</v>
      </c>
      <c r="P6" s="590"/>
      <c r="Q6" s="590"/>
      <c r="R6" s="590"/>
      <c r="S6" s="590"/>
    </row>
    <row r="7" spans="1:19" s="149" customFormat="1" ht="18" customHeight="1">
      <c r="B7" s="486" t="s">
        <v>391</v>
      </c>
      <c r="C7" s="473"/>
      <c r="D7" s="473"/>
      <c r="E7" s="473"/>
      <c r="F7" s="480" t="s">
        <v>112</v>
      </c>
      <c r="G7" s="145"/>
      <c r="H7" s="488" t="s">
        <v>378</v>
      </c>
      <c r="I7" s="488"/>
      <c r="J7" s="488"/>
      <c r="K7" s="488"/>
      <c r="L7" s="482" t="s">
        <v>113</v>
      </c>
      <c r="M7" s="482"/>
      <c r="N7" s="189"/>
      <c r="O7" s="489" t="s">
        <v>508</v>
      </c>
      <c r="P7" s="489"/>
      <c r="Q7" s="489"/>
      <c r="R7" s="489"/>
      <c r="S7" s="485" t="s">
        <v>116</v>
      </c>
    </row>
    <row r="8" spans="1:19" s="149" customFormat="1" ht="18" customHeight="1">
      <c r="B8" s="486" t="s">
        <v>366</v>
      </c>
      <c r="C8" s="473"/>
      <c r="D8" s="473"/>
      <c r="E8" s="473"/>
      <c r="F8" s="480" t="s">
        <v>114</v>
      </c>
      <c r="G8" s="145"/>
      <c r="H8" s="488" t="s">
        <v>379</v>
      </c>
      <c r="I8" s="488"/>
      <c r="J8" s="488"/>
      <c r="K8" s="488"/>
      <c r="L8" s="482" t="s">
        <v>115</v>
      </c>
      <c r="M8" s="482"/>
      <c r="N8" s="189"/>
      <c r="O8" s="489" t="s">
        <v>509</v>
      </c>
      <c r="P8" s="489"/>
      <c r="Q8" s="489"/>
      <c r="R8" s="489"/>
      <c r="S8" s="485" t="s">
        <v>119</v>
      </c>
    </row>
    <row r="9" spans="1:19" s="149" customFormat="1" ht="18" customHeight="1">
      <c r="B9" s="486" t="s">
        <v>367</v>
      </c>
      <c r="C9" s="473"/>
      <c r="D9" s="473"/>
      <c r="E9" s="473"/>
      <c r="F9" s="480" t="s">
        <v>117</v>
      </c>
      <c r="G9" s="145"/>
      <c r="H9" s="488" t="s">
        <v>380</v>
      </c>
      <c r="I9" s="488"/>
      <c r="J9" s="488"/>
      <c r="K9" s="488"/>
      <c r="L9" s="482" t="s">
        <v>118</v>
      </c>
      <c r="M9" s="482"/>
      <c r="N9" s="189"/>
      <c r="O9" s="489" t="s">
        <v>510</v>
      </c>
      <c r="P9" s="489"/>
      <c r="Q9" s="489"/>
      <c r="R9" s="489"/>
      <c r="S9" s="485" t="s">
        <v>122</v>
      </c>
    </row>
    <row r="10" spans="1:19" s="149" customFormat="1" ht="18" customHeight="1">
      <c r="B10" s="486" t="s">
        <v>368</v>
      </c>
      <c r="C10" s="473"/>
      <c r="D10" s="473"/>
      <c r="E10" s="473"/>
      <c r="F10" s="480" t="s">
        <v>120</v>
      </c>
      <c r="G10" s="145"/>
      <c r="H10" s="488" t="s">
        <v>381</v>
      </c>
      <c r="I10" s="488"/>
      <c r="J10" s="488"/>
      <c r="K10" s="488"/>
      <c r="L10" s="482" t="s">
        <v>121</v>
      </c>
      <c r="M10" s="482"/>
      <c r="N10" s="189"/>
      <c r="O10" s="489" t="s">
        <v>511</v>
      </c>
      <c r="P10" s="489"/>
      <c r="Q10" s="489"/>
      <c r="R10" s="489"/>
      <c r="S10" s="485" t="s">
        <v>497</v>
      </c>
    </row>
    <row r="11" spans="1:19" s="149" customFormat="1" ht="18" customHeight="1">
      <c r="B11" s="486" t="s">
        <v>369</v>
      </c>
      <c r="C11" s="473"/>
      <c r="D11" s="473"/>
      <c r="E11" s="473"/>
      <c r="F11" s="480" t="s">
        <v>123</v>
      </c>
      <c r="G11" s="145"/>
      <c r="H11" s="488" t="s">
        <v>382</v>
      </c>
      <c r="I11" s="488"/>
      <c r="J11" s="488"/>
      <c r="K11" s="488"/>
      <c r="L11" s="482" t="s">
        <v>124</v>
      </c>
      <c r="M11" s="482"/>
      <c r="N11" s="189"/>
      <c r="O11" s="489" t="s">
        <v>512</v>
      </c>
      <c r="P11" s="489"/>
      <c r="Q11" s="489"/>
      <c r="R11" s="489"/>
      <c r="S11" s="485" t="s">
        <v>125</v>
      </c>
    </row>
    <row r="12" spans="1:19" s="149" customFormat="1" ht="18" customHeight="1">
      <c r="B12" s="486" t="s">
        <v>370</v>
      </c>
      <c r="C12" s="473"/>
      <c r="D12" s="473"/>
      <c r="E12" s="473"/>
      <c r="F12" s="480" t="s">
        <v>126</v>
      </c>
      <c r="G12" s="145"/>
      <c r="H12" s="488" t="s">
        <v>383</v>
      </c>
      <c r="I12" s="488"/>
      <c r="J12" s="488"/>
      <c r="K12" s="488"/>
      <c r="L12" s="482" t="s">
        <v>127</v>
      </c>
      <c r="M12" s="482"/>
      <c r="N12" s="189"/>
      <c r="O12" s="484"/>
      <c r="P12" s="484"/>
      <c r="Q12" s="484"/>
      <c r="R12" s="484"/>
      <c r="S12" s="390"/>
    </row>
    <row r="13" spans="1:19" s="149" customFormat="1" ht="18" customHeight="1">
      <c r="B13" s="486" t="s">
        <v>371</v>
      </c>
      <c r="C13" s="473"/>
      <c r="D13" s="473"/>
      <c r="E13" s="473"/>
      <c r="F13" s="480" t="s">
        <v>128</v>
      </c>
      <c r="G13" s="145"/>
      <c r="H13" s="488" t="s">
        <v>384</v>
      </c>
      <c r="I13" s="488"/>
      <c r="J13" s="488"/>
      <c r="K13" s="488"/>
      <c r="L13" s="482" t="s">
        <v>129</v>
      </c>
      <c r="M13" s="482"/>
      <c r="N13" s="189"/>
      <c r="O13" s="484"/>
      <c r="P13" s="484"/>
      <c r="Q13" s="484"/>
      <c r="R13" s="484"/>
      <c r="S13" s="390"/>
    </row>
    <row r="14" spans="1:19" s="149" customFormat="1" ht="18" customHeight="1">
      <c r="A14" s="150"/>
      <c r="B14" s="486" t="s">
        <v>372</v>
      </c>
      <c r="C14" s="473"/>
      <c r="D14" s="473"/>
      <c r="E14" s="473"/>
      <c r="F14" s="480" t="s">
        <v>130</v>
      </c>
      <c r="G14" s="145"/>
      <c r="H14" s="488" t="s">
        <v>385</v>
      </c>
      <c r="I14" s="488"/>
      <c r="J14" s="488"/>
      <c r="K14" s="488"/>
      <c r="L14" s="482" t="s">
        <v>131</v>
      </c>
      <c r="M14" s="482"/>
      <c r="N14" s="189"/>
      <c r="O14" s="484"/>
      <c r="P14" s="484"/>
      <c r="Q14" s="484"/>
      <c r="R14" s="484"/>
      <c r="S14" s="472"/>
    </row>
    <row r="15" spans="1:19" s="149" customFormat="1" ht="18" customHeight="1">
      <c r="B15" s="486" t="s">
        <v>373</v>
      </c>
      <c r="C15" s="473"/>
      <c r="D15" s="473"/>
      <c r="E15" s="473"/>
      <c r="F15" s="480" t="s">
        <v>132</v>
      </c>
      <c r="G15" s="145"/>
      <c r="H15" s="488" t="s">
        <v>386</v>
      </c>
      <c r="I15" s="488"/>
      <c r="J15" s="488"/>
      <c r="K15" s="488"/>
      <c r="L15" s="482" t="s">
        <v>133</v>
      </c>
      <c r="M15" s="482"/>
      <c r="N15" s="189"/>
      <c r="O15" s="484"/>
      <c r="P15" s="484"/>
      <c r="Q15" s="484"/>
      <c r="R15" s="484"/>
      <c r="S15" s="390"/>
    </row>
    <row r="16" spans="1:19" s="149" customFormat="1" ht="18" customHeight="1">
      <c r="B16" s="486" t="s">
        <v>374</v>
      </c>
      <c r="C16" s="473"/>
      <c r="D16" s="473"/>
      <c r="E16" s="473"/>
      <c r="F16" s="480" t="s">
        <v>134</v>
      </c>
      <c r="G16" s="145"/>
      <c r="H16" s="490" t="s">
        <v>387</v>
      </c>
      <c r="I16" s="488"/>
      <c r="J16" s="488"/>
      <c r="K16" s="488"/>
      <c r="L16" s="482" t="s">
        <v>135</v>
      </c>
      <c r="M16" s="482"/>
      <c r="N16" s="189"/>
      <c r="O16" s="484"/>
      <c r="P16" s="484"/>
      <c r="Q16" s="484"/>
      <c r="R16" s="484"/>
      <c r="S16" s="390"/>
    </row>
    <row r="17" spans="2:19" s="149" customFormat="1" ht="18" customHeight="1">
      <c r="B17" s="486" t="s">
        <v>496</v>
      </c>
      <c r="C17" s="473"/>
      <c r="D17" s="473"/>
      <c r="E17" s="473"/>
      <c r="F17" s="480" t="s">
        <v>136</v>
      </c>
      <c r="G17" s="145"/>
      <c r="H17" s="490" t="s">
        <v>388</v>
      </c>
      <c r="I17" s="488"/>
      <c r="J17" s="488"/>
      <c r="K17" s="488"/>
      <c r="L17" s="482" t="s">
        <v>360</v>
      </c>
      <c r="M17" s="483"/>
      <c r="N17" s="189"/>
      <c r="O17" s="484"/>
      <c r="P17" s="484"/>
      <c r="Q17" s="484"/>
      <c r="R17" s="484"/>
      <c r="S17" s="390"/>
    </row>
    <row r="18" spans="2:19" s="149" customFormat="1" ht="18" customHeight="1">
      <c r="B18" s="487" t="s">
        <v>375</v>
      </c>
      <c r="C18" s="473"/>
      <c r="D18" s="473"/>
      <c r="E18" s="473"/>
      <c r="F18" s="480" t="s">
        <v>135</v>
      </c>
      <c r="G18" s="145"/>
      <c r="H18" s="490" t="s">
        <v>389</v>
      </c>
      <c r="I18" s="490"/>
      <c r="J18" s="488"/>
      <c r="K18" s="488"/>
      <c r="L18" s="482" t="s">
        <v>137</v>
      </c>
      <c r="M18" s="482"/>
      <c r="N18" s="189"/>
      <c r="O18" s="484"/>
      <c r="P18" s="484"/>
      <c r="Q18" s="484"/>
      <c r="R18" s="484"/>
      <c r="S18" s="390"/>
    </row>
    <row r="19" spans="2:19" s="149" customFormat="1" ht="18" customHeight="1">
      <c r="B19" s="487" t="s">
        <v>376</v>
      </c>
      <c r="C19" s="474"/>
      <c r="D19" s="473"/>
      <c r="E19" s="473"/>
      <c r="F19" s="480" t="s">
        <v>359</v>
      </c>
      <c r="G19" s="145"/>
      <c r="H19" s="390"/>
      <c r="I19" s="390"/>
      <c r="J19" s="390"/>
      <c r="K19" s="390"/>
      <c r="L19" s="484"/>
      <c r="M19" s="390"/>
      <c r="N19" s="145"/>
      <c r="O19" s="390"/>
      <c r="P19" s="390"/>
      <c r="Q19" s="390"/>
      <c r="R19" s="390"/>
      <c r="S19" s="390"/>
    </row>
    <row r="20" spans="2:19" s="149" customFormat="1" ht="18" customHeight="1">
      <c r="B20" s="487" t="s">
        <v>377</v>
      </c>
      <c r="C20" s="474"/>
      <c r="D20" s="473"/>
      <c r="E20" s="473"/>
      <c r="F20" s="480" t="s">
        <v>137</v>
      </c>
      <c r="G20" s="145"/>
      <c r="H20" s="390"/>
      <c r="I20" s="390"/>
      <c r="J20" s="390"/>
      <c r="K20" s="390"/>
      <c r="L20" s="390"/>
      <c r="M20" s="390"/>
      <c r="N20" s="390"/>
      <c r="O20" s="390"/>
      <c r="P20" s="390"/>
      <c r="Q20" s="390"/>
      <c r="R20" s="390"/>
      <c r="S20" s="390"/>
    </row>
    <row r="21" spans="2:19" s="149" customFormat="1">
      <c r="F21" s="481"/>
      <c r="G21" s="145"/>
    </row>
    <row r="22" spans="2:19" s="149" customFormat="1">
      <c r="F22" s="481"/>
      <c r="G22" s="145"/>
    </row>
    <row r="23" spans="2:19" s="149" customFormat="1" ht="21" customHeight="1">
      <c r="G23" s="145"/>
    </row>
    <row r="24" spans="2:19" s="149" customFormat="1" ht="21" customHeight="1"/>
    <row r="25" spans="2:19" s="149" customFormat="1" ht="21" customHeight="1"/>
    <row r="26" spans="2:19" s="149" customFormat="1" ht="21" customHeight="1"/>
    <row r="27" spans="2:19" s="149" customFormat="1" ht="21" customHeight="1"/>
    <row r="28" spans="2:19" s="149" customFormat="1" ht="21" customHeight="1"/>
    <row r="29" spans="2:19" s="149" customFormat="1" ht="21" customHeight="1"/>
    <row r="30" spans="2:19" s="149" customFormat="1" ht="21" customHeight="1"/>
    <row r="31" spans="2:19" s="149" customFormat="1" ht="21" customHeight="1"/>
    <row r="32" spans="2:19" s="149" customFormat="1" ht="21" customHeight="1"/>
    <row r="33" s="149" customFormat="1"/>
    <row r="34" s="149" customFormat="1"/>
    <row r="35" s="149" customFormat="1"/>
    <row r="36" s="149" customFormat="1" ht="28.5" customHeight="1"/>
    <row r="37" s="149" customFormat="1"/>
    <row r="38" s="149" customFormat="1"/>
    <row r="39" s="149" customFormat="1"/>
    <row r="40" s="149" customFormat="1"/>
    <row r="41" s="149" customFormat="1"/>
    <row r="42" s="149" customFormat="1"/>
    <row r="43" s="149" customFormat="1"/>
    <row r="44" s="149" customFormat="1"/>
    <row r="45" s="149" customFormat="1"/>
    <row r="46" s="149" customFormat="1"/>
    <row r="47" s="149" customFormat="1"/>
    <row r="48" s="149" customFormat="1"/>
    <row r="49" s="149" customFormat="1"/>
    <row r="50" s="149" customFormat="1"/>
    <row r="51" s="149" customFormat="1"/>
    <row r="52" s="149" customFormat="1"/>
  </sheetData>
  <mergeCells count="2">
    <mergeCell ref="B6:F6"/>
    <mergeCell ref="O6:S6"/>
  </mergeCells>
  <hyperlinks>
    <hyperlink ref="F8" location="CUADRO2!A1" display="CUADRO2" xr:uid="{00000000-0004-0000-0200-000000000000}"/>
    <hyperlink ref="F9" location="CUADRO3!A1" display="CUADRO3" xr:uid="{00000000-0004-0000-0200-000001000000}"/>
    <hyperlink ref="F10" location="CUADRO4!A1" display="CUADRO4" xr:uid="{00000000-0004-0000-0200-000002000000}"/>
    <hyperlink ref="F11" location="CUADRO5!A1" display="CUADRO5" xr:uid="{00000000-0004-0000-0200-000003000000}"/>
    <hyperlink ref="F12" location="CUADRO6!A1" display="CUADRO6" xr:uid="{00000000-0004-0000-0200-000004000000}"/>
    <hyperlink ref="F13" location="CUADRO7!A1" display="CUADRO7" xr:uid="{00000000-0004-0000-0200-000005000000}"/>
    <hyperlink ref="F14" location="CUADRO8!A1" display="CUADRO8" xr:uid="{00000000-0004-0000-0200-000006000000}"/>
    <hyperlink ref="F15" location="CUADRO9!A1" display="CUADRO9" xr:uid="{00000000-0004-0000-0200-000007000000}"/>
    <hyperlink ref="F17" location="CUADRO11!A1" display="CUADRO11" xr:uid="{00000000-0004-0000-0200-000008000000}"/>
    <hyperlink ref="L7" location="CUADRO12!A1" display="CUADRO12" xr:uid="{00000000-0004-0000-0200-000009000000}"/>
    <hyperlink ref="L8" location="CUADRO13!A1" display="CUADRO13" xr:uid="{00000000-0004-0000-0200-00000A000000}"/>
    <hyperlink ref="L9" location="CUADRO14!A1" display="CUADRO14" xr:uid="{00000000-0004-0000-0200-00000B000000}"/>
    <hyperlink ref="L10" location="CUADRO15!A1" display="CUADRO15" xr:uid="{00000000-0004-0000-0200-00000C000000}"/>
    <hyperlink ref="L11" location="CUADRO16!A1" display="CUADRO16" xr:uid="{00000000-0004-0000-0200-00000D000000}"/>
    <hyperlink ref="L12" location="CUADRO17!A1" display="CUADRO17" xr:uid="{00000000-0004-0000-0200-00000E000000}"/>
    <hyperlink ref="L14" location="CUADRO19!A1" display="CUADRO19" xr:uid="{00000000-0004-0000-0200-00000F000000}"/>
    <hyperlink ref="L15" location="CUADRO20!A1" display="CUADRO20" xr:uid="{00000000-0004-0000-0200-000010000000}"/>
    <hyperlink ref="F16" location="CUADRO10!A1" display="CUADRO10" xr:uid="{00000000-0004-0000-0200-000011000000}"/>
    <hyperlink ref="L13" location="CUADRO18!A1" display="CUADRO18" xr:uid="{00000000-0004-0000-0200-000012000000}"/>
    <hyperlink ref="F4" location="Introducción!A1" display="Introducción" xr:uid="{00000000-0004-0000-0200-000013000000}"/>
    <hyperlink ref="F7" location="'CUADRO 1'!Área_de_impresión" display="CUADRO1" xr:uid="{00000000-0004-0000-0200-000014000000}"/>
    <hyperlink ref="F20" location="'Balance de energía'!A1" display="Balance Energético" xr:uid="{00000000-0004-0000-0200-000015000000}"/>
    <hyperlink ref="F18" location="'Producción bruta'!A1" display="Producción Bruta" xr:uid="{00000000-0004-0000-0200-000016000000}"/>
    <hyperlink ref="L16" location="'Producción Bruta (u.físicas)'!A1" display="Producción Bruta" xr:uid="{00000000-0004-0000-0200-000017000000}"/>
    <hyperlink ref="L18" location="'Balance Energético (u.físicas)'!A1" display="Balance Energético" xr:uid="{00000000-0004-0000-0200-000018000000}"/>
    <hyperlink ref="F19" location="'Matriz de consumos'!A1" display="Matriz de consumos" xr:uid="{00000000-0004-0000-0200-000019000000}"/>
    <hyperlink ref="L17" location="'Matriz de Consumos (u.físicas)'!A1" display="Matriz de Consumos " xr:uid="{00000000-0004-0000-0200-00001A000000}"/>
    <hyperlink ref="L4" location="'Cambios metodológicos '!_ftnref1" display="Cambios metodológicos" xr:uid="{00000000-0004-0000-0200-00001B000000}"/>
    <hyperlink ref="S7" location="CUADRO10!A1" display="CUADRO10" xr:uid="{00000000-0004-0000-0200-00001C000000}"/>
    <hyperlink ref="S8" location="CUADRO18!A1" display="CUADRO18" xr:uid="{00000000-0004-0000-0200-00001D000000}"/>
    <hyperlink ref="S9" location="'Producción bruta'!A1" display="Producción Bruta" xr:uid="{00000000-0004-0000-0200-00001E000000}"/>
    <hyperlink ref="S11" location="'Cambios metodológicos '!_ftnref1" display="Cambios metodológicos" xr:uid="{00000000-0004-0000-0200-00001F000000}"/>
    <hyperlink ref="S10" location="'BNE-CIIU 4'!A1" display="Equivalencia BNE - CIIU4" xr:uid="{AF2C378C-562F-40DC-9770-D7ABD4E7DAF6}"/>
  </hyperlinks>
  <pageMargins left="0.75" right="0.75" top="1" bottom="1" header="0" footer="0"/>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31">
    <tabColor theme="6" tint="0.39997558519241921"/>
  </sheetPr>
  <dimension ref="A1:P64"/>
  <sheetViews>
    <sheetView topLeftCell="A2" workbookViewId="0">
      <selection activeCell="C8" sqref="C8"/>
    </sheetView>
  </sheetViews>
  <sheetFormatPr baseColWidth="10" defaultColWidth="11.3828125" defaultRowHeight="12.45" outlineLevelRow="1"/>
  <cols>
    <col min="1" max="1" width="1.69140625" style="275" customWidth="1"/>
    <col min="2" max="2" width="35.15234375" style="275" customWidth="1"/>
    <col min="3" max="3" width="19.69140625" style="275" customWidth="1"/>
    <col min="4" max="4" width="11.3828125" style="275"/>
    <col min="5" max="5" width="11.3828125" style="275" hidden="1" customWidth="1"/>
    <col min="6" max="10" width="11.3828125" style="275"/>
    <col min="11" max="16" width="11.3828125" style="274"/>
    <col min="17" max="16384" width="11.3828125" style="275"/>
  </cols>
  <sheetData>
    <row r="1" spans="1:10" ht="6.75" customHeight="1">
      <c r="A1" s="272"/>
      <c r="B1" s="272"/>
      <c r="C1" s="272"/>
      <c r="D1" s="272"/>
      <c r="E1" s="272"/>
      <c r="F1" s="272"/>
    </row>
    <row r="2" spans="1:10" s="305" customFormat="1" ht="16" customHeight="1">
      <c r="A2" s="287"/>
      <c r="B2" s="11" t="s">
        <v>93</v>
      </c>
      <c r="C2" s="11"/>
      <c r="D2" s="155"/>
      <c r="F2" s="350"/>
      <c r="G2" s="351"/>
      <c r="H2" s="307"/>
      <c r="I2" s="307"/>
      <c r="J2" s="307"/>
    </row>
    <row r="3" spans="1:10" s="305" customFormat="1" ht="16" customHeight="1">
      <c r="A3" s="287"/>
      <c r="B3" s="11" t="s">
        <v>421</v>
      </c>
      <c r="C3" s="11"/>
      <c r="D3" s="350"/>
      <c r="E3" s="350"/>
      <c r="F3" s="350"/>
      <c r="G3" s="351"/>
      <c r="H3" s="307"/>
      <c r="I3" s="307"/>
      <c r="J3" s="307"/>
    </row>
    <row r="4" spans="1:10" s="305" customFormat="1" ht="16" customHeight="1">
      <c r="A4" s="287"/>
      <c r="B4" s="11" t="s">
        <v>343</v>
      </c>
      <c r="C4" s="11"/>
      <c r="D4" s="350"/>
      <c r="E4" s="350"/>
      <c r="F4" s="350"/>
      <c r="G4" s="351"/>
      <c r="H4" s="307"/>
      <c r="I4" s="307"/>
      <c r="J4" s="307"/>
    </row>
    <row r="5" spans="1:10" s="305" customFormat="1" ht="16" customHeight="1">
      <c r="A5" s="287"/>
      <c r="B5" s="4" t="s">
        <v>2</v>
      </c>
      <c r="C5" s="11"/>
      <c r="D5" s="350"/>
      <c r="E5" s="350"/>
      <c r="F5" s="350"/>
      <c r="G5" s="351"/>
      <c r="H5" s="307"/>
      <c r="I5" s="307"/>
      <c r="J5" s="307"/>
    </row>
    <row r="6" spans="1:10" s="305" customFormat="1" ht="16" customHeight="1">
      <c r="A6" s="287"/>
      <c r="B6" s="4"/>
      <c r="C6" s="11"/>
      <c r="D6" s="350"/>
      <c r="E6" s="350"/>
      <c r="F6" s="350"/>
      <c r="G6" s="351"/>
      <c r="H6" s="307"/>
      <c r="I6" s="307"/>
      <c r="J6" s="307"/>
    </row>
    <row r="7" spans="1:10" s="305" customFormat="1" ht="16" customHeight="1">
      <c r="A7" s="287"/>
      <c r="B7" s="500"/>
      <c r="C7" s="62" t="s">
        <v>272</v>
      </c>
      <c r="D7" s="350"/>
      <c r="E7" s="350"/>
      <c r="F7" s="350"/>
      <c r="G7" s="351"/>
      <c r="H7" s="307"/>
      <c r="I7" s="307"/>
      <c r="J7" s="307"/>
    </row>
    <row r="8" spans="1:10" s="305" customFormat="1" ht="16" customHeight="1">
      <c r="A8" s="287"/>
      <c r="B8" s="422" t="s">
        <v>271</v>
      </c>
      <c r="C8" s="359">
        <f>'Producción bruta (u.físicas)'!$E$32</f>
        <v>366.29799073665282</v>
      </c>
      <c r="D8" s="350"/>
      <c r="E8" s="350"/>
      <c r="F8" s="350"/>
      <c r="G8" s="351"/>
      <c r="H8" s="307"/>
      <c r="I8" s="307"/>
      <c r="J8" s="307"/>
    </row>
    <row r="9" spans="1:10" s="305" customFormat="1" ht="16" customHeight="1">
      <c r="A9" s="287"/>
      <c r="B9" s="422" t="s">
        <v>270</v>
      </c>
      <c r="C9" s="359">
        <f>'Balance Energético (u.físicas)'!X10</f>
        <v>0</v>
      </c>
      <c r="D9" s="350"/>
      <c r="E9" s="350"/>
      <c r="F9" s="350"/>
      <c r="G9" s="351"/>
      <c r="H9" s="307"/>
      <c r="I9" s="307"/>
      <c r="J9" s="307"/>
    </row>
    <row r="10" spans="1:10" s="305" customFormat="1" ht="16" customHeight="1">
      <c r="A10" s="287"/>
      <c r="B10" s="422" t="s">
        <v>269</v>
      </c>
      <c r="C10" s="359">
        <f>'Balance Energético (u.físicas)'!X11</f>
        <v>0</v>
      </c>
      <c r="D10" s="350"/>
      <c r="E10" s="11"/>
      <c r="F10" s="350"/>
      <c r="G10" s="351"/>
      <c r="H10" s="307"/>
      <c r="I10" s="307"/>
      <c r="J10" s="307"/>
    </row>
    <row r="11" spans="1:10" s="305" customFormat="1" ht="16" customHeight="1">
      <c r="A11" s="287"/>
      <c r="B11" s="422" t="s">
        <v>268</v>
      </c>
      <c r="C11" s="359">
        <f>'Balance Energético (u.físicas)'!$X$14</f>
        <v>-16.459619100771466</v>
      </c>
      <c r="D11" s="350"/>
      <c r="F11" s="350"/>
      <c r="G11" s="351"/>
      <c r="H11" s="307"/>
      <c r="I11" s="307"/>
      <c r="J11" s="307"/>
    </row>
    <row r="12" spans="1:10" s="305" customFormat="1" ht="16" customHeight="1">
      <c r="A12" s="287"/>
      <c r="B12" s="421" t="s">
        <v>90</v>
      </c>
      <c r="C12" s="495">
        <f>'Matriz de Consumos (u.físicas)'!$X$9</f>
        <v>397.20854334489297</v>
      </c>
      <c r="D12" s="350"/>
      <c r="E12" s="350"/>
      <c r="F12" s="350"/>
      <c r="G12" s="351"/>
      <c r="H12" s="307"/>
      <c r="I12" s="307"/>
      <c r="J12" s="307"/>
    </row>
    <row r="13" spans="1:10" s="305" customFormat="1" ht="16" customHeight="1">
      <c r="A13" s="287"/>
      <c r="B13" s="502" t="s">
        <v>267</v>
      </c>
      <c r="C13" s="420">
        <f>'Matriz de Consumos (u.físicas)'!$X$22</f>
        <v>245.39198711816138</v>
      </c>
      <c r="D13" s="350"/>
      <c r="E13" s="350"/>
      <c r="F13" s="350"/>
      <c r="G13" s="351"/>
      <c r="H13" s="307"/>
      <c r="I13" s="307"/>
      <c r="J13" s="307"/>
    </row>
    <row r="14" spans="1:10" s="305" customFormat="1" ht="16" customHeight="1">
      <c r="A14" s="287"/>
      <c r="B14" s="502" t="s">
        <v>266</v>
      </c>
      <c r="C14" s="420">
        <f>+SUM(C15:C19)</f>
        <v>151.81655622673156</v>
      </c>
      <c r="D14" s="350"/>
      <c r="E14" s="350"/>
      <c r="F14" s="350"/>
      <c r="G14" s="351"/>
      <c r="H14" s="307"/>
      <c r="I14" s="307"/>
      <c r="J14" s="307"/>
    </row>
    <row r="15" spans="1:10" s="305" customFormat="1" ht="16" customHeight="1" outlineLevel="1">
      <c r="A15" s="287"/>
      <c r="B15" s="503" t="s">
        <v>265</v>
      </c>
      <c r="C15" s="494">
        <f>+($C$12-$C$13)*(E15/SUM($E$15:$E$19))</f>
        <v>61.696695012889307</v>
      </c>
      <c r="D15" s="350"/>
      <c r="E15" s="494">
        <v>614.11377980159989</v>
      </c>
      <c r="F15" s="350"/>
      <c r="G15" s="351"/>
      <c r="H15" s="307"/>
      <c r="I15" s="307"/>
      <c r="J15" s="307"/>
    </row>
    <row r="16" spans="1:10" s="305" customFormat="1" ht="16" customHeight="1" outlineLevel="1">
      <c r="A16" s="287"/>
      <c r="B16" s="504" t="s">
        <v>264</v>
      </c>
      <c r="C16" s="494">
        <f>+($C$12-$C$13)*(E16/SUM($E$15:$E$19))</f>
        <v>8.9888561487860255</v>
      </c>
      <c r="D16" s="350"/>
      <c r="E16" s="494">
        <v>89.472870864000015</v>
      </c>
      <c r="F16" s="350"/>
      <c r="G16" s="351"/>
      <c r="H16" s="307"/>
      <c r="I16" s="307"/>
      <c r="J16" s="307"/>
    </row>
    <row r="17" spans="1:16" s="305" customFormat="1" ht="16" customHeight="1" outlineLevel="1">
      <c r="A17" s="287"/>
      <c r="B17" s="504" t="s">
        <v>263</v>
      </c>
      <c r="C17" s="494">
        <f>+($C$12-$C$13)*(E17/SUM($E$15:$E$19))</f>
        <v>73.429797086044587</v>
      </c>
      <c r="D17" s="350"/>
      <c r="E17" s="494">
        <v>730.90220195999996</v>
      </c>
      <c r="F17" s="350"/>
      <c r="G17" s="351"/>
      <c r="H17" s="307"/>
      <c r="I17" s="307"/>
      <c r="J17" s="307"/>
    </row>
    <row r="18" spans="1:16" s="305" customFormat="1" ht="16" customHeight="1" outlineLevel="1">
      <c r="A18" s="287"/>
      <c r="B18" s="504" t="s">
        <v>262</v>
      </c>
      <c r="C18" s="494">
        <f>+($C$12-$C$13)*(E18/SUM($E$15:$E$19))</f>
        <v>2.9767676566928047</v>
      </c>
      <c r="D18" s="350"/>
      <c r="E18" s="494">
        <v>29.630015624999999</v>
      </c>
      <c r="F18" s="350"/>
      <c r="G18" s="351"/>
      <c r="H18" s="307"/>
      <c r="I18" s="307"/>
      <c r="J18" s="307"/>
    </row>
    <row r="19" spans="1:16" s="305" customFormat="1" ht="15.75" customHeight="1" outlineLevel="1">
      <c r="A19" s="287"/>
      <c r="B19" s="504" t="s">
        <v>261</v>
      </c>
      <c r="C19" s="494">
        <f>+($C$12-$C$13)*(E19/SUM($E$15:$E$19))</f>
        <v>4.7244403223188609</v>
      </c>
      <c r="D19" s="350"/>
      <c r="E19" s="494">
        <v>47.02592096999998</v>
      </c>
      <c r="F19" s="350"/>
      <c r="G19" s="351"/>
      <c r="H19" s="307"/>
      <c r="I19" s="307"/>
      <c r="J19" s="307"/>
    </row>
    <row r="20" spans="1:16" s="305" customFormat="1" ht="16" customHeight="1">
      <c r="A20" s="287"/>
      <c r="B20" s="436"/>
      <c r="C20" s="501"/>
      <c r="D20" s="350"/>
      <c r="E20" s="350"/>
      <c r="F20" s="350"/>
      <c r="G20" s="351"/>
      <c r="H20" s="307"/>
      <c r="I20" s="307"/>
      <c r="J20" s="307"/>
    </row>
    <row r="21" spans="1:16" ht="12.9">
      <c r="A21" s="272"/>
      <c r="B21" s="80"/>
      <c r="C21" s="191"/>
      <c r="D21" s="191"/>
      <c r="E21" s="191"/>
      <c r="F21" s="191"/>
      <c r="G21" s="243"/>
      <c r="H21" s="274"/>
      <c r="I21" s="274"/>
      <c r="J21" s="274"/>
      <c r="K21" s="275"/>
      <c r="L21" s="275"/>
      <c r="M21" s="275"/>
      <c r="N21" s="275"/>
      <c r="O21" s="275"/>
      <c r="P21" s="275"/>
    </row>
    <row r="22" spans="1:16" ht="12.9">
      <c r="A22" s="272"/>
      <c r="B22" s="80" t="s">
        <v>244</v>
      </c>
      <c r="C22" s="191"/>
      <c r="D22" s="191"/>
      <c r="E22" s="191"/>
      <c r="F22" s="191"/>
      <c r="G22" s="243"/>
      <c r="H22" s="274"/>
      <c r="I22" s="274"/>
      <c r="J22" s="274"/>
      <c r="K22" s="275"/>
      <c r="L22" s="275"/>
      <c r="M22" s="275"/>
      <c r="N22" s="275"/>
      <c r="O22" s="275"/>
      <c r="P22" s="275"/>
    </row>
    <row r="23" spans="1:16" ht="12.9">
      <c r="A23" s="272"/>
      <c r="B23" s="80" t="s">
        <v>424</v>
      </c>
      <c r="C23" s="352"/>
      <c r="D23" s="352"/>
      <c r="E23" s="352"/>
      <c r="F23" s="352"/>
      <c r="G23" s="353"/>
      <c r="H23" s="274"/>
      <c r="I23" s="274"/>
      <c r="J23" s="274"/>
      <c r="K23" s="275"/>
      <c r="L23" s="275"/>
      <c r="M23" s="275"/>
      <c r="N23" s="275"/>
      <c r="O23" s="275"/>
      <c r="P23" s="275"/>
    </row>
    <row r="24" spans="1:16" ht="12.9">
      <c r="A24" s="272"/>
      <c r="B24" s="80"/>
      <c r="C24" s="352"/>
      <c r="D24" s="352"/>
      <c r="E24" s="352"/>
      <c r="F24" s="352"/>
      <c r="G24" s="353"/>
      <c r="H24" s="274"/>
      <c r="I24" s="274"/>
      <c r="J24" s="274"/>
      <c r="K24" s="275"/>
      <c r="L24" s="275"/>
      <c r="M24" s="275"/>
      <c r="N24" s="275"/>
      <c r="O24" s="275"/>
      <c r="P24" s="275"/>
    </row>
    <row r="25" spans="1:16">
      <c r="A25" s="272"/>
      <c r="B25" s="273"/>
      <c r="C25" s="273"/>
      <c r="D25" s="273"/>
      <c r="E25" s="273"/>
      <c r="F25" s="273"/>
      <c r="G25" s="274"/>
      <c r="H25" s="274"/>
      <c r="I25" s="274"/>
      <c r="J25" s="274"/>
      <c r="K25" s="275"/>
      <c r="L25" s="275"/>
      <c r="M25" s="275"/>
      <c r="N25" s="275"/>
      <c r="O25" s="275"/>
      <c r="P25" s="275"/>
    </row>
    <row r="26" spans="1:16">
      <c r="B26" s="274"/>
      <c r="C26" s="274"/>
      <c r="D26" s="274"/>
      <c r="E26" s="274"/>
      <c r="F26" s="274"/>
      <c r="G26" s="274"/>
      <c r="H26" s="274"/>
      <c r="I26" s="274"/>
      <c r="J26" s="274"/>
      <c r="K26" s="275"/>
      <c r="L26" s="275"/>
      <c r="M26" s="275"/>
      <c r="N26" s="275"/>
      <c r="O26" s="275"/>
      <c r="P26" s="275"/>
    </row>
    <row r="27" spans="1:16">
      <c r="B27" s="274"/>
      <c r="C27" s="274"/>
      <c r="D27" s="274"/>
      <c r="E27" s="274"/>
      <c r="F27" s="274"/>
      <c r="G27" s="274"/>
      <c r="H27" s="274"/>
      <c r="I27" s="274"/>
      <c r="J27" s="274"/>
      <c r="K27" s="275"/>
      <c r="L27" s="275"/>
      <c r="M27" s="275"/>
      <c r="N27" s="275"/>
      <c r="O27" s="275"/>
      <c r="P27" s="275"/>
    </row>
    <row r="28" spans="1:16">
      <c r="B28" s="274"/>
      <c r="C28" s="274"/>
      <c r="D28" s="274"/>
      <c r="E28" s="274"/>
      <c r="F28" s="274"/>
      <c r="G28" s="274"/>
      <c r="H28" s="274"/>
      <c r="I28" s="274"/>
      <c r="J28" s="274"/>
      <c r="K28" s="275"/>
      <c r="L28" s="275"/>
      <c r="M28" s="275"/>
      <c r="N28" s="275"/>
      <c r="O28" s="275"/>
      <c r="P28" s="275"/>
    </row>
    <row r="29" spans="1:16">
      <c r="B29" s="274"/>
      <c r="C29" s="274"/>
      <c r="D29" s="274"/>
      <c r="E29" s="274"/>
      <c r="F29" s="274"/>
      <c r="G29" s="274"/>
      <c r="H29" s="274"/>
      <c r="I29" s="274"/>
      <c r="J29" s="274"/>
      <c r="K29" s="275"/>
      <c r="L29" s="275"/>
      <c r="M29" s="275"/>
      <c r="N29" s="275"/>
      <c r="O29" s="275"/>
      <c r="P29" s="275"/>
    </row>
    <row r="30" spans="1:16">
      <c r="B30" s="274"/>
      <c r="C30" s="274"/>
      <c r="D30" s="274"/>
      <c r="E30" s="274"/>
      <c r="F30" s="274"/>
      <c r="G30" s="274"/>
      <c r="H30" s="274"/>
      <c r="I30" s="274"/>
      <c r="J30" s="274"/>
      <c r="K30" s="275"/>
      <c r="L30" s="275"/>
      <c r="M30" s="275"/>
      <c r="N30" s="275"/>
      <c r="O30" s="275"/>
      <c r="P30" s="275"/>
    </row>
    <row r="31" spans="1:16">
      <c r="B31" s="274"/>
      <c r="C31" s="274"/>
      <c r="D31" s="274"/>
      <c r="E31" s="274"/>
      <c r="F31" s="274"/>
      <c r="G31" s="274"/>
      <c r="H31" s="274"/>
      <c r="I31" s="274"/>
      <c r="J31" s="274"/>
      <c r="K31" s="275"/>
      <c r="L31" s="275"/>
      <c r="M31" s="275"/>
      <c r="N31" s="275"/>
      <c r="O31" s="275"/>
      <c r="P31" s="275"/>
    </row>
    <row r="32" spans="1:16">
      <c r="B32" s="274"/>
      <c r="C32" s="274"/>
      <c r="D32" s="274"/>
      <c r="E32" s="274"/>
      <c r="F32" s="274"/>
      <c r="G32" s="274"/>
      <c r="H32" s="274"/>
      <c r="I32" s="274"/>
      <c r="J32" s="274"/>
      <c r="K32" s="275"/>
      <c r="L32" s="275"/>
      <c r="M32" s="275"/>
      <c r="N32" s="275"/>
      <c r="O32" s="275"/>
      <c r="P32" s="275"/>
    </row>
    <row r="33" spans="2:16">
      <c r="B33" s="274"/>
      <c r="C33" s="274"/>
      <c r="D33" s="274"/>
      <c r="E33" s="274"/>
      <c r="F33" s="274"/>
      <c r="G33" s="274"/>
      <c r="H33" s="274"/>
      <c r="I33" s="274"/>
      <c r="J33" s="274"/>
      <c r="K33" s="275"/>
      <c r="L33" s="275"/>
      <c r="M33" s="275"/>
      <c r="N33" s="275"/>
      <c r="O33" s="275"/>
      <c r="P33" s="275"/>
    </row>
    <row r="34" spans="2:16">
      <c r="B34" s="274"/>
      <c r="C34" s="274"/>
      <c r="D34" s="274"/>
      <c r="E34" s="274"/>
      <c r="F34" s="274"/>
      <c r="G34" s="274"/>
      <c r="H34" s="274"/>
      <c r="I34" s="274"/>
      <c r="J34" s="274"/>
      <c r="K34" s="275"/>
      <c r="L34" s="275"/>
      <c r="M34" s="275"/>
      <c r="N34" s="275"/>
      <c r="O34" s="275"/>
      <c r="P34" s="275"/>
    </row>
    <row r="35" spans="2:16">
      <c r="B35" s="274"/>
      <c r="C35" s="274"/>
      <c r="D35" s="274"/>
      <c r="E35" s="274"/>
      <c r="F35" s="274"/>
      <c r="G35" s="274"/>
      <c r="H35" s="274"/>
      <c r="I35" s="274"/>
      <c r="J35" s="274"/>
      <c r="K35" s="275"/>
      <c r="L35" s="275"/>
      <c r="M35" s="275"/>
      <c r="N35" s="275"/>
      <c r="O35" s="275"/>
      <c r="P35" s="275"/>
    </row>
    <row r="36" spans="2:16">
      <c r="B36" s="274"/>
      <c r="C36" s="274"/>
      <c r="D36" s="274"/>
      <c r="E36" s="274"/>
      <c r="F36" s="274"/>
      <c r="G36" s="274"/>
      <c r="H36" s="274"/>
      <c r="I36" s="274"/>
      <c r="J36" s="274"/>
      <c r="K36" s="275"/>
      <c r="L36" s="275"/>
      <c r="M36" s="275"/>
      <c r="N36" s="275"/>
      <c r="O36" s="275"/>
      <c r="P36" s="275"/>
    </row>
    <row r="37" spans="2:16">
      <c r="B37" s="274"/>
      <c r="C37" s="274"/>
      <c r="D37" s="274"/>
      <c r="E37" s="274"/>
      <c r="F37" s="274"/>
      <c r="G37" s="274"/>
      <c r="H37" s="274"/>
      <c r="I37" s="274"/>
      <c r="J37" s="274"/>
      <c r="K37" s="275"/>
      <c r="L37" s="275"/>
      <c r="M37" s="275"/>
      <c r="N37" s="275"/>
      <c r="O37" s="275"/>
      <c r="P37" s="275"/>
    </row>
    <row r="38" spans="2:16">
      <c r="B38" s="274"/>
      <c r="C38" s="274"/>
      <c r="D38" s="274"/>
      <c r="E38" s="274"/>
      <c r="F38" s="274"/>
      <c r="G38" s="274"/>
      <c r="H38" s="274"/>
      <c r="I38" s="274"/>
      <c r="J38" s="274"/>
      <c r="K38" s="275"/>
      <c r="L38" s="275"/>
      <c r="M38" s="275"/>
      <c r="N38" s="275"/>
      <c r="O38" s="275"/>
      <c r="P38" s="275"/>
    </row>
    <row r="39" spans="2:16">
      <c r="B39" s="274"/>
      <c r="C39" s="274"/>
      <c r="D39" s="274"/>
      <c r="E39" s="274"/>
      <c r="F39" s="274"/>
      <c r="G39" s="274"/>
      <c r="H39" s="274"/>
      <c r="I39" s="274"/>
      <c r="J39" s="274"/>
      <c r="K39" s="275"/>
      <c r="L39" s="275"/>
      <c r="M39" s="275"/>
      <c r="N39" s="275"/>
      <c r="O39" s="275"/>
      <c r="P39" s="275"/>
    </row>
    <row r="40" spans="2:16">
      <c r="B40" s="274"/>
      <c r="C40" s="274"/>
      <c r="D40" s="274"/>
      <c r="E40" s="274"/>
      <c r="F40" s="274"/>
      <c r="G40" s="274"/>
      <c r="H40" s="274"/>
      <c r="I40" s="274"/>
      <c r="J40" s="274"/>
      <c r="K40" s="275"/>
      <c r="L40" s="275"/>
      <c r="M40" s="275"/>
      <c r="N40" s="275"/>
      <c r="O40" s="275"/>
      <c r="P40" s="275"/>
    </row>
    <row r="41" spans="2:16">
      <c r="B41" s="274"/>
      <c r="C41" s="274"/>
      <c r="D41" s="274"/>
      <c r="E41" s="274"/>
      <c r="F41" s="274"/>
      <c r="G41" s="274"/>
      <c r="H41" s="274"/>
      <c r="I41" s="274"/>
      <c r="J41" s="274"/>
      <c r="K41" s="275"/>
      <c r="L41" s="275"/>
      <c r="M41" s="275"/>
      <c r="N41" s="275"/>
      <c r="O41" s="275"/>
      <c r="P41" s="275"/>
    </row>
    <row r="42" spans="2:16">
      <c r="B42" s="274"/>
      <c r="C42" s="274"/>
      <c r="D42" s="274"/>
      <c r="E42" s="274"/>
      <c r="F42" s="274"/>
      <c r="G42" s="274"/>
      <c r="H42" s="274"/>
      <c r="I42" s="274"/>
      <c r="J42" s="274"/>
      <c r="K42" s="275"/>
      <c r="L42" s="275"/>
      <c r="M42" s="275"/>
      <c r="N42" s="275"/>
      <c r="O42" s="275"/>
      <c r="P42" s="275"/>
    </row>
    <row r="43" spans="2:16">
      <c r="B43" s="274"/>
      <c r="C43" s="274"/>
      <c r="D43" s="274"/>
      <c r="E43" s="274"/>
      <c r="F43" s="274"/>
      <c r="G43" s="274"/>
      <c r="H43" s="274"/>
      <c r="I43" s="274"/>
      <c r="J43" s="274"/>
      <c r="K43" s="275"/>
      <c r="L43" s="275"/>
      <c r="M43" s="275"/>
      <c r="N43" s="275"/>
      <c r="O43" s="275"/>
      <c r="P43" s="275"/>
    </row>
    <row r="44" spans="2:16">
      <c r="B44" s="274"/>
      <c r="C44" s="274"/>
      <c r="D44" s="274"/>
      <c r="E44" s="274"/>
      <c r="F44" s="274"/>
      <c r="G44" s="274"/>
      <c r="H44" s="274"/>
      <c r="I44" s="274"/>
      <c r="J44" s="274"/>
      <c r="K44" s="275"/>
      <c r="L44" s="275"/>
      <c r="M44" s="275"/>
      <c r="N44" s="275"/>
      <c r="O44" s="275"/>
      <c r="P44" s="275"/>
    </row>
    <row r="45" spans="2:16">
      <c r="B45" s="274"/>
      <c r="C45" s="274"/>
      <c r="D45" s="274"/>
      <c r="E45" s="274"/>
      <c r="F45" s="274"/>
      <c r="G45" s="274"/>
      <c r="H45" s="274"/>
      <c r="I45" s="274"/>
      <c r="J45" s="274"/>
      <c r="K45" s="275"/>
      <c r="L45" s="275"/>
      <c r="M45" s="275"/>
      <c r="N45" s="275"/>
      <c r="O45" s="275"/>
      <c r="P45" s="275"/>
    </row>
    <row r="46" spans="2:16">
      <c r="B46" s="274"/>
      <c r="C46" s="274"/>
      <c r="D46" s="274"/>
      <c r="E46" s="274"/>
      <c r="F46" s="274"/>
      <c r="G46" s="274"/>
      <c r="H46" s="274"/>
      <c r="I46" s="274"/>
      <c r="J46" s="274"/>
      <c r="K46" s="275"/>
      <c r="L46" s="275"/>
      <c r="M46" s="275"/>
      <c r="N46" s="275"/>
      <c r="O46" s="275"/>
      <c r="P46" s="275"/>
    </row>
    <row r="47" spans="2:16">
      <c r="B47" s="274"/>
      <c r="C47" s="274"/>
      <c r="D47" s="274"/>
      <c r="E47" s="274"/>
      <c r="F47" s="274"/>
      <c r="G47" s="274"/>
      <c r="H47" s="274"/>
      <c r="I47" s="274"/>
      <c r="J47" s="274"/>
      <c r="K47" s="275"/>
      <c r="L47" s="275"/>
      <c r="M47" s="275"/>
      <c r="N47" s="275"/>
      <c r="O47" s="275"/>
      <c r="P47" s="275"/>
    </row>
    <row r="48" spans="2:16">
      <c r="B48" s="274"/>
      <c r="C48" s="274"/>
      <c r="D48" s="274"/>
      <c r="E48" s="274"/>
      <c r="F48" s="274"/>
      <c r="G48" s="274"/>
      <c r="H48" s="274"/>
      <c r="I48" s="274"/>
      <c r="J48" s="274"/>
      <c r="K48" s="275"/>
      <c r="L48" s="275"/>
      <c r="M48" s="275"/>
      <c r="N48" s="275"/>
      <c r="O48" s="275"/>
      <c r="P48" s="275"/>
    </row>
    <row r="49" spans="2:16">
      <c r="B49" s="274"/>
      <c r="C49" s="274"/>
      <c r="D49" s="274"/>
      <c r="E49" s="274"/>
      <c r="F49" s="274"/>
      <c r="G49" s="274"/>
      <c r="H49" s="274"/>
      <c r="I49" s="274"/>
      <c r="J49" s="274"/>
      <c r="K49" s="275"/>
      <c r="L49" s="275"/>
      <c r="M49" s="275"/>
      <c r="N49" s="275"/>
      <c r="O49" s="275"/>
      <c r="P49" s="275"/>
    </row>
    <row r="50" spans="2:16">
      <c r="B50" s="274"/>
      <c r="C50" s="274"/>
      <c r="D50" s="274"/>
      <c r="E50" s="274"/>
      <c r="F50" s="274"/>
      <c r="G50" s="274"/>
      <c r="H50" s="274"/>
      <c r="I50" s="274"/>
      <c r="J50" s="274"/>
      <c r="K50" s="275"/>
      <c r="L50" s="275"/>
      <c r="M50" s="275"/>
      <c r="N50" s="275"/>
      <c r="O50" s="275"/>
      <c r="P50" s="275"/>
    </row>
    <row r="51" spans="2:16">
      <c r="B51" s="274"/>
      <c r="C51" s="274"/>
      <c r="D51" s="274"/>
      <c r="E51" s="274"/>
      <c r="F51" s="274"/>
      <c r="G51" s="274"/>
      <c r="H51" s="274"/>
      <c r="I51" s="274"/>
      <c r="J51" s="274"/>
      <c r="K51" s="275"/>
      <c r="L51" s="275"/>
      <c r="M51" s="275"/>
      <c r="N51" s="275"/>
      <c r="O51" s="275"/>
      <c r="P51" s="275"/>
    </row>
    <row r="52" spans="2:16">
      <c r="B52" s="274"/>
      <c r="C52" s="274"/>
      <c r="D52" s="274"/>
      <c r="E52" s="274"/>
      <c r="F52" s="274"/>
      <c r="G52" s="274"/>
      <c r="H52" s="274"/>
      <c r="I52" s="274"/>
      <c r="J52" s="274"/>
      <c r="K52" s="275"/>
      <c r="L52" s="275"/>
      <c r="M52" s="275"/>
      <c r="N52" s="275"/>
      <c r="O52" s="275"/>
      <c r="P52" s="275"/>
    </row>
    <row r="53" spans="2:16">
      <c r="B53" s="274"/>
      <c r="C53" s="274"/>
      <c r="D53" s="274"/>
      <c r="E53" s="274"/>
      <c r="F53" s="274"/>
      <c r="G53" s="274"/>
      <c r="H53" s="274"/>
      <c r="I53" s="274"/>
      <c r="J53" s="274"/>
      <c r="K53" s="275"/>
      <c r="L53" s="275"/>
      <c r="M53" s="275"/>
      <c r="N53" s="275"/>
      <c r="O53" s="275"/>
      <c r="P53" s="275"/>
    </row>
    <row r="54" spans="2:16">
      <c r="B54" s="274"/>
      <c r="C54" s="274"/>
      <c r="D54" s="274"/>
      <c r="E54" s="274"/>
      <c r="F54" s="274"/>
      <c r="G54" s="274"/>
      <c r="H54" s="274"/>
      <c r="I54" s="274"/>
      <c r="J54" s="274"/>
      <c r="K54" s="275"/>
      <c r="L54" s="275"/>
      <c r="M54" s="275"/>
      <c r="N54" s="275"/>
      <c r="O54" s="275"/>
      <c r="P54" s="275"/>
    </row>
    <row r="55" spans="2:16">
      <c r="B55" s="274"/>
      <c r="C55" s="274"/>
      <c r="D55" s="274"/>
      <c r="E55" s="274"/>
      <c r="F55" s="274"/>
      <c r="G55" s="274"/>
      <c r="H55" s="274"/>
      <c r="I55" s="274"/>
      <c r="J55" s="274"/>
      <c r="K55" s="275"/>
      <c r="L55" s="275"/>
      <c r="M55" s="275"/>
      <c r="N55" s="275"/>
      <c r="O55" s="275"/>
      <c r="P55" s="275"/>
    </row>
    <row r="56" spans="2:16">
      <c r="B56" s="274"/>
      <c r="C56" s="274"/>
      <c r="D56" s="274"/>
      <c r="E56" s="274"/>
      <c r="F56" s="274"/>
      <c r="G56" s="274"/>
      <c r="H56" s="274"/>
      <c r="I56" s="274"/>
      <c r="J56" s="274"/>
      <c r="K56" s="275"/>
      <c r="L56" s="275"/>
      <c r="M56" s="275"/>
      <c r="N56" s="275"/>
      <c r="O56" s="275"/>
      <c r="P56" s="275"/>
    </row>
    <row r="57" spans="2:16">
      <c r="B57" s="274"/>
      <c r="C57" s="274"/>
      <c r="D57" s="274"/>
      <c r="E57" s="274"/>
      <c r="F57" s="274"/>
      <c r="G57" s="274"/>
      <c r="H57" s="274"/>
      <c r="I57" s="274"/>
      <c r="J57" s="274"/>
      <c r="K57" s="275"/>
      <c r="L57" s="275"/>
      <c r="M57" s="275"/>
      <c r="N57" s="275"/>
      <c r="O57" s="275"/>
      <c r="P57" s="275"/>
    </row>
    <row r="58" spans="2:16">
      <c r="B58" s="274"/>
      <c r="C58" s="274"/>
      <c r="D58" s="274"/>
      <c r="E58" s="274"/>
      <c r="F58" s="274"/>
      <c r="G58" s="274"/>
      <c r="H58" s="274"/>
      <c r="I58" s="274"/>
      <c r="J58" s="274"/>
      <c r="K58" s="275"/>
      <c r="L58" s="275"/>
      <c r="M58" s="275"/>
      <c r="N58" s="275"/>
      <c r="O58" s="275"/>
      <c r="P58" s="275"/>
    </row>
    <row r="59" spans="2:16">
      <c r="B59" s="274"/>
      <c r="C59" s="274"/>
      <c r="D59" s="274"/>
      <c r="E59" s="274"/>
      <c r="F59" s="274"/>
      <c r="G59" s="274"/>
      <c r="H59" s="274"/>
      <c r="I59" s="274"/>
      <c r="J59" s="274"/>
      <c r="K59" s="275"/>
      <c r="L59" s="275"/>
      <c r="M59" s="275"/>
      <c r="N59" s="275"/>
      <c r="O59" s="275"/>
      <c r="P59" s="275"/>
    </row>
    <row r="60" spans="2:16" s="274" customFormat="1"/>
    <row r="61" spans="2:16" s="274" customFormat="1"/>
    <row r="62" spans="2:16" s="274" customFormat="1"/>
    <row r="63" spans="2:16" s="274" customFormat="1"/>
    <row r="64" spans="2:16" s="274" customFormat="1"/>
  </sheetData>
  <hyperlinks>
    <hyperlink ref="B5" location="Índice!A1" display="VOLVER A INDICE" xr:uid="{00000000-0004-0000-1D00-000000000000}"/>
  </hyperlinks>
  <pageMargins left="0.75" right="0.75" top="1" bottom="1" header="0" footer="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39997558519241921"/>
  </sheetPr>
  <dimension ref="B2:P6"/>
  <sheetViews>
    <sheetView zoomScaleNormal="100" workbookViewId="0"/>
  </sheetViews>
  <sheetFormatPr baseColWidth="10" defaultColWidth="11.3828125" defaultRowHeight="12.45"/>
  <cols>
    <col min="1" max="1" width="4.53515625" style="151" customWidth="1"/>
    <col min="2" max="16384" width="11.3828125" style="151"/>
  </cols>
  <sheetData>
    <row r="2" spans="2:16">
      <c r="B2" s="505" t="s">
        <v>138</v>
      </c>
      <c r="O2" s="79" t="s">
        <v>2</v>
      </c>
    </row>
    <row r="3" spans="2:16">
      <c r="B3" s="505" t="s">
        <v>0</v>
      </c>
      <c r="O3" s="79"/>
    </row>
    <row r="4" spans="2:16">
      <c r="B4" s="11" t="s">
        <v>421</v>
      </c>
      <c r="O4" s="79"/>
    </row>
    <row r="6" spans="2:16" ht="43.5" customHeight="1">
      <c r="B6" s="650" t="s">
        <v>390</v>
      </c>
      <c r="C6" s="650"/>
      <c r="D6" s="650"/>
      <c r="E6" s="650"/>
      <c r="F6" s="650"/>
      <c r="G6" s="650"/>
      <c r="H6" s="650"/>
      <c r="I6" s="650"/>
      <c r="J6" s="650"/>
      <c r="K6" s="650"/>
      <c r="L6" s="650"/>
      <c r="M6" s="650"/>
      <c r="N6" s="650"/>
      <c r="O6" s="650"/>
      <c r="P6" s="650"/>
    </row>
  </sheetData>
  <mergeCells count="1">
    <mergeCell ref="B6:P6"/>
  </mergeCells>
  <hyperlinks>
    <hyperlink ref="O2" location="Índice!A1" display="VOLVER A INDICE" xr:uid="{00000000-0004-0000-1E00-000000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59999389629810485"/>
  </sheetPr>
  <dimension ref="A1:V67"/>
  <sheetViews>
    <sheetView zoomScaleNormal="100" workbookViewId="0">
      <selection activeCell="B4" sqref="B4"/>
    </sheetView>
  </sheetViews>
  <sheetFormatPr baseColWidth="10" defaultColWidth="11.3828125" defaultRowHeight="12.45"/>
  <cols>
    <col min="1" max="1" width="1.69140625" style="145" customWidth="1"/>
    <col min="2" max="2" width="26.53515625" style="152" customWidth="1"/>
    <col min="3" max="3" width="11.3828125" style="152"/>
    <col min="4" max="4" width="13.15234375" style="152" customWidth="1"/>
    <col min="5" max="5" width="6.69140625" style="145" customWidth="1"/>
    <col min="6" max="22" width="11.3828125" style="145"/>
    <col min="23" max="16384" width="11.3828125" style="152"/>
  </cols>
  <sheetData>
    <row r="1" spans="1:22" ht="9" customHeight="1"/>
    <row r="2" spans="1:22" s="154" customFormat="1">
      <c r="A2" s="153"/>
      <c r="B2" s="11" t="s">
        <v>139</v>
      </c>
      <c r="C2" s="11"/>
      <c r="D2" s="11"/>
      <c r="E2" s="11"/>
      <c r="H2" s="149"/>
      <c r="I2" s="149"/>
      <c r="J2" s="149"/>
      <c r="K2" s="149"/>
      <c r="L2" s="149"/>
      <c r="M2" s="149"/>
      <c r="N2" s="149"/>
      <c r="O2" s="149"/>
      <c r="P2" s="149"/>
      <c r="Q2" s="149"/>
      <c r="R2" s="149"/>
      <c r="S2" s="149"/>
      <c r="T2" s="149"/>
      <c r="U2" s="149"/>
      <c r="V2" s="149"/>
    </row>
    <row r="3" spans="1:22" s="154" customFormat="1">
      <c r="A3" s="153"/>
      <c r="B3" s="11" t="s">
        <v>522</v>
      </c>
      <c r="C3" s="11"/>
      <c r="D3" s="11"/>
      <c r="E3" s="11"/>
      <c r="G3" s="149"/>
      <c r="H3" s="149"/>
      <c r="I3" s="149"/>
      <c r="J3" s="149"/>
      <c r="K3" s="149"/>
      <c r="L3" s="149"/>
      <c r="M3" s="149"/>
      <c r="N3" s="149"/>
      <c r="O3" s="149"/>
      <c r="P3" s="149"/>
      <c r="Q3" s="149"/>
      <c r="R3" s="149"/>
      <c r="S3" s="149"/>
      <c r="T3" s="149"/>
      <c r="U3" s="149"/>
      <c r="V3" s="149"/>
    </row>
    <row r="4" spans="1:22" s="154" customFormat="1">
      <c r="A4" s="153"/>
      <c r="B4" s="398" t="s">
        <v>2</v>
      </c>
      <c r="C4" s="11"/>
      <c r="D4" s="11"/>
      <c r="E4" s="11"/>
      <c r="G4" s="149"/>
      <c r="H4" s="149"/>
      <c r="I4" s="149"/>
      <c r="J4" s="149"/>
      <c r="K4" s="149"/>
      <c r="L4" s="149"/>
      <c r="M4" s="149"/>
      <c r="N4" s="149"/>
      <c r="O4" s="149"/>
      <c r="P4" s="149"/>
      <c r="Q4" s="149"/>
      <c r="R4" s="149"/>
      <c r="S4" s="149"/>
      <c r="T4" s="149"/>
      <c r="U4" s="149"/>
      <c r="V4" s="149"/>
    </row>
    <row r="5" spans="1:22" s="154" customFormat="1">
      <c r="A5" s="153"/>
      <c r="B5" s="11"/>
      <c r="C5" s="11"/>
      <c r="D5" s="11"/>
      <c r="E5" s="11"/>
      <c r="G5" s="149"/>
      <c r="H5" s="149"/>
      <c r="I5" s="149"/>
      <c r="J5" s="149"/>
      <c r="K5" s="149"/>
      <c r="L5" s="149"/>
      <c r="M5" s="149"/>
      <c r="N5" s="149"/>
      <c r="O5" s="149"/>
      <c r="P5" s="149"/>
      <c r="Q5" s="149"/>
      <c r="R5" s="149"/>
      <c r="S5" s="149"/>
      <c r="T5" s="149"/>
      <c r="U5" s="149"/>
      <c r="V5" s="149"/>
    </row>
    <row r="6" spans="1:22" s="154" customFormat="1" ht="15" customHeight="1">
      <c r="A6" s="153"/>
      <c r="B6" s="651" t="s">
        <v>140</v>
      </c>
      <c r="C6" s="651" t="s">
        <v>141</v>
      </c>
      <c r="D6" s="651" t="s">
        <v>419</v>
      </c>
      <c r="E6" s="652" t="s">
        <v>325</v>
      </c>
      <c r="G6" s="149"/>
      <c r="H6" s="149"/>
      <c r="I6" s="149"/>
      <c r="J6" s="149"/>
      <c r="K6" s="149"/>
      <c r="L6" s="149"/>
      <c r="M6" s="149"/>
      <c r="N6" s="149"/>
      <c r="O6" s="149"/>
      <c r="P6" s="149"/>
      <c r="Q6" s="149"/>
      <c r="R6" s="149"/>
      <c r="S6" s="149"/>
      <c r="T6" s="149"/>
      <c r="U6" s="149"/>
      <c r="V6" s="149"/>
    </row>
    <row r="7" spans="1:22" s="154" customFormat="1">
      <c r="A7" s="153"/>
      <c r="B7" s="651"/>
      <c r="C7" s="651"/>
      <c r="D7" s="651"/>
      <c r="E7" s="652"/>
      <c r="G7" s="149"/>
      <c r="H7" s="149"/>
      <c r="I7" s="149"/>
      <c r="J7" s="149"/>
      <c r="K7" s="149"/>
      <c r="L7" s="149"/>
      <c r="M7" s="149"/>
      <c r="N7" s="149"/>
      <c r="O7" s="149"/>
      <c r="P7" s="149"/>
      <c r="Q7" s="149"/>
      <c r="R7" s="149"/>
      <c r="S7" s="149"/>
      <c r="T7" s="149"/>
      <c r="U7" s="149"/>
      <c r="V7" s="149"/>
    </row>
    <row r="8" spans="1:22" s="154" customFormat="1">
      <c r="A8" s="153"/>
      <c r="B8" s="397" t="s">
        <v>142</v>
      </c>
      <c r="C8" s="438">
        <v>0.82450000000000001</v>
      </c>
      <c r="D8" s="437">
        <v>10963</v>
      </c>
      <c r="E8" s="397" t="s">
        <v>519</v>
      </c>
      <c r="F8" s="149"/>
      <c r="G8" s="149"/>
      <c r="H8" s="149"/>
      <c r="I8" s="156"/>
      <c r="J8" s="156"/>
      <c r="K8" s="156"/>
      <c r="L8" s="156"/>
      <c r="M8" s="149"/>
      <c r="N8" s="149"/>
      <c r="O8" s="149"/>
      <c r="P8" s="149"/>
      <c r="Q8" s="149"/>
      <c r="R8" s="149"/>
      <c r="S8" s="149"/>
      <c r="T8" s="149"/>
      <c r="U8" s="149"/>
      <c r="V8" s="149"/>
    </row>
    <row r="9" spans="1:22" s="154" customFormat="1">
      <c r="A9" s="153"/>
      <c r="B9" s="397" t="s">
        <v>143</v>
      </c>
      <c r="C9" s="438">
        <v>0.85499999999999998</v>
      </c>
      <c r="D9" s="437">
        <v>10860</v>
      </c>
      <c r="E9" s="397" t="s">
        <v>519</v>
      </c>
      <c r="F9" s="149"/>
      <c r="G9" s="149"/>
      <c r="H9" s="149"/>
      <c r="I9" s="156"/>
      <c r="J9" s="156"/>
      <c r="K9" s="157"/>
      <c r="L9" s="156"/>
      <c r="M9" s="149"/>
      <c r="N9" s="149"/>
      <c r="O9" s="149"/>
      <c r="P9" s="149"/>
      <c r="Q9" s="149"/>
      <c r="R9" s="149"/>
      <c r="S9" s="149"/>
      <c r="T9" s="149"/>
      <c r="U9" s="149"/>
      <c r="V9" s="149"/>
    </row>
    <row r="10" spans="1:22" s="154" customFormat="1">
      <c r="A10" s="153"/>
      <c r="B10" s="397" t="s">
        <v>144</v>
      </c>
      <c r="C10" s="438">
        <v>0.92700000000000005</v>
      </c>
      <c r="D10" s="437">
        <v>10500</v>
      </c>
      <c r="E10" s="397" t="s">
        <v>519</v>
      </c>
      <c r="F10" s="149"/>
      <c r="G10" s="149"/>
      <c r="H10" s="149"/>
      <c r="I10" s="156"/>
      <c r="J10" s="156"/>
      <c r="K10" s="157"/>
      <c r="L10" s="156"/>
      <c r="M10" s="149"/>
      <c r="N10" s="149"/>
      <c r="O10" s="149"/>
      <c r="P10" s="149"/>
      <c r="Q10" s="149"/>
      <c r="R10" s="149"/>
      <c r="S10" s="149"/>
      <c r="T10" s="149"/>
      <c r="U10" s="149"/>
      <c r="V10" s="149"/>
    </row>
    <row r="11" spans="1:22" s="154" customFormat="1">
      <c r="A11" s="153"/>
      <c r="B11" s="397" t="s">
        <v>145</v>
      </c>
      <c r="C11" s="438">
        <v>0.93600000000000005</v>
      </c>
      <c r="D11" s="437">
        <v>10500</v>
      </c>
      <c r="E11" s="397" t="s">
        <v>519</v>
      </c>
      <c r="F11" s="149"/>
      <c r="G11" s="149"/>
      <c r="H11" s="149"/>
      <c r="I11" s="156"/>
      <c r="J11" s="156"/>
      <c r="K11" s="156"/>
      <c r="L11" s="156"/>
      <c r="M11" s="149"/>
      <c r="N11" s="149"/>
      <c r="O11" s="149"/>
      <c r="P11" s="149"/>
      <c r="Q11" s="149"/>
      <c r="R11" s="149"/>
      <c r="S11" s="149"/>
      <c r="T11" s="149"/>
      <c r="U11" s="149"/>
      <c r="V11" s="149"/>
    </row>
    <row r="12" spans="1:22" s="154" customFormat="1">
      <c r="A12" s="153"/>
      <c r="B12" s="397" t="s">
        <v>146</v>
      </c>
      <c r="C12" s="438">
        <v>0.94499999999999995</v>
      </c>
      <c r="D12" s="437">
        <v>10500</v>
      </c>
      <c r="E12" s="397" t="s">
        <v>519</v>
      </c>
      <c r="F12" s="149"/>
      <c r="G12" s="149"/>
      <c r="H12" s="149"/>
      <c r="I12" s="156"/>
      <c r="J12" s="156"/>
      <c r="K12" s="156"/>
      <c r="L12" s="156"/>
      <c r="M12" s="149"/>
      <c r="N12" s="149"/>
      <c r="O12" s="149"/>
      <c r="P12" s="149"/>
      <c r="Q12" s="149"/>
      <c r="R12" s="149"/>
      <c r="S12" s="149"/>
      <c r="T12" s="149"/>
      <c r="U12" s="149"/>
      <c r="V12" s="149"/>
    </row>
    <row r="13" spans="1:22" s="154" customFormat="1">
      <c r="A13" s="153"/>
      <c r="B13" s="397" t="s">
        <v>26</v>
      </c>
      <c r="C13" s="438">
        <v>0.7</v>
      </c>
      <c r="D13" s="437">
        <v>11500</v>
      </c>
      <c r="E13" s="397" t="s">
        <v>519</v>
      </c>
      <c r="F13" s="149"/>
      <c r="G13" s="149"/>
      <c r="H13" s="149"/>
      <c r="I13" s="156"/>
      <c r="J13" s="156"/>
      <c r="K13" s="156"/>
      <c r="L13" s="156"/>
      <c r="M13" s="149"/>
      <c r="N13" s="149"/>
      <c r="O13" s="149"/>
      <c r="P13" s="149"/>
      <c r="Q13" s="149"/>
      <c r="R13" s="149"/>
      <c r="S13" s="149"/>
      <c r="T13" s="149"/>
      <c r="U13" s="149"/>
      <c r="V13" s="149"/>
    </row>
    <row r="14" spans="1:22" s="154" customFormat="1">
      <c r="A14" s="153"/>
      <c r="B14" s="397" t="s">
        <v>23</v>
      </c>
      <c r="C14" s="438">
        <v>0.55000000000000004</v>
      </c>
      <c r="D14" s="437">
        <v>12100</v>
      </c>
      <c r="E14" s="397" t="s">
        <v>519</v>
      </c>
      <c r="F14" s="149"/>
      <c r="G14" s="149"/>
      <c r="H14" s="149"/>
      <c r="I14" s="156"/>
      <c r="J14" s="156"/>
      <c r="K14" s="156"/>
      <c r="L14" s="156"/>
      <c r="M14" s="149"/>
      <c r="N14" s="149"/>
      <c r="O14" s="149"/>
      <c r="P14" s="149"/>
      <c r="Q14" s="149"/>
      <c r="R14" s="149"/>
      <c r="S14" s="149"/>
      <c r="T14" s="149"/>
      <c r="U14" s="149"/>
      <c r="V14" s="149"/>
    </row>
    <row r="15" spans="1:22" s="154" customFormat="1">
      <c r="A15" s="153"/>
      <c r="B15" s="397" t="s">
        <v>147</v>
      </c>
      <c r="C15" s="438">
        <v>0.73</v>
      </c>
      <c r="D15" s="437">
        <v>11200</v>
      </c>
      <c r="E15" s="397" t="s">
        <v>519</v>
      </c>
      <c r="F15" s="149"/>
      <c r="G15" s="149"/>
      <c r="H15" s="149"/>
      <c r="I15" s="149"/>
      <c r="J15" s="149"/>
      <c r="K15" s="149"/>
      <c r="L15" s="149"/>
      <c r="M15" s="149"/>
      <c r="N15" s="149"/>
      <c r="O15" s="149"/>
      <c r="P15" s="149"/>
      <c r="Q15" s="149"/>
      <c r="R15" s="149"/>
      <c r="S15" s="149"/>
      <c r="T15" s="149"/>
      <c r="U15" s="149"/>
      <c r="V15" s="149"/>
    </row>
    <row r="16" spans="1:22" s="154" customFormat="1">
      <c r="A16" s="153"/>
      <c r="B16" s="397" t="s">
        <v>24</v>
      </c>
      <c r="C16" s="438">
        <v>0.7</v>
      </c>
      <c r="D16" s="437">
        <v>11400</v>
      </c>
      <c r="E16" s="397" t="s">
        <v>519</v>
      </c>
      <c r="F16" s="149"/>
      <c r="G16" s="149"/>
      <c r="H16" s="149"/>
      <c r="I16" s="149"/>
      <c r="J16" s="149"/>
      <c r="K16" s="149"/>
      <c r="L16" s="149"/>
      <c r="M16" s="149"/>
      <c r="N16" s="149"/>
      <c r="O16" s="149"/>
      <c r="P16" s="149"/>
      <c r="Q16" s="149"/>
      <c r="R16" s="149"/>
      <c r="S16" s="149"/>
      <c r="T16" s="149"/>
      <c r="U16" s="149"/>
      <c r="V16" s="149"/>
    </row>
    <row r="17" spans="1:22" s="154" customFormat="1">
      <c r="A17" s="153"/>
      <c r="B17" s="397" t="s">
        <v>25</v>
      </c>
      <c r="C17" s="438">
        <v>0.81</v>
      </c>
      <c r="D17" s="437">
        <v>11100</v>
      </c>
      <c r="E17" s="397" t="s">
        <v>519</v>
      </c>
      <c r="F17" s="149"/>
      <c r="G17" s="149"/>
      <c r="H17" s="149"/>
      <c r="I17" s="149"/>
      <c r="J17" s="149"/>
      <c r="K17" s="149"/>
      <c r="L17" s="149"/>
      <c r="M17" s="149"/>
      <c r="N17" s="149"/>
      <c r="O17" s="149"/>
      <c r="P17" s="149"/>
      <c r="Q17" s="149"/>
      <c r="R17" s="149"/>
      <c r="S17" s="149"/>
      <c r="T17" s="149"/>
      <c r="U17" s="149"/>
      <c r="V17" s="149"/>
    </row>
    <row r="18" spans="1:22" s="154" customFormat="1">
      <c r="A18" s="153"/>
      <c r="B18" s="397" t="s">
        <v>22</v>
      </c>
      <c r="C18" s="438">
        <v>0.81</v>
      </c>
      <c r="D18" s="437">
        <v>11100</v>
      </c>
      <c r="E18" s="397" t="s">
        <v>519</v>
      </c>
      <c r="F18" s="149"/>
      <c r="G18" s="149"/>
      <c r="H18" s="149"/>
      <c r="I18" s="149"/>
      <c r="J18" s="149"/>
      <c r="K18" s="149"/>
      <c r="L18" s="149"/>
      <c r="M18" s="149"/>
      <c r="N18" s="149"/>
      <c r="O18" s="149"/>
      <c r="P18" s="149"/>
      <c r="Q18" s="149"/>
      <c r="R18" s="149"/>
      <c r="S18" s="149"/>
      <c r="T18" s="149"/>
      <c r="U18" s="149"/>
      <c r="V18" s="149"/>
    </row>
    <row r="19" spans="1:22" s="154" customFormat="1">
      <c r="A19" s="153"/>
      <c r="B19" s="397" t="s">
        <v>148</v>
      </c>
      <c r="C19" s="438">
        <v>0.84</v>
      </c>
      <c r="D19" s="437">
        <v>10900</v>
      </c>
      <c r="E19" s="397" t="s">
        <v>519</v>
      </c>
      <c r="F19" s="149"/>
      <c r="G19" s="149"/>
      <c r="H19" s="149"/>
      <c r="I19" s="149"/>
      <c r="J19" s="149"/>
      <c r="K19" s="149"/>
      <c r="L19" s="149"/>
      <c r="M19" s="149"/>
      <c r="N19" s="149"/>
      <c r="O19" s="149"/>
      <c r="P19" s="149"/>
      <c r="Q19" s="149"/>
      <c r="R19" s="149"/>
      <c r="S19" s="149"/>
      <c r="T19" s="149"/>
      <c r="U19" s="149"/>
      <c r="V19" s="149"/>
    </row>
    <row r="20" spans="1:22" s="154" customFormat="1">
      <c r="A20" s="153"/>
      <c r="B20" s="397" t="s">
        <v>12</v>
      </c>
      <c r="C20" s="439" t="s">
        <v>102</v>
      </c>
      <c r="D20" s="437">
        <v>9341</v>
      </c>
      <c r="E20" s="397" t="s">
        <v>520</v>
      </c>
      <c r="F20" s="149"/>
      <c r="G20" s="149"/>
      <c r="H20" s="149"/>
      <c r="I20" s="149"/>
      <c r="J20" s="149"/>
      <c r="K20" s="149"/>
      <c r="L20" s="149"/>
      <c r="M20" s="149"/>
      <c r="N20" s="149"/>
      <c r="O20" s="149"/>
      <c r="P20" s="149"/>
      <c r="Q20" s="149"/>
      <c r="R20" s="149"/>
      <c r="S20" s="149"/>
      <c r="T20" s="149"/>
      <c r="U20" s="149"/>
      <c r="V20" s="149"/>
    </row>
    <row r="21" spans="1:22" s="154" customFormat="1">
      <c r="A21" s="153"/>
      <c r="B21" s="397" t="s">
        <v>425</v>
      </c>
      <c r="C21" s="439">
        <v>0.45</v>
      </c>
      <c r="D21" s="437">
        <v>9555</v>
      </c>
      <c r="E21" s="397" t="s">
        <v>520</v>
      </c>
      <c r="F21" s="149"/>
      <c r="G21" s="149"/>
      <c r="H21" s="149"/>
      <c r="I21" s="149"/>
      <c r="J21" s="149"/>
      <c r="K21" s="149"/>
      <c r="L21" s="149"/>
      <c r="M21" s="149"/>
      <c r="N21" s="149"/>
      <c r="O21" s="149"/>
      <c r="P21" s="149"/>
      <c r="Q21" s="149"/>
      <c r="R21" s="149"/>
      <c r="S21" s="149"/>
      <c r="T21" s="149"/>
      <c r="U21" s="149"/>
      <c r="V21" s="149"/>
    </row>
    <row r="22" spans="1:22" s="154" customFormat="1">
      <c r="A22" s="153"/>
      <c r="B22" s="397" t="s">
        <v>82</v>
      </c>
      <c r="C22" s="439" t="s">
        <v>102</v>
      </c>
      <c r="D22" s="437">
        <v>3500</v>
      </c>
      <c r="E22" s="397" t="s">
        <v>519</v>
      </c>
      <c r="F22" s="149"/>
      <c r="G22" s="149"/>
      <c r="H22" s="149"/>
      <c r="I22" s="149"/>
      <c r="J22" s="149"/>
      <c r="K22" s="149"/>
      <c r="L22" s="149"/>
      <c r="M22" s="149"/>
      <c r="N22" s="149"/>
      <c r="O22" s="149"/>
      <c r="P22" s="149"/>
      <c r="Q22" s="149"/>
      <c r="R22" s="149"/>
      <c r="S22" s="149"/>
      <c r="T22" s="149"/>
      <c r="U22" s="149"/>
      <c r="V22" s="149"/>
    </row>
    <row r="23" spans="1:22" s="154" customFormat="1">
      <c r="A23" s="153"/>
      <c r="B23" s="397" t="s">
        <v>423</v>
      </c>
      <c r="C23" s="439" t="s">
        <v>102</v>
      </c>
      <c r="D23" s="437">
        <v>2885</v>
      </c>
      <c r="E23" s="397" t="s">
        <v>519</v>
      </c>
      <c r="F23" s="149"/>
      <c r="G23" s="149"/>
      <c r="H23" s="149"/>
      <c r="I23" s="149"/>
      <c r="J23" s="149"/>
      <c r="K23" s="149"/>
      <c r="L23" s="149"/>
      <c r="M23" s="149"/>
      <c r="N23" s="149"/>
      <c r="O23" s="149"/>
      <c r="P23" s="149"/>
      <c r="Q23" s="149"/>
      <c r="R23" s="149"/>
      <c r="S23" s="149"/>
      <c r="T23" s="149"/>
      <c r="U23" s="149"/>
      <c r="V23" s="149"/>
    </row>
    <row r="24" spans="1:22" s="154" customFormat="1">
      <c r="A24" s="153"/>
      <c r="B24" s="397" t="s">
        <v>13</v>
      </c>
      <c r="C24" s="439" t="s">
        <v>102</v>
      </c>
      <c r="D24" s="437">
        <v>7000</v>
      </c>
      <c r="E24" s="397" t="s">
        <v>519</v>
      </c>
      <c r="F24" s="149"/>
      <c r="G24" s="149"/>
      <c r="H24" s="149"/>
      <c r="I24" s="149"/>
      <c r="J24" s="149"/>
      <c r="K24" s="149"/>
      <c r="L24" s="149"/>
      <c r="M24" s="149"/>
      <c r="N24" s="149"/>
      <c r="O24" s="149"/>
      <c r="P24" s="149"/>
      <c r="Q24" s="149"/>
      <c r="R24" s="149"/>
      <c r="S24" s="149"/>
      <c r="T24" s="149"/>
      <c r="U24" s="149"/>
      <c r="V24" s="149"/>
    </row>
    <row r="25" spans="1:22" s="154" customFormat="1">
      <c r="A25" s="153"/>
      <c r="B25" s="397" t="s">
        <v>30</v>
      </c>
      <c r="C25" s="439" t="s">
        <v>102</v>
      </c>
      <c r="D25" s="437">
        <v>7000</v>
      </c>
      <c r="E25" s="397" t="s">
        <v>519</v>
      </c>
      <c r="F25" s="149"/>
      <c r="G25" s="149"/>
      <c r="H25" s="149"/>
      <c r="I25" s="149"/>
      <c r="J25" s="149"/>
      <c r="K25" s="149"/>
      <c r="L25" s="149"/>
      <c r="M25" s="149"/>
      <c r="N25" s="149"/>
      <c r="O25" s="149"/>
      <c r="P25" s="149"/>
      <c r="Q25" s="149"/>
      <c r="R25" s="149"/>
      <c r="S25" s="149"/>
      <c r="T25" s="149"/>
      <c r="U25" s="149"/>
      <c r="V25" s="149"/>
    </row>
    <row r="26" spans="1:22" s="154" customFormat="1">
      <c r="A26" s="153"/>
      <c r="B26" s="397" t="s">
        <v>28</v>
      </c>
      <c r="C26" s="439" t="s">
        <v>102</v>
      </c>
      <c r="D26" s="437">
        <v>8100</v>
      </c>
      <c r="E26" s="397" t="s">
        <v>519</v>
      </c>
      <c r="F26" s="149"/>
      <c r="G26" s="149"/>
      <c r="H26" s="149"/>
      <c r="I26" s="149"/>
      <c r="J26" s="149"/>
      <c r="K26" s="149"/>
      <c r="L26" s="149"/>
      <c r="M26" s="149"/>
      <c r="N26" s="149"/>
      <c r="O26" s="149"/>
      <c r="P26" s="149"/>
      <c r="Q26" s="149"/>
      <c r="R26" s="149"/>
      <c r="S26" s="149"/>
      <c r="T26" s="149"/>
      <c r="U26" s="149"/>
      <c r="V26" s="149"/>
    </row>
    <row r="27" spans="1:22" s="154" customFormat="1">
      <c r="A27" s="153"/>
      <c r="B27" s="397" t="s">
        <v>18</v>
      </c>
      <c r="C27" s="439" t="s">
        <v>102</v>
      </c>
      <c r="D27" s="437">
        <v>5600</v>
      </c>
      <c r="E27" s="397" t="s">
        <v>520</v>
      </c>
      <c r="F27" s="149"/>
      <c r="G27" s="149"/>
      <c r="H27" s="149"/>
      <c r="I27" s="149"/>
      <c r="J27" s="149"/>
      <c r="K27" s="149"/>
      <c r="L27" s="149"/>
      <c r="M27" s="149"/>
      <c r="N27" s="149"/>
      <c r="O27" s="149"/>
      <c r="P27" s="149"/>
      <c r="Q27" s="149"/>
      <c r="R27" s="149"/>
      <c r="S27" s="149"/>
      <c r="T27" s="149"/>
      <c r="U27" s="149"/>
      <c r="V27" s="149"/>
    </row>
    <row r="28" spans="1:22" s="154" customFormat="1">
      <c r="A28" s="153"/>
      <c r="B28" s="397" t="s">
        <v>27</v>
      </c>
      <c r="C28" s="439" t="s">
        <v>102</v>
      </c>
      <c r="D28" s="437">
        <v>4260</v>
      </c>
      <c r="E28" s="397" t="s">
        <v>520</v>
      </c>
      <c r="F28" s="149"/>
      <c r="G28" s="149"/>
      <c r="H28" s="149"/>
      <c r="I28" s="149"/>
      <c r="J28" s="149"/>
      <c r="K28" s="149"/>
      <c r="L28" s="149"/>
      <c r="M28" s="149"/>
      <c r="N28" s="149"/>
      <c r="O28" s="149"/>
      <c r="P28" s="149"/>
      <c r="Q28" s="149"/>
      <c r="R28" s="149"/>
      <c r="S28" s="149"/>
      <c r="T28" s="149"/>
      <c r="U28" s="149"/>
      <c r="V28" s="149"/>
    </row>
    <row r="29" spans="1:22" s="154" customFormat="1">
      <c r="A29" s="153"/>
      <c r="B29" s="397" t="s">
        <v>6</v>
      </c>
      <c r="C29" s="439" t="s">
        <v>102</v>
      </c>
      <c r="D29" s="437">
        <v>860</v>
      </c>
      <c r="E29" s="397" t="s">
        <v>521</v>
      </c>
      <c r="F29" s="149"/>
      <c r="G29" s="149"/>
      <c r="H29" s="149"/>
      <c r="I29" s="149"/>
      <c r="J29" s="149"/>
      <c r="K29" s="149"/>
      <c r="L29" s="149"/>
      <c r="M29" s="149"/>
      <c r="N29" s="149"/>
      <c r="O29" s="149"/>
      <c r="P29" s="149"/>
      <c r="Q29" s="149"/>
      <c r="R29" s="149"/>
      <c r="S29" s="149"/>
      <c r="T29" s="149"/>
      <c r="U29" s="149"/>
      <c r="V29" s="149"/>
    </row>
    <row r="30" spans="1:22" s="154" customFormat="1">
      <c r="A30" s="153"/>
      <c r="B30" s="397"/>
      <c r="C30" s="439"/>
      <c r="D30" s="437"/>
      <c r="E30" s="397"/>
      <c r="F30" s="149"/>
      <c r="G30" s="149"/>
      <c r="H30" s="149"/>
      <c r="I30" s="149"/>
      <c r="J30" s="149"/>
      <c r="K30" s="149"/>
      <c r="L30" s="149"/>
      <c r="M30" s="149"/>
      <c r="N30" s="149"/>
      <c r="O30" s="149"/>
      <c r="P30" s="149"/>
      <c r="Q30" s="149"/>
      <c r="R30" s="149"/>
      <c r="S30" s="149"/>
      <c r="T30" s="149"/>
      <c r="U30" s="149"/>
      <c r="V30" s="149"/>
    </row>
    <row r="31" spans="1:22" s="154" customFormat="1">
      <c r="A31" s="153"/>
      <c r="B31" s="397"/>
      <c r="C31" s="439"/>
      <c r="D31" s="437"/>
      <c r="E31" s="397"/>
      <c r="F31" s="149"/>
      <c r="G31" s="149"/>
      <c r="H31" s="149"/>
      <c r="I31" s="149"/>
      <c r="J31" s="149"/>
      <c r="K31" s="149"/>
      <c r="L31" s="149"/>
      <c r="M31" s="149"/>
      <c r="N31" s="149"/>
      <c r="O31" s="149"/>
      <c r="P31" s="149"/>
      <c r="Q31" s="149"/>
      <c r="R31" s="149"/>
      <c r="S31" s="149"/>
      <c r="T31" s="149"/>
      <c r="U31" s="149"/>
      <c r="V31" s="149"/>
    </row>
    <row r="32" spans="1:22">
      <c r="A32" s="158"/>
      <c r="B32" s="80" t="s">
        <v>424</v>
      </c>
      <c r="C32" s="159"/>
      <c r="D32" s="159"/>
      <c r="E32" s="158"/>
    </row>
    <row r="33" spans="2:4">
      <c r="B33" s="151"/>
      <c r="C33" s="151"/>
      <c r="D33" s="151"/>
    </row>
    <row r="34" spans="2:4">
      <c r="B34" s="151"/>
      <c r="C34" s="151"/>
      <c r="D34" s="151"/>
    </row>
    <row r="35" spans="2:4">
      <c r="B35" s="151"/>
      <c r="C35" s="151"/>
      <c r="D35" s="151"/>
    </row>
    <row r="36" spans="2:4">
      <c r="B36" s="145"/>
      <c r="C36" s="145"/>
      <c r="D36" s="145"/>
    </row>
    <row r="37" spans="2:4">
      <c r="B37" s="145"/>
      <c r="C37" s="145"/>
      <c r="D37" s="145"/>
    </row>
    <row r="38" spans="2:4">
      <c r="B38" s="145"/>
      <c r="C38" s="145"/>
      <c r="D38" s="145"/>
    </row>
    <row r="39" spans="2:4">
      <c r="B39" s="145"/>
      <c r="C39" s="145"/>
      <c r="D39" s="145"/>
    </row>
    <row r="40" spans="2:4">
      <c r="B40" s="145"/>
      <c r="C40" s="145"/>
      <c r="D40" s="145"/>
    </row>
    <row r="41" spans="2:4">
      <c r="B41" s="145"/>
      <c r="C41" s="145"/>
      <c r="D41" s="145"/>
    </row>
    <row r="42" spans="2:4">
      <c r="B42" s="145"/>
      <c r="C42" s="145"/>
      <c r="D42" s="145"/>
    </row>
    <row r="43" spans="2:4">
      <c r="B43" s="145"/>
      <c r="C43" s="145"/>
      <c r="D43" s="145"/>
    </row>
    <row r="44" spans="2:4">
      <c r="B44" s="145"/>
      <c r="C44" s="145"/>
      <c r="D44" s="145"/>
    </row>
    <row r="45" spans="2:4">
      <c r="B45" s="145"/>
      <c r="C45" s="145"/>
      <c r="D45" s="145"/>
    </row>
    <row r="46" spans="2:4">
      <c r="B46" s="145"/>
      <c r="C46" s="145"/>
      <c r="D46" s="145"/>
    </row>
    <row r="47" spans="2:4">
      <c r="B47" s="145"/>
      <c r="C47" s="145"/>
      <c r="D47" s="145"/>
    </row>
    <row r="48" spans="2:4">
      <c r="B48" s="145"/>
      <c r="C48" s="145"/>
      <c r="D48" s="145"/>
    </row>
    <row r="49" spans="2:4">
      <c r="B49" s="145"/>
      <c r="C49" s="145"/>
      <c r="D49" s="145"/>
    </row>
    <row r="50" spans="2:4">
      <c r="B50" s="145"/>
      <c r="C50" s="145"/>
      <c r="D50" s="145"/>
    </row>
    <row r="51" spans="2:4">
      <c r="B51" s="145"/>
      <c r="C51" s="145"/>
      <c r="D51" s="145"/>
    </row>
    <row r="52" spans="2:4">
      <c r="B52" s="145"/>
      <c r="C52" s="145"/>
      <c r="D52" s="145"/>
    </row>
    <row r="53" spans="2:4">
      <c r="B53" s="145"/>
      <c r="C53" s="145"/>
      <c r="D53" s="145"/>
    </row>
    <row r="54" spans="2:4">
      <c r="B54" s="145"/>
      <c r="C54" s="145"/>
      <c r="D54" s="145"/>
    </row>
    <row r="55" spans="2:4">
      <c r="B55" s="145"/>
      <c r="C55" s="145"/>
      <c r="D55" s="145"/>
    </row>
    <row r="56" spans="2:4">
      <c r="B56" s="145"/>
      <c r="C56" s="145"/>
      <c r="D56" s="145"/>
    </row>
    <row r="57" spans="2:4">
      <c r="B57" s="145"/>
      <c r="C57" s="145"/>
      <c r="D57" s="145"/>
    </row>
    <row r="58" spans="2:4">
      <c r="B58" s="145"/>
      <c r="C58" s="145"/>
      <c r="D58" s="145"/>
    </row>
    <row r="59" spans="2:4">
      <c r="B59" s="145"/>
      <c r="C59" s="145"/>
      <c r="D59" s="145"/>
    </row>
    <row r="60" spans="2:4">
      <c r="B60" s="145"/>
      <c r="C60" s="145"/>
      <c r="D60" s="145"/>
    </row>
    <row r="61" spans="2:4">
      <c r="B61" s="145"/>
      <c r="C61" s="145"/>
      <c r="D61" s="145"/>
    </row>
    <row r="62" spans="2:4">
      <c r="B62" s="145"/>
      <c r="C62" s="145"/>
      <c r="D62" s="145"/>
    </row>
    <row r="63" spans="2:4" s="145" customFormat="1"/>
    <row r="64" spans="2:4" s="145" customFormat="1"/>
    <row r="65" s="145" customFormat="1"/>
    <row r="66" s="145" customFormat="1"/>
    <row r="67" s="145" customFormat="1"/>
  </sheetData>
  <mergeCells count="4">
    <mergeCell ref="B6:B7"/>
    <mergeCell ref="C6:C7"/>
    <mergeCell ref="D6:D7"/>
    <mergeCell ref="E6:E7"/>
  </mergeCells>
  <hyperlinks>
    <hyperlink ref="B4" location="Índice!A1" display="VOLVER A INDICE" xr:uid="{00000000-0004-0000-1F00-000000000000}"/>
  </hyperlinks>
  <pageMargins left="0.75" right="0.75" top="1" bottom="1" header="0" footer="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8" tint="0.59999389629810485"/>
  </sheetPr>
  <dimension ref="B1:V99"/>
  <sheetViews>
    <sheetView zoomScale="85" zoomScaleNormal="85" workbookViewId="0">
      <selection activeCell="B2" sqref="B2"/>
    </sheetView>
  </sheetViews>
  <sheetFormatPr baseColWidth="10" defaultColWidth="11.3828125" defaultRowHeight="12.45"/>
  <cols>
    <col min="1" max="1" width="1.69140625" style="152" customWidth="1"/>
    <col min="2" max="2" width="17.84375" style="152" customWidth="1"/>
    <col min="3" max="10" width="15.69140625" style="152" customWidth="1"/>
    <col min="11" max="11" width="17" style="152" bestFit="1" customWidth="1"/>
    <col min="12" max="22" width="11.3828125" style="145"/>
    <col min="23" max="16384" width="11.3828125" style="152"/>
  </cols>
  <sheetData>
    <row r="1" spans="2:22" ht="5.25" customHeight="1"/>
    <row r="2" spans="2:22" s="154" customFormat="1" ht="16" customHeight="1">
      <c r="B2" s="11" t="s">
        <v>350</v>
      </c>
      <c r="C2" s="11"/>
      <c r="D2" s="11"/>
      <c r="E2" s="11"/>
      <c r="F2" s="11"/>
      <c r="G2" s="11"/>
      <c r="H2" s="11"/>
      <c r="I2" s="11"/>
      <c r="J2" s="11"/>
      <c r="K2" s="11"/>
      <c r="N2" s="161"/>
      <c r="O2" s="161"/>
      <c r="P2" s="149"/>
      <c r="Q2" s="149"/>
      <c r="R2" s="149"/>
      <c r="S2" s="149"/>
      <c r="T2" s="149"/>
      <c r="U2" s="149"/>
      <c r="V2" s="149"/>
    </row>
    <row r="3" spans="2:22" s="154" customFormat="1" ht="16" customHeight="1">
      <c r="B3" s="403" t="s">
        <v>2</v>
      </c>
      <c r="C3" s="11"/>
      <c r="D3" s="11"/>
      <c r="E3" s="11"/>
      <c r="F3" s="11"/>
      <c r="G3" s="11"/>
      <c r="H3" s="11"/>
      <c r="I3" s="11"/>
      <c r="J3" s="11"/>
      <c r="K3" s="11"/>
      <c r="M3" s="160"/>
      <c r="N3" s="161"/>
      <c r="O3" s="161"/>
      <c r="P3" s="149"/>
      <c r="Q3" s="149"/>
      <c r="R3" s="149"/>
      <c r="S3" s="149"/>
      <c r="T3" s="149"/>
      <c r="U3" s="149"/>
      <c r="V3" s="149"/>
    </row>
    <row r="4" spans="2:22" s="154" customFormat="1" ht="16" customHeight="1">
      <c r="B4" s="11"/>
      <c r="C4" s="11"/>
      <c r="D4" s="11"/>
      <c r="E4" s="11"/>
      <c r="F4" s="11"/>
      <c r="G4" s="11"/>
      <c r="H4" s="11"/>
      <c r="I4" s="11"/>
      <c r="J4" s="11"/>
      <c r="K4" s="11"/>
      <c r="M4" s="161"/>
      <c r="N4" s="161"/>
      <c r="O4" s="161"/>
      <c r="P4" s="149"/>
      <c r="Q4" s="149"/>
      <c r="R4" s="149"/>
      <c r="S4" s="149"/>
      <c r="T4" s="149"/>
      <c r="U4" s="149"/>
      <c r="V4" s="149"/>
    </row>
    <row r="5" spans="2:22" s="154" customFormat="1" ht="16" customHeight="1">
      <c r="B5" s="402" t="s">
        <v>150</v>
      </c>
      <c r="C5" s="396" t="s">
        <v>151</v>
      </c>
      <c r="D5" s="396" t="s">
        <v>152</v>
      </c>
      <c r="E5" s="396" t="s">
        <v>153</v>
      </c>
      <c r="F5" s="396" t="s">
        <v>154</v>
      </c>
      <c r="G5" s="396" t="s">
        <v>347</v>
      </c>
      <c r="H5" s="396" t="s">
        <v>155</v>
      </c>
      <c r="I5" s="396" t="s">
        <v>156</v>
      </c>
      <c r="J5" s="396" t="s">
        <v>348</v>
      </c>
      <c r="K5" s="396" t="s">
        <v>349</v>
      </c>
      <c r="M5" s="161"/>
      <c r="N5" s="161"/>
      <c r="O5" s="161"/>
      <c r="P5" s="149"/>
      <c r="Q5" s="149"/>
      <c r="R5" s="149"/>
      <c r="S5" s="149"/>
      <c r="T5" s="149"/>
      <c r="U5" s="149"/>
      <c r="V5" s="149"/>
    </row>
    <row r="6" spans="2:22" s="154" customFormat="1" ht="16" customHeight="1">
      <c r="B6" s="399" t="s">
        <v>151</v>
      </c>
      <c r="C6" s="400">
        <v>1</v>
      </c>
      <c r="D6" s="401">
        <v>0.13780000000000001</v>
      </c>
      <c r="E6" s="400">
        <v>1.39E-3</v>
      </c>
      <c r="F6" s="400">
        <v>5.8100000000000001E-3</v>
      </c>
      <c r="G6" s="400">
        <v>5524.86</v>
      </c>
      <c r="H6" s="400">
        <v>1.613944</v>
      </c>
      <c r="I6" s="400">
        <v>131.0615</v>
      </c>
      <c r="J6" s="400">
        <v>167.2073</v>
      </c>
      <c r="K6" s="400">
        <v>5917.1597000000002</v>
      </c>
      <c r="L6" s="161"/>
      <c r="M6" s="161"/>
      <c r="N6" s="161"/>
      <c r="O6" s="161"/>
      <c r="P6" s="149"/>
      <c r="Q6" s="149"/>
      <c r="R6" s="149"/>
      <c r="S6" s="149"/>
      <c r="T6" s="149"/>
      <c r="U6" s="149"/>
      <c r="V6" s="149"/>
    </row>
    <row r="7" spans="2:22" s="154" customFormat="1" ht="16" customHeight="1">
      <c r="B7" s="399" t="s">
        <v>152</v>
      </c>
      <c r="C7" s="400">
        <v>7.2056490000000002</v>
      </c>
      <c r="D7" s="400">
        <v>1</v>
      </c>
      <c r="E7" s="400">
        <v>0.01</v>
      </c>
      <c r="F7" s="400">
        <v>4.1840000000000002E-2</v>
      </c>
      <c r="G7" s="400">
        <v>39810.22</v>
      </c>
      <c r="H7" s="400">
        <v>11.62951</v>
      </c>
      <c r="I7" s="400">
        <v>944.38379999999995</v>
      </c>
      <c r="J7" s="400">
        <v>1204.837</v>
      </c>
      <c r="K7" s="400">
        <v>42636.976000000002</v>
      </c>
      <c r="L7" s="161"/>
      <c r="M7" s="161"/>
      <c r="N7" s="161"/>
      <c r="O7" s="161"/>
      <c r="P7" s="149"/>
      <c r="Q7" s="149"/>
      <c r="R7" s="149"/>
      <c r="S7" s="149"/>
      <c r="T7" s="149"/>
      <c r="U7" s="149"/>
      <c r="V7" s="149"/>
    </row>
    <row r="8" spans="2:22" s="154" customFormat="1" ht="16" customHeight="1">
      <c r="B8" s="399" t="s">
        <v>153</v>
      </c>
      <c r="C8" s="400">
        <v>720.56489999999997</v>
      </c>
      <c r="D8" s="400">
        <v>100</v>
      </c>
      <c r="E8" s="400">
        <v>1</v>
      </c>
      <c r="F8" s="400">
        <v>4.1840000000000002</v>
      </c>
      <c r="G8" s="400">
        <v>3981022</v>
      </c>
      <c r="H8" s="400">
        <v>1162.952</v>
      </c>
      <c r="I8" s="400">
        <v>94438.38</v>
      </c>
      <c r="J8" s="400">
        <v>120483.7</v>
      </c>
      <c r="K8" s="400">
        <v>4263697.5999999996</v>
      </c>
      <c r="L8" s="161"/>
      <c r="M8" s="161"/>
      <c r="N8" s="161"/>
      <c r="O8" s="161"/>
      <c r="P8" s="149"/>
      <c r="Q8" s="149"/>
      <c r="R8" s="149"/>
      <c r="S8" s="149"/>
      <c r="T8" s="149"/>
      <c r="U8" s="149"/>
      <c r="V8" s="149"/>
    </row>
    <row r="9" spans="2:22" s="154" customFormat="1" ht="16" customHeight="1">
      <c r="B9" s="399" t="s">
        <v>154</v>
      </c>
      <c r="C9" s="400">
        <v>172.2191</v>
      </c>
      <c r="D9" s="400">
        <v>23.900569999999998</v>
      </c>
      <c r="E9" s="400">
        <v>0.239005</v>
      </c>
      <c r="F9" s="400">
        <v>1</v>
      </c>
      <c r="G9" s="400">
        <v>952380.95238095243</v>
      </c>
      <c r="H9" s="400">
        <v>277.95209999999997</v>
      </c>
      <c r="I9" s="400">
        <v>22571.31</v>
      </c>
      <c r="J9" s="400">
        <v>28796.29</v>
      </c>
      <c r="K9" s="400">
        <v>1019048.1</v>
      </c>
      <c r="L9" s="161"/>
      <c r="M9" s="161"/>
      <c r="N9" s="161"/>
      <c r="O9" s="161"/>
      <c r="P9" s="149"/>
      <c r="Q9" s="149"/>
      <c r="R9" s="149"/>
      <c r="S9" s="149"/>
      <c r="T9" s="149"/>
      <c r="U9" s="149"/>
      <c r="V9" s="149"/>
    </row>
    <row r="10" spans="2:22" s="154" customFormat="1" ht="16" customHeight="1">
      <c r="B10" s="399" t="s">
        <v>344</v>
      </c>
      <c r="C10" s="400">
        <v>1.8000000000000001E-4</v>
      </c>
      <c r="D10" s="400">
        <v>2.51E-5</v>
      </c>
      <c r="E10" s="400">
        <v>2.4999999999999999E-7</v>
      </c>
      <c r="F10" s="400">
        <v>1.0499999999999999E-6</v>
      </c>
      <c r="G10" s="400">
        <v>1</v>
      </c>
      <c r="H10" s="400">
        <v>2.9E-4</v>
      </c>
      <c r="I10" s="400">
        <v>2.3720000000000001E-2</v>
      </c>
      <c r="J10" s="400">
        <v>3.0265E-2</v>
      </c>
      <c r="K10" s="400">
        <v>1.07101</v>
      </c>
      <c r="L10" s="161"/>
      <c r="M10" s="161"/>
      <c r="N10" s="161"/>
      <c r="O10" s="161"/>
      <c r="P10" s="149"/>
      <c r="Q10" s="149"/>
      <c r="R10" s="149"/>
      <c r="S10" s="149"/>
      <c r="T10" s="149"/>
      <c r="U10" s="149"/>
      <c r="V10" s="149"/>
    </row>
    <row r="11" spans="2:22" s="154" customFormat="1" ht="16" customHeight="1">
      <c r="B11" s="399" t="s">
        <v>155</v>
      </c>
      <c r="C11" s="400">
        <v>0.61960000000000004</v>
      </c>
      <c r="D11" s="400">
        <v>8.5989999999999997E-2</v>
      </c>
      <c r="E11" s="400">
        <v>8.5999999999999998E-4</v>
      </c>
      <c r="F11" s="400">
        <v>3.5999999999999999E-3</v>
      </c>
      <c r="G11" s="400">
        <v>3423.2</v>
      </c>
      <c r="H11" s="400">
        <v>1</v>
      </c>
      <c r="I11" s="400">
        <v>81.205770000000001</v>
      </c>
      <c r="J11" s="400">
        <v>103.6016</v>
      </c>
      <c r="K11" s="400">
        <v>3666.2721000000001</v>
      </c>
      <c r="L11" s="161"/>
      <c r="M11" s="161"/>
      <c r="N11" s="161"/>
      <c r="O11" s="161"/>
      <c r="P11" s="149"/>
      <c r="Q11" s="149"/>
      <c r="R11" s="149"/>
      <c r="S11" s="149"/>
      <c r="T11" s="149"/>
      <c r="U11" s="149"/>
      <c r="V11" s="149"/>
    </row>
    <row r="12" spans="2:22" s="154" customFormat="1" ht="16" customHeight="1">
      <c r="B12" s="399" t="s">
        <v>156</v>
      </c>
      <c r="C12" s="400">
        <v>7.6299999999999996E-3</v>
      </c>
      <c r="D12" s="400">
        <v>1.06E-3</v>
      </c>
      <c r="E12" s="400">
        <v>1.06E-5</v>
      </c>
      <c r="F12" s="400">
        <v>4.4299999999999999E-5</v>
      </c>
      <c r="G12" s="400">
        <v>42.154690000000002</v>
      </c>
      <c r="H12" s="400">
        <v>1.2314E-2</v>
      </c>
      <c r="I12" s="400">
        <v>1</v>
      </c>
      <c r="J12" s="400">
        <v>1.2757909999999999</v>
      </c>
      <c r="K12" s="400">
        <v>45.147928</v>
      </c>
      <c r="L12" s="161"/>
      <c r="M12" s="161"/>
      <c r="N12" s="161"/>
      <c r="O12" s="161"/>
      <c r="P12" s="149"/>
      <c r="Q12" s="149"/>
      <c r="R12" s="149"/>
      <c r="S12" s="149"/>
      <c r="T12" s="149"/>
      <c r="U12" s="149"/>
      <c r="V12" s="149"/>
    </row>
    <row r="13" spans="2:22" s="154" customFormat="1" ht="16" customHeight="1">
      <c r="B13" s="399" t="s">
        <v>345</v>
      </c>
      <c r="C13" s="400">
        <v>5.9800000000000001E-3</v>
      </c>
      <c r="D13" s="400">
        <v>8.3000000000000001E-4</v>
      </c>
      <c r="E13" s="400">
        <v>8.3000000000000002E-6</v>
      </c>
      <c r="F13" s="400">
        <v>3.4700000000000003E-5</v>
      </c>
      <c r="G13" s="400">
        <v>33.041980000000002</v>
      </c>
      <c r="H13" s="400">
        <v>9.6520000000000009E-3</v>
      </c>
      <c r="I13" s="400">
        <v>0.78382600000000002</v>
      </c>
      <c r="J13" s="400">
        <v>1</v>
      </c>
      <c r="K13" s="400">
        <v>35.388165000000001</v>
      </c>
      <c r="L13" s="161"/>
      <c r="M13" s="161"/>
      <c r="N13" s="161"/>
      <c r="O13" s="161"/>
      <c r="P13" s="149"/>
      <c r="Q13" s="149"/>
      <c r="R13" s="149"/>
      <c r="S13" s="149"/>
      <c r="T13" s="149"/>
      <c r="U13" s="149"/>
      <c r="V13" s="149"/>
    </row>
    <row r="14" spans="2:22" s="154" customFormat="1" ht="16" customHeight="1">
      <c r="B14" s="397" t="s">
        <v>346</v>
      </c>
      <c r="C14" s="400">
        <v>1.7000000000000001E-4</v>
      </c>
      <c r="D14" s="400">
        <v>2.3499999999999999E-5</v>
      </c>
      <c r="E14" s="400">
        <v>2.35E-7</v>
      </c>
      <c r="F14" s="400">
        <v>9.8100000000000001E-7</v>
      </c>
      <c r="G14" s="400">
        <v>0.933701</v>
      </c>
      <c r="H14" s="400">
        <v>2.72E-4</v>
      </c>
      <c r="I14" s="400">
        <v>2.2148999999999999E-2</v>
      </c>
      <c r="J14" s="400">
        <v>2.8257999999999998E-2</v>
      </c>
      <c r="K14" s="400">
        <v>1</v>
      </c>
      <c r="L14" s="161"/>
      <c r="M14" s="161"/>
      <c r="N14" s="161"/>
      <c r="O14" s="161"/>
      <c r="P14" s="149"/>
      <c r="Q14" s="149"/>
      <c r="R14" s="149"/>
      <c r="S14" s="149"/>
      <c r="T14" s="149"/>
      <c r="U14" s="149"/>
      <c r="V14" s="149"/>
    </row>
    <row r="15" spans="2:22" ht="12.9">
      <c r="C15" s="162"/>
      <c r="D15" s="162"/>
      <c r="E15" s="162"/>
      <c r="F15" s="162"/>
      <c r="G15" s="162"/>
      <c r="H15" s="162"/>
      <c r="I15" s="162"/>
      <c r="J15" s="162"/>
      <c r="K15" s="162"/>
      <c r="L15" s="162"/>
      <c r="M15" s="162"/>
      <c r="N15" s="162"/>
      <c r="O15" s="162"/>
    </row>
    <row r="16" spans="2:22" ht="12.9">
      <c r="B16" s="80" t="s">
        <v>157</v>
      </c>
      <c r="C16" s="162"/>
      <c r="D16" s="162"/>
      <c r="E16" s="162"/>
      <c r="F16" s="162"/>
      <c r="G16" s="162"/>
      <c r="H16" s="162"/>
      <c r="I16" s="162"/>
      <c r="J16" s="162"/>
      <c r="K16" s="162"/>
      <c r="L16" s="162"/>
      <c r="M16" s="162"/>
      <c r="N16" s="162"/>
      <c r="O16" s="162"/>
    </row>
    <row r="17" spans="2:15" ht="12.9">
      <c r="B17" s="162"/>
      <c r="C17" s="162"/>
      <c r="D17" s="162"/>
      <c r="E17" s="162"/>
      <c r="F17" s="162"/>
      <c r="G17" s="162"/>
      <c r="H17" s="162"/>
      <c r="I17" s="162"/>
      <c r="J17" s="162"/>
      <c r="K17" s="162"/>
      <c r="L17" s="162"/>
      <c r="M17" s="162"/>
      <c r="N17" s="162"/>
      <c r="O17" s="162"/>
    </row>
    <row r="18" spans="2:15" ht="16" customHeight="1">
      <c r="B18" s="11" t="s">
        <v>158</v>
      </c>
      <c r="C18" s="11"/>
      <c r="D18" s="11"/>
      <c r="E18" s="162"/>
      <c r="F18" s="653" t="s">
        <v>159</v>
      </c>
      <c r="G18" s="653"/>
      <c r="H18" s="162"/>
      <c r="I18" s="653" t="s">
        <v>160</v>
      </c>
      <c r="J18" s="653"/>
      <c r="K18" s="162"/>
      <c r="L18" s="162"/>
      <c r="M18" s="162"/>
      <c r="N18" s="162"/>
      <c r="O18" s="162"/>
    </row>
    <row r="19" spans="2:15" ht="16" customHeight="1">
      <c r="B19" s="412" t="s">
        <v>161</v>
      </c>
      <c r="C19" s="396"/>
      <c r="D19" s="413" t="s">
        <v>162</v>
      </c>
      <c r="E19" s="162"/>
      <c r="F19" s="404" t="s">
        <v>163</v>
      </c>
      <c r="G19" s="405" t="s">
        <v>164</v>
      </c>
      <c r="H19" s="162"/>
      <c r="I19" s="404" t="s">
        <v>165</v>
      </c>
      <c r="J19" s="405" t="s">
        <v>166</v>
      </c>
      <c r="K19" s="162"/>
      <c r="L19" s="162"/>
      <c r="M19" s="162"/>
      <c r="N19" s="162"/>
      <c r="O19" s="162"/>
    </row>
    <row r="20" spans="2:15" ht="16" customHeight="1">
      <c r="B20" s="404" t="s">
        <v>167</v>
      </c>
      <c r="C20" s="405"/>
      <c r="D20" s="406" t="s">
        <v>151</v>
      </c>
      <c r="E20" s="162"/>
      <c r="F20" s="404" t="s">
        <v>163</v>
      </c>
      <c r="G20" s="405" t="s">
        <v>353</v>
      </c>
      <c r="H20" s="162"/>
      <c r="I20" s="397" t="s">
        <v>356</v>
      </c>
      <c r="J20" s="408" t="s">
        <v>357</v>
      </c>
      <c r="K20" s="162"/>
      <c r="L20" s="162"/>
      <c r="M20" s="162"/>
      <c r="N20" s="162"/>
      <c r="O20" s="162"/>
    </row>
    <row r="21" spans="2:15" ht="16" customHeight="1">
      <c r="B21" s="404" t="s">
        <v>168</v>
      </c>
      <c r="C21" s="405"/>
      <c r="D21" s="406" t="s">
        <v>152</v>
      </c>
      <c r="E21" s="162"/>
      <c r="F21" s="404" t="s">
        <v>352</v>
      </c>
      <c r="G21" s="405" t="s">
        <v>169</v>
      </c>
      <c r="H21" s="162"/>
      <c r="J21" s="162"/>
      <c r="K21" s="162"/>
      <c r="L21" s="162"/>
      <c r="M21" s="162"/>
      <c r="N21" s="162"/>
      <c r="O21" s="162"/>
    </row>
    <row r="22" spans="2:15" ht="16" customHeight="1">
      <c r="B22" s="404" t="s">
        <v>170</v>
      </c>
      <c r="C22" s="405"/>
      <c r="D22" s="406" t="s">
        <v>171</v>
      </c>
      <c r="E22" s="162"/>
      <c r="F22" s="397" t="s">
        <v>354</v>
      </c>
      <c r="G22" s="408" t="s">
        <v>355</v>
      </c>
      <c r="H22" s="162"/>
      <c r="I22" s="163" t="s">
        <v>172</v>
      </c>
      <c r="J22" s="162"/>
      <c r="K22" s="162"/>
      <c r="L22" s="162"/>
      <c r="M22" s="162"/>
      <c r="N22" s="162"/>
      <c r="O22" s="162"/>
    </row>
    <row r="23" spans="2:15" ht="16" customHeight="1">
      <c r="B23" s="404" t="s">
        <v>173</v>
      </c>
      <c r="C23" s="405"/>
      <c r="D23" s="406" t="s">
        <v>351</v>
      </c>
      <c r="E23" s="162"/>
      <c r="F23" s="162"/>
      <c r="G23" s="162"/>
      <c r="H23" s="162"/>
      <c r="I23" s="162"/>
      <c r="J23" s="162"/>
      <c r="K23" s="162"/>
      <c r="L23" s="162"/>
      <c r="M23" s="162"/>
      <c r="N23" s="162"/>
      <c r="O23" s="162"/>
    </row>
    <row r="24" spans="2:15" ht="16" customHeight="1">
      <c r="B24" s="404" t="s">
        <v>174</v>
      </c>
      <c r="C24" s="405"/>
      <c r="D24" s="406" t="s">
        <v>153</v>
      </c>
      <c r="E24" s="162"/>
      <c r="F24" s="11" t="s">
        <v>175</v>
      </c>
      <c r="G24" s="11"/>
      <c r="H24" s="11"/>
      <c r="I24" s="162"/>
      <c r="J24" s="162"/>
      <c r="K24" s="162"/>
      <c r="L24" s="162"/>
      <c r="M24" s="162"/>
      <c r="N24" s="162"/>
      <c r="O24" s="162"/>
    </row>
    <row r="25" spans="2:15" ht="16" customHeight="1">
      <c r="B25" s="404" t="s">
        <v>176</v>
      </c>
      <c r="C25" s="405"/>
      <c r="D25" s="406" t="s">
        <v>177</v>
      </c>
      <c r="E25" s="162"/>
      <c r="F25" s="412" t="s">
        <v>162</v>
      </c>
      <c r="G25" s="414" t="s">
        <v>178</v>
      </c>
      <c r="H25" s="396" t="s">
        <v>179</v>
      </c>
      <c r="I25" s="162"/>
      <c r="J25" s="162"/>
      <c r="K25" s="162"/>
      <c r="L25" s="162"/>
      <c r="M25" s="162"/>
      <c r="N25" s="162"/>
      <c r="O25" s="162"/>
    </row>
    <row r="26" spans="2:15" ht="16" customHeight="1">
      <c r="B26" s="404" t="s">
        <v>180</v>
      </c>
      <c r="C26" s="405"/>
      <c r="D26" s="406" t="s">
        <v>181</v>
      </c>
      <c r="E26" s="162"/>
      <c r="F26" s="409" t="s">
        <v>182</v>
      </c>
      <c r="G26" s="410" t="s">
        <v>183</v>
      </c>
      <c r="H26" s="411">
        <v>1000</v>
      </c>
      <c r="I26" s="164"/>
      <c r="J26" s="162"/>
      <c r="K26" s="162"/>
      <c r="L26" s="162"/>
      <c r="M26" s="162"/>
      <c r="N26" s="162"/>
      <c r="O26" s="162"/>
    </row>
    <row r="27" spans="2:15" ht="16" customHeight="1">
      <c r="B27" s="404" t="s">
        <v>184</v>
      </c>
      <c r="C27" s="405"/>
      <c r="D27" s="406" t="s">
        <v>185</v>
      </c>
      <c r="E27" s="162"/>
      <c r="F27" s="409" t="s">
        <v>186</v>
      </c>
      <c r="G27" s="410" t="s">
        <v>187</v>
      </c>
      <c r="H27" s="411">
        <v>1000000</v>
      </c>
      <c r="I27" s="164"/>
      <c r="J27" s="162"/>
      <c r="K27" s="162"/>
      <c r="L27" s="162"/>
      <c r="M27" s="162"/>
      <c r="N27" s="162"/>
      <c r="O27" s="162"/>
    </row>
    <row r="28" spans="2:15" ht="16" customHeight="1">
      <c r="B28" s="404" t="s">
        <v>188</v>
      </c>
      <c r="C28" s="405"/>
      <c r="D28" s="406" t="s">
        <v>189</v>
      </c>
      <c r="E28" s="162"/>
      <c r="F28" s="409" t="s">
        <v>190</v>
      </c>
      <c r="G28" s="410" t="s">
        <v>191</v>
      </c>
      <c r="H28" s="411">
        <v>1000000000</v>
      </c>
      <c r="I28" s="164"/>
      <c r="J28" s="162"/>
      <c r="K28" s="162"/>
      <c r="L28" s="162"/>
      <c r="M28" s="162"/>
      <c r="N28" s="162"/>
      <c r="O28" s="162"/>
    </row>
    <row r="29" spans="2:15" ht="16" customHeight="1">
      <c r="B29" s="404" t="s">
        <v>192</v>
      </c>
      <c r="C29" s="405"/>
      <c r="D29" s="406" t="s">
        <v>193</v>
      </c>
      <c r="E29" s="162"/>
      <c r="F29" s="409" t="s">
        <v>194</v>
      </c>
      <c r="G29" s="410" t="s">
        <v>195</v>
      </c>
      <c r="H29" s="411">
        <v>1000000000000</v>
      </c>
      <c r="I29" s="164"/>
      <c r="J29" s="162"/>
      <c r="K29" s="162"/>
      <c r="L29" s="162"/>
      <c r="M29" s="162"/>
      <c r="N29" s="162"/>
      <c r="O29" s="162"/>
    </row>
    <row r="30" spans="2:15" ht="16" customHeight="1">
      <c r="B30" s="397" t="s">
        <v>196</v>
      </c>
      <c r="C30" s="397"/>
      <c r="D30" s="407" t="s">
        <v>155</v>
      </c>
      <c r="E30" s="162"/>
      <c r="F30" s="409" t="s">
        <v>197</v>
      </c>
      <c r="G30" s="410" t="s">
        <v>198</v>
      </c>
      <c r="H30" s="411">
        <v>1000000000000000</v>
      </c>
      <c r="I30" s="164"/>
      <c r="J30" s="162"/>
      <c r="K30" s="162"/>
      <c r="L30" s="162"/>
      <c r="M30" s="162"/>
      <c r="N30" s="162"/>
      <c r="O30" s="162"/>
    </row>
    <row r="31" spans="2:15" ht="12.9">
      <c r="B31" s="164"/>
      <c r="C31" s="164"/>
      <c r="D31" s="164"/>
      <c r="E31" s="162"/>
      <c r="F31" s="164"/>
      <c r="G31" s="164"/>
      <c r="H31" s="164"/>
      <c r="I31" s="164"/>
      <c r="J31" s="162"/>
      <c r="K31" s="162"/>
      <c r="L31" s="162"/>
      <c r="M31" s="162"/>
      <c r="N31" s="162"/>
      <c r="O31" s="162"/>
    </row>
    <row r="32" spans="2:15" ht="12.9">
      <c r="B32" s="80" t="s">
        <v>199</v>
      </c>
      <c r="C32" s="162"/>
      <c r="D32" s="162"/>
      <c r="E32" s="162"/>
      <c r="F32" s="162"/>
      <c r="G32" s="162"/>
      <c r="H32" s="162"/>
      <c r="I32" s="162"/>
      <c r="J32" s="162"/>
      <c r="K32" s="162"/>
      <c r="L32" s="162"/>
      <c r="M32" s="162"/>
      <c r="N32" s="162"/>
      <c r="O32" s="162"/>
    </row>
    <row r="33" spans="2:15" ht="12.9">
      <c r="B33" s="80" t="s">
        <v>200</v>
      </c>
      <c r="C33" s="162"/>
      <c r="D33" s="162"/>
      <c r="E33" s="162"/>
      <c r="F33" s="162"/>
      <c r="G33" s="162"/>
      <c r="H33" s="162"/>
      <c r="I33" s="162"/>
      <c r="J33" s="162"/>
      <c r="K33" s="162"/>
      <c r="L33" s="162"/>
      <c r="M33" s="162"/>
      <c r="N33" s="162"/>
      <c r="O33" s="162"/>
    </row>
    <row r="34" spans="2:15" ht="12.9">
      <c r="C34" s="162"/>
      <c r="D34" s="162"/>
      <c r="E34" s="162"/>
      <c r="F34" s="162"/>
      <c r="G34" s="162"/>
      <c r="H34" s="162"/>
      <c r="I34" s="162"/>
      <c r="J34" s="162"/>
      <c r="K34" s="162"/>
      <c r="L34" s="162"/>
      <c r="M34" s="162"/>
      <c r="N34" s="162"/>
      <c r="O34" s="162"/>
    </row>
    <row r="35" spans="2:15" ht="12.9">
      <c r="B35" s="80" t="s">
        <v>424</v>
      </c>
      <c r="C35" s="162"/>
      <c r="D35" s="162"/>
      <c r="E35" s="162"/>
      <c r="F35" s="162"/>
      <c r="G35" s="162"/>
      <c r="H35" s="162"/>
      <c r="I35" s="162"/>
      <c r="J35" s="162"/>
      <c r="K35" s="162"/>
      <c r="L35" s="162"/>
      <c r="M35" s="162"/>
      <c r="N35" s="162"/>
      <c r="O35" s="162"/>
    </row>
    <row r="36" spans="2:15" ht="12.9">
      <c r="B36" s="162"/>
      <c r="C36" s="162"/>
      <c r="D36" s="162"/>
      <c r="E36" s="162"/>
      <c r="F36" s="162"/>
      <c r="G36" s="162"/>
      <c r="H36" s="162"/>
      <c r="I36" s="162"/>
      <c r="J36" s="162"/>
      <c r="K36" s="162"/>
      <c r="L36" s="162"/>
      <c r="M36" s="162"/>
      <c r="N36" s="162"/>
      <c r="O36" s="162"/>
    </row>
    <row r="37" spans="2:15" ht="12.9">
      <c r="B37" s="162"/>
      <c r="C37" s="162"/>
      <c r="D37" s="162"/>
      <c r="E37" s="162"/>
      <c r="F37" s="162"/>
      <c r="G37" s="162"/>
      <c r="H37" s="162"/>
      <c r="I37" s="162"/>
      <c r="J37" s="162"/>
      <c r="K37" s="162"/>
      <c r="L37" s="162"/>
      <c r="M37" s="162"/>
      <c r="N37" s="162"/>
      <c r="O37" s="162"/>
    </row>
    <row r="38" spans="2:15" ht="12.9">
      <c r="B38" s="162"/>
      <c r="C38" s="162"/>
      <c r="D38" s="162"/>
      <c r="E38" s="162"/>
      <c r="F38" s="162"/>
      <c r="G38" s="162"/>
      <c r="H38" s="162"/>
      <c r="I38" s="162"/>
      <c r="J38" s="162"/>
      <c r="K38" s="162"/>
      <c r="L38" s="162"/>
      <c r="M38" s="162"/>
      <c r="N38" s="162"/>
      <c r="O38" s="162"/>
    </row>
    <row r="39" spans="2:15" ht="12.9">
      <c r="B39" s="162"/>
      <c r="C39" s="162"/>
      <c r="D39" s="162"/>
      <c r="E39" s="162"/>
      <c r="F39" s="162"/>
      <c r="G39" s="162"/>
      <c r="H39" s="162"/>
      <c r="I39" s="162"/>
      <c r="J39" s="162"/>
      <c r="K39" s="162"/>
      <c r="L39" s="162"/>
      <c r="M39" s="162"/>
      <c r="N39" s="162"/>
      <c r="O39" s="162"/>
    </row>
    <row r="40" spans="2:15" ht="12.9">
      <c r="B40" s="162"/>
      <c r="C40" s="162"/>
      <c r="D40" s="162"/>
      <c r="E40" s="162"/>
      <c r="F40" s="162"/>
      <c r="G40" s="162"/>
      <c r="H40" s="162"/>
      <c r="I40" s="162"/>
      <c r="J40" s="162"/>
      <c r="K40" s="162"/>
      <c r="L40" s="162"/>
      <c r="M40" s="162"/>
      <c r="N40" s="162"/>
      <c r="O40" s="162"/>
    </row>
    <row r="41" spans="2:15" ht="12.9">
      <c r="B41" s="162"/>
      <c r="C41" s="162"/>
      <c r="D41" s="162"/>
      <c r="E41" s="162"/>
      <c r="F41" s="162"/>
      <c r="G41" s="162"/>
      <c r="H41" s="162"/>
      <c r="I41" s="162"/>
      <c r="J41" s="162"/>
      <c r="K41" s="162"/>
      <c r="L41" s="162"/>
      <c r="M41" s="162"/>
      <c r="N41" s="162"/>
      <c r="O41" s="162"/>
    </row>
    <row r="42" spans="2:15" ht="12.9">
      <c r="B42" s="162"/>
      <c r="C42" s="162"/>
      <c r="D42" s="162"/>
      <c r="E42" s="162"/>
      <c r="F42" s="162"/>
      <c r="G42" s="162"/>
      <c r="H42" s="162"/>
      <c r="I42" s="162"/>
      <c r="J42" s="162"/>
      <c r="K42" s="162"/>
      <c r="L42" s="162"/>
      <c r="M42" s="162"/>
      <c r="N42" s="162"/>
      <c r="O42" s="162"/>
    </row>
    <row r="43" spans="2:15">
      <c r="B43" s="145"/>
      <c r="C43" s="145"/>
      <c r="D43" s="145"/>
      <c r="E43" s="145"/>
      <c r="F43" s="145"/>
      <c r="G43" s="145"/>
      <c r="H43" s="145"/>
      <c r="I43" s="145"/>
      <c r="J43" s="145"/>
      <c r="K43" s="145"/>
    </row>
    <row r="44" spans="2:15">
      <c r="B44" s="145"/>
      <c r="C44" s="145"/>
      <c r="D44" s="145"/>
      <c r="E44" s="145"/>
      <c r="F44" s="145"/>
      <c r="G44" s="145"/>
      <c r="H44" s="145"/>
      <c r="I44" s="145"/>
      <c r="J44" s="145"/>
      <c r="K44" s="145"/>
    </row>
    <row r="45" spans="2:15">
      <c r="B45" s="145"/>
      <c r="C45" s="145"/>
      <c r="D45" s="145"/>
      <c r="E45" s="145"/>
      <c r="F45" s="145"/>
      <c r="G45" s="145"/>
      <c r="H45" s="145"/>
      <c r="I45" s="145"/>
      <c r="J45" s="145"/>
      <c r="K45" s="145"/>
    </row>
    <row r="46" spans="2:15">
      <c r="B46" s="145"/>
      <c r="C46" s="145"/>
      <c r="D46" s="145"/>
      <c r="E46" s="145"/>
      <c r="F46" s="145"/>
      <c r="G46" s="145"/>
      <c r="H46" s="145"/>
      <c r="I46" s="145"/>
      <c r="J46" s="145"/>
      <c r="K46" s="145"/>
    </row>
    <row r="47" spans="2:15">
      <c r="B47" s="145"/>
      <c r="C47" s="145"/>
      <c r="D47" s="145"/>
      <c r="E47" s="145"/>
      <c r="F47" s="145"/>
      <c r="G47" s="145"/>
      <c r="H47" s="145"/>
      <c r="I47" s="145"/>
      <c r="J47" s="145"/>
      <c r="K47" s="145"/>
    </row>
    <row r="48" spans="2:15">
      <c r="B48" s="145"/>
      <c r="C48" s="145"/>
      <c r="D48" s="145"/>
      <c r="E48" s="145"/>
      <c r="F48" s="145"/>
      <c r="G48" s="145"/>
      <c r="H48" s="145"/>
      <c r="I48" s="145"/>
      <c r="J48" s="145"/>
      <c r="K48" s="145"/>
    </row>
    <row r="49" spans="2:11">
      <c r="B49" s="145"/>
      <c r="C49" s="145"/>
      <c r="D49" s="145"/>
      <c r="E49" s="145"/>
      <c r="F49" s="145"/>
      <c r="G49" s="145"/>
      <c r="H49" s="145"/>
      <c r="I49" s="145"/>
      <c r="J49" s="145"/>
      <c r="K49" s="145"/>
    </row>
    <row r="50" spans="2:11">
      <c r="B50" s="145"/>
      <c r="C50" s="145"/>
      <c r="D50" s="145"/>
      <c r="E50" s="145"/>
      <c r="F50" s="145"/>
      <c r="G50" s="145"/>
      <c r="H50" s="145"/>
      <c r="I50" s="145"/>
      <c r="J50" s="145"/>
      <c r="K50" s="145"/>
    </row>
    <row r="51" spans="2:11">
      <c r="B51" s="145"/>
      <c r="C51" s="145"/>
      <c r="D51" s="145"/>
      <c r="E51" s="145"/>
      <c r="F51" s="145"/>
      <c r="G51" s="145"/>
      <c r="H51" s="145"/>
      <c r="I51" s="145"/>
      <c r="J51" s="145"/>
      <c r="K51" s="145"/>
    </row>
    <row r="52" spans="2:11">
      <c r="B52" s="145"/>
      <c r="C52" s="145"/>
      <c r="D52" s="145"/>
      <c r="E52" s="145"/>
      <c r="F52" s="145"/>
      <c r="G52" s="145"/>
      <c r="H52" s="145"/>
      <c r="I52" s="145"/>
      <c r="J52" s="145"/>
      <c r="K52" s="145"/>
    </row>
    <row r="53" spans="2:11">
      <c r="B53" s="145"/>
      <c r="C53" s="145"/>
      <c r="D53" s="145"/>
      <c r="E53" s="145"/>
      <c r="F53" s="145"/>
      <c r="G53" s="145"/>
      <c r="H53" s="145"/>
      <c r="I53" s="145"/>
      <c r="J53" s="145"/>
      <c r="K53" s="145"/>
    </row>
    <row r="54" spans="2:11">
      <c r="B54" s="145"/>
      <c r="C54" s="145"/>
      <c r="D54" s="145"/>
      <c r="E54" s="145"/>
      <c r="F54" s="145"/>
      <c r="G54" s="145"/>
      <c r="H54" s="145"/>
      <c r="I54" s="145"/>
      <c r="J54" s="145"/>
      <c r="K54" s="145"/>
    </row>
    <row r="55" spans="2:11">
      <c r="B55" s="145"/>
      <c r="C55" s="145"/>
      <c r="D55" s="145"/>
      <c r="E55" s="145"/>
      <c r="F55" s="145"/>
      <c r="G55" s="145"/>
      <c r="H55" s="145"/>
      <c r="I55" s="145"/>
      <c r="J55" s="145"/>
      <c r="K55" s="145"/>
    </row>
    <row r="56" spans="2:11" s="145" customFormat="1"/>
    <row r="57" spans="2:11" s="145" customFormat="1"/>
    <row r="58" spans="2:11" s="145" customFormat="1"/>
    <row r="59" spans="2:11" s="145" customFormat="1"/>
    <row r="60" spans="2:11" s="145" customFormat="1"/>
    <row r="61" spans="2:11" s="145" customFormat="1"/>
    <row r="62" spans="2:11" s="145" customFormat="1"/>
    <row r="63" spans="2:11" s="145" customFormat="1"/>
    <row r="64" spans="2:11" s="145" customFormat="1"/>
    <row r="65" s="145" customFormat="1"/>
    <row r="66" s="145" customFormat="1"/>
    <row r="67" s="145" customFormat="1"/>
    <row r="68" s="145" customFormat="1"/>
    <row r="69" s="145" customFormat="1"/>
    <row r="70" s="145" customFormat="1"/>
    <row r="71" s="145" customFormat="1"/>
    <row r="72" s="145" customFormat="1"/>
    <row r="73" s="145" customFormat="1"/>
    <row r="74" s="145" customFormat="1"/>
    <row r="75" s="145" customFormat="1"/>
    <row r="76" s="145" customFormat="1"/>
    <row r="77" s="145" customFormat="1"/>
    <row r="78" s="145" customFormat="1"/>
    <row r="79" s="145" customFormat="1"/>
    <row r="80" s="145" customFormat="1"/>
    <row r="81" s="145" customFormat="1"/>
    <row r="82" s="145" customFormat="1"/>
    <row r="83" s="145" customFormat="1"/>
    <row r="84" s="145" customFormat="1"/>
    <row r="85" s="145" customFormat="1"/>
    <row r="86" s="145" customFormat="1"/>
    <row r="87" s="145" customFormat="1"/>
    <row r="88" s="145" customFormat="1"/>
    <row r="89" s="145" customFormat="1"/>
    <row r="90" s="145" customFormat="1"/>
    <row r="91" s="145" customFormat="1"/>
    <row r="92" s="145" customFormat="1"/>
    <row r="93" s="145" customFormat="1"/>
    <row r="94" s="145" customFormat="1"/>
    <row r="95" s="145" customFormat="1"/>
    <row r="96" s="145" customFormat="1"/>
    <row r="97" s="145" customFormat="1"/>
    <row r="98" s="145" customFormat="1"/>
    <row r="99" s="145" customFormat="1"/>
  </sheetData>
  <mergeCells count="2">
    <mergeCell ref="F18:G18"/>
    <mergeCell ref="I18:J18"/>
  </mergeCells>
  <hyperlinks>
    <hyperlink ref="B3" location="Índice!A1" display="VOLVER A INDICE" xr:uid="{00000000-0004-0000-2000-000000000000}"/>
  </hyperlinks>
  <pageMargins left="0.75" right="0.75" top="1" bottom="1" header="0" footer="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8" tint="0.59999389629810485"/>
  </sheetPr>
  <dimension ref="B2:D28"/>
  <sheetViews>
    <sheetView workbookViewId="0">
      <selection activeCell="B5" sqref="B5"/>
    </sheetView>
  </sheetViews>
  <sheetFormatPr baseColWidth="10" defaultColWidth="11.3828125" defaultRowHeight="14.6"/>
  <cols>
    <col min="1" max="1" width="11.3828125" style="58"/>
    <col min="2" max="2" width="33.3046875" style="58" bestFit="1" customWidth="1"/>
    <col min="3" max="3" width="55.84375" style="58" bestFit="1" customWidth="1"/>
    <col min="4" max="4" width="68.3046875" style="58" bestFit="1" customWidth="1"/>
    <col min="5" max="16384" width="11.3828125" style="58"/>
  </cols>
  <sheetData>
    <row r="2" spans="2:4">
      <c r="B2" s="11" t="s">
        <v>495</v>
      </c>
    </row>
    <row r="3" spans="2:4">
      <c r="B3" s="11" t="s">
        <v>421</v>
      </c>
    </row>
    <row r="4" spans="2:4">
      <c r="B4" s="11"/>
    </row>
    <row r="5" spans="2:4">
      <c r="B5" s="4" t="s">
        <v>2</v>
      </c>
    </row>
    <row r="6" spans="2:4">
      <c r="B6" s="4"/>
    </row>
    <row r="7" spans="2:4" ht="45.75" customHeight="1">
      <c r="B7" s="361" t="s">
        <v>429</v>
      </c>
      <c r="C7" s="361" t="s">
        <v>430</v>
      </c>
      <c r="D7" s="361" t="s">
        <v>431</v>
      </c>
    </row>
    <row r="8" spans="2:4">
      <c r="B8" s="584" t="s">
        <v>432</v>
      </c>
      <c r="C8" s="585" t="s">
        <v>433</v>
      </c>
      <c r="D8" s="585" t="s">
        <v>434</v>
      </c>
    </row>
    <row r="9" spans="2:4">
      <c r="B9" s="584" t="s">
        <v>435</v>
      </c>
      <c r="C9" s="585" t="s">
        <v>436</v>
      </c>
      <c r="D9" s="585" t="s">
        <v>437</v>
      </c>
    </row>
    <row r="10" spans="2:4">
      <c r="B10" s="584" t="s">
        <v>438</v>
      </c>
      <c r="C10" s="585" t="s">
        <v>439</v>
      </c>
      <c r="D10" s="585" t="s">
        <v>440</v>
      </c>
    </row>
    <row r="11" spans="2:4">
      <c r="B11" s="584" t="s">
        <v>441</v>
      </c>
      <c r="C11" s="585" t="s">
        <v>442</v>
      </c>
      <c r="D11" s="585" t="s">
        <v>443</v>
      </c>
    </row>
    <row r="12" spans="2:4">
      <c r="B12" s="584" t="s">
        <v>444</v>
      </c>
      <c r="C12" s="585" t="s">
        <v>445</v>
      </c>
      <c r="D12" s="585" t="s">
        <v>446</v>
      </c>
    </row>
    <row r="13" spans="2:4">
      <c r="B13" s="584" t="s">
        <v>447</v>
      </c>
      <c r="C13" s="585" t="s">
        <v>448</v>
      </c>
      <c r="D13" s="585" t="s">
        <v>449</v>
      </c>
    </row>
    <row r="14" spans="2:4">
      <c r="B14" s="584" t="s">
        <v>450</v>
      </c>
      <c r="C14" s="585" t="s">
        <v>451</v>
      </c>
      <c r="D14" s="585" t="s">
        <v>452</v>
      </c>
    </row>
    <row r="15" spans="2:4">
      <c r="B15" s="584" t="s">
        <v>453</v>
      </c>
      <c r="C15" s="585" t="s">
        <v>454</v>
      </c>
      <c r="D15" s="585" t="s">
        <v>455</v>
      </c>
    </row>
    <row r="16" spans="2:4">
      <c r="B16" s="584" t="s">
        <v>456</v>
      </c>
      <c r="C16" s="585" t="s">
        <v>457</v>
      </c>
      <c r="D16" s="585" t="s">
        <v>458</v>
      </c>
    </row>
    <row r="17" spans="2:4">
      <c r="B17" s="584" t="s">
        <v>459</v>
      </c>
      <c r="C17" s="585" t="s">
        <v>460</v>
      </c>
      <c r="D17" s="585" t="s">
        <v>461</v>
      </c>
    </row>
    <row r="18" spans="2:4">
      <c r="B18" s="584" t="s">
        <v>462</v>
      </c>
      <c r="C18" s="585" t="s">
        <v>463</v>
      </c>
      <c r="D18" s="585" t="s">
        <v>464</v>
      </c>
    </row>
    <row r="19" spans="2:4">
      <c r="B19" s="584" t="s">
        <v>465</v>
      </c>
      <c r="C19" s="585" t="s">
        <v>466</v>
      </c>
      <c r="D19" s="585" t="s">
        <v>467</v>
      </c>
    </row>
    <row r="20" spans="2:4">
      <c r="B20" s="584" t="s">
        <v>468</v>
      </c>
      <c r="C20" s="585" t="s">
        <v>469</v>
      </c>
      <c r="D20" s="585" t="s">
        <v>470</v>
      </c>
    </row>
    <row r="21" spans="2:4">
      <c r="B21" s="584" t="s">
        <v>471</v>
      </c>
      <c r="C21" s="585" t="s">
        <v>472</v>
      </c>
      <c r="D21" s="585" t="s">
        <v>473</v>
      </c>
    </row>
    <row r="22" spans="2:4">
      <c r="B22" s="584" t="s">
        <v>474</v>
      </c>
      <c r="C22" s="585" t="s">
        <v>475</v>
      </c>
      <c r="D22" s="585" t="s">
        <v>476</v>
      </c>
    </row>
    <row r="23" spans="2:4">
      <c r="B23" s="584" t="s">
        <v>477</v>
      </c>
      <c r="C23" s="585" t="s">
        <v>478</v>
      </c>
      <c r="D23" s="585" t="s">
        <v>479</v>
      </c>
    </row>
    <row r="24" spans="2:4">
      <c r="B24" s="584" t="s">
        <v>480</v>
      </c>
      <c r="C24" s="585" t="s">
        <v>481</v>
      </c>
      <c r="D24" s="585" t="s">
        <v>482</v>
      </c>
    </row>
    <row r="25" spans="2:4">
      <c r="B25" s="584" t="s">
        <v>483</v>
      </c>
      <c r="C25" s="585" t="s">
        <v>484</v>
      </c>
      <c r="D25" s="585" t="s">
        <v>485</v>
      </c>
    </row>
    <row r="26" spans="2:4">
      <c r="B26" s="584" t="s">
        <v>486</v>
      </c>
      <c r="C26" s="585" t="s">
        <v>487</v>
      </c>
      <c r="D26" s="585" t="s">
        <v>488</v>
      </c>
    </row>
    <row r="27" spans="2:4">
      <c r="B27" s="584" t="s">
        <v>489</v>
      </c>
      <c r="C27" s="585" t="s">
        <v>490</v>
      </c>
      <c r="D27" s="585" t="s">
        <v>491</v>
      </c>
    </row>
    <row r="28" spans="2:4">
      <c r="B28" s="584" t="s">
        <v>492</v>
      </c>
      <c r="C28" s="585" t="s">
        <v>493</v>
      </c>
      <c r="D28" s="585" t="s">
        <v>494</v>
      </c>
    </row>
  </sheetData>
  <hyperlinks>
    <hyperlink ref="B5" location="Índice!A1" display="VOLVER A INDICE" xr:uid="{00000000-0004-0000-2100-000000000000}"/>
  </hyperlinks>
  <pageMargins left="0.7" right="0.7" top="0.75" bottom="0.75" header="0.3" footer="0.3"/>
  <pageSetup orientation="portrait" verticalDpi="599"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8" tint="0.59999389629810485"/>
  </sheetPr>
  <dimension ref="A1:F321"/>
  <sheetViews>
    <sheetView topLeftCell="A28" workbookViewId="0">
      <selection activeCell="B2" sqref="B2"/>
    </sheetView>
  </sheetViews>
  <sheetFormatPr baseColWidth="10" defaultColWidth="11.3828125" defaultRowHeight="12.45"/>
  <cols>
    <col min="1" max="1" width="3" style="151" customWidth="1"/>
    <col min="2" max="2" width="14.69140625" style="151" customWidth="1"/>
    <col min="3" max="3" width="18.53515625" style="166" customWidth="1"/>
    <col min="4" max="4" width="89.53515625" style="167" customWidth="1"/>
    <col min="5" max="16384" width="11.3828125" style="167"/>
  </cols>
  <sheetData>
    <row r="1" spans="1:6" s="151" customFormat="1">
      <c r="C1" s="165"/>
    </row>
    <row r="2" spans="1:6" s="145" customFormat="1" ht="12" customHeight="1">
      <c r="A2" s="151"/>
      <c r="B2" s="462" t="s">
        <v>125</v>
      </c>
      <c r="C2" s="462"/>
      <c r="D2" s="462"/>
      <c r="F2" s="151"/>
    </row>
    <row r="3" spans="1:6" s="145" customFormat="1" ht="20.25" customHeight="1">
      <c r="A3" s="151"/>
      <c r="B3" s="462" t="s">
        <v>0</v>
      </c>
      <c r="C3" s="462"/>
      <c r="D3" s="462"/>
      <c r="F3" s="151"/>
    </row>
    <row r="4" spans="1:6" s="145" customFormat="1" ht="15" customHeight="1">
      <c r="A4" s="151"/>
      <c r="B4" s="462" t="s">
        <v>421</v>
      </c>
      <c r="C4" s="462"/>
      <c r="D4" s="462"/>
      <c r="F4" s="151"/>
    </row>
    <row r="5" spans="1:6" s="145" customFormat="1" ht="20.25" customHeight="1">
      <c r="A5" s="151"/>
      <c r="B5" s="4" t="s">
        <v>2</v>
      </c>
      <c r="C5" s="462"/>
      <c r="D5" s="462"/>
      <c r="F5" s="151"/>
    </row>
    <row r="6" spans="1:6" s="145" customFormat="1" ht="12.75" customHeight="1">
      <c r="A6" s="151"/>
      <c r="B6" s="11"/>
      <c r="C6" s="11"/>
      <c r="D6" s="11"/>
      <c r="F6" s="151"/>
    </row>
    <row r="7" spans="1:6" s="151" customFormat="1" ht="14.25" customHeight="1">
      <c r="B7" s="654" t="s">
        <v>201</v>
      </c>
      <c r="C7" s="655" t="s">
        <v>202</v>
      </c>
      <c r="D7" s="656" t="s">
        <v>203</v>
      </c>
    </row>
    <row r="8" spans="1:6" s="151" customFormat="1" ht="12.75" customHeight="1">
      <c r="B8" s="654"/>
      <c r="C8" s="655"/>
      <c r="D8" s="656"/>
    </row>
    <row r="9" spans="1:6" s="151" customFormat="1" ht="12.75" customHeight="1">
      <c r="B9" s="654"/>
      <c r="C9" s="655"/>
      <c r="D9" s="656"/>
    </row>
    <row r="10" spans="1:6" s="151" customFormat="1" ht="12.75" customHeight="1">
      <c r="B10" s="654"/>
      <c r="C10" s="655"/>
      <c r="D10" s="656"/>
    </row>
    <row r="11" spans="1:6" s="151" customFormat="1" ht="22.5" customHeight="1">
      <c r="B11" s="654"/>
      <c r="C11" s="655"/>
      <c r="D11" s="656"/>
    </row>
    <row r="12" spans="1:6" s="151" customFormat="1" ht="60" customHeight="1">
      <c r="B12" s="654"/>
      <c r="C12" s="440" t="s">
        <v>204</v>
      </c>
      <c r="D12" s="441" t="s">
        <v>205</v>
      </c>
    </row>
    <row r="13" spans="1:6" s="151" customFormat="1">
      <c r="C13" s="442"/>
      <c r="D13" s="443"/>
    </row>
    <row r="14" spans="1:6" s="151" customFormat="1" ht="59.25" customHeight="1">
      <c r="B14" s="654" t="s">
        <v>206</v>
      </c>
      <c r="C14" s="440" t="s">
        <v>32</v>
      </c>
      <c r="D14" s="447" t="s">
        <v>207</v>
      </c>
    </row>
    <row r="15" spans="1:6" s="151" customFormat="1" ht="32.25" customHeight="1">
      <c r="B15" s="654"/>
      <c r="C15" s="448" t="s">
        <v>18</v>
      </c>
      <c r="D15" s="447" t="s">
        <v>208</v>
      </c>
    </row>
    <row r="16" spans="1:6" s="151" customFormat="1" ht="32.15">
      <c r="B16" s="654"/>
      <c r="C16" s="657" t="s">
        <v>13</v>
      </c>
      <c r="D16" s="447" t="s">
        <v>209</v>
      </c>
    </row>
    <row r="17" spans="2:4" s="151" customFormat="1" ht="32.15">
      <c r="B17" s="654"/>
      <c r="C17" s="657"/>
      <c r="D17" s="451" t="s">
        <v>210</v>
      </c>
    </row>
    <row r="18" spans="2:4" s="151" customFormat="1">
      <c r="B18" s="654"/>
      <c r="C18" s="657"/>
      <c r="D18" s="452" t="s">
        <v>211</v>
      </c>
    </row>
    <row r="19" spans="2:4" s="151" customFormat="1">
      <c r="B19" s="654"/>
      <c r="C19" s="657"/>
      <c r="D19" s="455" t="s">
        <v>212</v>
      </c>
    </row>
    <row r="20" spans="2:4" s="151" customFormat="1">
      <c r="B20" s="654"/>
      <c r="C20" s="658" t="s">
        <v>30</v>
      </c>
      <c r="D20" s="659" t="s">
        <v>213</v>
      </c>
    </row>
    <row r="21" spans="2:4" s="151" customFormat="1">
      <c r="B21" s="654"/>
      <c r="C21" s="658"/>
      <c r="D21" s="659"/>
    </row>
    <row r="22" spans="2:4" s="151" customFormat="1">
      <c r="B22" s="654"/>
      <c r="C22" s="658"/>
      <c r="D22" s="660"/>
    </row>
    <row r="23" spans="2:4" s="151" customFormat="1" ht="32.15">
      <c r="B23" s="654"/>
      <c r="C23" s="448" t="s">
        <v>28</v>
      </c>
      <c r="D23" s="441" t="s">
        <v>214</v>
      </c>
    </row>
    <row r="24" spans="2:4" s="151" customFormat="1" ht="42.9">
      <c r="B24" s="654"/>
      <c r="C24" s="448" t="s">
        <v>148</v>
      </c>
      <c r="D24" s="441" t="s">
        <v>215</v>
      </c>
    </row>
    <row r="25" spans="2:4" s="151" customFormat="1" ht="21.45">
      <c r="B25" s="654"/>
      <c r="C25" s="448" t="s">
        <v>6</v>
      </c>
      <c r="D25" s="441" t="s">
        <v>216</v>
      </c>
    </row>
    <row r="26" spans="2:4" s="151" customFormat="1">
      <c r="B26" s="654"/>
      <c r="C26" s="658" t="s">
        <v>95</v>
      </c>
      <c r="D26" s="456" t="s">
        <v>217</v>
      </c>
    </row>
    <row r="27" spans="2:4" s="151" customFormat="1">
      <c r="B27" s="654"/>
      <c r="C27" s="658"/>
      <c r="D27" s="455" t="s">
        <v>218</v>
      </c>
    </row>
    <row r="28" spans="2:4" s="151" customFormat="1" ht="42.75" customHeight="1">
      <c r="B28" s="654"/>
      <c r="C28" s="448" t="s">
        <v>31</v>
      </c>
      <c r="D28" s="444" t="s">
        <v>219</v>
      </c>
    </row>
    <row r="29" spans="2:4" s="151" customFormat="1" ht="43.5" customHeight="1">
      <c r="B29" s="654"/>
      <c r="C29" s="448" t="s">
        <v>8</v>
      </c>
      <c r="D29" s="444" t="s">
        <v>220</v>
      </c>
    </row>
    <row r="30" spans="2:4" s="151" customFormat="1" ht="31.5" customHeight="1">
      <c r="B30" s="654"/>
      <c r="C30" s="448" t="s">
        <v>27</v>
      </c>
      <c r="D30" s="444" t="s">
        <v>221</v>
      </c>
    </row>
    <row r="31" spans="2:4" s="151" customFormat="1" ht="28.5" customHeight="1">
      <c r="B31" s="654"/>
      <c r="C31" s="657" t="s">
        <v>12</v>
      </c>
      <c r="D31" s="449" t="s">
        <v>222</v>
      </c>
    </row>
    <row r="32" spans="2:4" s="151" customFormat="1" ht="28.5" customHeight="1">
      <c r="B32" s="654"/>
      <c r="C32" s="657"/>
      <c r="D32" s="453" t="s">
        <v>223</v>
      </c>
    </row>
    <row r="33" spans="2:4" s="151" customFormat="1" ht="43.5" customHeight="1">
      <c r="B33" s="654"/>
      <c r="C33" s="448" t="s">
        <v>21</v>
      </c>
      <c r="D33" s="444" t="s">
        <v>224</v>
      </c>
    </row>
    <row r="34" spans="2:4" s="151" customFormat="1">
      <c r="B34" s="654"/>
      <c r="C34" s="657" t="s">
        <v>24</v>
      </c>
      <c r="D34" s="456" t="s">
        <v>225</v>
      </c>
    </row>
    <row r="35" spans="2:4" s="151" customFormat="1">
      <c r="B35" s="654"/>
      <c r="C35" s="657"/>
      <c r="D35" s="455" t="s">
        <v>226</v>
      </c>
    </row>
    <row r="36" spans="2:4" s="151" customFormat="1" ht="39.75" customHeight="1">
      <c r="B36" s="654"/>
      <c r="C36" s="657" t="s">
        <v>227</v>
      </c>
      <c r="D36" s="449" t="s">
        <v>228</v>
      </c>
    </row>
    <row r="37" spans="2:4" s="151" customFormat="1">
      <c r="B37" s="654"/>
      <c r="C37" s="657"/>
      <c r="D37" s="460" t="s">
        <v>229</v>
      </c>
    </row>
    <row r="38" spans="2:4" s="151" customFormat="1">
      <c r="B38" s="654"/>
      <c r="C38" s="657"/>
      <c r="D38" s="461" t="s">
        <v>230</v>
      </c>
    </row>
    <row r="39" spans="2:4" s="151" customFormat="1">
      <c r="B39" s="654"/>
      <c r="C39" s="657"/>
      <c r="D39" s="460" t="s">
        <v>231</v>
      </c>
    </row>
    <row r="40" spans="2:4" s="151" customFormat="1" ht="22.5" customHeight="1">
      <c r="B40" s="654"/>
      <c r="C40" s="657"/>
      <c r="D40" s="458" t="s">
        <v>232</v>
      </c>
    </row>
    <row r="41" spans="2:4" s="151" customFormat="1" ht="21.45">
      <c r="B41" s="654"/>
      <c r="C41" s="448" t="s">
        <v>22</v>
      </c>
      <c r="D41" s="444" t="s">
        <v>233</v>
      </c>
    </row>
    <row r="42" spans="2:4" s="151" customFormat="1">
      <c r="B42" s="654"/>
      <c r="C42" s="657" t="s">
        <v>25</v>
      </c>
      <c r="D42" s="450" t="s">
        <v>234</v>
      </c>
    </row>
    <row r="43" spans="2:4" s="151" customFormat="1" ht="28.5" customHeight="1">
      <c r="B43" s="654"/>
      <c r="C43" s="657"/>
      <c r="D43" s="459" t="s">
        <v>235</v>
      </c>
    </row>
    <row r="44" spans="2:4" s="151" customFormat="1" ht="52.5" customHeight="1">
      <c r="B44" s="654"/>
      <c r="C44" s="448" t="s">
        <v>9</v>
      </c>
      <c r="D44" s="445" t="s">
        <v>236</v>
      </c>
    </row>
    <row r="45" spans="2:4" s="151" customFormat="1">
      <c r="B45" s="654"/>
      <c r="C45" s="658" t="s">
        <v>26</v>
      </c>
      <c r="D45" s="456" t="s">
        <v>237</v>
      </c>
    </row>
    <row r="46" spans="2:4" s="151" customFormat="1">
      <c r="B46" s="654"/>
      <c r="C46" s="658"/>
      <c r="D46" s="457" t="s">
        <v>238</v>
      </c>
    </row>
    <row r="47" spans="2:4" s="151" customFormat="1">
      <c r="B47" s="654"/>
      <c r="C47" s="658"/>
      <c r="D47" s="455" t="s">
        <v>239</v>
      </c>
    </row>
    <row r="48" spans="2:4" s="151" customFormat="1" ht="21.45">
      <c r="B48" s="654"/>
      <c r="C48" s="448" t="s">
        <v>20</v>
      </c>
      <c r="D48" s="446" t="s">
        <v>240</v>
      </c>
    </row>
    <row r="49" spans="2:4" s="151" customFormat="1" ht="45.75" customHeight="1">
      <c r="B49" s="654"/>
      <c r="C49" s="657" t="s">
        <v>11</v>
      </c>
      <c r="D49" s="449" t="s">
        <v>241</v>
      </c>
    </row>
    <row r="50" spans="2:4" s="151" customFormat="1" ht="54" customHeight="1">
      <c r="B50" s="654"/>
      <c r="C50" s="657"/>
      <c r="D50" s="454" t="s">
        <v>242</v>
      </c>
    </row>
    <row r="51" spans="2:4" s="151" customFormat="1">
      <c r="B51" s="654"/>
      <c r="C51" s="657"/>
      <c r="D51" s="457" t="s">
        <v>401</v>
      </c>
    </row>
    <row r="52" spans="2:4" s="151" customFormat="1">
      <c r="B52" s="654"/>
      <c r="C52" s="657"/>
      <c r="D52" s="455" t="s">
        <v>243</v>
      </c>
    </row>
    <row r="53" spans="2:4" s="151" customFormat="1">
      <c r="C53" s="165"/>
    </row>
    <row r="54" spans="2:4" s="151" customFormat="1">
      <c r="B54" s="80" t="s">
        <v>424</v>
      </c>
      <c r="C54" s="165"/>
    </row>
    <row r="55" spans="2:4" s="151" customFormat="1">
      <c r="C55" s="165"/>
    </row>
    <row r="56" spans="2:4" s="151" customFormat="1">
      <c r="C56" s="165"/>
    </row>
    <row r="57" spans="2:4" s="151" customFormat="1">
      <c r="C57" s="165"/>
    </row>
    <row r="58" spans="2:4" s="151" customFormat="1">
      <c r="C58" s="165"/>
    </row>
    <row r="59" spans="2:4" s="151" customFormat="1">
      <c r="C59" s="165"/>
    </row>
    <row r="60" spans="2:4" s="151" customFormat="1">
      <c r="C60" s="165"/>
    </row>
    <row r="61" spans="2:4" s="151" customFormat="1">
      <c r="C61" s="165"/>
    </row>
    <row r="62" spans="2:4" s="151" customFormat="1">
      <c r="C62" s="165"/>
    </row>
    <row r="63" spans="2:4" s="151" customFormat="1">
      <c r="C63" s="165"/>
    </row>
    <row r="64" spans="2:4" s="151" customFormat="1">
      <c r="C64" s="165"/>
    </row>
    <row r="65" spans="3:3" s="151" customFormat="1">
      <c r="C65" s="165"/>
    </row>
    <row r="66" spans="3:3" s="151" customFormat="1">
      <c r="C66" s="165"/>
    </row>
    <row r="67" spans="3:3" s="151" customFormat="1">
      <c r="C67" s="165"/>
    </row>
    <row r="68" spans="3:3" s="151" customFormat="1">
      <c r="C68" s="165"/>
    </row>
    <row r="69" spans="3:3" s="151" customFormat="1">
      <c r="C69" s="165"/>
    </row>
    <row r="70" spans="3:3" s="151" customFormat="1">
      <c r="C70" s="165"/>
    </row>
    <row r="71" spans="3:3" s="151" customFormat="1">
      <c r="C71" s="165"/>
    </row>
    <row r="72" spans="3:3" s="151" customFormat="1">
      <c r="C72" s="165"/>
    </row>
    <row r="73" spans="3:3" s="151" customFormat="1">
      <c r="C73" s="165"/>
    </row>
    <row r="74" spans="3:3" s="151" customFormat="1">
      <c r="C74" s="165"/>
    </row>
    <row r="75" spans="3:3" s="151" customFormat="1">
      <c r="C75" s="165"/>
    </row>
    <row r="76" spans="3:3" s="151" customFormat="1">
      <c r="C76" s="165"/>
    </row>
    <row r="77" spans="3:3" s="151" customFormat="1">
      <c r="C77" s="165"/>
    </row>
    <row r="78" spans="3:3" s="151" customFormat="1">
      <c r="C78" s="165"/>
    </row>
    <row r="79" spans="3:3" s="151" customFormat="1">
      <c r="C79" s="165"/>
    </row>
    <row r="80" spans="3:3" s="151" customFormat="1">
      <c r="C80" s="165"/>
    </row>
    <row r="81" spans="3:3" s="151" customFormat="1">
      <c r="C81" s="165"/>
    </row>
    <row r="82" spans="3:3" s="151" customFormat="1">
      <c r="C82" s="165"/>
    </row>
    <row r="83" spans="3:3" s="151" customFormat="1">
      <c r="C83" s="165"/>
    </row>
    <row r="84" spans="3:3" s="151" customFormat="1">
      <c r="C84" s="165"/>
    </row>
    <row r="85" spans="3:3" s="151" customFormat="1">
      <c r="C85" s="165"/>
    </row>
    <row r="86" spans="3:3" s="151" customFormat="1">
      <c r="C86" s="165"/>
    </row>
    <row r="87" spans="3:3" s="151" customFormat="1">
      <c r="C87" s="165"/>
    </row>
    <row r="88" spans="3:3" s="151" customFormat="1">
      <c r="C88" s="165"/>
    </row>
    <row r="89" spans="3:3" s="151" customFormat="1">
      <c r="C89" s="165"/>
    </row>
    <row r="90" spans="3:3" s="151" customFormat="1">
      <c r="C90" s="165"/>
    </row>
    <row r="91" spans="3:3" s="151" customFormat="1">
      <c r="C91" s="165"/>
    </row>
    <row r="92" spans="3:3" s="151" customFormat="1">
      <c r="C92" s="165"/>
    </row>
    <row r="93" spans="3:3" s="151" customFormat="1">
      <c r="C93" s="165"/>
    </row>
    <row r="94" spans="3:3" s="151" customFormat="1">
      <c r="C94" s="165"/>
    </row>
    <row r="95" spans="3:3" s="151" customFormat="1">
      <c r="C95" s="165"/>
    </row>
    <row r="96" spans="3:3" s="151" customFormat="1">
      <c r="C96" s="165"/>
    </row>
    <row r="97" spans="3:3" s="151" customFormat="1">
      <c r="C97" s="165"/>
    </row>
    <row r="98" spans="3:3" s="151" customFormat="1">
      <c r="C98" s="165"/>
    </row>
    <row r="99" spans="3:3" s="151" customFormat="1">
      <c r="C99" s="165"/>
    </row>
    <row r="100" spans="3:3" s="151" customFormat="1">
      <c r="C100" s="165"/>
    </row>
    <row r="101" spans="3:3" s="151" customFormat="1">
      <c r="C101" s="165"/>
    </row>
    <row r="102" spans="3:3" s="151" customFormat="1">
      <c r="C102" s="165"/>
    </row>
    <row r="103" spans="3:3" s="151" customFormat="1">
      <c r="C103" s="165"/>
    </row>
    <row r="104" spans="3:3" s="151" customFormat="1">
      <c r="C104" s="165"/>
    </row>
    <row r="105" spans="3:3" s="151" customFormat="1">
      <c r="C105" s="165"/>
    </row>
    <row r="106" spans="3:3" s="151" customFormat="1">
      <c r="C106" s="165"/>
    </row>
    <row r="107" spans="3:3" s="151" customFormat="1">
      <c r="C107" s="165"/>
    </row>
    <row r="108" spans="3:3" s="151" customFormat="1">
      <c r="C108" s="165"/>
    </row>
    <row r="109" spans="3:3" s="151" customFormat="1">
      <c r="C109" s="165"/>
    </row>
    <row r="110" spans="3:3" s="151" customFormat="1">
      <c r="C110" s="165"/>
    </row>
    <row r="111" spans="3:3" s="151" customFormat="1">
      <c r="C111" s="165"/>
    </row>
    <row r="112" spans="3:3" s="151" customFormat="1">
      <c r="C112" s="165"/>
    </row>
    <row r="113" spans="3:3" s="151" customFormat="1">
      <c r="C113" s="165"/>
    </row>
    <row r="114" spans="3:3" s="151" customFormat="1">
      <c r="C114" s="165"/>
    </row>
    <row r="115" spans="3:3" s="151" customFormat="1">
      <c r="C115" s="165"/>
    </row>
    <row r="116" spans="3:3" s="151" customFormat="1">
      <c r="C116" s="165"/>
    </row>
    <row r="117" spans="3:3" s="151" customFormat="1">
      <c r="C117" s="165"/>
    </row>
    <row r="118" spans="3:3" s="151" customFormat="1">
      <c r="C118" s="165"/>
    </row>
    <row r="119" spans="3:3" s="151" customFormat="1">
      <c r="C119" s="165"/>
    </row>
    <row r="120" spans="3:3" s="151" customFormat="1">
      <c r="C120" s="165"/>
    </row>
    <row r="121" spans="3:3" s="151" customFormat="1">
      <c r="C121" s="165"/>
    </row>
    <row r="122" spans="3:3" s="151" customFormat="1">
      <c r="C122" s="165"/>
    </row>
    <row r="123" spans="3:3" s="151" customFormat="1">
      <c r="C123" s="165"/>
    </row>
    <row r="124" spans="3:3" s="151" customFormat="1">
      <c r="C124" s="165"/>
    </row>
    <row r="125" spans="3:3" s="151" customFormat="1">
      <c r="C125" s="165"/>
    </row>
    <row r="126" spans="3:3" s="151" customFormat="1">
      <c r="C126" s="165"/>
    </row>
    <row r="127" spans="3:3" s="151" customFormat="1">
      <c r="C127" s="165"/>
    </row>
    <row r="128" spans="3:3" s="151" customFormat="1">
      <c r="C128" s="165"/>
    </row>
    <row r="129" spans="3:3" s="151" customFormat="1">
      <c r="C129" s="165"/>
    </row>
    <row r="130" spans="3:3" s="151" customFormat="1">
      <c r="C130" s="165"/>
    </row>
    <row r="131" spans="3:3" s="151" customFormat="1">
      <c r="C131" s="165"/>
    </row>
    <row r="132" spans="3:3" s="151" customFormat="1">
      <c r="C132" s="165"/>
    </row>
    <row r="133" spans="3:3" s="151" customFormat="1">
      <c r="C133" s="165"/>
    </row>
    <row r="134" spans="3:3" s="151" customFormat="1">
      <c r="C134" s="165"/>
    </row>
    <row r="135" spans="3:3" s="151" customFormat="1">
      <c r="C135" s="165"/>
    </row>
    <row r="136" spans="3:3" s="151" customFormat="1">
      <c r="C136" s="165"/>
    </row>
    <row r="137" spans="3:3" s="151" customFormat="1">
      <c r="C137" s="165"/>
    </row>
    <row r="138" spans="3:3" s="151" customFormat="1">
      <c r="C138" s="165"/>
    </row>
    <row r="139" spans="3:3" s="151" customFormat="1">
      <c r="C139" s="165"/>
    </row>
    <row r="140" spans="3:3" s="151" customFormat="1">
      <c r="C140" s="165"/>
    </row>
    <row r="141" spans="3:3" s="151" customFormat="1">
      <c r="C141" s="165"/>
    </row>
    <row r="142" spans="3:3" s="151" customFormat="1">
      <c r="C142" s="165"/>
    </row>
    <row r="143" spans="3:3" s="151" customFormat="1">
      <c r="C143" s="165"/>
    </row>
    <row r="144" spans="3:3" s="151" customFormat="1">
      <c r="C144" s="165"/>
    </row>
    <row r="145" spans="3:3" s="151" customFormat="1">
      <c r="C145" s="165"/>
    </row>
    <row r="146" spans="3:3" s="151" customFormat="1">
      <c r="C146" s="165"/>
    </row>
    <row r="147" spans="3:3" s="151" customFormat="1">
      <c r="C147" s="165"/>
    </row>
    <row r="148" spans="3:3" s="151" customFormat="1">
      <c r="C148" s="165"/>
    </row>
    <row r="149" spans="3:3" s="151" customFormat="1">
      <c r="C149" s="165"/>
    </row>
    <row r="150" spans="3:3" s="151" customFormat="1">
      <c r="C150" s="165"/>
    </row>
    <row r="151" spans="3:3" s="151" customFormat="1">
      <c r="C151" s="165"/>
    </row>
    <row r="152" spans="3:3" s="151" customFormat="1">
      <c r="C152" s="165"/>
    </row>
    <row r="153" spans="3:3" s="151" customFormat="1">
      <c r="C153" s="165"/>
    </row>
    <row r="154" spans="3:3" s="151" customFormat="1">
      <c r="C154" s="165"/>
    </row>
    <row r="155" spans="3:3" s="151" customFormat="1">
      <c r="C155" s="165"/>
    </row>
    <row r="156" spans="3:3" s="151" customFormat="1">
      <c r="C156" s="165"/>
    </row>
    <row r="157" spans="3:3" s="151" customFormat="1">
      <c r="C157" s="165"/>
    </row>
    <row r="158" spans="3:3" s="151" customFormat="1">
      <c r="C158" s="165"/>
    </row>
    <row r="159" spans="3:3" s="151" customFormat="1">
      <c r="C159" s="165"/>
    </row>
    <row r="160" spans="3:3" s="151" customFormat="1">
      <c r="C160" s="165"/>
    </row>
    <row r="161" spans="3:3" s="151" customFormat="1">
      <c r="C161" s="165"/>
    </row>
    <row r="162" spans="3:3" s="151" customFormat="1">
      <c r="C162" s="165"/>
    </row>
    <row r="163" spans="3:3" s="151" customFormat="1">
      <c r="C163" s="165"/>
    </row>
    <row r="164" spans="3:3" s="151" customFormat="1">
      <c r="C164" s="165"/>
    </row>
    <row r="165" spans="3:3" s="151" customFormat="1">
      <c r="C165" s="165"/>
    </row>
    <row r="166" spans="3:3" s="151" customFormat="1">
      <c r="C166" s="165"/>
    </row>
    <row r="167" spans="3:3" s="151" customFormat="1">
      <c r="C167" s="165"/>
    </row>
    <row r="168" spans="3:3" s="151" customFormat="1">
      <c r="C168" s="165"/>
    </row>
    <row r="169" spans="3:3" s="151" customFormat="1">
      <c r="C169" s="165"/>
    </row>
    <row r="170" spans="3:3" s="151" customFormat="1">
      <c r="C170" s="165"/>
    </row>
    <row r="171" spans="3:3" s="151" customFormat="1">
      <c r="C171" s="165"/>
    </row>
    <row r="172" spans="3:3" s="151" customFormat="1">
      <c r="C172" s="165"/>
    </row>
    <row r="173" spans="3:3" s="151" customFormat="1">
      <c r="C173" s="165"/>
    </row>
    <row r="174" spans="3:3" s="151" customFormat="1">
      <c r="C174" s="165"/>
    </row>
    <row r="175" spans="3:3" s="151" customFormat="1">
      <c r="C175" s="165"/>
    </row>
    <row r="176" spans="3:3" s="151" customFormat="1">
      <c r="C176" s="165"/>
    </row>
    <row r="177" spans="3:3" s="151" customFormat="1">
      <c r="C177" s="165"/>
    </row>
    <row r="178" spans="3:3" s="151" customFormat="1">
      <c r="C178" s="165"/>
    </row>
    <row r="179" spans="3:3" s="151" customFormat="1">
      <c r="C179" s="165"/>
    </row>
    <row r="180" spans="3:3" s="151" customFormat="1">
      <c r="C180" s="165"/>
    </row>
    <row r="181" spans="3:3" s="151" customFormat="1">
      <c r="C181" s="165"/>
    </row>
    <row r="182" spans="3:3" s="151" customFormat="1">
      <c r="C182" s="165"/>
    </row>
    <row r="183" spans="3:3" s="151" customFormat="1">
      <c r="C183" s="165"/>
    </row>
    <row r="184" spans="3:3" s="151" customFormat="1">
      <c r="C184" s="165"/>
    </row>
    <row r="185" spans="3:3" s="151" customFormat="1">
      <c r="C185" s="165"/>
    </row>
    <row r="186" spans="3:3" s="151" customFormat="1">
      <c r="C186" s="165"/>
    </row>
    <row r="187" spans="3:3" s="151" customFormat="1">
      <c r="C187" s="165"/>
    </row>
    <row r="188" spans="3:3" s="151" customFormat="1">
      <c r="C188" s="165"/>
    </row>
    <row r="189" spans="3:3" s="151" customFormat="1">
      <c r="C189" s="165"/>
    </row>
    <row r="190" spans="3:3" s="151" customFormat="1">
      <c r="C190" s="165"/>
    </row>
    <row r="191" spans="3:3" s="151" customFormat="1">
      <c r="C191" s="165"/>
    </row>
    <row r="192" spans="3:3" s="151" customFormat="1">
      <c r="C192" s="165"/>
    </row>
    <row r="193" spans="3:3" s="151" customFormat="1">
      <c r="C193" s="165"/>
    </row>
    <row r="194" spans="3:3" s="151" customFormat="1">
      <c r="C194" s="165"/>
    </row>
    <row r="195" spans="3:3" s="151" customFormat="1">
      <c r="C195" s="165"/>
    </row>
    <row r="196" spans="3:3" s="151" customFormat="1">
      <c r="C196" s="165"/>
    </row>
    <row r="197" spans="3:3" s="151" customFormat="1">
      <c r="C197" s="165"/>
    </row>
    <row r="198" spans="3:3" s="151" customFormat="1">
      <c r="C198" s="165"/>
    </row>
    <row r="199" spans="3:3" s="151" customFormat="1">
      <c r="C199" s="165"/>
    </row>
    <row r="200" spans="3:3" s="151" customFormat="1">
      <c r="C200" s="165"/>
    </row>
    <row r="201" spans="3:3" s="151" customFormat="1">
      <c r="C201" s="165"/>
    </row>
    <row r="202" spans="3:3" s="151" customFormat="1">
      <c r="C202" s="165"/>
    </row>
    <row r="203" spans="3:3" s="151" customFormat="1">
      <c r="C203" s="165"/>
    </row>
    <row r="204" spans="3:3" s="151" customFormat="1">
      <c r="C204" s="165"/>
    </row>
    <row r="205" spans="3:3" s="151" customFormat="1">
      <c r="C205" s="165"/>
    </row>
    <row r="206" spans="3:3" s="151" customFormat="1">
      <c r="C206" s="165"/>
    </row>
    <row r="207" spans="3:3" s="151" customFormat="1">
      <c r="C207" s="165"/>
    </row>
    <row r="208" spans="3:3" s="151" customFormat="1">
      <c r="C208" s="165"/>
    </row>
    <row r="209" spans="3:3" s="151" customFormat="1">
      <c r="C209" s="165"/>
    </row>
    <row r="210" spans="3:3" s="151" customFormat="1">
      <c r="C210" s="165"/>
    </row>
    <row r="211" spans="3:3" s="151" customFormat="1">
      <c r="C211" s="165"/>
    </row>
    <row r="212" spans="3:3" s="151" customFormat="1">
      <c r="C212" s="165"/>
    </row>
    <row r="213" spans="3:3" s="151" customFormat="1">
      <c r="C213" s="165"/>
    </row>
    <row r="214" spans="3:3" s="151" customFormat="1">
      <c r="C214" s="165"/>
    </row>
    <row r="215" spans="3:3" s="151" customFormat="1">
      <c r="C215" s="165"/>
    </row>
    <row r="216" spans="3:3" s="151" customFormat="1">
      <c r="C216" s="165"/>
    </row>
    <row r="217" spans="3:3" s="151" customFormat="1">
      <c r="C217" s="165"/>
    </row>
    <row r="218" spans="3:3" s="151" customFormat="1">
      <c r="C218" s="165"/>
    </row>
    <row r="219" spans="3:3" s="151" customFormat="1">
      <c r="C219" s="165"/>
    </row>
    <row r="220" spans="3:3" s="151" customFormat="1">
      <c r="C220" s="165"/>
    </row>
    <row r="221" spans="3:3" s="151" customFormat="1">
      <c r="C221" s="165"/>
    </row>
    <row r="222" spans="3:3" s="151" customFormat="1">
      <c r="C222" s="165"/>
    </row>
    <row r="223" spans="3:3" s="151" customFormat="1">
      <c r="C223" s="165"/>
    </row>
    <row r="224" spans="3:3" s="151" customFormat="1">
      <c r="C224" s="165"/>
    </row>
    <row r="225" spans="3:3" s="151" customFormat="1">
      <c r="C225" s="165"/>
    </row>
    <row r="226" spans="3:3" s="151" customFormat="1">
      <c r="C226" s="165"/>
    </row>
    <row r="227" spans="3:3" s="151" customFormat="1">
      <c r="C227" s="165"/>
    </row>
    <row r="228" spans="3:3" s="151" customFormat="1">
      <c r="C228" s="165"/>
    </row>
    <row r="229" spans="3:3" s="151" customFormat="1">
      <c r="C229" s="165"/>
    </row>
    <row r="230" spans="3:3" s="151" customFormat="1">
      <c r="C230" s="165"/>
    </row>
    <row r="231" spans="3:3" s="151" customFormat="1">
      <c r="C231" s="165"/>
    </row>
    <row r="232" spans="3:3" s="151" customFormat="1">
      <c r="C232" s="165"/>
    </row>
    <row r="233" spans="3:3" s="151" customFormat="1">
      <c r="C233" s="165"/>
    </row>
    <row r="234" spans="3:3" s="151" customFormat="1">
      <c r="C234" s="165"/>
    </row>
    <row r="235" spans="3:3" s="151" customFormat="1">
      <c r="C235" s="165"/>
    </row>
    <row r="236" spans="3:3" s="151" customFormat="1">
      <c r="C236" s="165"/>
    </row>
    <row r="237" spans="3:3" s="151" customFormat="1">
      <c r="C237" s="165"/>
    </row>
    <row r="238" spans="3:3" s="151" customFormat="1">
      <c r="C238" s="165"/>
    </row>
    <row r="239" spans="3:3" s="151" customFormat="1">
      <c r="C239" s="165"/>
    </row>
    <row r="240" spans="3:3" s="151" customFormat="1">
      <c r="C240" s="165"/>
    </row>
    <row r="241" spans="3:3" s="151" customFormat="1">
      <c r="C241" s="165"/>
    </row>
    <row r="242" spans="3:3" s="151" customFormat="1">
      <c r="C242" s="165"/>
    </row>
    <row r="243" spans="3:3" s="151" customFormat="1">
      <c r="C243" s="165"/>
    </row>
    <row r="244" spans="3:3" s="151" customFormat="1">
      <c r="C244" s="165"/>
    </row>
    <row r="245" spans="3:3" s="151" customFormat="1">
      <c r="C245" s="165"/>
    </row>
    <row r="246" spans="3:3" s="151" customFormat="1">
      <c r="C246" s="165"/>
    </row>
    <row r="247" spans="3:3" s="151" customFormat="1">
      <c r="C247" s="165"/>
    </row>
    <row r="248" spans="3:3" s="151" customFormat="1">
      <c r="C248" s="165"/>
    </row>
    <row r="249" spans="3:3" s="151" customFormat="1">
      <c r="C249" s="165"/>
    </row>
    <row r="250" spans="3:3" s="151" customFormat="1">
      <c r="C250" s="165"/>
    </row>
    <row r="251" spans="3:3" s="151" customFormat="1">
      <c r="C251" s="165"/>
    </row>
    <row r="252" spans="3:3" s="151" customFormat="1">
      <c r="C252" s="165"/>
    </row>
    <row r="253" spans="3:3" s="151" customFormat="1">
      <c r="C253" s="165"/>
    </row>
    <row r="254" spans="3:3" s="151" customFormat="1">
      <c r="C254" s="165"/>
    </row>
    <row r="255" spans="3:3" s="151" customFormat="1">
      <c r="C255" s="165"/>
    </row>
    <row r="256" spans="3:3" s="151" customFormat="1">
      <c r="C256" s="165"/>
    </row>
    <row r="257" spans="3:3" s="151" customFormat="1">
      <c r="C257" s="165"/>
    </row>
    <row r="258" spans="3:3" s="151" customFormat="1">
      <c r="C258" s="165"/>
    </row>
    <row r="259" spans="3:3" s="151" customFormat="1">
      <c r="C259" s="165"/>
    </row>
    <row r="260" spans="3:3" s="151" customFormat="1">
      <c r="C260" s="165"/>
    </row>
    <row r="261" spans="3:3" s="151" customFormat="1">
      <c r="C261" s="165"/>
    </row>
    <row r="262" spans="3:3" s="151" customFormat="1">
      <c r="C262" s="165"/>
    </row>
    <row r="263" spans="3:3" s="151" customFormat="1">
      <c r="C263" s="165"/>
    </row>
    <row r="264" spans="3:3" s="151" customFormat="1">
      <c r="C264" s="165"/>
    </row>
    <row r="265" spans="3:3" s="151" customFormat="1">
      <c r="C265" s="165"/>
    </row>
    <row r="266" spans="3:3" s="151" customFormat="1">
      <c r="C266" s="165"/>
    </row>
    <row r="267" spans="3:3" s="151" customFormat="1">
      <c r="C267" s="165"/>
    </row>
    <row r="268" spans="3:3" s="151" customFormat="1">
      <c r="C268" s="165"/>
    </row>
    <row r="269" spans="3:3" s="151" customFormat="1">
      <c r="C269" s="165"/>
    </row>
    <row r="270" spans="3:3" s="151" customFormat="1">
      <c r="C270" s="165"/>
    </row>
    <row r="271" spans="3:3" s="151" customFormat="1">
      <c r="C271" s="165"/>
    </row>
    <row r="272" spans="3:3" s="151" customFormat="1">
      <c r="C272" s="165"/>
    </row>
    <row r="273" spans="3:3" s="151" customFormat="1">
      <c r="C273" s="165"/>
    </row>
    <row r="274" spans="3:3" s="151" customFormat="1">
      <c r="C274" s="165"/>
    </row>
    <row r="275" spans="3:3" s="151" customFormat="1">
      <c r="C275" s="165"/>
    </row>
    <row r="276" spans="3:3" s="151" customFormat="1">
      <c r="C276" s="165"/>
    </row>
    <row r="277" spans="3:3" s="151" customFormat="1">
      <c r="C277" s="165"/>
    </row>
    <row r="278" spans="3:3" s="151" customFormat="1">
      <c r="C278" s="165"/>
    </row>
    <row r="279" spans="3:3" s="151" customFormat="1">
      <c r="C279" s="165"/>
    </row>
    <row r="280" spans="3:3" s="151" customFormat="1">
      <c r="C280" s="165"/>
    </row>
    <row r="281" spans="3:3" s="151" customFormat="1">
      <c r="C281" s="165"/>
    </row>
    <row r="282" spans="3:3" s="151" customFormat="1">
      <c r="C282" s="165"/>
    </row>
    <row r="283" spans="3:3" s="151" customFormat="1">
      <c r="C283" s="165"/>
    </row>
    <row r="284" spans="3:3" s="151" customFormat="1">
      <c r="C284" s="165"/>
    </row>
    <row r="285" spans="3:3" s="151" customFormat="1">
      <c r="C285" s="165"/>
    </row>
    <row r="286" spans="3:3" s="151" customFormat="1">
      <c r="C286" s="165"/>
    </row>
    <row r="287" spans="3:3" s="151" customFormat="1">
      <c r="C287" s="165"/>
    </row>
    <row r="288" spans="3:3" s="151" customFormat="1">
      <c r="C288" s="165"/>
    </row>
    <row r="289" spans="3:3" s="151" customFormat="1">
      <c r="C289" s="165"/>
    </row>
    <row r="290" spans="3:3" s="151" customFormat="1">
      <c r="C290" s="165"/>
    </row>
    <row r="291" spans="3:3" s="151" customFormat="1">
      <c r="C291" s="165"/>
    </row>
    <row r="292" spans="3:3" s="151" customFormat="1">
      <c r="C292" s="165"/>
    </row>
    <row r="293" spans="3:3" s="151" customFormat="1">
      <c r="C293" s="165"/>
    </row>
    <row r="294" spans="3:3" s="151" customFormat="1">
      <c r="C294" s="165"/>
    </row>
    <row r="295" spans="3:3" s="151" customFormat="1">
      <c r="C295" s="165"/>
    </row>
    <row r="296" spans="3:3" s="151" customFormat="1">
      <c r="C296" s="165"/>
    </row>
    <row r="297" spans="3:3" s="151" customFormat="1">
      <c r="C297" s="165"/>
    </row>
    <row r="298" spans="3:3" s="151" customFormat="1">
      <c r="C298" s="165"/>
    </row>
    <row r="299" spans="3:3" s="151" customFormat="1">
      <c r="C299" s="165"/>
    </row>
    <row r="300" spans="3:3" s="151" customFormat="1">
      <c r="C300" s="165"/>
    </row>
    <row r="301" spans="3:3" s="151" customFormat="1">
      <c r="C301" s="165"/>
    </row>
    <row r="302" spans="3:3" s="151" customFormat="1">
      <c r="C302" s="165"/>
    </row>
    <row r="303" spans="3:3" s="151" customFormat="1">
      <c r="C303" s="165"/>
    </row>
    <row r="304" spans="3:3" s="151" customFormat="1">
      <c r="C304" s="165"/>
    </row>
    <row r="305" spans="3:3" s="151" customFormat="1">
      <c r="C305" s="165"/>
    </row>
    <row r="306" spans="3:3" s="151" customFormat="1">
      <c r="C306" s="165"/>
    </row>
    <row r="307" spans="3:3" s="151" customFormat="1">
      <c r="C307" s="165"/>
    </row>
    <row r="308" spans="3:3" s="151" customFormat="1">
      <c r="C308" s="165"/>
    </row>
    <row r="309" spans="3:3" s="151" customFormat="1">
      <c r="C309" s="165"/>
    </row>
    <row r="310" spans="3:3" s="151" customFormat="1">
      <c r="C310" s="165"/>
    </row>
    <row r="311" spans="3:3" s="151" customFormat="1">
      <c r="C311" s="165"/>
    </row>
    <row r="312" spans="3:3" s="151" customFormat="1">
      <c r="C312" s="165"/>
    </row>
    <row r="313" spans="3:3" s="151" customFormat="1">
      <c r="C313" s="165"/>
    </row>
    <row r="314" spans="3:3" s="151" customFormat="1">
      <c r="C314" s="165"/>
    </row>
    <row r="315" spans="3:3" s="151" customFormat="1">
      <c r="C315" s="165"/>
    </row>
    <row r="316" spans="3:3" s="151" customFormat="1">
      <c r="C316" s="165"/>
    </row>
    <row r="317" spans="3:3" s="151" customFormat="1">
      <c r="C317" s="165"/>
    </row>
    <row r="318" spans="3:3" s="151" customFormat="1">
      <c r="C318" s="165"/>
    </row>
    <row r="319" spans="3:3" s="151" customFormat="1">
      <c r="C319" s="165"/>
    </row>
    <row r="320" spans="3:3" s="151" customFormat="1">
      <c r="C320" s="165"/>
    </row>
    <row r="321" spans="3:3" s="151" customFormat="1">
      <c r="C321" s="165"/>
    </row>
  </sheetData>
  <mergeCells count="14">
    <mergeCell ref="B7:B12"/>
    <mergeCell ref="C7:C11"/>
    <mergeCell ref="D7:D11"/>
    <mergeCell ref="B14:B52"/>
    <mergeCell ref="C34:C35"/>
    <mergeCell ref="C36:C40"/>
    <mergeCell ref="C42:C43"/>
    <mergeCell ref="C45:C47"/>
    <mergeCell ref="C49:C52"/>
    <mergeCell ref="C16:C19"/>
    <mergeCell ref="C20:C22"/>
    <mergeCell ref="D20:D22"/>
    <mergeCell ref="C26:C27"/>
    <mergeCell ref="C31:C32"/>
  </mergeCells>
  <hyperlinks>
    <hyperlink ref="B5" location="Índice!A1" display="VOLVER A INDICE" xr:uid="{00000000-0004-0000-2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pageSetUpPr fitToPage="1"/>
  </sheetPr>
  <dimension ref="B1:H32"/>
  <sheetViews>
    <sheetView zoomScale="115" zoomScaleNormal="115" workbookViewId="0">
      <selection activeCell="H2" sqref="H2"/>
    </sheetView>
  </sheetViews>
  <sheetFormatPr baseColWidth="10" defaultColWidth="11.3828125" defaultRowHeight="12.45"/>
  <cols>
    <col min="1" max="1" width="2.69140625" style="145" customWidth="1"/>
    <col min="2" max="5" width="11.3828125" style="145"/>
    <col min="6" max="6" width="18" style="145" customWidth="1"/>
    <col min="7" max="16384" width="11.3828125" style="145"/>
  </cols>
  <sheetData>
    <row r="1" spans="2:8" ht="20.25" customHeight="1"/>
    <row r="2" spans="2:8" ht="12" customHeight="1">
      <c r="B2" s="471" t="s">
        <v>498</v>
      </c>
      <c r="C2" s="416"/>
      <c r="D2" s="416"/>
      <c r="E2" s="416"/>
      <c r="F2" s="416"/>
      <c r="H2" s="79" t="s">
        <v>106</v>
      </c>
    </row>
    <row r="3" spans="2:8" ht="20.25" customHeight="1">
      <c r="B3" s="416"/>
      <c r="C3" s="416"/>
      <c r="D3" s="416"/>
      <c r="E3" s="416"/>
      <c r="F3" s="416"/>
    </row>
    <row r="4" spans="2:8" ht="12.75" customHeight="1">
      <c r="B4" s="416"/>
      <c r="C4" s="416"/>
      <c r="D4" s="416"/>
      <c r="E4" s="416"/>
      <c r="F4" s="416"/>
    </row>
    <row r="6" spans="2:8" ht="12.75" customHeight="1">
      <c r="B6" s="588" t="s">
        <v>501</v>
      </c>
      <c r="C6" s="588"/>
      <c r="D6" s="588"/>
      <c r="E6" s="588"/>
      <c r="F6" s="588"/>
    </row>
    <row r="7" spans="2:8">
      <c r="B7" s="588"/>
      <c r="C7" s="588"/>
      <c r="D7" s="588"/>
      <c r="E7" s="588"/>
      <c r="F7" s="588"/>
    </row>
    <row r="8" spans="2:8">
      <c r="B8" s="588"/>
      <c r="C8" s="588"/>
      <c r="D8" s="588"/>
      <c r="E8" s="588"/>
      <c r="F8" s="588"/>
    </row>
    <row r="9" spans="2:8" ht="96.75" customHeight="1">
      <c r="B9" s="588" t="s">
        <v>500</v>
      </c>
      <c r="C9" s="588"/>
      <c r="D9" s="588"/>
      <c r="E9" s="588"/>
      <c r="F9" s="588"/>
    </row>
    <row r="10" spans="2:8" ht="110.25" customHeight="1">
      <c r="B10" s="588" t="s">
        <v>499</v>
      </c>
      <c r="C10" s="588"/>
      <c r="D10" s="588"/>
      <c r="E10" s="588"/>
      <c r="F10" s="588"/>
    </row>
    <row r="11" spans="2:8" ht="12.75" customHeight="1">
      <c r="B11" s="586"/>
      <c r="C11" s="586"/>
      <c r="D11" s="586"/>
      <c r="E11" s="586"/>
      <c r="F11" s="586"/>
    </row>
    <row r="12" spans="2:8" ht="12.75" customHeight="1">
      <c r="B12" s="586"/>
      <c r="C12" s="586"/>
      <c r="D12" s="586"/>
      <c r="E12" s="586"/>
      <c r="F12" s="586"/>
    </row>
    <row r="13" spans="2:8" ht="12.75" customHeight="1">
      <c r="B13" s="586"/>
      <c r="C13" s="586"/>
      <c r="D13" s="586"/>
      <c r="E13" s="586"/>
      <c r="F13" s="586"/>
    </row>
    <row r="14" spans="2:8">
      <c r="B14" s="586"/>
      <c r="C14" s="586"/>
      <c r="D14" s="586"/>
      <c r="E14" s="586"/>
      <c r="F14" s="586"/>
    </row>
    <row r="15" spans="2:8">
      <c r="B15" s="586"/>
      <c r="C15" s="586"/>
      <c r="D15" s="586"/>
      <c r="E15" s="586"/>
      <c r="F15" s="586"/>
    </row>
    <row r="16" spans="2:8">
      <c r="B16" s="586"/>
      <c r="C16" s="586"/>
      <c r="D16" s="586"/>
      <c r="E16" s="586"/>
      <c r="F16" s="586"/>
    </row>
    <row r="17" spans="2:6">
      <c r="B17" s="586"/>
      <c r="C17" s="586"/>
      <c r="D17" s="586"/>
      <c r="E17" s="586"/>
      <c r="F17" s="586"/>
    </row>
    <row r="18" spans="2:6">
      <c r="B18" s="586"/>
      <c r="C18" s="586"/>
      <c r="D18" s="586"/>
      <c r="E18" s="586"/>
      <c r="F18" s="586"/>
    </row>
    <row r="19" spans="2:6">
      <c r="B19" s="586"/>
      <c r="C19" s="586"/>
      <c r="D19" s="586"/>
      <c r="E19" s="586"/>
      <c r="F19" s="586"/>
    </row>
    <row r="20" spans="2:6">
      <c r="B20" s="586"/>
      <c r="C20" s="586"/>
      <c r="D20" s="586"/>
      <c r="E20" s="586"/>
      <c r="F20" s="586"/>
    </row>
    <row r="21" spans="2:6">
      <c r="B21" s="586"/>
      <c r="C21" s="586"/>
      <c r="D21" s="586"/>
      <c r="E21" s="586"/>
      <c r="F21" s="586"/>
    </row>
    <row r="22" spans="2:6">
      <c r="B22" s="586"/>
      <c r="C22" s="586"/>
      <c r="D22" s="586"/>
      <c r="E22" s="586"/>
      <c r="F22" s="586"/>
    </row>
    <row r="23" spans="2:6">
      <c r="B23" s="586"/>
      <c r="C23" s="586"/>
      <c r="D23" s="586"/>
      <c r="E23" s="586"/>
      <c r="F23" s="586"/>
    </row>
    <row r="24" spans="2:6">
      <c r="B24" s="586"/>
      <c r="C24" s="586"/>
      <c r="D24" s="586"/>
      <c r="E24" s="586"/>
      <c r="F24" s="586"/>
    </row>
    <row r="25" spans="2:6">
      <c r="B25" s="586"/>
      <c r="C25" s="586"/>
      <c r="D25" s="586"/>
      <c r="E25" s="586"/>
      <c r="F25" s="586"/>
    </row>
    <row r="26" spans="2:6">
      <c r="B26" s="586"/>
      <c r="C26" s="586"/>
      <c r="D26" s="586"/>
      <c r="E26" s="586"/>
      <c r="F26" s="586"/>
    </row>
    <row r="27" spans="2:6">
      <c r="B27" s="586"/>
      <c r="C27" s="586"/>
      <c r="D27" s="586"/>
      <c r="E27" s="586"/>
      <c r="F27" s="586"/>
    </row>
    <row r="28" spans="2:6">
      <c r="B28" s="586"/>
      <c r="C28" s="586"/>
      <c r="D28" s="586"/>
      <c r="E28" s="586"/>
      <c r="F28" s="586"/>
    </row>
    <row r="29" spans="2:6">
      <c r="B29" s="586"/>
      <c r="C29" s="586"/>
      <c r="D29" s="586"/>
      <c r="E29" s="586"/>
      <c r="F29" s="586"/>
    </row>
    <row r="30" spans="2:6">
      <c r="B30" s="586"/>
      <c r="C30" s="586"/>
      <c r="D30" s="586"/>
      <c r="E30" s="586"/>
      <c r="F30" s="586"/>
    </row>
    <row r="31" spans="2:6">
      <c r="B31" s="586"/>
      <c r="C31" s="586"/>
      <c r="D31" s="586"/>
      <c r="E31" s="586"/>
      <c r="F31" s="586"/>
    </row>
    <row r="32" spans="2:6">
      <c r="B32" s="586"/>
      <c r="C32" s="586"/>
      <c r="D32" s="586"/>
      <c r="E32" s="586"/>
      <c r="F32" s="586"/>
    </row>
  </sheetData>
  <mergeCells count="3">
    <mergeCell ref="B6:F8"/>
    <mergeCell ref="B9:F9"/>
    <mergeCell ref="B10:F10"/>
  </mergeCells>
  <hyperlinks>
    <hyperlink ref="H2" location="Índice!A1" display="IR A ÍNDICE" xr:uid="{00000000-0004-0000-0300-000000000000}"/>
  </hyperlinks>
  <pageMargins left="0.75" right="0.75" top="1" bottom="1" header="0" footer="0"/>
  <pageSetup paperSize="9" scale="7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pageSetUpPr fitToPage="1"/>
  </sheetPr>
  <dimension ref="B2:U85"/>
  <sheetViews>
    <sheetView workbookViewId="0">
      <selection activeCell="C31" sqref="C31"/>
    </sheetView>
  </sheetViews>
  <sheetFormatPr baseColWidth="10" defaultColWidth="11.3828125" defaultRowHeight="12.45"/>
  <cols>
    <col min="1" max="1" width="2.53515625" style="152" customWidth="1"/>
    <col min="2" max="2" width="17.53515625" style="152" customWidth="1"/>
    <col min="3" max="5" width="16.69140625" style="152" customWidth="1"/>
    <col min="6" max="21" width="11.3828125" style="145"/>
    <col min="22" max="16384" width="11.3828125" style="152"/>
  </cols>
  <sheetData>
    <row r="2" spans="2:7" ht="16" customHeight="1">
      <c r="B2" s="11" t="s">
        <v>392</v>
      </c>
      <c r="C2" s="11"/>
      <c r="D2" s="11"/>
      <c r="E2" s="11"/>
    </row>
    <row r="3" spans="2:7" ht="16" customHeight="1">
      <c r="B3" s="11" t="s">
        <v>421</v>
      </c>
      <c r="C3" s="11"/>
      <c r="D3" s="11"/>
      <c r="E3" s="11"/>
      <c r="G3" s="175"/>
    </row>
    <row r="4" spans="2:7" ht="16" customHeight="1">
      <c r="B4" s="11" t="s">
        <v>1</v>
      </c>
      <c r="D4" s="11"/>
      <c r="E4" s="11"/>
      <c r="G4" s="175"/>
    </row>
    <row r="5" spans="2:7" ht="16" customHeight="1">
      <c r="B5" s="4" t="s">
        <v>2</v>
      </c>
      <c r="C5" s="11"/>
      <c r="D5" s="11"/>
      <c r="E5" s="11"/>
      <c r="G5" s="175"/>
    </row>
    <row r="6" spans="2:7" ht="16" customHeight="1">
      <c r="B6" s="4"/>
      <c r="C6" s="11"/>
      <c r="D6" s="11"/>
      <c r="E6" s="11"/>
      <c r="G6" s="175"/>
    </row>
    <row r="7" spans="2:7" ht="16" customHeight="1">
      <c r="B7" s="591" t="s">
        <v>79</v>
      </c>
      <c r="C7" s="591" t="s">
        <v>246</v>
      </c>
      <c r="D7" s="591"/>
      <c r="E7" s="591" t="s">
        <v>245</v>
      </c>
    </row>
    <row r="8" spans="2:7" ht="16" customHeight="1">
      <c r="B8" s="591"/>
      <c r="C8" s="355" t="s">
        <v>428</v>
      </c>
      <c r="D8" s="356">
        <v>2021</v>
      </c>
      <c r="E8" s="591"/>
    </row>
    <row r="9" spans="2:7" ht="16" customHeight="1">
      <c r="B9" s="358" t="s">
        <v>11</v>
      </c>
      <c r="C9" s="359">
        <v>80253.61240385806</v>
      </c>
      <c r="D9" s="359">
        <f>CUADRO3!G8</f>
        <v>86468.24671733196</v>
      </c>
      <c r="E9" s="359">
        <f t="shared" ref="E9:E18" si="0">100*(D9-C9)/C9</f>
        <v>7.7437440226368439</v>
      </c>
    </row>
    <row r="10" spans="2:7" ht="16" customHeight="1">
      <c r="B10" s="358" t="s">
        <v>12</v>
      </c>
      <c r="C10" s="359">
        <v>53615.094189960771</v>
      </c>
      <c r="D10" s="359">
        <f>CUADRO3!G9</f>
        <v>58666.644641587947</v>
      </c>
      <c r="E10" s="359">
        <f t="shared" si="0"/>
        <v>9.4218811473673778</v>
      </c>
    </row>
    <row r="11" spans="2:7" ht="16" customHeight="1">
      <c r="B11" s="358" t="s">
        <v>13</v>
      </c>
      <c r="C11" s="359">
        <v>63667.871213410006</v>
      </c>
      <c r="D11" s="359">
        <f>CUADRO3!G10</f>
        <v>70117.166685410004</v>
      </c>
      <c r="E11" s="359">
        <f t="shared" si="0"/>
        <v>10.129591816227741</v>
      </c>
    </row>
    <row r="12" spans="2:7" ht="16" customHeight="1">
      <c r="B12" s="358" t="s">
        <v>523</v>
      </c>
      <c r="C12" s="359">
        <v>75744.246019900893</v>
      </c>
      <c r="D12" s="359">
        <f>CUADRO3!G11</f>
        <v>79306.555382726074</v>
      </c>
      <c r="E12" s="359">
        <f t="shared" si="0"/>
        <v>4.703075877062961</v>
      </c>
    </row>
    <row r="13" spans="2:7" ht="16" customHeight="1">
      <c r="B13" s="358" t="s">
        <v>15</v>
      </c>
      <c r="C13" s="359">
        <v>18679.997153177992</v>
      </c>
      <c r="D13" s="359">
        <f>CUADRO3!G12</f>
        <v>15542.154862689005</v>
      </c>
      <c r="E13" s="359">
        <f t="shared" si="0"/>
        <v>-16.797873494082154</v>
      </c>
    </row>
    <row r="14" spans="2:7" ht="16" customHeight="1">
      <c r="B14" s="358" t="s">
        <v>16</v>
      </c>
      <c r="C14" s="359">
        <v>4817.9771675199991</v>
      </c>
      <c r="D14" s="359">
        <f>CUADRO3!G13</f>
        <v>6560.1642864946534</v>
      </c>
      <c r="E14" s="359">
        <f t="shared" si="0"/>
        <v>36.160136472199724</v>
      </c>
    </row>
    <row r="15" spans="2:7" ht="16" customHeight="1">
      <c r="B15" s="358" t="s">
        <v>17</v>
      </c>
      <c r="C15" s="359">
        <v>6855.2781850959955</v>
      </c>
      <c r="D15" s="359">
        <f>CUADRO3!G14</f>
        <v>9086.2148754144728</v>
      </c>
      <c r="E15" s="359">
        <f t="shared" si="0"/>
        <v>32.543342955341167</v>
      </c>
    </row>
    <row r="16" spans="2:7" ht="16" customHeight="1">
      <c r="B16" s="358" t="s">
        <v>18</v>
      </c>
      <c r="C16" s="359">
        <v>841.18351403998724</v>
      </c>
      <c r="D16" s="359">
        <f>CUADRO3!G15</f>
        <v>839.06600857400508</v>
      </c>
      <c r="E16" s="359">
        <f>100*(D16-C16)/C16</f>
        <v>-0.25172931121918102</v>
      </c>
    </row>
    <row r="17" spans="2:8" ht="16" customHeight="1">
      <c r="B17" s="358" t="s">
        <v>400</v>
      </c>
      <c r="C17" s="359">
        <v>1857.6</v>
      </c>
      <c r="D17" s="359">
        <f>+'Balance de energía'!M9</f>
        <v>2786.3999999999996</v>
      </c>
      <c r="E17" s="359">
        <f>100*(D17-C17)/C17</f>
        <v>49.999999999999986</v>
      </c>
    </row>
    <row r="18" spans="2:8" ht="16" customHeight="1">
      <c r="B18" s="66" t="s">
        <v>96</v>
      </c>
      <c r="C18" s="357">
        <f>SUM(C9:C17)</f>
        <v>306332.85984696361</v>
      </c>
      <c r="D18" s="357">
        <f>SUM(D9:D17)</f>
        <v>329372.6134602282</v>
      </c>
      <c r="E18" s="62">
        <f t="shared" si="0"/>
        <v>7.5211499101907267</v>
      </c>
      <c r="H18" s="169"/>
    </row>
    <row r="19" spans="2:8">
      <c r="B19" s="173"/>
      <c r="C19" s="173"/>
      <c r="D19" s="173"/>
      <c r="E19" s="173"/>
      <c r="F19" s="173"/>
      <c r="G19" s="173"/>
    </row>
    <row r="20" spans="2:8">
      <c r="B20" s="80"/>
      <c r="C20" s="163"/>
      <c r="D20" s="172"/>
      <c r="E20" s="163"/>
      <c r="G20" s="169"/>
    </row>
    <row r="21" spans="2:8" ht="12.75" customHeight="1">
      <c r="B21" s="80" t="s">
        <v>403</v>
      </c>
      <c r="C21" s="171"/>
      <c r="D21" s="171"/>
      <c r="E21" s="171"/>
      <c r="G21" s="169"/>
    </row>
    <row r="22" spans="2:8">
      <c r="B22" s="80" t="s">
        <v>404</v>
      </c>
      <c r="C22" s="163"/>
      <c r="D22" s="163"/>
      <c r="E22" s="163"/>
      <c r="G22" s="169"/>
    </row>
    <row r="23" spans="2:8">
      <c r="B23" s="80" t="s">
        <v>405</v>
      </c>
      <c r="C23" s="163"/>
      <c r="D23" s="163"/>
      <c r="E23" s="163"/>
      <c r="G23" s="169"/>
    </row>
    <row r="24" spans="2:8">
      <c r="B24" s="80" t="s">
        <v>524</v>
      </c>
      <c r="C24" s="163"/>
      <c r="D24" s="163"/>
      <c r="E24" s="163"/>
      <c r="G24" s="169"/>
    </row>
    <row r="25" spans="2:8">
      <c r="B25" s="80" t="s">
        <v>244</v>
      </c>
      <c r="C25" s="170"/>
      <c r="D25" s="170"/>
      <c r="E25" s="170"/>
      <c r="G25" s="169"/>
    </row>
    <row r="26" spans="2:8">
      <c r="B26" s="80" t="s">
        <v>424</v>
      </c>
      <c r="C26" s="145"/>
      <c r="D26" s="145"/>
      <c r="E26" s="145"/>
    </row>
    <row r="27" spans="2:8">
      <c r="C27" s="145"/>
      <c r="D27" s="145"/>
      <c r="E27" s="145"/>
    </row>
    <row r="28" spans="2:8">
      <c r="B28" s="145"/>
      <c r="C28" s="145"/>
      <c r="D28" s="145"/>
      <c r="E28" s="145"/>
    </row>
    <row r="29" spans="2:8">
      <c r="B29" s="145"/>
      <c r="C29" s="145"/>
      <c r="D29" s="145"/>
      <c r="E29" s="145"/>
    </row>
    <row r="30" spans="2:8">
      <c r="B30" s="145"/>
      <c r="C30" s="145"/>
      <c r="D30" s="145"/>
      <c r="E30" s="145"/>
    </row>
    <row r="31" spans="2:8">
      <c r="B31" s="145"/>
      <c r="C31" s="145"/>
      <c r="D31" s="145"/>
      <c r="E31" s="145"/>
    </row>
    <row r="32" spans="2:8">
      <c r="B32" s="145"/>
    </row>
    <row r="33" spans="2:2">
      <c r="B33" s="145"/>
    </row>
    <row r="34" spans="2:2">
      <c r="B34" s="145"/>
    </row>
    <row r="35" spans="2:2">
      <c r="B35" s="145"/>
    </row>
    <row r="36" spans="2:2">
      <c r="B36" s="145"/>
    </row>
    <row r="37" spans="2:2">
      <c r="B37" s="145"/>
    </row>
    <row r="38" spans="2:2">
      <c r="B38" s="145"/>
    </row>
    <row r="39" spans="2:2">
      <c r="B39" s="145"/>
    </row>
    <row r="40" spans="2:2">
      <c r="B40" s="145"/>
    </row>
    <row r="41" spans="2:2">
      <c r="B41" s="145"/>
    </row>
    <row r="42" spans="2:2">
      <c r="B42" s="145"/>
    </row>
    <row r="43" spans="2:2">
      <c r="B43" s="145"/>
    </row>
    <row r="44" spans="2:2">
      <c r="B44" s="145"/>
    </row>
    <row r="45" spans="2:2">
      <c r="B45" s="145"/>
    </row>
    <row r="46" spans="2:2">
      <c r="B46" s="145"/>
    </row>
    <row r="47" spans="2:2">
      <c r="B47" s="145"/>
    </row>
    <row r="48" spans="2:2">
      <c r="B48" s="145"/>
    </row>
    <row r="49" spans="2:2">
      <c r="B49" s="145"/>
    </row>
    <row r="50" spans="2:2">
      <c r="B50" s="145"/>
    </row>
    <row r="51" spans="2:2">
      <c r="B51" s="145"/>
    </row>
    <row r="52" spans="2:2">
      <c r="B52" s="145"/>
    </row>
    <row r="53" spans="2:2">
      <c r="B53" s="145"/>
    </row>
    <row r="54" spans="2:2">
      <c r="B54" s="145"/>
    </row>
    <row r="55" spans="2:2">
      <c r="B55" s="145"/>
    </row>
    <row r="56" spans="2:2">
      <c r="B56" s="145"/>
    </row>
    <row r="57" spans="2:2">
      <c r="B57" s="145"/>
    </row>
    <row r="58" spans="2:2">
      <c r="B58" s="145"/>
    </row>
    <row r="59" spans="2:2">
      <c r="B59" s="145"/>
    </row>
    <row r="60" spans="2:2">
      <c r="B60" s="145"/>
    </row>
    <row r="61" spans="2:2">
      <c r="B61" s="145"/>
    </row>
    <row r="62" spans="2:2">
      <c r="B62" s="145"/>
    </row>
    <row r="63" spans="2:2">
      <c r="B63" s="145"/>
    </row>
    <row r="64" spans="2:2">
      <c r="B64" s="145"/>
    </row>
    <row r="65" spans="2:2">
      <c r="B65" s="145"/>
    </row>
    <row r="66" spans="2:2">
      <c r="B66" s="145"/>
    </row>
    <row r="67" spans="2:2">
      <c r="B67" s="145"/>
    </row>
    <row r="68" spans="2:2">
      <c r="B68" s="145"/>
    </row>
    <row r="69" spans="2:2">
      <c r="B69" s="145"/>
    </row>
    <row r="70" spans="2:2">
      <c r="B70" s="145"/>
    </row>
    <row r="71" spans="2:2">
      <c r="B71" s="145"/>
    </row>
    <row r="72" spans="2:2">
      <c r="B72" s="145"/>
    </row>
    <row r="73" spans="2:2">
      <c r="B73" s="145"/>
    </row>
    <row r="74" spans="2:2">
      <c r="B74" s="145"/>
    </row>
    <row r="75" spans="2:2">
      <c r="B75" s="145"/>
    </row>
    <row r="76" spans="2:2">
      <c r="B76" s="145"/>
    </row>
    <row r="77" spans="2:2">
      <c r="B77" s="145"/>
    </row>
    <row r="78" spans="2:2">
      <c r="B78" s="145"/>
    </row>
    <row r="79" spans="2:2">
      <c r="B79" s="145"/>
    </row>
    <row r="80" spans="2:2">
      <c r="B80" s="145"/>
    </row>
    <row r="81" spans="2:2">
      <c r="B81" s="145"/>
    </row>
    <row r="82" spans="2:2">
      <c r="B82" s="145"/>
    </row>
    <row r="83" spans="2:2">
      <c r="B83" s="145"/>
    </row>
    <row r="84" spans="2:2">
      <c r="B84" s="145"/>
    </row>
    <row r="85" spans="2:2">
      <c r="B85" s="145"/>
    </row>
  </sheetData>
  <mergeCells count="3">
    <mergeCell ref="C7:D7"/>
    <mergeCell ref="B7:B8"/>
    <mergeCell ref="E7:E8"/>
  </mergeCells>
  <hyperlinks>
    <hyperlink ref="B5" location="Índice!A1" display="VOLVER A INDICE" xr:uid="{00000000-0004-0000-0400-000000000000}"/>
  </hyperlinks>
  <pageMargins left="0.75" right="0.75" top="1" bottom="1" header="0" footer="0"/>
  <pageSetup scale="77"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pageSetUpPr fitToPage="1"/>
  </sheetPr>
  <dimension ref="B1:M58"/>
  <sheetViews>
    <sheetView workbookViewId="0"/>
  </sheetViews>
  <sheetFormatPr baseColWidth="10" defaultColWidth="11.3828125" defaultRowHeight="12.45"/>
  <cols>
    <col min="1" max="1" width="1.84375" style="152" customWidth="1"/>
    <col min="2" max="2" width="25.3828125" style="152" customWidth="1"/>
    <col min="3" max="5" width="16.69140625" style="152" customWidth="1"/>
    <col min="6" max="6" width="12.3046875" style="145" bestFit="1" customWidth="1"/>
    <col min="7" max="13" width="11.3828125" style="145"/>
    <col min="14" max="16384" width="11.3828125" style="152"/>
  </cols>
  <sheetData>
    <row r="1" spans="2:9" ht="8.25" customHeight="1"/>
    <row r="2" spans="2:9" ht="16" customHeight="1">
      <c r="B2" s="11" t="s">
        <v>249</v>
      </c>
      <c r="C2" s="11"/>
      <c r="D2" s="11"/>
      <c r="E2" s="11"/>
      <c r="F2" s="179"/>
      <c r="H2" s="177"/>
      <c r="I2" s="177"/>
    </row>
    <row r="3" spans="2:9" ht="16" customHeight="1">
      <c r="B3" s="11" t="s">
        <v>421</v>
      </c>
      <c r="C3" s="11"/>
      <c r="D3" s="11"/>
      <c r="E3" s="11"/>
      <c r="F3" s="179"/>
      <c r="G3" s="175"/>
      <c r="H3" s="177"/>
      <c r="I3" s="177"/>
    </row>
    <row r="4" spans="2:9" ht="16" customHeight="1">
      <c r="B4" s="11" t="s">
        <v>1</v>
      </c>
      <c r="C4" s="11"/>
      <c r="D4" s="11"/>
      <c r="E4" s="11"/>
      <c r="F4" s="179"/>
      <c r="G4" s="175"/>
      <c r="H4" s="177"/>
      <c r="I4" s="177"/>
    </row>
    <row r="5" spans="2:9" ht="16" customHeight="1">
      <c r="B5" s="365" t="s">
        <v>2</v>
      </c>
      <c r="C5" s="11"/>
      <c r="D5" s="11"/>
      <c r="E5" s="11"/>
      <c r="F5" s="179"/>
      <c r="G5" s="175"/>
      <c r="H5" s="177"/>
      <c r="I5" s="177"/>
    </row>
    <row r="6" spans="2:9" ht="16" customHeight="1">
      <c r="B6" s="176"/>
      <c r="C6" s="11"/>
      <c r="D6" s="11"/>
      <c r="E6" s="11"/>
      <c r="F6" s="179"/>
      <c r="G6" s="175"/>
      <c r="H6" s="177"/>
      <c r="I6" s="177"/>
    </row>
    <row r="7" spans="2:9" ht="13.5" customHeight="1">
      <c r="B7" s="591" t="s">
        <v>79</v>
      </c>
      <c r="C7" s="591" t="s">
        <v>246</v>
      </c>
      <c r="D7" s="591"/>
      <c r="E7" s="360" t="s">
        <v>248</v>
      </c>
      <c r="F7" s="179"/>
      <c r="G7" s="178"/>
      <c r="H7" s="177"/>
      <c r="I7" s="177"/>
    </row>
    <row r="8" spans="2:9" ht="13.5" customHeight="1">
      <c r="B8" s="591"/>
      <c r="C8" s="361">
        <v>2020</v>
      </c>
      <c r="D8" s="361">
        <v>2021</v>
      </c>
      <c r="E8" s="360" t="s">
        <v>247</v>
      </c>
      <c r="F8" s="179"/>
      <c r="G8" s="185"/>
      <c r="H8" s="177"/>
      <c r="I8" s="177"/>
    </row>
    <row r="9" spans="2:9" ht="16" customHeight="1">
      <c r="B9" s="358" t="s">
        <v>91</v>
      </c>
      <c r="C9" s="359">
        <v>156864.66897851517</v>
      </c>
      <c r="D9" s="359">
        <f>CUADRO4!G9</f>
        <v>168488.05106789758</v>
      </c>
      <c r="E9" s="359">
        <f>100*(D9-C9)/C9</f>
        <v>7.4098152025389483</v>
      </c>
      <c r="F9" s="186"/>
      <c r="H9" s="184"/>
      <c r="I9" s="177"/>
    </row>
    <row r="10" spans="2:9" ht="16" customHeight="1">
      <c r="B10" s="358" t="s">
        <v>6</v>
      </c>
      <c r="C10" s="359">
        <v>66697.921189092842</v>
      </c>
      <c r="D10" s="359">
        <f>CUADRO4!G21</f>
        <v>68029.427949165984</v>
      </c>
      <c r="E10" s="359">
        <f t="shared" ref="E10:E14" si="0">100*(D10-C10)/C10</f>
        <v>1.9963242277045421</v>
      </c>
      <c r="F10" s="186"/>
      <c r="G10" s="185"/>
      <c r="H10" s="184"/>
      <c r="I10" s="177"/>
    </row>
    <row r="11" spans="2:9" ht="16" customHeight="1">
      <c r="B11" s="358" t="s">
        <v>30</v>
      </c>
      <c r="C11" s="359">
        <v>59.0237002</v>
      </c>
      <c r="D11" s="359">
        <f>CUADRO4!G22</f>
        <v>29.001147000000003</v>
      </c>
      <c r="E11" s="359">
        <f t="shared" si="0"/>
        <v>-50.865250904754355</v>
      </c>
      <c r="F11" s="186"/>
      <c r="G11" s="185"/>
      <c r="H11" s="184"/>
      <c r="I11" s="177"/>
    </row>
    <row r="12" spans="2:9" ht="16" customHeight="1">
      <c r="B12" s="358" t="s">
        <v>31</v>
      </c>
      <c r="C12" s="359">
        <v>839.90599999999995</v>
      </c>
      <c r="D12" s="359">
        <f>CUADRO4!G23</f>
        <v>878.37799999999993</v>
      </c>
      <c r="E12" s="359">
        <f t="shared" si="0"/>
        <v>4.5805125811697955</v>
      </c>
      <c r="F12" s="186"/>
      <c r="G12" s="185"/>
      <c r="H12" s="184"/>
      <c r="I12" s="177"/>
    </row>
    <row r="13" spans="2:9" ht="16" customHeight="1">
      <c r="B13" s="358" t="s">
        <v>32</v>
      </c>
      <c r="C13" s="359">
        <v>149.58044720000001</v>
      </c>
      <c r="D13" s="359">
        <f>CUADRO4!G24</f>
        <v>145.47999999999999</v>
      </c>
      <c r="E13" s="359">
        <f t="shared" si="0"/>
        <v>-2.7412989309474525</v>
      </c>
      <c r="F13" s="186"/>
      <c r="G13" s="185"/>
      <c r="H13" s="184"/>
      <c r="I13" s="177"/>
    </row>
    <row r="14" spans="2:9" ht="16" customHeight="1">
      <c r="B14" s="358" t="s">
        <v>95</v>
      </c>
      <c r="C14" s="359">
        <v>632.54399999999998</v>
      </c>
      <c r="D14" s="359">
        <f>CUADRO4!G25</f>
        <v>633.327</v>
      </c>
      <c r="E14" s="359">
        <f t="shared" si="0"/>
        <v>0.12378585521323662</v>
      </c>
      <c r="F14" s="186"/>
      <c r="G14" s="185"/>
      <c r="H14" s="184"/>
      <c r="I14" s="177"/>
    </row>
    <row r="15" spans="2:9" ht="16" customHeight="1">
      <c r="B15" s="358" t="s">
        <v>8</v>
      </c>
      <c r="C15" s="359">
        <v>0</v>
      </c>
      <c r="D15" s="359">
        <f>CUADRO4!G26</f>
        <v>0</v>
      </c>
      <c r="E15" s="359">
        <v>0</v>
      </c>
      <c r="F15" s="186"/>
      <c r="G15" s="185"/>
      <c r="H15" s="184"/>
      <c r="I15" s="177"/>
    </row>
    <row r="16" spans="2:9" ht="16" customHeight="1">
      <c r="B16" s="358" t="s">
        <v>9</v>
      </c>
      <c r="C16" s="359">
        <v>0</v>
      </c>
      <c r="D16" s="359">
        <f>CUADRO4!G27</f>
        <v>0</v>
      </c>
      <c r="E16" s="359">
        <v>0</v>
      </c>
      <c r="F16" s="186"/>
      <c r="G16" s="185"/>
      <c r="H16" s="184"/>
      <c r="I16" s="177"/>
    </row>
    <row r="17" spans="2:9" ht="16" customHeight="1">
      <c r="B17" s="358" t="s">
        <v>12</v>
      </c>
      <c r="C17" s="359">
        <v>20104.28547067504</v>
      </c>
      <c r="D17" s="359">
        <f>CUADRO4!G28</f>
        <v>21616.138983719713</v>
      </c>
      <c r="E17" s="359">
        <f>100*(D17-C17)/C17</f>
        <v>7.5200559365809134</v>
      </c>
      <c r="F17" s="186"/>
      <c r="G17" s="185"/>
      <c r="H17" s="184"/>
      <c r="I17" s="177"/>
    </row>
    <row r="18" spans="2:9" ht="16" customHeight="1">
      <c r="B18" s="358" t="s">
        <v>13</v>
      </c>
      <c r="C18" s="359">
        <v>1486.5241095631791</v>
      </c>
      <c r="D18" s="359">
        <f>CUADRO4!G29</f>
        <v>1670.2129135900002</v>
      </c>
      <c r="E18" s="359">
        <f>100*(D18-C18)/C18</f>
        <v>12.356934061486484</v>
      </c>
      <c r="F18" s="186"/>
      <c r="G18" s="185"/>
      <c r="H18" s="184"/>
      <c r="I18" s="177"/>
    </row>
    <row r="19" spans="2:9" ht="16" customHeight="1">
      <c r="B19" s="358" t="s">
        <v>503</v>
      </c>
      <c r="C19" s="359">
        <v>36406.283295456393</v>
      </c>
      <c r="D19" s="359">
        <f>CUADRO4!G33+CUADRO4!G36</f>
        <v>31435.068442970613</v>
      </c>
      <c r="E19" s="359">
        <f>100*(D19-C19)/C19</f>
        <v>-13.654826591722429</v>
      </c>
      <c r="F19" s="186"/>
      <c r="G19" s="185"/>
      <c r="H19" s="184"/>
      <c r="I19" s="177"/>
    </row>
    <row r="20" spans="2:9" ht="16" customHeight="1">
      <c r="B20" s="358" t="s">
        <v>18</v>
      </c>
      <c r="C20" s="359">
        <v>143.30154014338495</v>
      </c>
      <c r="D20" s="359">
        <f>CUADRO4!G34</f>
        <v>131.33258319999999</v>
      </c>
      <c r="E20" s="359">
        <f>100*(D20-C20)/C20</f>
        <v>-8.352287722385288</v>
      </c>
      <c r="F20" s="186"/>
      <c r="G20" s="185"/>
      <c r="H20" s="184"/>
      <c r="I20" s="177"/>
    </row>
    <row r="21" spans="2:9" ht="16" customHeight="1">
      <c r="B21" s="362" t="s">
        <v>96</v>
      </c>
      <c r="C21" s="363">
        <f>SUM(C9:C20)</f>
        <v>283384.03873084596</v>
      </c>
      <c r="D21" s="363">
        <f>SUM(D9:D20)</f>
        <v>293056.41808754392</v>
      </c>
      <c r="E21" s="364">
        <f>100*(D21-C21)/C21</f>
        <v>3.4131701277236166</v>
      </c>
      <c r="F21" s="183"/>
      <c r="G21" s="179"/>
      <c r="H21" s="177"/>
      <c r="I21" s="177"/>
    </row>
    <row r="22" spans="2:9" ht="12.9">
      <c r="B22" s="182"/>
      <c r="C22" s="182"/>
      <c r="D22" s="182"/>
      <c r="E22" s="179"/>
      <c r="F22" s="179"/>
      <c r="G22" s="179"/>
      <c r="H22" s="177"/>
      <c r="I22" s="177"/>
    </row>
    <row r="23" spans="2:9" ht="12.9">
      <c r="B23" s="80" t="s">
        <v>403</v>
      </c>
      <c r="C23" s="180"/>
      <c r="D23" s="180"/>
      <c r="E23" s="180"/>
      <c r="F23" s="179"/>
      <c r="G23" s="178"/>
      <c r="H23" s="177"/>
      <c r="I23" s="177"/>
    </row>
    <row r="24" spans="2:9" ht="12.9">
      <c r="B24" s="80" t="s">
        <v>404</v>
      </c>
      <c r="C24" s="181"/>
      <c r="D24" s="181"/>
      <c r="E24" s="180"/>
      <c r="F24" s="179"/>
      <c r="G24" s="178"/>
      <c r="H24" s="177"/>
      <c r="I24" s="177"/>
    </row>
    <row r="25" spans="2:9" ht="12.9">
      <c r="B25" s="80" t="s">
        <v>405</v>
      </c>
      <c r="C25" s="181"/>
      <c r="D25" s="181"/>
      <c r="E25" s="180"/>
      <c r="F25" s="179"/>
      <c r="G25" s="178"/>
      <c r="H25" s="177"/>
      <c r="I25" s="177"/>
    </row>
    <row r="26" spans="2:9" ht="12.9">
      <c r="B26" s="80" t="s">
        <v>244</v>
      </c>
      <c r="C26" s="180"/>
      <c r="D26" s="180"/>
      <c r="E26" s="180"/>
      <c r="F26" s="179"/>
      <c r="G26" s="178"/>
      <c r="H26" s="177"/>
      <c r="I26" s="177"/>
    </row>
    <row r="27" spans="2:9" ht="12.9">
      <c r="C27" s="180"/>
      <c r="D27" s="180"/>
      <c r="E27" s="180"/>
      <c r="F27" s="179"/>
      <c r="G27" s="178"/>
      <c r="H27" s="177"/>
      <c r="I27" s="177"/>
    </row>
    <row r="28" spans="2:9" ht="12.9">
      <c r="B28" s="80" t="s">
        <v>504</v>
      </c>
      <c r="C28" s="180"/>
      <c r="D28" s="180"/>
      <c r="E28" s="180"/>
      <c r="F28" s="179"/>
      <c r="G28" s="178"/>
      <c r="H28" s="177"/>
      <c r="I28" s="177"/>
    </row>
    <row r="29" spans="2:9" ht="12.9">
      <c r="B29" s="587" t="s">
        <v>502</v>
      </c>
      <c r="C29" s="179"/>
      <c r="D29" s="179"/>
      <c r="E29" s="179"/>
      <c r="F29" s="179"/>
      <c r="G29" s="178"/>
      <c r="H29" s="177"/>
      <c r="I29" s="177"/>
    </row>
    <row r="30" spans="2:9" ht="12.9">
      <c r="B30" s="80" t="s">
        <v>424</v>
      </c>
      <c r="C30" s="179"/>
      <c r="D30" s="179"/>
      <c r="E30" s="179"/>
      <c r="F30" s="179"/>
      <c r="G30" s="178"/>
      <c r="H30" s="177"/>
      <c r="I30" s="177"/>
    </row>
    <row r="31" spans="2:9" ht="12.9">
      <c r="B31" s="80"/>
      <c r="C31" s="179"/>
      <c r="D31" s="179"/>
      <c r="E31" s="179"/>
      <c r="F31" s="179"/>
      <c r="G31" s="178"/>
      <c r="H31" s="177"/>
      <c r="I31" s="177"/>
    </row>
    <row r="32" spans="2:9">
      <c r="B32" s="145"/>
      <c r="C32" s="145"/>
      <c r="D32" s="145"/>
      <c r="E32" s="145"/>
    </row>
    <row r="33" spans="2:5">
      <c r="B33" s="145"/>
      <c r="C33" s="145"/>
      <c r="D33" s="145"/>
      <c r="E33" s="145"/>
    </row>
    <row r="34" spans="2:5">
      <c r="B34" s="145"/>
      <c r="C34" s="145"/>
      <c r="D34" s="145"/>
      <c r="E34" s="145"/>
    </row>
    <row r="35" spans="2:5">
      <c r="B35" s="145"/>
      <c r="C35" s="145"/>
      <c r="D35" s="145"/>
      <c r="E35" s="145"/>
    </row>
    <row r="36" spans="2:5">
      <c r="B36" s="145"/>
      <c r="C36" s="145"/>
      <c r="D36" s="145"/>
      <c r="E36" s="145"/>
    </row>
    <row r="37" spans="2:5">
      <c r="B37" s="145"/>
      <c r="C37" s="145"/>
      <c r="D37" s="145"/>
      <c r="E37" s="145"/>
    </row>
    <row r="38" spans="2:5">
      <c r="B38" s="145"/>
      <c r="C38" s="145"/>
      <c r="D38" s="145"/>
      <c r="E38" s="145"/>
    </row>
    <row r="39" spans="2:5">
      <c r="B39" s="145"/>
      <c r="C39" s="145"/>
      <c r="D39" s="145"/>
      <c r="E39" s="145"/>
    </row>
    <row r="40" spans="2:5">
      <c r="B40" s="145"/>
      <c r="C40" s="145"/>
      <c r="D40" s="145"/>
      <c r="E40" s="145"/>
    </row>
    <row r="41" spans="2:5" s="145" customFormat="1"/>
    <row r="42" spans="2:5" s="145" customFormat="1"/>
    <row r="43" spans="2:5" s="145" customFormat="1"/>
    <row r="44" spans="2:5" s="145" customFormat="1"/>
    <row r="45" spans="2:5" s="145" customFormat="1"/>
    <row r="46" spans="2:5" s="145" customFormat="1"/>
    <row r="47" spans="2:5" s="145" customFormat="1"/>
    <row r="48" spans="2:5" s="145" customFormat="1"/>
    <row r="49" s="145" customFormat="1"/>
    <row r="50" s="145" customFormat="1"/>
    <row r="51" s="145" customFormat="1"/>
    <row r="52" s="145" customFormat="1"/>
    <row r="53" s="145" customFormat="1"/>
    <row r="54" s="145" customFormat="1"/>
    <row r="55" s="145" customFormat="1"/>
    <row r="56" s="145" customFormat="1"/>
    <row r="57" s="145" customFormat="1"/>
    <row r="58" s="145" customFormat="1"/>
  </sheetData>
  <mergeCells count="2">
    <mergeCell ref="C7:D7"/>
    <mergeCell ref="B7:B8"/>
  </mergeCells>
  <hyperlinks>
    <hyperlink ref="B5" location="Índice!A1" display="VOLVER A INDICE" xr:uid="{00000000-0004-0000-0500-000000000000}"/>
    <hyperlink ref="B29" location="'Cambios metodológicos '!A1" display="Cambios metodlogicos" xr:uid="{00000000-0004-0000-0500-000001000000}"/>
  </hyperlinks>
  <pageMargins left="0.75" right="0.75" top="1" bottom="1" header="0" footer="0"/>
  <pageSetup scale="78"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B2:G22"/>
  <sheetViews>
    <sheetView workbookViewId="0"/>
  </sheetViews>
  <sheetFormatPr baseColWidth="10" defaultColWidth="11.3828125" defaultRowHeight="14.6"/>
  <cols>
    <col min="1" max="1" width="3" style="58" customWidth="1"/>
    <col min="2" max="2" width="15.15234375" style="58" customWidth="1"/>
    <col min="3" max="3" width="16.53515625" style="58" customWidth="1"/>
    <col min="4" max="4" width="15.3828125" style="58" customWidth="1"/>
    <col min="5" max="5" width="14.53515625" style="58" customWidth="1"/>
    <col min="6" max="6" width="18.3046875" style="58" customWidth="1"/>
    <col min="7" max="7" width="14.53515625" style="58" customWidth="1"/>
    <col min="8" max="16384" width="11.3828125" style="58"/>
  </cols>
  <sheetData>
    <row r="2" spans="2:7">
      <c r="B2" s="11" t="s">
        <v>97</v>
      </c>
    </row>
    <row r="3" spans="2:7">
      <c r="B3" s="11" t="s">
        <v>421</v>
      </c>
    </row>
    <row r="4" spans="2:7">
      <c r="B4" s="11" t="s">
        <v>1</v>
      </c>
    </row>
    <row r="5" spans="2:7">
      <c r="B5" s="4" t="s">
        <v>2</v>
      </c>
    </row>
    <row r="7" spans="2:7" ht="22.5" customHeight="1">
      <c r="B7" s="60" t="s">
        <v>79</v>
      </c>
      <c r="C7" s="135" t="s">
        <v>80</v>
      </c>
      <c r="D7" s="135" t="s">
        <v>36</v>
      </c>
      <c r="E7" s="135" t="s">
        <v>37</v>
      </c>
      <c r="F7" s="135" t="s">
        <v>88</v>
      </c>
      <c r="G7" s="135" t="s">
        <v>98</v>
      </c>
    </row>
    <row r="8" spans="2:7">
      <c r="B8" s="134" t="s">
        <v>11</v>
      </c>
      <c r="C8" s="61">
        <f>'Balance de energía'!D9</f>
        <v>993.33607090944713</v>
      </c>
      <c r="D8" s="61">
        <f>'Balance de energía'!D10</f>
        <v>85962.293376347283</v>
      </c>
      <c r="E8" s="61">
        <f>'Balance de energía'!D11</f>
        <v>0</v>
      </c>
      <c r="F8" s="61">
        <f>'Balance de energía'!D14</f>
        <v>487.38272992475999</v>
      </c>
      <c r="G8" s="144">
        <f>C8+D8-E8-F8</f>
        <v>86468.24671733196</v>
      </c>
    </row>
    <row r="9" spans="2:7">
      <c r="B9" s="134" t="s">
        <v>413</v>
      </c>
      <c r="C9" s="61">
        <f>'Balance de energía'!E9</f>
        <v>11133.916062146953</v>
      </c>
      <c r="D9" s="61">
        <f>'Balance de energía'!E10</f>
        <v>47281.78474895699</v>
      </c>
      <c r="E9" s="61">
        <f>'Balance de energía'!E11</f>
        <v>0</v>
      </c>
      <c r="F9" s="61">
        <f>'Balance de energía'!E14</f>
        <v>-250.94383048399999</v>
      </c>
      <c r="G9" s="144">
        <f t="shared" ref="G9:G16" si="0">C9+D9-E9-F9</f>
        <v>58666.644641587947</v>
      </c>
    </row>
    <row r="10" spans="2:7">
      <c r="B10" s="134" t="s">
        <v>13</v>
      </c>
      <c r="C10" s="61">
        <f>'Balance de energía'!F9</f>
        <v>180.446</v>
      </c>
      <c r="D10" s="61">
        <f>'Balance de energía'!F10</f>
        <v>72116.62608300001</v>
      </c>
      <c r="E10" s="61">
        <f>'Balance de energía'!F11</f>
        <v>0</v>
      </c>
      <c r="F10" s="61">
        <f>'Balance de energía'!F14</f>
        <v>2179.9053975900001</v>
      </c>
      <c r="G10" s="144">
        <f t="shared" si="0"/>
        <v>70117.166685410004</v>
      </c>
    </row>
    <row r="11" spans="2:7">
      <c r="B11" s="134" t="s">
        <v>506</v>
      </c>
      <c r="C11" s="61">
        <f>'Balance de energía'!$G9+'Balance de energía'!$H9</f>
        <v>79099.42962091208</v>
      </c>
      <c r="D11" s="61">
        <f>'Balance de energía'!G10+'Balance de energía'!$H10</f>
        <v>0</v>
      </c>
      <c r="E11" s="61">
        <f>'Balance de energía'!G11+'Balance de energía'!$H11</f>
        <v>0</v>
      </c>
      <c r="F11" s="61">
        <f>'Balance de energía'!G14+'Balance de energía'!$H14</f>
        <v>-207.12576181400001</v>
      </c>
      <c r="G11" s="144">
        <f t="shared" si="0"/>
        <v>79306.555382726074</v>
      </c>
    </row>
    <row r="12" spans="2:7">
      <c r="B12" s="134" t="s">
        <v>15</v>
      </c>
      <c r="C12" s="61">
        <f>'Balance de energía'!I9</f>
        <v>15542.154862689005</v>
      </c>
      <c r="D12" s="61">
        <f>'Balance de energía'!I10</f>
        <v>0</v>
      </c>
      <c r="E12" s="61">
        <f>'Balance de energía'!I11</f>
        <v>0</v>
      </c>
      <c r="F12" s="61">
        <f>'Balance de energía'!I14</f>
        <v>0</v>
      </c>
      <c r="G12" s="144">
        <f t="shared" si="0"/>
        <v>15542.154862689005</v>
      </c>
    </row>
    <row r="13" spans="2:7">
      <c r="B13" s="134" t="s">
        <v>16</v>
      </c>
      <c r="C13" s="61">
        <f>'Balance de energía'!J9</f>
        <v>6560.1642864946534</v>
      </c>
      <c r="D13" s="61">
        <f>'Balance de energía'!J10</f>
        <v>0</v>
      </c>
      <c r="E13" s="61">
        <f>'Balance de energía'!J11</f>
        <v>0</v>
      </c>
      <c r="F13" s="61">
        <f>'Balance de energía'!J14</f>
        <v>0</v>
      </c>
      <c r="G13" s="144">
        <f t="shared" si="0"/>
        <v>6560.1642864946534</v>
      </c>
    </row>
    <row r="14" spans="2:7">
      <c r="B14" s="134" t="s">
        <v>17</v>
      </c>
      <c r="C14" s="61">
        <f>'Balance de energía'!K9</f>
        <v>9086.2148754144728</v>
      </c>
      <c r="D14" s="61">
        <f>'Balance de energía'!K10</f>
        <v>0</v>
      </c>
      <c r="E14" s="61">
        <f>'Balance de energía'!K11</f>
        <v>0</v>
      </c>
      <c r="F14" s="61">
        <f>'Balance de energía'!K14</f>
        <v>0</v>
      </c>
      <c r="G14" s="144">
        <f t="shared" si="0"/>
        <v>9086.2148754144728</v>
      </c>
    </row>
    <row r="15" spans="2:7">
      <c r="B15" s="134" t="s">
        <v>18</v>
      </c>
      <c r="C15" s="61">
        <f>'Balance de energía'!$L$9</f>
        <v>839.06600857400508</v>
      </c>
      <c r="D15" s="61">
        <f>'Balance de energía'!$L$10</f>
        <v>0</v>
      </c>
      <c r="E15" s="61">
        <f>'Balance de energía'!L11</f>
        <v>0</v>
      </c>
      <c r="F15" s="61">
        <f>'Balance de energía'!L14</f>
        <v>0</v>
      </c>
      <c r="G15" s="144">
        <f t="shared" si="0"/>
        <v>839.06600857400508</v>
      </c>
    </row>
    <row r="16" spans="2:7">
      <c r="B16" s="134" t="s">
        <v>400</v>
      </c>
      <c r="C16" s="61">
        <f>+'Balance de energía'!M9</f>
        <v>2786.3999999999996</v>
      </c>
      <c r="D16" s="61">
        <f>+'Balance de energía'!M10</f>
        <v>0</v>
      </c>
      <c r="E16" s="61">
        <f>+'Balance de energía'!M11</f>
        <v>0</v>
      </c>
      <c r="F16" s="61">
        <f>+'Balance de energía'!M14</f>
        <v>0</v>
      </c>
      <c r="G16" s="144">
        <f t="shared" si="0"/>
        <v>2786.3999999999996</v>
      </c>
    </row>
    <row r="17" spans="2:7">
      <c r="B17" s="74" t="s">
        <v>96</v>
      </c>
      <c r="C17" s="60">
        <f>SUM(C8:C16)</f>
        <v>126221.12778714061</v>
      </c>
      <c r="D17" s="60">
        <f>SUM(D8:D16)</f>
        <v>205360.70420830429</v>
      </c>
      <c r="E17" s="60">
        <f>SUM(E8:E16)</f>
        <v>0</v>
      </c>
      <c r="F17" s="60">
        <f>SUM(F8:F16)</f>
        <v>2209.2185352167603</v>
      </c>
      <c r="G17" s="60">
        <f>SUM(G8:G16)</f>
        <v>329372.6134602282</v>
      </c>
    </row>
    <row r="19" spans="2:7">
      <c r="B19" s="80" t="s">
        <v>99</v>
      </c>
    </row>
    <row r="20" spans="2:7">
      <c r="B20" s="80" t="s">
        <v>507</v>
      </c>
    </row>
    <row r="21" spans="2:7">
      <c r="B21" s="80" t="s">
        <v>244</v>
      </c>
    </row>
    <row r="22" spans="2:7">
      <c r="B22" s="80" t="s">
        <v>424</v>
      </c>
    </row>
  </sheetData>
  <hyperlinks>
    <hyperlink ref="B5" location="Índice!A1" display="VOLVER A INDICE"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B2:J41"/>
  <sheetViews>
    <sheetView topLeftCell="A7" zoomScaleNormal="100" workbookViewId="0">
      <selection activeCell="I9" sqref="I9"/>
    </sheetView>
  </sheetViews>
  <sheetFormatPr baseColWidth="10" defaultColWidth="9.15234375" defaultRowHeight="14.6"/>
  <cols>
    <col min="1" max="1" width="3" style="58" customWidth="1"/>
    <col min="2" max="2" width="25.84375" style="58" customWidth="1"/>
    <col min="3" max="3" width="15.69140625" style="58" bestFit="1" customWidth="1"/>
    <col min="4" max="4" width="11.69140625" style="58" bestFit="1" customWidth="1"/>
    <col min="5" max="5" width="11.3828125" style="58" bestFit="1" customWidth="1"/>
    <col min="6" max="6" width="17" style="58" bestFit="1" customWidth="1"/>
    <col min="7" max="7" width="14" style="58" bestFit="1" customWidth="1"/>
    <col min="8" max="8" width="13.53515625" style="58" bestFit="1" customWidth="1"/>
    <col min="9" max="9" width="14.3046875" style="58" bestFit="1" customWidth="1"/>
    <col min="10" max="16384" width="9.15234375" style="58"/>
  </cols>
  <sheetData>
    <row r="2" spans="2:9">
      <c r="B2" s="11" t="s">
        <v>87</v>
      </c>
    </row>
    <row r="3" spans="2:9">
      <c r="B3" s="11" t="s">
        <v>421</v>
      </c>
    </row>
    <row r="4" spans="2:9">
      <c r="B4" s="11" t="s">
        <v>1</v>
      </c>
    </row>
    <row r="5" spans="2:9">
      <c r="B5" s="4" t="s">
        <v>2</v>
      </c>
    </row>
    <row r="7" spans="2:9">
      <c r="B7" s="60" t="s">
        <v>79</v>
      </c>
      <c r="C7" s="60" t="s">
        <v>80</v>
      </c>
      <c r="D7" s="60" t="s">
        <v>36</v>
      </c>
      <c r="E7" s="60" t="s">
        <v>37</v>
      </c>
      <c r="F7" s="60" t="s">
        <v>88</v>
      </c>
      <c r="G7" s="60" t="s">
        <v>53</v>
      </c>
      <c r="H7" s="62" t="s">
        <v>89</v>
      </c>
      <c r="I7" s="62" t="s">
        <v>90</v>
      </c>
    </row>
    <row r="8" spans="2:9">
      <c r="B8" s="433" t="s">
        <v>11</v>
      </c>
      <c r="C8" s="385">
        <f>'Producción bruta'!E9</f>
        <v>993.33607090944713</v>
      </c>
      <c r="D8" s="385">
        <f>'Balance de energía'!D10</f>
        <v>85962.293376347283</v>
      </c>
      <c r="E8" s="385">
        <f>'Balance de energía'!D11</f>
        <v>0</v>
      </c>
      <c r="F8" s="385">
        <f>'Balance de energía'!D14</f>
        <v>487.38272992475999</v>
      </c>
      <c r="G8" s="385">
        <f>'Balance de energía'!D26</f>
        <v>0</v>
      </c>
      <c r="H8" s="385">
        <f>'Matriz de consumos'!C11</f>
        <v>86468.246717331975</v>
      </c>
      <c r="I8" s="386">
        <f>G8+H8</f>
        <v>86468.246717331975</v>
      </c>
    </row>
    <row r="9" spans="2:9">
      <c r="B9" s="368" t="s">
        <v>91</v>
      </c>
      <c r="C9" s="372">
        <f t="shared" ref="C9:G9" si="0">SUM(C10:C20)</f>
        <v>99497.65782251273</v>
      </c>
      <c r="D9" s="372">
        <f t="shared" si="0"/>
        <v>95355.526720593611</v>
      </c>
      <c r="E9" s="372">
        <f t="shared" si="0"/>
        <v>9581.3929150490967</v>
      </c>
      <c r="F9" s="372">
        <f t="shared" si="0"/>
        <v>-967.95393578331038</v>
      </c>
      <c r="G9" s="372">
        <f t="shared" si="0"/>
        <v>168488.05106789758</v>
      </c>
      <c r="H9" s="372">
        <f>SUM(H10:H20)</f>
        <v>17398.063727250021</v>
      </c>
      <c r="I9" s="373">
        <f>SUM(I10:I20)</f>
        <v>185886.11479514762</v>
      </c>
    </row>
    <row r="10" spans="2:9">
      <c r="B10" s="374" t="s">
        <v>19</v>
      </c>
      <c r="C10" s="369">
        <f>'Producción bruta'!E22</f>
        <v>33272.404860659997</v>
      </c>
      <c r="D10" s="369">
        <f>'Balance de energía'!N$10</f>
        <v>63981.208499543987</v>
      </c>
      <c r="E10" s="375">
        <f>'Balance de energía'!N11</f>
        <v>2521.9079004330961</v>
      </c>
      <c r="F10" s="375">
        <f>'Balance de energía'!N14</f>
        <v>-1518.7514034698529</v>
      </c>
      <c r="G10" s="375">
        <f>'Balance de energía'!N26</f>
        <v>88964.721551384384</v>
      </c>
      <c r="H10" s="375">
        <f>'Matriz de consumos'!M11</f>
        <v>7000.9174715999188</v>
      </c>
      <c r="I10" s="375">
        <f>G10+H10</f>
        <v>95965.639022984309</v>
      </c>
    </row>
    <row r="11" spans="2:9">
      <c r="B11" s="374" t="s">
        <v>20</v>
      </c>
      <c r="C11" s="369">
        <f>'Producción bruta'!E23</f>
        <v>11409.784818074999</v>
      </c>
      <c r="D11" s="369">
        <f>'Balance de energía'!O$10</f>
        <v>396.02390729999996</v>
      </c>
      <c r="E11" s="375">
        <f>'Balance de energía'!O11</f>
        <v>3609.9252525000002</v>
      </c>
      <c r="F11" s="375">
        <f>'Balance de energía'!O14</f>
        <v>-32.624331600000019</v>
      </c>
      <c r="G11" s="375">
        <f>'Balance de energía'!O26</f>
        <v>6678.8548336439999</v>
      </c>
      <c r="H11" s="375">
        <f>'Matriz de consumos'!N11</f>
        <v>1465.5004528499999</v>
      </c>
      <c r="I11" s="375">
        <f t="shared" ref="I11:I20" si="1">G11+H11</f>
        <v>8144.3552864939993</v>
      </c>
    </row>
    <row r="12" spans="2:9">
      <c r="B12" s="374" t="s">
        <v>92</v>
      </c>
      <c r="C12" s="369">
        <f>'Producción bruta'!E24</f>
        <v>33359.664942128002</v>
      </c>
      <c r="D12" s="369">
        <f>'Balance de energía'!P$10</f>
        <v>8787.175270832</v>
      </c>
      <c r="E12" s="375">
        <f>'Balance de energía'!P11</f>
        <v>425.39615171200001</v>
      </c>
      <c r="F12" s="375">
        <f>'Balance de energía'!P14</f>
        <v>280.41190408</v>
      </c>
      <c r="G12" s="375">
        <f>'Balance de energía'!P26</f>
        <v>38683.101733246876</v>
      </c>
      <c r="H12" s="375">
        <f>'Matriz de consumos'!O11</f>
        <v>2008.8191216800203</v>
      </c>
      <c r="I12" s="375">
        <f t="shared" si="1"/>
        <v>40691.920854926895</v>
      </c>
    </row>
    <row r="13" spans="2:9">
      <c r="B13" s="374" t="s">
        <v>22</v>
      </c>
      <c r="C13" s="369">
        <f>'Producción bruta'!E25</f>
        <v>1967.9774396130001</v>
      </c>
      <c r="D13" s="369">
        <f>'Balance de energía'!Q$10</f>
        <v>0</v>
      </c>
      <c r="E13" s="375">
        <f>'Balance de energía'!Q11</f>
        <v>0</v>
      </c>
      <c r="F13" s="375">
        <f>'Balance de energía'!Q14</f>
        <v>61.372592973000003</v>
      </c>
      <c r="G13" s="375">
        <f>'Balance de energía'!Q26</f>
        <v>1606.8990331345358</v>
      </c>
      <c r="H13" s="375">
        <f>'Matriz de consumos'!P11</f>
        <v>357.86330647199992</v>
      </c>
      <c r="I13" s="375">
        <f t="shared" si="1"/>
        <v>1964.7623396065358</v>
      </c>
    </row>
    <row r="14" spans="2:9">
      <c r="B14" s="374" t="s">
        <v>23</v>
      </c>
      <c r="C14" s="369">
        <f>'Producción bruta'!E26</f>
        <v>5912.3673986850008</v>
      </c>
      <c r="D14" s="369">
        <f>'Balance de energía'!R$10</f>
        <v>15214.936480700002</v>
      </c>
      <c r="E14" s="375">
        <f>'Balance de energía'!R11</f>
        <v>2674.4987742550006</v>
      </c>
      <c r="F14" s="375">
        <f>'Balance de energía'!R14</f>
        <v>419.37101857322233</v>
      </c>
      <c r="G14" s="375">
        <f>'Balance de energía'!R26</f>
        <v>17456.587996201277</v>
      </c>
      <c r="H14" s="375">
        <f>'Matriz de consumos'!Q11</f>
        <v>1123.0695761449999</v>
      </c>
      <c r="I14" s="375">
        <f t="shared" si="1"/>
        <v>18579.657572346277</v>
      </c>
    </row>
    <row r="15" spans="2:9">
      <c r="B15" s="374" t="s">
        <v>24</v>
      </c>
      <c r="C15" s="369">
        <f>'Producción bruta'!E27</f>
        <v>33.04595406</v>
      </c>
      <c r="D15" s="369">
        <f>'Balance de energía'!S$10</f>
        <v>0</v>
      </c>
      <c r="E15" s="375">
        <f>'Balance de energía'!S11</f>
        <v>0</v>
      </c>
      <c r="F15" s="375">
        <f>'Balance de energía'!S14</f>
        <v>-10.88189508</v>
      </c>
      <c r="G15" s="375">
        <f>'Balance de energía'!S26</f>
        <v>37.594639952231773</v>
      </c>
      <c r="H15" s="375">
        <f>'Matriz de consumos'!R11</f>
        <v>5.0879602199999923</v>
      </c>
      <c r="I15" s="375">
        <f t="shared" si="1"/>
        <v>42.682600172231766</v>
      </c>
    </row>
    <row r="16" spans="2:9">
      <c r="B16" s="374" t="s">
        <v>25</v>
      </c>
      <c r="C16" s="369">
        <f>'Producción bruta'!E28</f>
        <v>4015.1492076239997</v>
      </c>
      <c r="D16" s="369">
        <f>'Balance de energía'!T$10</f>
        <v>5143.4374489919737</v>
      </c>
      <c r="E16" s="375">
        <f>'Balance de energía'!T11</f>
        <v>0</v>
      </c>
      <c r="F16" s="375">
        <f>'Balance de energía'!T14</f>
        <v>-11.958686342999989</v>
      </c>
      <c r="G16" s="375">
        <f>'Balance de energía'!T26</f>
        <v>9183.6046860862807</v>
      </c>
      <c r="H16" s="375">
        <f>'Matriz de consumos'!S11</f>
        <v>81.518735664000758</v>
      </c>
      <c r="I16" s="375">
        <f t="shared" si="1"/>
        <v>9265.1234217502806</v>
      </c>
    </row>
    <row r="17" spans="2:10">
      <c r="B17" s="374" t="s">
        <v>26</v>
      </c>
      <c r="C17" s="369">
        <f>'Producción bruta'!E29</f>
        <v>2674.11956745</v>
      </c>
      <c r="D17" s="369">
        <f>'Balance de energía'!U$10</f>
        <v>1702.7932190549998</v>
      </c>
      <c r="E17" s="375">
        <f>'Balance de energía'!U11</f>
        <v>0</v>
      </c>
      <c r="F17" s="375">
        <f>'Balance de energía'!U14</f>
        <v>143.18884933499999</v>
      </c>
      <c r="G17" s="375">
        <f>'Balance de energía'!U26</f>
        <v>99.486744260000009</v>
      </c>
      <c r="H17" s="375">
        <f>'Matriz de consumos'!T11</f>
        <v>4136.4090166700007</v>
      </c>
      <c r="I17" s="375">
        <f t="shared" si="1"/>
        <v>4235.8957609300005</v>
      </c>
    </row>
    <row r="18" spans="2:10">
      <c r="B18" s="374" t="s">
        <v>27</v>
      </c>
      <c r="C18" s="369">
        <f>'Producción bruta'!E30</f>
        <v>1.4069133198590984</v>
      </c>
      <c r="D18" s="375">
        <f>'Balance de energía'!V$10</f>
        <v>0</v>
      </c>
      <c r="E18" s="375">
        <f>'Balance de energía'!V11</f>
        <v>0</v>
      </c>
      <c r="F18" s="375">
        <f>'Balance de energía'!V14</f>
        <v>0</v>
      </c>
      <c r="G18" s="375">
        <f>'Balance de energía'!V26</f>
        <v>1.4069133198590984</v>
      </c>
      <c r="H18" s="375">
        <f>'Matriz de consumos'!U11</f>
        <v>0</v>
      </c>
      <c r="I18" s="375">
        <f t="shared" si="1"/>
        <v>1.4069133198590984</v>
      </c>
    </row>
    <row r="19" spans="2:10">
      <c r="B19" s="374" t="s">
        <v>28</v>
      </c>
      <c r="C19" s="369">
        <f>'Producción bruta'!E31</f>
        <v>3319.1588982335875</v>
      </c>
      <c r="D19" s="369">
        <f>'Balance de energía'!W$10</f>
        <v>129.95189417065322</v>
      </c>
      <c r="E19" s="375">
        <f>'Balance de energía'!W11</f>
        <v>349.66483614900005</v>
      </c>
      <c r="F19" s="375">
        <f>'Balance de energía'!W14</f>
        <v>-139.34541764383999</v>
      </c>
      <c r="G19" s="375">
        <f>'Balance de energía'!W26</f>
        <v>1945.1137446500002</v>
      </c>
      <c r="H19" s="375">
        <f>'Matriz de consumos'!V11</f>
        <v>1218.8780859490803</v>
      </c>
      <c r="I19" s="375">
        <f t="shared" si="1"/>
        <v>3163.9918305990805</v>
      </c>
    </row>
    <row r="20" spans="2:10">
      <c r="B20" s="376" t="s">
        <v>93</v>
      </c>
      <c r="C20" s="369">
        <f>'Producción bruta'!E32</f>
        <v>3532.5778226642797</v>
      </c>
      <c r="D20" s="369">
        <f>'Balance de energía'!X$10</f>
        <v>0</v>
      </c>
      <c r="E20" s="375">
        <f>'Balance de energía'!X11</f>
        <v>0</v>
      </c>
      <c r="F20" s="375">
        <f>'Balance de energía'!X14</f>
        <v>-158.73656660784002</v>
      </c>
      <c r="G20" s="375">
        <f>'Balance de energía'!X26</f>
        <v>3830.6791920181481</v>
      </c>
      <c r="H20" s="375">
        <f>'Matriz de consumos'!W11</f>
        <v>0</v>
      </c>
      <c r="I20" s="375">
        <f t="shared" si="1"/>
        <v>3830.6791920181481</v>
      </c>
    </row>
    <row r="21" spans="2:10">
      <c r="B21" s="377" t="s">
        <v>6</v>
      </c>
      <c r="C21" s="378">
        <f>'Producción bruta'!$E$20</f>
        <v>75145.460547911789</v>
      </c>
      <c r="D21" s="378">
        <f>'Balance de energía'!Y10</f>
        <v>0</v>
      </c>
      <c r="E21" s="378">
        <f>'Balance de energía'!Y11</f>
        <v>0</v>
      </c>
      <c r="F21" s="378">
        <f>'Balance de energía'!Y14</f>
        <v>0</v>
      </c>
      <c r="G21" s="378">
        <f>'Balance de energía'!Y26</f>
        <v>68029.427949165984</v>
      </c>
      <c r="H21" s="378">
        <f>'Matriz de consumos'!X11</f>
        <v>0</v>
      </c>
      <c r="I21" s="370">
        <f>G21+H21</f>
        <v>68029.427949165984</v>
      </c>
      <c r="J21" s="141"/>
    </row>
    <row r="22" spans="2:10">
      <c r="B22" s="377" t="s">
        <v>30</v>
      </c>
      <c r="C22" s="378">
        <f>'Producción bruta'!E34</f>
        <v>2577.5245944000008</v>
      </c>
      <c r="D22" s="379">
        <f>'Balance de energía'!Z10</f>
        <v>9.0064100000000007</v>
      </c>
      <c r="E22" s="378">
        <f>'Balance de energía'!Z11</f>
        <v>437.54399999999998</v>
      </c>
      <c r="F22" s="378">
        <f>'Balance de energía'!Z14</f>
        <v>-53.921057000000005</v>
      </c>
      <c r="G22" s="378">
        <f>'Balance de energía'!Z26</f>
        <v>29.001147000000003</v>
      </c>
      <c r="H22" s="378">
        <f>'Matriz de consumos'!Y11</f>
        <v>2192.4613944000007</v>
      </c>
      <c r="I22" s="370">
        <f t="shared" ref="I22:I27" si="2">G22+H22</f>
        <v>2221.4625414000006</v>
      </c>
      <c r="J22" s="141"/>
    </row>
    <row r="23" spans="2:10">
      <c r="B23" s="377" t="s">
        <v>31</v>
      </c>
      <c r="C23" s="378">
        <f>'Producción bruta'!E35</f>
        <v>914.90599999999995</v>
      </c>
      <c r="D23" s="378">
        <f>'Balance de energía'!AA10</f>
        <v>0</v>
      </c>
      <c r="E23" s="378">
        <f>'Balance de energía'!AA11</f>
        <v>0</v>
      </c>
      <c r="F23" s="378">
        <f>'Balance de energía'!AA14</f>
        <v>0</v>
      </c>
      <c r="G23" s="378">
        <f>'Balance de energía'!AA26</f>
        <v>878.37799999999993</v>
      </c>
      <c r="H23" s="378">
        <f>'Matriz de consumos'!Z11</f>
        <v>0</v>
      </c>
      <c r="I23" s="370">
        <f t="shared" si="2"/>
        <v>878.37799999999993</v>
      </c>
    </row>
    <row r="24" spans="2:10">
      <c r="B24" s="377" t="s">
        <v>32</v>
      </c>
      <c r="C24" s="378">
        <f>'Producción bruta'!E36</f>
        <v>145.47999999999999</v>
      </c>
      <c r="D24" s="378">
        <f>'Balance de energía'!AB10</f>
        <v>0</v>
      </c>
      <c r="E24" s="378">
        <f>'Balance de energía'!AB11</f>
        <v>0</v>
      </c>
      <c r="F24" s="378">
        <f>'Balance de energía'!AB14</f>
        <v>0</v>
      </c>
      <c r="G24" s="378">
        <f>'Balance de energía'!AB26</f>
        <v>145.47999999999999</v>
      </c>
      <c r="H24" s="378">
        <f>'Matriz de consumos'!AA11</f>
        <v>0</v>
      </c>
      <c r="I24" s="370">
        <f t="shared" si="2"/>
        <v>145.47999999999999</v>
      </c>
    </row>
    <row r="25" spans="2:10">
      <c r="B25" s="377" t="s">
        <v>95</v>
      </c>
      <c r="C25" s="378">
        <f>'Producción bruta'!E37</f>
        <v>860.11099999999999</v>
      </c>
      <c r="D25" s="378">
        <f>'Balance de energía'!AC10</f>
        <v>0</v>
      </c>
      <c r="E25" s="378">
        <f>'Balance de energía'!AC11</f>
        <v>0</v>
      </c>
      <c r="F25" s="378">
        <f>'Balance de energía'!AC14</f>
        <v>0</v>
      </c>
      <c r="G25" s="378">
        <f>'Balance de energía'!AC26</f>
        <v>633.327</v>
      </c>
      <c r="H25" s="378">
        <f>'Matriz de consumos'!AB11</f>
        <v>0</v>
      </c>
      <c r="I25" s="370">
        <f t="shared" si="2"/>
        <v>633.327</v>
      </c>
    </row>
    <row r="26" spans="2:10">
      <c r="B26" s="377" t="s">
        <v>8</v>
      </c>
      <c r="C26" s="378">
        <f>'Producción bruta'!E39</f>
        <v>0</v>
      </c>
      <c r="D26" s="378">
        <f>'Balance de energía'!AD10</f>
        <v>0</v>
      </c>
      <c r="E26" s="378">
        <f>'Balance de energía'!AD11</f>
        <v>0</v>
      </c>
      <c r="F26" s="378">
        <f>'Balance de energía'!AD14</f>
        <v>0</v>
      </c>
      <c r="G26" s="378">
        <f>'Balance de energía'!AD26</f>
        <v>0</v>
      </c>
      <c r="H26" s="378">
        <f>'Matriz de consumos'!AC11</f>
        <v>0</v>
      </c>
      <c r="I26" s="370">
        <f t="shared" si="2"/>
        <v>0</v>
      </c>
    </row>
    <row r="27" spans="2:10">
      <c r="B27" s="377" t="s">
        <v>9</v>
      </c>
      <c r="C27" s="378">
        <f>'Producción bruta'!E40</f>
        <v>4369.5305770000004</v>
      </c>
      <c r="D27" s="378">
        <f>'Balance de energía'!AE10</f>
        <v>0</v>
      </c>
      <c r="E27" s="378">
        <f>'Balance de energía'!AE11</f>
        <v>4211.5359330000001</v>
      </c>
      <c r="F27" s="378">
        <f>'Balance de energía'!AE14</f>
        <v>149.63697199999999</v>
      </c>
      <c r="G27" s="378">
        <f>'Balance de energía'!AE26</f>
        <v>0</v>
      </c>
      <c r="H27" s="378">
        <f>'Matriz de consumos'!AD11</f>
        <v>0</v>
      </c>
      <c r="I27" s="370">
        <f t="shared" si="2"/>
        <v>0</v>
      </c>
    </row>
    <row r="28" spans="2:10">
      <c r="B28" s="377" t="s">
        <v>12</v>
      </c>
      <c r="C28" s="378">
        <f>'Producción bruta'!E10</f>
        <v>11133.916062146953</v>
      </c>
      <c r="D28" s="378">
        <f>'Balance de energía'!E10</f>
        <v>47281.78474895699</v>
      </c>
      <c r="E28" s="378">
        <f>'Balance de energía'!E11</f>
        <v>0</v>
      </c>
      <c r="F28" s="378">
        <f>'Balance de energía'!E14</f>
        <v>-250.94383048399999</v>
      </c>
      <c r="G28" s="378">
        <f>'Balance de energía'!E26</f>
        <v>21616.138983719713</v>
      </c>
      <c r="H28" s="378">
        <f>'Matriz de consumos'!D11</f>
        <v>38211.176358825418</v>
      </c>
      <c r="I28" s="370">
        <f t="shared" ref="I28:I35" si="3">G28+H28</f>
        <v>59827.315342545131</v>
      </c>
      <c r="J28" s="141"/>
    </row>
    <row r="29" spans="2:10">
      <c r="B29" s="377" t="s">
        <v>13</v>
      </c>
      <c r="C29" s="378">
        <f>'Producción bruta'!E11</f>
        <v>180.446</v>
      </c>
      <c r="D29" s="378">
        <f>'Balance de energía'!F10</f>
        <v>72116.62608300001</v>
      </c>
      <c r="E29" s="378">
        <f>'Balance de energía'!F11</f>
        <v>0</v>
      </c>
      <c r="F29" s="378">
        <f>'Balance de energía'!F14</f>
        <v>2179.9053975900001</v>
      </c>
      <c r="G29" s="378">
        <f>'Balance de energía'!F26</f>
        <v>1670.2129135900002</v>
      </c>
      <c r="H29" s="378">
        <f>'Matriz de consumos'!E11</f>
        <v>67362.955478120697</v>
      </c>
      <c r="I29" s="370">
        <f t="shared" si="3"/>
        <v>69033.1683917107</v>
      </c>
      <c r="J29" s="141"/>
    </row>
    <row r="30" spans="2:10">
      <c r="B30" s="377" t="s">
        <v>15</v>
      </c>
      <c r="C30" s="378">
        <f>'Producción bruta'!E14</f>
        <v>15542.154862689005</v>
      </c>
      <c r="D30" s="378">
        <f>'Balance de energía'!I$10</f>
        <v>0</v>
      </c>
      <c r="E30" s="378">
        <f>'Balance de energía'!I$11</f>
        <v>0</v>
      </c>
      <c r="F30" s="378">
        <f>'Balance de energía'!I$14</f>
        <v>0</v>
      </c>
      <c r="G30" s="378">
        <f>'Balance de energía'!I$26</f>
        <v>0</v>
      </c>
      <c r="H30" s="378">
        <f>'Matriz de consumos'!H$11</f>
        <v>15542.154862689005</v>
      </c>
      <c r="I30" s="370">
        <f t="shared" si="3"/>
        <v>15542.154862689005</v>
      </c>
      <c r="J30" s="141"/>
    </row>
    <row r="31" spans="2:10">
      <c r="B31" s="377" t="s">
        <v>16</v>
      </c>
      <c r="C31" s="378">
        <f>'Producción bruta'!E15</f>
        <v>6560.1642864946534</v>
      </c>
      <c r="D31" s="378">
        <f>'Balance de energía'!J$10</f>
        <v>0</v>
      </c>
      <c r="E31" s="378">
        <f>'Balance de energía'!J$11</f>
        <v>0</v>
      </c>
      <c r="F31" s="378">
        <f>'Balance de energía'!J$14</f>
        <v>0</v>
      </c>
      <c r="G31" s="378">
        <f>'Balance de energía'!J$26</f>
        <v>0</v>
      </c>
      <c r="H31" s="378">
        <f>'Matriz de consumos'!I$11</f>
        <v>6560.1642864946534</v>
      </c>
      <c r="I31" s="370">
        <f t="shared" si="3"/>
        <v>6560.1642864946534</v>
      </c>
      <c r="J31" s="141"/>
    </row>
    <row r="32" spans="2:10">
      <c r="B32" s="377" t="s">
        <v>17</v>
      </c>
      <c r="C32" s="378">
        <f>'Producción bruta'!E16</f>
        <v>9086.2148754144728</v>
      </c>
      <c r="D32" s="378">
        <f>'Balance de energía'!K$10</f>
        <v>0</v>
      </c>
      <c r="E32" s="378">
        <f>'Balance de energía'!K$11</f>
        <v>0</v>
      </c>
      <c r="F32" s="378">
        <f>'Balance de energía'!K$14</f>
        <v>0</v>
      </c>
      <c r="G32" s="378">
        <f>'Balance de energía'!K$26</f>
        <v>0</v>
      </c>
      <c r="H32" s="378">
        <f>'Matriz de consumos'!J$11</f>
        <v>9086.2148754144728</v>
      </c>
      <c r="I32" s="370">
        <f t="shared" si="3"/>
        <v>9086.2148754144728</v>
      </c>
      <c r="J32" s="141"/>
    </row>
    <row r="33" spans="2:10">
      <c r="B33" s="377" t="s">
        <v>82</v>
      </c>
      <c r="C33" s="378">
        <f>'Producción bruta'!E12</f>
        <v>54660.41588227608</v>
      </c>
      <c r="D33" s="378">
        <f>'Balance de energía'!G10</f>
        <v>0</v>
      </c>
      <c r="E33" s="378">
        <f>'Balance de energía'!G11</f>
        <v>0</v>
      </c>
      <c r="F33" s="378">
        <f>'Balance de energía'!G14</f>
        <v>-207.91661158000002</v>
      </c>
      <c r="G33" s="378">
        <f>'Balance de energía'!G26</f>
        <v>31435.068442970613</v>
      </c>
      <c r="H33" s="378">
        <f>'Matriz de consumos'!F11</f>
        <v>25544.158326917906</v>
      </c>
      <c r="I33" s="370">
        <f t="shared" si="3"/>
        <v>56979.226769888519</v>
      </c>
      <c r="J33" s="141"/>
    </row>
    <row r="34" spans="2:10">
      <c r="B34" s="377" t="s">
        <v>18</v>
      </c>
      <c r="C34" s="378">
        <f>'Producción bruta'!$E$17</f>
        <v>839.06600857400508</v>
      </c>
      <c r="D34" s="378">
        <f>'Balance de energía'!L10</f>
        <v>0</v>
      </c>
      <c r="E34" s="378">
        <f>'Balance de energía'!$L$11</f>
        <v>0</v>
      </c>
      <c r="F34" s="378">
        <f>'Balance de energía'!$L$14</f>
        <v>0</v>
      </c>
      <c r="G34" s="378">
        <f>'Balance de energía'!$L$26</f>
        <v>131.33258319999999</v>
      </c>
      <c r="H34" s="378">
        <f>'Matriz de consumos'!$K$11</f>
        <v>563.30639577400495</v>
      </c>
      <c r="I34" s="370">
        <f t="shared" si="3"/>
        <v>694.63897897400489</v>
      </c>
    </row>
    <row r="35" spans="2:10">
      <c r="B35" s="377" t="s">
        <v>400</v>
      </c>
      <c r="C35" s="378">
        <f>'Producción bruta'!$E$18</f>
        <v>2786.3999999999996</v>
      </c>
      <c r="D35" s="378">
        <f>'Balance de energía'!$M10</f>
        <v>0</v>
      </c>
      <c r="E35" s="378">
        <f>'Balance de energía'!$M11</f>
        <v>0</v>
      </c>
      <c r="F35" s="378">
        <f>'Balance de energía'!$M14</f>
        <v>0</v>
      </c>
      <c r="G35" s="378">
        <f>'Balance de energía'!$M26</f>
        <v>0</v>
      </c>
      <c r="H35" s="378">
        <f>'Matriz de consumos'!$L$11</f>
        <v>2786.3999999999996</v>
      </c>
      <c r="I35" s="370">
        <f t="shared" si="3"/>
        <v>2786.3999999999996</v>
      </c>
    </row>
    <row r="36" spans="2:10">
      <c r="B36" s="377" t="s">
        <v>423</v>
      </c>
      <c r="C36" s="378">
        <f>'Producción bruta'!$E$13</f>
        <v>24439.013738636</v>
      </c>
      <c r="D36" s="378">
        <f>'Balance de energía'!$H11</f>
        <v>0</v>
      </c>
      <c r="E36" s="378">
        <f>'Balance de energía'!$H12</f>
        <v>0</v>
      </c>
      <c r="F36" s="378">
        <f>'Balance de energía'!$H15</f>
        <v>2.8852600035600418E-3</v>
      </c>
      <c r="G36" s="378">
        <f>'Balance de energía'!$H27</f>
        <v>0</v>
      </c>
      <c r="H36" s="378">
        <f>'Matriz de consumos'!$G$11</f>
        <v>24438.220003609997</v>
      </c>
      <c r="I36" s="370">
        <f t="shared" ref="I36" si="4">G36+H36</f>
        <v>24438.220003609997</v>
      </c>
    </row>
    <row r="37" spans="2:10">
      <c r="B37" s="74" t="s">
        <v>96</v>
      </c>
      <c r="C37" s="140">
        <f>SUM(C21:C36,C8,C9)</f>
        <v>309731.79832896515</v>
      </c>
      <c r="D37" s="140">
        <f>SUM(D21:D36,D8,D9)</f>
        <v>300725.23733889789</v>
      </c>
      <c r="E37" s="140">
        <f t="shared" ref="E37:H37" si="5">SUM(E21:E36,E8,E9)</f>
        <v>14230.472848049096</v>
      </c>
      <c r="F37" s="140">
        <f t="shared" si="5"/>
        <v>1336.192549927453</v>
      </c>
      <c r="G37" s="140">
        <f>SUM(G21:G36,G8,G9)</f>
        <v>293056.41808754392</v>
      </c>
      <c r="H37" s="140">
        <f t="shared" si="5"/>
        <v>296153.52242682816</v>
      </c>
      <c r="I37" s="140">
        <f>SUM(I21:I36,I8,I9)</f>
        <v>589209.9405143722</v>
      </c>
    </row>
    <row r="39" spans="2:10">
      <c r="B39" s="80" t="s">
        <v>412</v>
      </c>
    </row>
    <row r="40" spans="2:10">
      <c r="B40" s="80" t="s">
        <v>244</v>
      </c>
    </row>
    <row r="41" spans="2:10">
      <c r="B41" s="80" t="s">
        <v>424</v>
      </c>
    </row>
  </sheetData>
  <hyperlinks>
    <hyperlink ref="B5" location="Índice!A1" display="VOLVER A INDICE"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Y241"/>
  <sheetViews>
    <sheetView topLeftCell="A10" workbookViewId="0">
      <selection activeCell="H37" sqref="H37"/>
    </sheetView>
  </sheetViews>
  <sheetFormatPr baseColWidth="10" defaultColWidth="11.3828125" defaultRowHeight="12.45" outlineLevelRow="1"/>
  <cols>
    <col min="1" max="1" width="2.3046875" style="152" customWidth="1"/>
    <col min="2" max="2" width="30.3046875" style="152" customWidth="1"/>
    <col min="3" max="3" width="17.69140625" style="152" customWidth="1"/>
    <col min="4" max="4" width="17.84375" style="152" customWidth="1"/>
    <col min="5" max="5" width="16.3828125" style="152" customWidth="1"/>
    <col min="6" max="6" width="17.15234375" style="152" customWidth="1"/>
    <col min="7" max="7" width="11.84375" style="152" bestFit="1" customWidth="1"/>
    <col min="8" max="8" width="17.3046875" style="152" customWidth="1"/>
    <col min="9" max="9" width="13.3828125" style="152" bestFit="1" customWidth="1"/>
    <col min="10" max="23" width="11.3828125" style="145"/>
    <col min="24" max="16384" width="11.3828125" style="152"/>
  </cols>
  <sheetData>
    <row r="1" spans="2:25" ht="16" customHeight="1">
      <c r="B1" s="11" t="s">
        <v>257</v>
      </c>
      <c r="C1" s="11"/>
      <c r="D1" s="11"/>
      <c r="E1" s="11"/>
      <c r="F1" s="11"/>
      <c r="G1" s="11"/>
      <c r="H1" s="11"/>
      <c r="I1" s="11"/>
      <c r="K1" s="176"/>
    </row>
    <row r="2" spans="2:25" ht="16" customHeight="1">
      <c r="B2" s="11" t="s">
        <v>421</v>
      </c>
      <c r="C2" s="11"/>
      <c r="D2" s="11"/>
      <c r="E2" s="11"/>
      <c r="F2" s="11"/>
      <c r="G2" s="11"/>
      <c r="H2" s="11"/>
      <c r="I2" s="11"/>
      <c r="K2" s="175"/>
    </row>
    <row r="3" spans="2:25" ht="16" customHeight="1">
      <c r="B3" s="11" t="s">
        <v>1</v>
      </c>
      <c r="C3" s="11"/>
      <c r="D3" s="11"/>
      <c r="E3" s="11"/>
      <c r="F3" s="11"/>
      <c r="G3" s="11"/>
      <c r="H3" s="11"/>
      <c r="I3" s="11"/>
      <c r="K3" s="175"/>
    </row>
    <row r="4" spans="2:25" ht="16" customHeight="1">
      <c r="B4" s="4" t="s">
        <v>2</v>
      </c>
      <c r="C4" s="11"/>
      <c r="D4" s="11"/>
      <c r="E4" s="11"/>
      <c r="F4" s="11"/>
      <c r="G4" s="11"/>
      <c r="H4" s="11"/>
      <c r="I4" s="11"/>
      <c r="J4" s="204"/>
    </row>
    <row r="5" spans="2:25" ht="16" customHeight="1">
      <c r="B5" s="11"/>
      <c r="C5" s="11"/>
      <c r="D5" s="11"/>
      <c r="E5" s="11"/>
      <c r="F5" s="11"/>
      <c r="G5" s="11"/>
      <c r="H5" s="11"/>
      <c r="I5" s="11"/>
      <c r="J5" s="204"/>
    </row>
    <row r="6" spans="2:25" ht="16" customHeight="1">
      <c r="B6" s="591" t="s">
        <v>79</v>
      </c>
      <c r="C6" s="592" t="s">
        <v>395</v>
      </c>
      <c r="D6" s="592" t="s">
        <v>393</v>
      </c>
      <c r="E6" s="592" t="s">
        <v>68</v>
      </c>
      <c r="F6" s="592" t="s">
        <v>402</v>
      </c>
      <c r="G6" s="592" t="s">
        <v>53</v>
      </c>
      <c r="H6" s="592" t="s">
        <v>394</v>
      </c>
      <c r="I6" s="592" t="s">
        <v>90</v>
      </c>
      <c r="J6" s="204"/>
    </row>
    <row r="7" spans="2:25" ht="16" customHeight="1">
      <c r="B7" s="591"/>
      <c r="C7" s="592"/>
      <c r="D7" s="592"/>
      <c r="E7" s="592"/>
      <c r="F7" s="592"/>
      <c r="G7" s="592"/>
      <c r="H7" s="592"/>
      <c r="I7" s="592"/>
      <c r="J7" s="203"/>
      <c r="P7" s="151"/>
    </row>
    <row r="8" spans="2:25" ht="16" customHeight="1">
      <c r="B8" s="433" t="s">
        <v>11</v>
      </c>
      <c r="C8" s="385">
        <f>'Balance de energía'!D27</f>
        <v>0</v>
      </c>
      <c r="D8" s="385">
        <f>'Balance de energía'!$D$35</f>
        <v>0</v>
      </c>
      <c r="E8" s="385">
        <f>'Balance de energía'!$D$50</f>
        <v>0</v>
      </c>
      <c r="F8" s="385">
        <f>'Balance de energía'!$D$56</f>
        <v>0</v>
      </c>
      <c r="G8" s="385">
        <f>'Balance de energía'!$D$26</f>
        <v>0</v>
      </c>
      <c r="H8" s="385">
        <f>'Matriz de consumos'!C11</f>
        <v>86468.246717331975</v>
      </c>
      <c r="I8" s="543">
        <f>G8+H8</f>
        <v>86468.246717331975</v>
      </c>
      <c r="J8" s="203"/>
      <c r="P8" s="151"/>
    </row>
    <row r="9" spans="2:25" ht="16" customHeight="1">
      <c r="B9" s="368" t="s">
        <v>91</v>
      </c>
      <c r="C9" s="372">
        <f t="shared" ref="C9:I9" si="0">SUM(C10:C20)</f>
        <v>2734.1236691118529</v>
      </c>
      <c r="D9" s="372">
        <f t="shared" si="0"/>
        <v>42516.12356187839</v>
      </c>
      <c r="E9" s="372">
        <f t="shared" si="0"/>
        <v>102350.14944619958</v>
      </c>
      <c r="F9" s="372">
        <f t="shared" si="0"/>
        <v>19423.535522457165</v>
      </c>
      <c r="G9" s="372">
        <f t="shared" si="0"/>
        <v>168488.05106789758</v>
      </c>
      <c r="H9" s="372">
        <f t="shared" si="0"/>
        <v>25939.30111833911</v>
      </c>
      <c r="I9" s="373">
        <f t="shared" si="0"/>
        <v>194427.35218623671</v>
      </c>
      <c r="J9" s="203"/>
      <c r="P9" s="151"/>
      <c r="X9" s="145"/>
      <c r="Y9" s="145"/>
    </row>
    <row r="10" spans="2:25" ht="16" customHeight="1" outlineLevel="1">
      <c r="B10" s="374" t="s">
        <v>19</v>
      </c>
      <c r="C10" s="375">
        <f>'Balance de energía'!$N27</f>
        <v>182.24035966444561</v>
      </c>
      <c r="D10" s="375">
        <f>'Balance de energía'!$N35</f>
        <v>32052.391101924393</v>
      </c>
      <c r="E10" s="375">
        <f>'Balance de energía'!$N50</f>
        <v>52734.140165991434</v>
      </c>
      <c r="F10" s="375">
        <f>'Balance de energía'!$N56</f>
        <v>3995.9499238041089</v>
      </c>
      <c r="G10" s="375">
        <f>'Balance de energía'!$N26</f>
        <v>88964.721551384384</v>
      </c>
      <c r="H10" s="375">
        <f>'Matriz de consumos'!$H11</f>
        <v>15542.154862689005</v>
      </c>
      <c r="I10" s="369">
        <f>G10+H10</f>
        <v>104506.87641407338</v>
      </c>
      <c r="J10" s="152"/>
      <c r="K10" s="152"/>
      <c r="L10" s="152"/>
      <c r="M10" s="152"/>
      <c r="N10" s="152"/>
      <c r="O10" s="152"/>
      <c r="P10" s="152"/>
      <c r="Q10" s="152"/>
      <c r="R10" s="152"/>
      <c r="S10" s="152"/>
      <c r="T10" s="152"/>
      <c r="U10" s="152"/>
      <c r="V10" s="152"/>
      <c r="W10" s="152"/>
    </row>
    <row r="11" spans="2:25" ht="16" customHeight="1" outlineLevel="1">
      <c r="B11" s="374" t="s">
        <v>20</v>
      </c>
      <c r="C11" s="375">
        <f>'Balance de energía'!$O27</f>
        <v>57.292766999999998</v>
      </c>
      <c r="D11" s="375">
        <f>'Balance de energía'!$O35</f>
        <v>4547.5025791440003</v>
      </c>
      <c r="E11" s="375">
        <f>'Balance de energía'!$O50</f>
        <v>2038.0378094999999</v>
      </c>
      <c r="F11" s="375">
        <f>'Balance de energía'!$O56</f>
        <v>36.021678000000001</v>
      </c>
      <c r="G11" s="375">
        <f>'Balance de energía'!$O26</f>
        <v>6678.8548336439999</v>
      </c>
      <c r="H11" s="375">
        <f>'Matriz de consumos'!$N11</f>
        <v>1465.5004528499999</v>
      </c>
      <c r="I11" s="369">
        <f t="shared" ref="I11:I35" si="1">G11+H11</f>
        <v>8144.3552864939993</v>
      </c>
      <c r="J11" s="203"/>
      <c r="M11" s="169"/>
      <c r="P11" s="188"/>
      <c r="X11" s="145"/>
      <c r="Y11" s="145"/>
    </row>
    <row r="12" spans="2:25" ht="16" customHeight="1" outlineLevel="1">
      <c r="B12" s="374" t="s">
        <v>92</v>
      </c>
      <c r="C12" s="375">
        <f>'Balance de energía'!$P27</f>
        <v>0</v>
      </c>
      <c r="D12" s="375">
        <f>'Balance de energía'!$P35</f>
        <v>0</v>
      </c>
      <c r="E12" s="375">
        <f>'Balance de energía'!$P50</f>
        <v>38683.101733246876</v>
      </c>
      <c r="F12" s="375">
        <f>'Balance de energía'!$P56</f>
        <v>0</v>
      </c>
      <c r="G12" s="375">
        <f>'Balance de energía'!$P26</f>
        <v>38683.101733246876</v>
      </c>
      <c r="H12" s="375">
        <f>'Matriz de consumos'!$O11</f>
        <v>2008.8191216800203</v>
      </c>
      <c r="I12" s="369">
        <f t="shared" si="1"/>
        <v>40691.920854926895</v>
      </c>
      <c r="J12" s="203"/>
      <c r="M12" s="169"/>
      <c r="P12" s="151"/>
      <c r="X12" s="145"/>
      <c r="Y12" s="145"/>
    </row>
    <row r="13" spans="2:25" ht="16" customHeight="1" outlineLevel="1">
      <c r="B13" s="374" t="s">
        <v>22</v>
      </c>
      <c r="C13" s="375">
        <f>'Balance de energía'!Q27</f>
        <v>0</v>
      </c>
      <c r="D13" s="375">
        <f>'Balance de energía'!$Q35</f>
        <v>152.5064622983802</v>
      </c>
      <c r="E13" s="375">
        <f>'Balance de energía'!$Q50</f>
        <v>75.8863621891863</v>
      </c>
      <c r="F13" s="375">
        <f>'Balance de energía'!$Q56</f>
        <v>1378.5062086469693</v>
      </c>
      <c r="G13" s="375">
        <f>'Balance de energía'!$Q26</f>
        <v>1606.8990331345358</v>
      </c>
      <c r="H13" s="375">
        <f>'Matriz de consumos'!$P11</f>
        <v>357.86330647199992</v>
      </c>
      <c r="I13" s="369">
        <f t="shared" si="1"/>
        <v>1964.7623396065358</v>
      </c>
      <c r="J13" s="152"/>
      <c r="K13" s="152"/>
      <c r="L13" s="152"/>
      <c r="M13" s="152"/>
      <c r="N13" s="152"/>
      <c r="O13" s="152"/>
      <c r="P13" s="152"/>
      <c r="Q13" s="152"/>
      <c r="R13" s="152"/>
      <c r="S13" s="152"/>
      <c r="T13" s="152"/>
      <c r="U13" s="152"/>
      <c r="X13" s="145"/>
      <c r="Y13" s="145"/>
    </row>
    <row r="14" spans="2:25" ht="16" customHeight="1" outlineLevel="1">
      <c r="B14" s="374" t="s">
        <v>23</v>
      </c>
      <c r="C14" s="375">
        <f>'Balance de energía'!R27</f>
        <v>27.136561099999998</v>
      </c>
      <c r="D14" s="375">
        <f>'Balance de energía'!$R35</f>
        <v>3236.2220470672705</v>
      </c>
      <c r="E14" s="375">
        <f>'Balance de energía'!$R50</f>
        <v>195.76509146589999</v>
      </c>
      <c r="F14" s="375">
        <f>'Balance de energía'!$R56</f>
        <v>13997.464296568105</v>
      </c>
      <c r="G14" s="375">
        <f>'Balance de energía'!$R26</f>
        <v>17456.587996201277</v>
      </c>
      <c r="H14" s="375">
        <f>'Matriz de consumos'!$Q11</f>
        <v>1123.0695761449999</v>
      </c>
      <c r="I14" s="369">
        <f t="shared" si="1"/>
        <v>18579.657572346277</v>
      </c>
      <c r="J14" s="203"/>
      <c r="M14" s="169"/>
      <c r="P14" s="151"/>
      <c r="X14" s="145"/>
      <c r="Y14" s="145"/>
    </row>
    <row r="15" spans="2:25" ht="16" customHeight="1" outlineLevel="1">
      <c r="B15" s="374" t="s">
        <v>24</v>
      </c>
      <c r="C15" s="375">
        <f>'Balance de energía'!S27</f>
        <v>0</v>
      </c>
      <c r="D15" s="375">
        <f>'Balance de energía'!$S35</f>
        <v>0.51988105315063482</v>
      </c>
      <c r="E15" s="375">
        <f>'Balance de energía'!$S50</f>
        <v>30.516084679081139</v>
      </c>
      <c r="F15" s="375">
        <f>'Balance de energía'!$S56</f>
        <v>6.5586742200000003</v>
      </c>
      <c r="G15" s="375">
        <f>'Balance de energía'!$S26</f>
        <v>37.594639952231773</v>
      </c>
      <c r="H15" s="375">
        <f>'Matriz de consumos'!$R11</f>
        <v>5.0879602199999923</v>
      </c>
      <c r="I15" s="369">
        <f t="shared" si="1"/>
        <v>42.682600172231766</v>
      </c>
      <c r="J15" s="203"/>
      <c r="M15" s="169"/>
      <c r="N15" s="169"/>
      <c r="O15" s="169"/>
      <c r="P15" s="187"/>
      <c r="Q15" s="169"/>
      <c r="R15" s="169"/>
      <c r="S15" s="169"/>
      <c r="T15" s="169"/>
      <c r="U15" s="169"/>
      <c r="V15" s="169"/>
      <c r="W15" s="169"/>
      <c r="X15" s="145"/>
      <c r="Y15" s="145"/>
    </row>
    <row r="16" spans="2:25" ht="16" customHeight="1" outlineLevel="1">
      <c r="B16" s="374" t="s">
        <v>25</v>
      </c>
      <c r="C16" s="375">
        <f>'Balance de energía'!T27</f>
        <v>0</v>
      </c>
      <c r="D16" s="375">
        <f>'Balance de energía'!$T35</f>
        <v>581.86774574119511</v>
      </c>
      <c r="E16" s="375">
        <f>'Balance de energía'!$T50</f>
        <v>8592.7021991271013</v>
      </c>
      <c r="F16" s="375">
        <f>'Balance de energía'!$T56</f>
        <v>9.0347412179839228</v>
      </c>
      <c r="G16" s="375">
        <f>'Balance de energía'!$T26</f>
        <v>9183.6046860862807</v>
      </c>
      <c r="H16" s="375">
        <f>'Matriz de consumos'!$S11</f>
        <v>81.518735664000758</v>
      </c>
      <c r="I16" s="369">
        <f t="shared" si="1"/>
        <v>9265.1234217502806</v>
      </c>
      <c r="J16" s="152"/>
      <c r="K16" s="152"/>
      <c r="L16" s="152"/>
      <c r="M16" s="152"/>
      <c r="N16" s="152"/>
      <c r="O16" s="152"/>
      <c r="P16" s="152"/>
      <c r="X16" s="145"/>
      <c r="Y16" s="145"/>
    </row>
    <row r="17" spans="2:25" ht="16" customHeight="1" outlineLevel="1">
      <c r="B17" s="374" t="s">
        <v>26</v>
      </c>
      <c r="C17" s="375">
        <f>'Balance de energía'!U27</f>
        <v>99.486744260000009</v>
      </c>
      <c r="D17" s="375">
        <f>'Balance de energía'!$U35</f>
        <v>0</v>
      </c>
      <c r="E17" s="375">
        <f>'Balance de energía'!$U50</f>
        <v>0</v>
      </c>
      <c r="F17" s="375">
        <f>'Balance de energía'!$U56</f>
        <v>0</v>
      </c>
      <c r="G17" s="375">
        <f>'Balance de energía'!$U26</f>
        <v>99.486744260000009</v>
      </c>
      <c r="H17" s="375">
        <f>'Matriz de consumos'!$T11</f>
        <v>4136.4090166700007</v>
      </c>
      <c r="I17" s="369">
        <f t="shared" si="1"/>
        <v>4235.8957609300005</v>
      </c>
      <c r="J17" s="152"/>
      <c r="K17" s="152"/>
      <c r="L17" s="152"/>
      <c r="M17" s="152"/>
      <c r="N17" s="152"/>
      <c r="O17" s="152"/>
      <c r="P17" s="152"/>
      <c r="Q17" s="152"/>
      <c r="R17" s="152"/>
      <c r="S17" s="152"/>
      <c r="T17" s="152"/>
      <c r="X17" s="145"/>
      <c r="Y17" s="145"/>
    </row>
    <row r="18" spans="2:25" ht="16" customHeight="1" outlineLevel="1">
      <c r="B18" s="374" t="s">
        <v>27</v>
      </c>
      <c r="C18" s="375">
        <f>'Balance de energía'!V27</f>
        <v>1.4069133198590984</v>
      </c>
      <c r="D18" s="375">
        <f>'Balance de energía'!$V35</f>
        <v>0</v>
      </c>
      <c r="E18" s="375">
        <f>'Balance de energía'!$V50</f>
        <v>0</v>
      </c>
      <c r="F18" s="375">
        <f>'Balance de energía'!$V56</f>
        <v>0</v>
      </c>
      <c r="G18" s="375">
        <f>'Balance de energía'!$V26</f>
        <v>1.4069133198590984</v>
      </c>
      <c r="H18" s="375">
        <f>'Matriz de consumos'!$U11</f>
        <v>0</v>
      </c>
      <c r="I18" s="369">
        <f t="shared" si="1"/>
        <v>1.4069133198590984</v>
      </c>
      <c r="J18" s="203"/>
      <c r="P18" s="188"/>
      <c r="X18" s="145"/>
      <c r="Y18" s="145"/>
    </row>
    <row r="19" spans="2:25" ht="16" customHeight="1" outlineLevel="1">
      <c r="B19" s="374" t="s">
        <v>28</v>
      </c>
      <c r="C19" s="375">
        <f>'Balance de energía'!W27</f>
        <v>0</v>
      </c>
      <c r="D19" s="375">
        <f>'Balance de energía'!$W35</f>
        <v>1945.1137446500002</v>
      </c>
      <c r="E19" s="375">
        <f>'Balance de energía'!$W50</f>
        <v>0</v>
      </c>
      <c r="F19" s="375">
        <f>'Balance de energía'!$W56</f>
        <v>0</v>
      </c>
      <c r="G19" s="375">
        <f>'Balance de energía'!$W26</f>
        <v>1945.1137446500002</v>
      </c>
      <c r="H19" s="375">
        <f>'Matriz de consumos'!$V11</f>
        <v>1218.8780859490803</v>
      </c>
      <c r="I19" s="369">
        <f t="shared" si="1"/>
        <v>3163.9918305990805</v>
      </c>
      <c r="J19" s="203"/>
      <c r="P19" s="188"/>
      <c r="X19" s="145"/>
      <c r="Y19" s="145"/>
    </row>
    <row r="20" spans="2:25" ht="16" customHeight="1" outlineLevel="1">
      <c r="B20" s="376" t="s">
        <v>93</v>
      </c>
      <c r="C20" s="375">
        <f>'Balance de energía'!X27</f>
        <v>2366.5603237675482</v>
      </c>
      <c r="D20" s="375">
        <f>'Balance de energía'!$X35</f>
        <v>0</v>
      </c>
      <c r="E20" s="375">
        <f>'Balance de energía'!$X50</f>
        <v>0</v>
      </c>
      <c r="F20" s="375">
        <f>'Balance de energía'!$X56</f>
        <v>0</v>
      </c>
      <c r="G20" s="375">
        <f>'Balance de energía'!$X26</f>
        <v>3830.6791920181481</v>
      </c>
      <c r="H20" s="375">
        <f>'Matriz de consumos'!$W11</f>
        <v>0</v>
      </c>
      <c r="I20" s="369">
        <f t="shared" si="1"/>
        <v>3830.6791920181481</v>
      </c>
      <c r="J20" s="203"/>
      <c r="P20" s="151"/>
      <c r="X20" s="145"/>
      <c r="Y20" s="145"/>
    </row>
    <row r="21" spans="2:25" ht="16" customHeight="1">
      <c r="B21" s="377" t="s">
        <v>6</v>
      </c>
      <c r="C21" s="378">
        <f>'Balance de energía'!Y27</f>
        <v>2393.8253879929753</v>
      </c>
      <c r="D21" s="378">
        <f>'Balance de energía'!$Y35</f>
        <v>40756.660718695544</v>
      </c>
      <c r="E21" s="378">
        <f>'Balance de energía'!$Y50</f>
        <v>1069.8519387042043</v>
      </c>
      <c r="F21" s="378">
        <f>'Balance de energía'!$Y56</f>
        <v>23809.089903773256</v>
      </c>
      <c r="G21" s="378">
        <f>'Balance de energía'!$Y26</f>
        <v>68029.427949165984</v>
      </c>
      <c r="H21" s="378">
        <f>'Matriz de consumos'!$X11</f>
        <v>0</v>
      </c>
      <c r="I21" s="370">
        <f t="shared" si="1"/>
        <v>68029.427949165984</v>
      </c>
      <c r="J21" s="203"/>
      <c r="P21" s="151"/>
      <c r="X21" s="145"/>
      <c r="Y21" s="145"/>
    </row>
    <row r="22" spans="2:25" ht="16" customHeight="1">
      <c r="B22" s="377" t="s">
        <v>30</v>
      </c>
      <c r="C22" s="378">
        <f>'Balance de energía'!Z27</f>
        <v>0</v>
      </c>
      <c r="D22" s="379">
        <f>'Balance de energía'!$Z35</f>
        <v>29.001147000000003</v>
      </c>
      <c r="E22" s="378">
        <f>'Balance de energía'!$Z50</f>
        <v>0</v>
      </c>
      <c r="F22" s="378">
        <f>'Balance de energía'!$Z56</f>
        <v>0</v>
      </c>
      <c r="G22" s="378">
        <f>'Balance de energía'!$Z26</f>
        <v>29.001147000000003</v>
      </c>
      <c r="H22" s="378">
        <f>'Matriz de consumos'!$Y11</f>
        <v>2192.4613944000007</v>
      </c>
      <c r="I22" s="370">
        <f t="shared" si="1"/>
        <v>2221.4625414000006</v>
      </c>
      <c r="J22" s="203"/>
      <c r="P22" s="151"/>
      <c r="X22" s="145"/>
      <c r="Y22" s="145"/>
    </row>
    <row r="23" spans="2:25" ht="16" customHeight="1">
      <c r="B23" s="377" t="s">
        <v>31</v>
      </c>
      <c r="C23" s="378">
        <f>'Balance de energía'!AA27</f>
        <v>289.73699999999997</v>
      </c>
      <c r="D23" s="378">
        <f>'Balance de energía'!$AA35</f>
        <v>588.64099999999996</v>
      </c>
      <c r="E23" s="378">
        <f>'Balance de energía'!$AA50</f>
        <v>0</v>
      </c>
      <c r="F23" s="378">
        <f>'Balance de energía'!$AA56</f>
        <v>0</v>
      </c>
      <c r="G23" s="378">
        <f>'Balance de energía'!$AA26</f>
        <v>878.37799999999993</v>
      </c>
      <c r="H23" s="378">
        <f>'Matriz de consumos'!$Z11</f>
        <v>0</v>
      </c>
      <c r="I23" s="370">
        <f t="shared" si="1"/>
        <v>878.37799999999993</v>
      </c>
      <c r="J23" s="203"/>
      <c r="P23" s="151"/>
      <c r="X23" s="145"/>
      <c r="Y23" s="145"/>
    </row>
    <row r="24" spans="2:25" ht="16" customHeight="1">
      <c r="B24" s="377" t="s">
        <v>94</v>
      </c>
      <c r="C24" s="378">
        <f>'Balance de energía'!AB27</f>
        <v>145.47999999999999</v>
      </c>
      <c r="D24" s="378">
        <f>'Balance de energía'!$AB35</f>
        <v>0</v>
      </c>
      <c r="E24" s="378">
        <f>'Balance de energía'!$AB50</f>
        <v>0</v>
      </c>
      <c r="F24" s="378">
        <f>'Balance de energía'!$AB56</f>
        <v>0</v>
      </c>
      <c r="G24" s="378">
        <f>'Balance de energía'!$AB26</f>
        <v>145.47999999999999</v>
      </c>
      <c r="H24" s="378">
        <f>'Matriz de consumos'!$AA11</f>
        <v>0</v>
      </c>
      <c r="I24" s="370">
        <f t="shared" si="1"/>
        <v>145.47999999999999</v>
      </c>
      <c r="J24" s="203"/>
      <c r="P24" s="151"/>
      <c r="X24" s="145"/>
      <c r="Y24" s="145"/>
    </row>
    <row r="25" spans="2:25" ht="16" customHeight="1">
      <c r="B25" s="377" t="s">
        <v>95</v>
      </c>
      <c r="C25" s="378">
        <f>'Balance de energía'!AE27</f>
        <v>0</v>
      </c>
      <c r="D25" s="378">
        <f>'Balance de energía'!$AC35</f>
        <v>69.59</v>
      </c>
      <c r="E25" s="378">
        <f>'Balance de energía'!$AC50</f>
        <v>0</v>
      </c>
      <c r="F25" s="378">
        <f>'Balance de energía'!$AC56</f>
        <v>0</v>
      </c>
      <c r="G25" s="378">
        <f>'Balance de energía'!$AC26</f>
        <v>633.327</v>
      </c>
      <c r="H25" s="378">
        <f>'Matriz de consumos'!$AB11</f>
        <v>0</v>
      </c>
      <c r="I25" s="370">
        <f t="shared" si="1"/>
        <v>633.327</v>
      </c>
      <c r="J25" s="203"/>
      <c r="P25" s="151"/>
      <c r="X25" s="145"/>
      <c r="Y25" s="145"/>
    </row>
    <row r="26" spans="2:25" ht="16" customHeight="1">
      <c r="B26" s="377" t="s">
        <v>8</v>
      </c>
      <c r="C26" s="378">
        <f>'Balance de energía'!AD27</f>
        <v>0</v>
      </c>
      <c r="D26" s="378">
        <f>'Balance de energía'!$AD35</f>
        <v>0</v>
      </c>
      <c r="E26" s="378">
        <f>'Balance de energía'!$AD50</f>
        <v>0</v>
      </c>
      <c r="F26" s="378">
        <f>'Balance de energía'!$AD56</f>
        <v>0</v>
      </c>
      <c r="G26" s="378">
        <f>'Balance de energía'!$AD26</f>
        <v>0</v>
      </c>
      <c r="H26" s="378">
        <f>'Matriz de consumos'!$AC11</f>
        <v>0</v>
      </c>
      <c r="I26" s="370">
        <f t="shared" si="1"/>
        <v>0</v>
      </c>
      <c r="J26" s="203"/>
      <c r="X26" s="145"/>
      <c r="Y26" s="145"/>
    </row>
    <row r="27" spans="2:25" ht="16" customHeight="1">
      <c r="B27" s="377" t="s">
        <v>9</v>
      </c>
      <c r="C27" s="378">
        <f>'Balance de energía'!AE27</f>
        <v>0</v>
      </c>
      <c r="D27" s="378">
        <f>'Balance de energía'!$AE35</f>
        <v>0</v>
      </c>
      <c r="E27" s="378">
        <f>'Balance de energía'!$AE50</f>
        <v>0</v>
      </c>
      <c r="F27" s="378">
        <f>'Balance de energía'!$AE56</f>
        <v>0</v>
      </c>
      <c r="G27" s="378">
        <f>'Balance de energía'!$AE26</f>
        <v>0</v>
      </c>
      <c r="H27" s="378">
        <f>'Matriz de consumos'!$AD11</f>
        <v>0</v>
      </c>
      <c r="I27" s="370">
        <f t="shared" si="1"/>
        <v>0</v>
      </c>
      <c r="J27" s="203"/>
      <c r="X27" s="145"/>
      <c r="Y27" s="145"/>
    </row>
    <row r="28" spans="2:25" ht="16" customHeight="1">
      <c r="B28" s="377" t="s">
        <v>252</v>
      </c>
      <c r="C28" s="378">
        <f>'Balance de energía'!E27</f>
        <v>4347.4843180943735</v>
      </c>
      <c r="D28" s="378">
        <f>'Balance de energía'!$E35</f>
        <v>9674.0247862174765</v>
      </c>
      <c r="E28" s="378">
        <f>'Balance de energía'!$E50</f>
        <v>86.504180018</v>
      </c>
      <c r="F28" s="378">
        <f>'Balance de energía'!$E56</f>
        <v>7508.1256993898605</v>
      </c>
      <c r="G28" s="378">
        <f>'Balance de energía'!$E26</f>
        <v>21616.138983719713</v>
      </c>
      <c r="H28" s="378">
        <f>'Matriz de consumos'!$D11</f>
        <v>38211.176358825418</v>
      </c>
      <c r="I28" s="370">
        <f t="shared" si="1"/>
        <v>59827.315342545131</v>
      </c>
      <c r="J28" s="152"/>
      <c r="K28" s="152"/>
      <c r="L28" s="152"/>
      <c r="X28" s="145"/>
      <c r="Y28" s="145"/>
    </row>
    <row r="29" spans="2:25" ht="16" customHeight="1">
      <c r="B29" s="377" t="s">
        <v>253</v>
      </c>
      <c r="C29" s="378">
        <f>'Balance de energía'!F27</f>
        <v>0</v>
      </c>
      <c r="D29" s="378">
        <f>'Balance de energía'!$F35</f>
        <v>1670.2129135900002</v>
      </c>
      <c r="E29" s="378">
        <f>'Balance de energía'!$F50</f>
        <v>0</v>
      </c>
      <c r="F29" s="378">
        <f>'Balance de energía'!$F56</f>
        <v>0</v>
      </c>
      <c r="G29" s="378">
        <f>'Balance de energía'!$F26</f>
        <v>1670.2129135900002</v>
      </c>
      <c r="H29" s="378">
        <f>'Matriz de consumos'!$E11</f>
        <v>67362.955478120697</v>
      </c>
      <c r="I29" s="370">
        <f t="shared" si="1"/>
        <v>69033.1683917107</v>
      </c>
      <c r="J29" s="203"/>
      <c r="X29" s="145"/>
      <c r="Y29" s="145"/>
    </row>
    <row r="30" spans="2:25" ht="16" customHeight="1">
      <c r="B30" s="377" t="s">
        <v>82</v>
      </c>
      <c r="C30" s="378">
        <f>'Balance de energía'!G27</f>
        <v>0</v>
      </c>
      <c r="D30" s="378">
        <f>'Balance de energía'!$G35</f>
        <v>13132.501108275148</v>
      </c>
      <c r="E30" s="378">
        <f>'Balance de energía'!$G50</f>
        <v>0</v>
      </c>
      <c r="F30" s="378">
        <f>'Balance de energía'!$G56</f>
        <v>18302.567334695465</v>
      </c>
      <c r="G30" s="378">
        <f>'Balance de energía'!$G26</f>
        <v>31435.068442970613</v>
      </c>
      <c r="H30" s="378">
        <f>'Matriz de consumos'!$F11</f>
        <v>25544.158326917906</v>
      </c>
      <c r="I30" s="370">
        <f t="shared" si="1"/>
        <v>56979.226769888519</v>
      </c>
      <c r="J30" s="203"/>
      <c r="X30" s="145"/>
      <c r="Y30" s="145"/>
    </row>
    <row r="31" spans="2:25" ht="16" customHeight="1">
      <c r="B31" s="492" t="s">
        <v>15</v>
      </c>
      <c r="C31" s="378">
        <f>+'Matriz de consumos'!H22</f>
        <v>0</v>
      </c>
      <c r="D31" s="378">
        <f>+'Matriz de consumos'!H30</f>
        <v>0</v>
      </c>
      <c r="E31" s="378">
        <f>+'Matriz de consumos'!H45</f>
        <v>0</v>
      </c>
      <c r="F31" s="378">
        <f>+'Matriz de consumos'!H51</f>
        <v>0</v>
      </c>
      <c r="G31" s="378">
        <f>+'Matriz de consumos'!H21</f>
        <v>0</v>
      </c>
      <c r="H31" s="378">
        <f>+'Matriz de consumos'!H11</f>
        <v>15542.154862689005</v>
      </c>
      <c r="I31" s="370">
        <f t="shared" si="1"/>
        <v>15542.154862689005</v>
      </c>
      <c r="J31" s="203"/>
      <c r="X31" s="145"/>
      <c r="Y31" s="145"/>
    </row>
    <row r="32" spans="2:25" ht="16" customHeight="1">
      <c r="B32" s="492" t="s">
        <v>16</v>
      </c>
      <c r="C32" s="378">
        <f>+'Matriz de consumos'!I22</f>
        <v>0</v>
      </c>
      <c r="D32" s="378">
        <f>+'Matriz de consumos'!I30</f>
        <v>0</v>
      </c>
      <c r="E32" s="378">
        <f>+'Matriz de consumos'!I45</f>
        <v>0</v>
      </c>
      <c r="F32" s="378">
        <f>+'Matriz de consumos'!I51</f>
        <v>0</v>
      </c>
      <c r="G32" s="378">
        <f>+'Matriz de consumos'!I21</f>
        <v>0</v>
      </c>
      <c r="H32" s="378">
        <f>+'Matriz de consumos'!I11</f>
        <v>6560.1642864946534</v>
      </c>
      <c r="I32" s="370">
        <f t="shared" si="1"/>
        <v>6560.1642864946534</v>
      </c>
      <c r="J32" s="203"/>
      <c r="X32" s="145"/>
      <c r="Y32" s="145"/>
    </row>
    <row r="33" spans="1:25" ht="16" customHeight="1">
      <c r="B33" s="492" t="s">
        <v>17</v>
      </c>
      <c r="C33" s="378">
        <f>+'Matriz de consumos'!J22</f>
        <v>0</v>
      </c>
      <c r="D33" s="378">
        <f>+'Matriz de consumos'!J30</f>
        <v>0</v>
      </c>
      <c r="E33" s="378">
        <f>+'Matriz de consumos'!J45</f>
        <v>0</v>
      </c>
      <c r="F33" s="378">
        <f>+'Matriz de consumos'!J51</f>
        <v>0</v>
      </c>
      <c r="G33" s="378">
        <f>+'Matriz de consumos'!J21</f>
        <v>0</v>
      </c>
      <c r="H33" s="378">
        <f>+'Matriz de consumos'!J11</f>
        <v>9086.2148754144728</v>
      </c>
      <c r="I33" s="370">
        <f t="shared" si="1"/>
        <v>9086.2148754144728</v>
      </c>
      <c r="J33" s="203"/>
      <c r="X33" s="145"/>
      <c r="Y33" s="145"/>
    </row>
    <row r="34" spans="1:25" ht="16" customHeight="1">
      <c r="B34" s="377" t="s">
        <v>18</v>
      </c>
      <c r="C34" s="378">
        <f>'Balance de energía'!$L27</f>
        <v>0</v>
      </c>
      <c r="D34" s="378">
        <f>'Balance de energía'!$L35</f>
        <v>51.048451999999997</v>
      </c>
      <c r="E34" s="378">
        <f>'Balance de energía'!$L$50</f>
        <v>0</v>
      </c>
      <c r="F34" s="378">
        <f>'Balance de energía'!$L56</f>
        <v>80.28413119999999</v>
      </c>
      <c r="G34" s="378">
        <f>'Balance de energía'!$L$26</f>
        <v>131.33258319999999</v>
      </c>
      <c r="H34" s="378">
        <f>'Matriz de consumos'!$K11</f>
        <v>563.30639577400495</v>
      </c>
      <c r="I34" s="370">
        <f t="shared" si="1"/>
        <v>694.63897897400489</v>
      </c>
      <c r="J34" s="203"/>
      <c r="X34" s="145"/>
      <c r="Y34" s="145"/>
    </row>
    <row r="35" spans="1:25" ht="16" customHeight="1">
      <c r="B35" s="377" t="s">
        <v>400</v>
      </c>
      <c r="C35" s="378">
        <f>+'Balance de energía'!$H$27</f>
        <v>0</v>
      </c>
      <c r="D35" s="378">
        <f>+'Balance de energía'!$H$35</f>
        <v>0</v>
      </c>
      <c r="E35" s="378">
        <f>+'Balance de energía'!$H$50</f>
        <v>0</v>
      </c>
      <c r="F35" s="378">
        <f>+'Balance de energía'!$H$56</f>
        <v>0</v>
      </c>
      <c r="G35" s="378">
        <f>+'Balance de energía'!$H$26</f>
        <v>0</v>
      </c>
      <c r="H35" s="378">
        <f>+'Matriz de consumos'!$L$11</f>
        <v>2786.3999999999996</v>
      </c>
      <c r="I35" s="370">
        <f t="shared" si="1"/>
        <v>2786.3999999999996</v>
      </c>
      <c r="J35" s="203"/>
      <c r="X35" s="145"/>
      <c r="Y35" s="145"/>
    </row>
    <row r="36" spans="1:25" ht="16" customHeight="1">
      <c r="B36" s="377" t="s">
        <v>423</v>
      </c>
      <c r="C36" s="378">
        <f>+'Balance de energía'!$H$27</f>
        <v>0</v>
      </c>
      <c r="D36" s="378">
        <f>+'Balance de energía'!$H$35</f>
        <v>0</v>
      </c>
      <c r="E36" s="378">
        <f>+'Balance de energía'!$H$50</f>
        <v>0</v>
      </c>
      <c r="F36" s="378">
        <f>+'Balance de energía'!$H$56</f>
        <v>0</v>
      </c>
      <c r="G36" s="378">
        <f>+'Balance de energía'!$H$26</f>
        <v>0</v>
      </c>
      <c r="H36" s="378">
        <f>+'Matriz de consumos'!$G$11</f>
        <v>24438.220003609997</v>
      </c>
      <c r="I36" s="370">
        <f t="shared" ref="I36" si="2">G36+H36</f>
        <v>24438.220003609997</v>
      </c>
      <c r="J36" s="203"/>
      <c r="X36" s="145"/>
      <c r="Y36" s="145"/>
    </row>
    <row r="37" spans="1:25" ht="16" customHeight="1">
      <c r="B37" s="66" t="s">
        <v>96</v>
      </c>
      <c r="C37" s="62">
        <f t="shared" ref="C37:G37" si="3">C9+SUM(C21:C36)+C8</f>
        <v>9910.6503751992022</v>
      </c>
      <c r="D37" s="62">
        <f t="shared" si="3"/>
        <v>108487.80368765656</v>
      </c>
      <c r="E37" s="62">
        <f t="shared" si="3"/>
        <v>103506.50556492178</v>
      </c>
      <c r="F37" s="62">
        <f t="shared" si="3"/>
        <v>69123.602591515752</v>
      </c>
      <c r="G37" s="62">
        <f t="shared" si="3"/>
        <v>293056.41808754392</v>
      </c>
      <c r="H37" s="62">
        <f>H9+SUM(H21:H36)+H8</f>
        <v>304694.75981791725</v>
      </c>
      <c r="I37" s="62">
        <f>I9+SUM(I21:I36)+I8</f>
        <v>597751.17790546117</v>
      </c>
      <c r="J37" s="203"/>
      <c r="X37" s="145"/>
      <c r="Y37" s="145"/>
    </row>
    <row r="38" spans="1:25">
      <c r="B38" s="202"/>
      <c r="C38" s="202"/>
      <c r="D38" s="202"/>
      <c r="E38" s="202"/>
      <c r="F38" s="202"/>
      <c r="G38" s="202"/>
      <c r="H38" s="202"/>
      <c r="I38" s="202"/>
      <c r="J38" s="202"/>
      <c r="X38" s="145"/>
      <c r="Y38" s="145"/>
    </row>
    <row r="39" spans="1:25" s="145" customFormat="1">
      <c r="B39" s="80" t="s">
        <v>410</v>
      </c>
      <c r="C39" s="200"/>
      <c r="D39" s="200"/>
      <c r="E39" s="200"/>
      <c r="F39" s="200"/>
      <c r="G39" s="201"/>
      <c r="H39" s="200"/>
      <c r="I39" s="193"/>
      <c r="J39" s="193"/>
    </row>
    <row r="40" spans="1:25">
      <c r="A40" s="145"/>
      <c r="B40" s="80" t="s">
        <v>251</v>
      </c>
      <c r="C40" s="200"/>
      <c r="D40" s="200"/>
      <c r="E40" s="200"/>
      <c r="F40" s="200"/>
      <c r="G40" s="200"/>
      <c r="H40" s="200"/>
      <c r="I40" s="200"/>
      <c r="J40" s="200"/>
    </row>
    <row r="41" spans="1:25">
      <c r="A41" s="145"/>
      <c r="B41" s="80" t="s">
        <v>403</v>
      </c>
      <c r="C41" s="199"/>
      <c r="D41" s="198"/>
      <c r="E41" s="198"/>
      <c r="F41" s="198"/>
      <c r="G41" s="198"/>
      <c r="H41" s="194"/>
      <c r="I41" s="191"/>
      <c r="J41" s="197"/>
    </row>
    <row r="42" spans="1:25">
      <c r="A42" s="145"/>
      <c r="B42" s="80" t="s">
        <v>404</v>
      </c>
      <c r="C42" s="191"/>
      <c r="D42" s="191"/>
      <c r="E42" s="191"/>
      <c r="F42" s="191"/>
      <c r="G42" s="191"/>
      <c r="H42" s="191"/>
      <c r="I42" s="191"/>
      <c r="J42" s="197"/>
    </row>
    <row r="43" spans="1:25">
      <c r="A43" s="145"/>
      <c r="B43" s="80" t="s">
        <v>405</v>
      </c>
      <c r="C43" s="191"/>
      <c r="D43" s="191"/>
      <c r="E43" s="191"/>
      <c r="F43" s="191"/>
      <c r="G43" s="191"/>
      <c r="H43" s="191"/>
      <c r="I43" s="191"/>
      <c r="J43" s="197"/>
    </row>
    <row r="44" spans="1:25">
      <c r="A44" s="145"/>
      <c r="B44" s="80" t="s">
        <v>406</v>
      </c>
      <c r="C44" s="191"/>
      <c r="D44" s="191"/>
      <c r="E44" s="191"/>
      <c r="F44" s="191"/>
      <c r="G44" s="191"/>
      <c r="H44" s="191"/>
      <c r="I44" s="191"/>
      <c r="J44" s="197"/>
    </row>
    <row r="45" spans="1:25">
      <c r="A45" s="145"/>
      <c r="B45" s="80" t="s">
        <v>407</v>
      </c>
      <c r="C45" s="191"/>
      <c r="D45" s="191"/>
      <c r="E45" s="191"/>
      <c r="F45" s="191"/>
      <c r="G45" s="191"/>
      <c r="H45" s="191"/>
      <c r="I45" s="191"/>
      <c r="J45" s="197"/>
    </row>
    <row r="46" spans="1:25">
      <c r="A46" s="145"/>
      <c r="B46" s="80" t="s">
        <v>244</v>
      </c>
      <c r="C46" s="191"/>
      <c r="D46" s="191"/>
      <c r="E46" s="191"/>
      <c r="F46" s="191"/>
      <c r="G46" s="191"/>
      <c r="H46" s="191"/>
      <c r="I46" s="191"/>
      <c r="J46" s="197"/>
    </row>
    <row r="47" spans="1:25">
      <c r="A47" s="145"/>
      <c r="B47" s="80" t="s">
        <v>424</v>
      </c>
      <c r="C47" s="191"/>
      <c r="D47" s="191"/>
      <c r="E47" s="191"/>
      <c r="F47" s="191"/>
      <c r="G47" s="191"/>
      <c r="H47" s="191"/>
      <c r="I47" s="191"/>
      <c r="J47" s="197"/>
    </row>
    <row r="48" spans="1:25">
      <c r="A48" s="145"/>
      <c r="B48" s="196"/>
      <c r="C48" s="196"/>
      <c r="D48" s="196"/>
      <c r="E48" s="196"/>
      <c r="F48" s="196"/>
      <c r="G48" s="196"/>
      <c r="H48" s="196"/>
      <c r="I48" s="196"/>
      <c r="J48" s="196"/>
    </row>
    <row r="49" spans="1:10">
      <c r="A49" s="145"/>
      <c r="B49" s="196"/>
      <c r="C49" s="196"/>
      <c r="D49" s="196"/>
      <c r="E49" s="196"/>
      <c r="F49" s="196"/>
      <c r="G49" s="196"/>
      <c r="H49" s="196"/>
      <c r="I49" s="196"/>
      <c r="J49" s="196"/>
    </row>
    <row r="50" spans="1:10">
      <c r="A50" s="145"/>
      <c r="B50" s="196"/>
      <c r="C50" s="196"/>
      <c r="D50" s="196"/>
      <c r="E50" s="196"/>
      <c r="F50" s="196"/>
      <c r="G50" s="196"/>
      <c r="H50" s="196"/>
      <c r="I50" s="196"/>
      <c r="J50" s="196"/>
    </row>
    <row r="51" spans="1:10">
      <c r="A51" s="145"/>
      <c r="B51" s="145"/>
      <c r="C51" s="145"/>
      <c r="D51" s="145"/>
      <c r="E51" s="145"/>
      <c r="F51" s="145"/>
      <c r="G51" s="145"/>
      <c r="H51" s="145"/>
      <c r="I51" s="145"/>
    </row>
    <row r="52" spans="1:10">
      <c r="A52" s="145"/>
      <c r="B52" s="145"/>
      <c r="C52" s="145"/>
      <c r="D52" s="145"/>
      <c r="E52" s="145"/>
      <c r="F52" s="145"/>
      <c r="G52" s="145"/>
      <c r="H52" s="145"/>
      <c r="I52" s="145"/>
    </row>
    <row r="53" spans="1:10">
      <c r="A53" s="145"/>
      <c r="B53" s="145"/>
      <c r="C53" s="145"/>
      <c r="D53" s="145"/>
      <c r="E53" s="145"/>
      <c r="F53" s="145"/>
      <c r="G53" s="145"/>
      <c r="H53" s="145"/>
      <c r="I53" s="145"/>
    </row>
    <row r="54" spans="1:10">
      <c r="A54" s="145"/>
      <c r="B54" s="145"/>
      <c r="C54" s="145"/>
      <c r="D54" s="145"/>
      <c r="E54" s="145"/>
      <c r="F54" s="145"/>
      <c r="G54" s="145"/>
      <c r="H54" s="145"/>
      <c r="I54" s="145"/>
    </row>
    <row r="55" spans="1:10">
      <c r="A55" s="145"/>
      <c r="B55" s="145"/>
      <c r="C55" s="145"/>
      <c r="D55" s="145"/>
      <c r="E55" s="145"/>
      <c r="F55" s="145"/>
      <c r="G55" s="145"/>
      <c r="H55" s="145"/>
      <c r="I55" s="145"/>
    </row>
    <row r="56" spans="1:10" s="145" customFormat="1"/>
    <row r="57" spans="1:10" s="145" customFormat="1"/>
    <row r="58" spans="1:10" s="145" customFormat="1"/>
    <row r="59" spans="1:10" s="145" customFormat="1"/>
    <row r="60" spans="1:10" s="145" customFormat="1"/>
    <row r="61" spans="1:10" s="145" customFormat="1"/>
    <row r="62" spans="1:10" s="145" customFormat="1"/>
    <row r="63" spans="1:10" s="145" customFormat="1"/>
    <row r="64" spans="1:10" s="145" customFormat="1"/>
    <row r="65" s="145" customFormat="1"/>
    <row r="66" s="145" customFormat="1"/>
    <row r="67" s="145" customFormat="1"/>
    <row r="68" s="145" customFormat="1"/>
    <row r="69" s="145" customFormat="1"/>
    <row r="70" s="145" customFormat="1"/>
    <row r="71" s="145" customFormat="1"/>
    <row r="72" s="145" customFormat="1"/>
    <row r="73" s="145" customFormat="1"/>
    <row r="74" s="145" customFormat="1"/>
    <row r="75" s="145" customFormat="1"/>
    <row r="76" s="145" customFormat="1"/>
    <row r="77" s="145" customFormat="1"/>
    <row r="78" s="145" customFormat="1"/>
    <row r="79" s="145" customFormat="1"/>
    <row r="80" s="145" customFormat="1"/>
    <row r="81" s="145" customFormat="1"/>
    <row r="82" s="145" customFormat="1"/>
    <row r="83" s="145" customFormat="1"/>
    <row r="84" s="145" customFormat="1"/>
    <row r="85" s="145" customFormat="1"/>
    <row r="86" s="145" customFormat="1"/>
    <row r="87" s="145" customFormat="1"/>
    <row r="88" s="145" customFormat="1"/>
    <row r="89" s="145" customFormat="1"/>
    <row r="90" s="145" customFormat="1"/>
    <row r="91" s="145" customFormat="1"/>
    <row r="92" s="145" customFormat="1"/>
    <row r="93" s="145" customFormat="1"/>
    <row r="94" s="145" customFormat="1"/>
    <row r="95" s="145" customFormat="1"/>
    <row r="96" s="145" customFormat="1"/>
    <row r="97" s="145" customFormat="1"/>
    <row r="98" s="145" customFormat="1"/>
    <row r="99" s="145" customFormat="1"/>
    <row r="100" s="145" customFormat="1"/>
    <row r="101" s="145" customFormat="1"/>
    <row r="102" s="145" customFormat="1"/>
    <row r="103" s="145" customFormat="1"/>
    <row r="104" s="145" customFormat="1"/>
    <row r="105" s="145" customFormat="1"/>
    <row r="106" s="145" customFormat="1"/>
    <row r="107" s="145" customFormat="1"/>
    <row r="108" s="145" customFormat="1"/>
    <row r="109" s="145" customFormat="1"/>
    <row r="110" s="145" customFormat="1"/>
    <row r="111" s="145" customFormat="1"/>
    <row r="112" s="145" customFormat="1"/>
    <row r="113" s="145" customFormat="1"/>
    <row r="114" s="145" customFormat="1"/>
    <row r="115" s="145" customFormat="1"/>
    <row r="116" s="145" customFormat="1"/>
    <row r="117" s="145" customFormat="1"/>
    <row r="118" s="145" customFormat="1"/>
    <row r="119" s="145" customFormat="1"/>
    <row r="120" s="145" customFormat="1"/>
    <row r="121" s="145" customFormat="1"/>
    <row r="122" s="145" customFormat="1"/>
    <row r="123" s="145" customFormat="1"/>
    <row r="124" s="145" customFormat="1"/>
    <row r="125" s="145" customFormat="1"/>
    <row r="126" s="145" customFormat="1"/>
    <row r="127" s="145" customFormat="1"/>
    <row r="128" s="145" customFormat="1"/>
    <row r="129" s="145" customFormat="1"/>
    <row r="130" s="145" customFormat="1"/>
    <row r="131" s="145" customFormat="1"/>
    <row r="132" s="145" customFormat="1"/>
    <row r="133" s="145" customFormat="1"/>
    <row r="134" s="145" customFormat="1"/>
    <row r="135" s="145" customFormat="1"/>
    <row r="136" s="145" customFormat="1"/>
    <row r="137" s="145" customFormat="1"/>
    <row r="138" s="145" customFormat="1"/>
    <row r="139" s="145" customFormat="1"/>
    <row r="140" s="145" customFormat="1"/>
    <row r="141" s="145" customFormat="1"/>
    <row r="142" s="145" customFormat="1"/>
    <row r="143" s="145" customFormat="1"/>
    <row r="144" s="145" customFormat="1"/>
    <row r="145" s="145" customFormat="1"/>
    <row r="146" s="145" customFormat="1"/>
    <row r="147" s="145" customFormat="1"/>
    <row r="148" s="145" customFormat="1"/>
    <row r="149" s="145" customFormat="1"/>
    <row r="150" s="145" customFormat="1"/>
    <row r="151" s="145" customFormat="1"/>
    <row r="152" s="145" customFormat="1"/>
    <row r="153" s="145" customFormat="1"/>
    <row r="154" s="145" customFormat="1"/>
    <row r="155" s="145" customFormat="1"/>
    <row r="156" s="145" customFormat="1"/>
    <row r="157" s="145" customFormat="1"/>
    <row r="158" s="145" customFormat="1"/>
    <row r="159" s="145" customFormat="1"/>
    <row r="160" s="145" customFormat="1"/>
    <row r="161" s="145" customFormat="1"/>
    <row r="162" s="145" customFormat="1"/>
    <row r="163" s="145" customFormat="1"/>
    <row r="164" s="145" customFormat="1"/>
    <row r="165" s="145" customFormat="1"/>
    <row r="166" s="145" customFormat="1"/>
    <row r="167" s="145" customFormat="1"/>
    <row r="168" s="145" customFormat="1"/>
    <row r="169" s="145" customFormat="1"/>
    <row r="170" s="145" customFormat="1"/>
    <row r="171" s="145" customFormat="1"/>
    <row r="172" s="145" customFormat="1"/>
    <row r="173" s="145" customFormat="1"/>
    <row r="174" s="145" customFormat="1"/>
    <row r="175" s="145" customFormat="1"/>
    <row r="176" s="145" customFormat="1"/>
    <row r="177" s="145" customFormat="1"/>
    <row r="178" s="145" customFormat="1"/>
    <row r="179" s="145" customFormat="1"/>
    <row r="180" s="145" customFormat="1"/>
    <row r="181" s="145" customFormat="1"/>
    <row r="182" s="145" customFormat="1"/>
    <row r="183" s="145" customFormat="1"/>
    <row r="184" s="145" customFormat="1"/>
    <row r="185" s="145" customFormat="1"/>
    <row r="186" s="145" customFormat="1"/>
    <row r="187" s="145" customFormat="1"/>
    <row r="188" s="145" customFormat="1"/>
    <row r="189" s="145" customFormat="1"/>
    <row r="190" s="145" customFormat="1"/>
    <row r="191" s="145" customFormat="1"/>
    <row r="192" s="145" customFormat="1"/>
    <row r="193" s="145" customFormat="1"/>
    <row r="194" s="145" customFormat="1"/>
    <row r="195" s="145" customFormat="1"/>
    <row r="196" s="145" customFormat="1"/>
    <row r="197" s="145" customFormat="1"/>
    <row r="198" s="145" customFormat="1"/>
    <row r="199" s="145" customFormat="1"/>
    <row r="200" s="145" customFormat="1"/>
    <row r="201" s="145" customFormat="1"/>
    <row r="202" s="145" customFormat="1"/>
    <row r="203" s="145" customFormat="1"/>
    <row r="204" s="145" customFormat="1"/>
    <row r="205" s="145" customFormat="1"/>
    <row r="206" s="145" customFormat="1"/>
    <row r="207" s="145" customFormat="1"/>
    <row r="208" s="145" customFormat="1"/>
    <row r="209" s="145" customFormat="1"/>
    <row r="210" s="145" customFormat="1"/>
    <row r="211" s="145" customFormat="1"/>
    <row r="212" s="145" customFormat="1"/>
    <row r="213" s="145" customFormat="1"/>
    <row r="214" s="145" customFormat="1"/>
    <row r="215" s="145" customFormat="1"/>
    <row r="216" s="145" customFormat="1"/>
    <row r="217" s="145" customFormat="1"/>
    <row r="218" s="145" customFormat="1"/>
    <row r="219" s="145" customFormat="1"/>
    <row r="220" s="145" customFormat="1"/>
    <row r="221" s="145" customFormat="1"/>
    <row r="222" s="145" customFormat="1"/>
    <row r="223" s="145" customFormat="1"/>
    <row r="224" s="145" customFormat="1"/>
    <row r="225" s="145" customFormat="1"/>
    <row r="226" s="145" customFormat="1"/>
    <row r="227" s="145" customFormat="1"/>
    <row r="228" s="145" customFormat="1"/>
    <row r="229" s="145" customFormat="1"/>
    <row r="230" s="145" customFormat="1"/>
    <row r="231" s="145" customFormat="1"/>
    <row r="232" s="145" customFormat="1"/>
    <row r="233" s="145" customFormat="1"/>
    <row r="234" s="145" customFormat="1"/>
    <row r="235" s="145" customFormat="1"/>
    <row r="236" s="145" customFormat="1"/>
    <row r="237" s="145" customFormat="1"/>
    <row r="238" s="145" customFormat="1"/>
    <row r="239" s="145" customFormat="1"/>
    <row r="240" s="145" customFormat="1"/>
    <row r="241" s="145" customFormat="1"/>
  </sheetData>
  <mergeCells count="8">
    <mergeCell ref="H6:H7"/>
    <mergeCell ref="I6:I7"/>
    <mergeCell ref="B6:B7"/>
    <mergeCell ref="C6:C7"/>
    <mergeCell ref="D6:D7"/>
    <mergeCell ref="E6:E7"/>
    <mergeCell ref="F6:F7"/>
    <mergeCell ref="G6:G7"/>
  </mergeCells>
  <hyperlinks>
    <hyperlink ref="B4" location="Índice!A1" display="VOLVER A INDICE" xr:uid="{00000000-0004-0000-0800-000000000000}"/>
  </hyperlinks>
  <pageMargins left="0.75" right="0.75" top="1" bottom="1" header="0" footer="0"/>
  <pageSetup paperSize="9"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35</vt:i4>
      </vt:variant>
      <vt:variant>
        <vt:lpstr>Rangos con nombre</vt:lpstr>
      </vt:variant>
      <vt:variant>
        <vt:i4>15</vt:i4>
      </vt:variant>
    </vt:vector>
  </HeadingPairs>
  <TitlesOfParts>
    <vt:vector size="50" baseType="lpstr">
      <vt:lpstr>Portada</vt:lpstr>
      <vt:lpstr>Introducción</vt:lpstr>
      <vt:lpstr>Índice</vt:lpstr>
      <vt:lpstr>Cambios metodológicos </vt:lpstr>
      <vt:lpstr>CUADRO 1</vt:lpstr>
      <vt:lpstr>CUADRO2</vt:lpstr>
      <vt:lpstr>CUADRO3</vt:lpstr>
      <vt:lpstr>CUADRO4</vt:lpstr>
      <vt:lpstr>CUADRO5</vt:lpstr>
      <vt:lpstr>CUADRO6</vt:lpstr>
      <vt:lpstr>CUADRO7</vt:lpstr>
      <vt:lpstr>CUADRO8</vt:lpstr>
      <vt:lpstr>CUADRO9</vt:lpstr>
      <vt:lpstr>CUADRO10</vt:lpstr>
      <vt:lpstr>CUADRO11</vt:lpstr>
      <vt:lpstr>Producción bruta</vt:lpstr>
      <vt:lpstr>Matriz de consumos</vt:lpstr>
      <vt:lpstr>Balance de energía</vt:lpstr>
      <vt:lpstr>Balance Energético (u.físicas)</vt:lpstr>
      <vt:lpstr>Matriz de Consumos (u.físicas)</vt:lpstr>
      <vt:lpstr>Producción bruta (u.físicas)</vt:lpstr>
      <vt:lpstr>CUADRO12</vt:lpstr>
      <vt:lpstr>CUADRO13</vt:lpstr>
      <vt:lpstr>CUADRO14</vt:lpstr>
      <vt:lpstr>CUADRO15</vt:lpstr>
      <vt:lpstr>CUADRO16</vt:lpstr>
      <vt:lpstr>CUADRO17</vt:lpstr>
      <vt:lpstr>CUADRO18</vt:lpstr>
      <vt:lpstr>CUADRO19</vt:lpstr>
      <vt:lpstr>CUADRO20</vt:lpstr>
      <vt:lpstr>Diagrama</vt:lpstr>
      <vt:lpstr>CUADROA2</vt:lpstr>
      <vt:lpstr>CUADROA3</vt:lpstr>
      <vt:lpstr>BNE-CIIU 4</vt:lpstr>
      <vt:lpstr>Glosario</vt:lpstr>
      <vt:lpstr>'Cambios metodológicos '!_ftn1</vt:lpstr>
      <vt:lpstr>Introducción!_ftn1</vt:lpstr>
      <vt:lpstr>'Cambios metodológicos '!_ftnref1</vt:lpstr>
      <vt:lpstr>Introducción!_ftnref1</vt:lpstr>
      <vt:lpstr>'Cambios metodológicos '!Área_de_impresión</vt:lpstr>
      <vt:lpstr>'CUADRO 1'!Área_de_impresión</vt:lpstr>
      <vt:lpstr>CUADRO12!Área_de_impresión</vt:lpstr>
      <vt:lpstr>CUADRO13!Área_de_impresión</vt:lpstr>
      <vt:lpstr>CUADRO2!Área_de_impresión</vt:lpstr>
      <vt:lpstr>Introducción!Área_de_impresión</vt:lpstr>
      <vt:lpstr>Glosario</vt:lpstr>
      <vt:lpstr>'Cambios metodológicos '!OLE_LINK1</vt:lpstr>
      <vt:lpstr>Introducción!OLE_LINK1</vt:lpstr>
      <vt:lpstr>'Cambios metodológicos '!OLE_LINK5</vt:lpstr>
      <vt:lpstr>Introducción!OLE_LINK5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2023-01-25T17:03:24Z</dcterms:modified>
</cp:coreProperties>
</file>