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odepa-my.sharepoint.com/personal/ofuentes_odepa_gob_cl/Documents/Escritorio/APICOLA/Fichas de Costos/Fichas de Costos Fragmentadas/"/>
    </mc:Choice>
  </mc:AlternateContent>
  <xr:revisionPtr revIDLastSave="0" documentId="8_{D565F3CD-6B27-453E-8EEE-84B7EEF1F6D5}" xr6:coauthVersionLast="47" xr6:coauthVersionMax="47" xr10:uidLastSave="{00000000-0000-0000-0000-000000000000}"/>
  <bookViews>
    <workbookView xWindow="-4590" yWindow="-16320" windowWidth="29040" windowHeight="15720" xr2:uid="{EF4DF2B0-5633-4A8F-A777-9FD09DA2A951}"/>
  </bookViews>
  <sheets>
    <sheet name="Ficha de Miel MA" sheetId="1" r:id="rId1"/>
    <sheet name="Procedimiento llenado de fichas" sheetId="2" r:id="rId2"/>
  </sheets>
  <externalReferences>
    <externalReference r:id="rId3"/>
    <externalReference r:id="rId4"/>
  </externalReferences>
  <definedNames>
    <definedName name="_xlnm.Print_Area" localSheetId="0">'Ficha de Miel MA'!$A$1:$K$99</definedName>
    <definedName name="Costo_unitario" localSheetId="0">'Ficha de Miel MA'!$J$18</definedName>
    <definedName name="imprevistos">[1]cerezo!$J$95</definedName>
    <definedName name="Margen_bruto" localSheetId="0">'Ficha de Miel MA'!$J$16</definedName>
    <definedName name="Margen_Neto" localSheetId="0">'Ficha de Miel MA'!$J$17</definedName>
    <definedName name="meses_financiamiento">[1]cerezo!$E$17</definedName>
    <definedName name="precio_de_venta">[1]cerezo!$E$14</definedName>
    <definedName name="precio_venta" localSheetId="0">'Ficha de Miel MA'!$E$14</definedName>
    <definedName name="precio_venta">'[2]Ficha de Miel MC'!$E$14</definedName>
    <definedName name="precioventa" localSheetId="0">'Ficha de Miel MA'!$E$14</definedName>
    <definedName name="Rendimiento" localSheetId="0">'Ficha de Miel MA'!$E$13</definedName>
    <definedName name="Rendimiento">'[2]Ficha de Miel MC'!$E$13</definedName>
    <definedName name="tasa_interes_mensual">[1]cerezo!$E$16</definedName>
    <definedName name="Total_costos" localSheetId="0">'Ficha de Miel MA'!$J$69</definedName>
    <definedName name="Total_costos">'[2]Ficha de Miel MC'!$J$74</definedName>
    <definedName name="Total_Costos_Directos" localSheetId="0">'Ficha de Miel MA'!$J$60</definedName>
    <definedName name="Total_Costos_indirectos" localSheetId="0">'Ficha de Miel MA'!$J$67</definedName>
    <definedName name="Total_Costos_indirectos">'[2]Ficha de Miel MC'!$J$72</definedName>
    <definedName name="Total_imprevistos" localSheetId="0">'Ficha de Miel MA'!$J$62</definedName>
    <definedName name="Total_imprevistos">'[2]Ficha de Miel MC'!$J$67</definedName>
    <definedName name="Total_insumos" localSheetId="0">'Ficha de Miel MA'!$J$58</definedName>
    <definedName name="Total_insumos">'[2]Ficha de Miel MC'!$J$63</definedName>
    <definedName name="Total_mano_obra" localSheetId="0">'Ficha de Miel MA'!$J$31</definedName>
    <definedName name="Total_mano_obra">'[2]Ficha de Miel MC'!$J$31</definedName>
    <definedName name="Total_maquinaria" localSheetId="0">'Ficha de Miel MA'!$J$35</definedName>
    <definedName name="Total_maquinaria">'[2]Ficha de Miel MC'!$J$37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78" i="1" s="1"/>
  <c r="G66" i="1"/>
  <c r="J57" i="1"/>
  <c r="J56" i="1"/>
  <c r="J55" i="1"/>
  <c r="J54" i="1"/>
  <c r="J53" i="1"/>
  <c r="J51" i="1"/>
  <c r="J50" i="1"/>
  <c r="J49" i="1"/>
  <c r="J46" i="1"/>
  <c r="J45" i="1"/>
  <c r="J44" i="1"/>
  <c r="J41" i="1"/>
  <c r="J39" i="1"/>
  <c r="G34" i="1"/>
  <c r="J34" i="1" s="1"/>
  <c r="J35" i="1" s="1"/>
  <c r="I30" i="1"/>
  <c r="J30" i="1" s="1"/>
  <c r="J29" i="1"/>
  <c r="I29" i="1"/>
  <c r="I28" i="1"/>
  <c r="J28" i="1" s="1"/>
  <c r="J27" i="1"/>
  <c r="I27" i="1"/>
  <c r="I26" i="1"/>
  <c r="J26" i="1" s="1"/>
  <c r="J25" i="1"/>
  <c r="I25" i="1"/>
  <c r="I24" i="1"/>
  <c r="J24" i="1" s="1"/>
  <c r="J23" i="1"/>
  <c r="I23" i="1"/>
  <c r="I22" i="1"/>
  <c r="J22" i="1" s="1"/>
  <c r="E14" i="1"/>
  <c r="I40" i="1" s="1"/>
  <c r="J40" i="1" s="1"/>
  <c r="E13" i="1"/>
  <c r="J13" i="1" s="1"/>
  <c r="J31" i="1" l="1"/>
  <c r="G82" i="1"/>
  <c r="G75" i="1"/>
  <c r="G52" i="1"/>
  <c r="J52" i="1" s="1"/>
  <c r="J58" i="1" s="1"/>
  <c r="B76" i="1"/>
  <c r="I75" i="1" l="1"/>
  <c r="E75" i="1"/>
  <c r="E82" i="1"/>
  <c r="I82" i="1"/>
  <c r="J60" i="1"/>
  <c r="J62" i="1" l="1"/>
  <c r="J66" i="1"/>
  <c r="J67" i="1" s="1"/>
  <c r="J69" i="1" l="1"/>
  <c r="I84" i="1" s="1"/>
  <c r="J14" i="1"/>
  <c r="J16" i="1" s="1"/>
  <c r="J15" i="1"/>
  <c r="J18" i="1" l="1"/>
  <c r="E84" i="1"/>
  <c r="G84" i="1"/>
  <c r="J17" i="1"/>
  <c r="G76" i="1"/>
  <c r="G77" i="1"/>
  <c r="G78" i="1"/>
  <c r="E78" i="1"/>
  <c r="I78" i="1"/>
  <c r="E76" i="1"/>
  <c r="E77" i="1"/>
  <c r="I77" i="1"/>
  <c r="I76" i="1"/>
</calcChain>
</file>

<file path=xl/sharedStrings.xml><?xml version="1.0" encoding="utf-8"?>
<sst xmlns="http://schemas.openxmlformats.org/spreadsheetml/2006/main" count="205" uniqueCount="156">
  <si>
    <t>Ficha técnico-económica</t>
  </si>
  <si>
    <t xml:space="preserve">        </t>
  </si>
  <si>
    <t>Macrozona Austral</t>
  </si>
  <si>
    <t>Parámetros generales A</t>
  </si>
  <si>
    <r>
      <t>Fecha de publicación</t>
    </r>
    <r>
      <rPr>
        <b/>
        <vertAlign val="superscript"/>
        <sz val="11"/>
        <rFont val="Verdana"/>
        <family val="2"/>
      </rPr>
      <t xml:space="preserve">(1) </t>
    </r>
  </si>
  <si>
    <t>Nivel productivo:</t>
  </si>
  <si>
    <t>Pequeño</t>
  </si>
  <si>
    <t>"Estudio de costos de producción de miel material" ejecutado por UOH para ODEPA</t>
  </si>
  <si>
    <t xml:space="preserve">Área productiva:  </t>
  </si>
  <si>
    <t xml:space="preserve">Miel </t>
  </si>
  <si>
    <t>Destino de producción:</t>
  </si>
  <si>
    <t>Interno fraccionado</t>
  </si>
  <si>
    <t>diciembre 2022-febrero2023</t>
  </si>
  <si>
    <t xml:space="preserve">Nivel de Tecnología:  </t>
  </si>
  <si>
    <t>Baja</t>
  </si>
  <si>
    <t>Período cosecha</t>
  </si>
  <si>
    <r>
      <t xml:space="preserve">Variedad </t>
    </r>
    <r>
      <rPr>
        <b/>
        <vertAlign val="superscript"/>
        <sz val="11"/>
        <rFont val="Verdana"/>
        <family val="2"/>
      </rPr>
      <t>(2)</t>
    </r>
    <r>
      <rPr>
        <b/>
        <sz val="11"/>
        <rFont val="Verdana"/>
        <family val="2"/>
      </rPr>
      <t xml:space="preserve">: </t>
    </r>
  </si>
  <si>
    <t>Híbrida</t>
  </si>
  <si>
    <t>Parámetros generales B</t>
  </si>
  <si>
    <t>Resumen contable:</t>
  </si>
  <si>
    <t>Rendimiento (Kg/100 colmenas):</t>
  </si>
  <si>
    <t>Ingreso por 100 colmenas (e)</t>
  </si>
  <si>
    <r>
      <t xml:space="preserve">Precio de venta fraccionado($/Kg): </t>
    </r>
    <r>
      <rPr>
        <b/>
        <vertAlign val="superscript"/>
        <sz val="11"/>
        <rFont val="Verdana"/>
        <family val="2"/>
      </rPr>
      <t>(3)</t>
    </r>
  </si>
  <si>
    <t>Costos directos por 100 colmenas (a+b+c)</t>
  </si>
  <si>
    <t>Costo jornada humana($/JH)</t>
  </si>
  <si>
    <t>Costos totales por 100 colmenas (a+b+c+d)</t>
  </si>
  <si>
    <t>Tasa interés mensual (%):</t>
  </si>
  <si>
    <t>Margen bruto por 100 colmenas (e - (a+b+c))</t>
  </si>
  <si>
    <t>Meses de financiamiento:</t>
  </si>
  <si>
    <t>Margen neto por 100 colmenas (e - (a+b+c+d))</t>
  </si>
  <si>
    <t>Costo unitario (Kg)</t>
  </si>
  <si>
    <t>Costos directos</t>
  </si>
  <si>
    <t>Época</t>
  </si>
  <si>
    <t>Cantidad</t>
  </si>
  <si>
    <t>Unidad</t>
  </si>
  <si>
    <t>Precio($/Un)</t>
  </si>
  <si>
    <t>Valor ($)</t>
  </si>
  <si>
    <t>Mano de obra (a)</t>
  </si>
  <si>
    <t>Monitoreo de la colmena</t>
  </si>
  <si>
    <t>Enero a diciembre</t>
  </si>
  <si>
    <t>JH</t>
  </si>
  <si>
    <t>Manejo sanitario</t>
  </si>
  <si>
    <t>Marzo-abril y septiembre</t>
  </si>
  <si>
    <t>Alimentación suplementaria</t>
  </si>
  <si>
    <t>Junio a septiembre</t>
  </si>
  <si>
    <t>Mantención del material apícola</t>
  </si>
  <si>
    <t>Abril a septiembre</t>
  </si>
  <si>
    <t>Reemplazo de reinas</t>
  </si>
  <si>
    <t>Septiembre a noviembre</t>
  </si>
  <si>
    <t xml:space="preserve">Manejo de crías </t>
  </si>
  <si>
    <t>Octubre a marzo</t>
  </si>
  <si>
    <t>Contro de plagas</t>
  </si>
  <si>
    <t>Agosto a Abril</t>
  </si>
  <si>
    <t>Registros administrativos y productivos</t>
  </si>
  <si>
    <r>
      <t>Cosecha</t>
    </r>
    <r>
      <rPr>
        <vertAlign val="superscript"/>
        <sz val="11"/>
        <rFont val="Verdana"/>
        <family val="2"/>
      </rPr>
      <t>(4)</t>
    </r>
  </si>
  <si>
    <t>Diciembre a Marzo</t>
  </si>
  <si>
    <t>Total mano de obra</t>
  </si>
  <si>
    <t>Maquinaria (b)</t>
  </si>
  <si>
    <t>Arriendo sala de extracción (desoperculado, centrífuga y envasado)</t>
  </si>
  <si>
    <t>Diciembre - Febrero</t>
  </si>
  <si>
    <t>u</t>
  </si>
  <si>
    <t>Total maquinaria</t>
  </si>
  <si>
    <r>
      <t>Insumos (c)</t>
    </r>
    <r>
      <rPr>
        <b/>
        <vertAlign val="superscript"/>
        <sz val="11"/>
        <color indexed="9"/>
        <rFont val="Verdana"/>
        <family val="2"/>
      </rPr>
      <t xml:space="preserve"> (5)</t>
    </r>
  </si>
  <si>
    <r>
      <t xml:space="preserve">Precio($/Un) </t>
    </r>
    <r>
      <rPr>
        <vertAlign val="superscript"/>
        <sz val="11"/>
        <color theme="0"/>
        <rFont val="Verdana"/>
        <family val="2"/>
      </rPr>
      <t>(6)</t>
    </r>
  </si>
  <si>
    <t>Suplemento alimenticio</t>
  </si>
  <si>
    <t xml:space="preserve"> Azúcar flor</t>
  </si>
  <si>
    <t>Marzo a Julio</t>
  </si>
  <si>
    <t>kg</t>
  </si>
  <si>
    <t xml:space="preserve"> Miel</t>
  </si>
  <si>
    <t xml:space="preserve"> Alimentador plásticos</t>
  </si>
  <si>
    <t>Acaricida-insecticida:</t>
  </si>
  <si>
    <t xml:space="preserve">  Ácido oxálico</t>
  </si>
  <si>
    <t>Enero-febrero</t>
  </si>
  <si>
    <t>Kg</t>
  </si>
  <si>
    <t xml:space="preserve">  Amivar 50 tiras</t>
  </si>
  <si>
    <t>Marzo-abril y Septiembre</t>
  </si>
  <si>
    <t xml:space="preserve">  Flumetrina</t>
  </si>
  <si>
    <t>Julio-agosto</t>
  </si>
  <si>
    <t>Otros</t>
  </si>
  <si>
    <t xml:space="preserve">  Asesoría especialista</t>
  </si>
  <si>
    <t>Enero a Diciembre</t>
  </si>
  <si>
    <r>
      <t xml:space="preserve">  Mantención / arriendo terreno apiario </t>
    </r>
    <r>
      <rPr>
        <vertAlign val="superscript"/>
        <sz val="11"/>
        <rFont val="Verdana"/>
        <family val="2"/>
      </rPr>
      <t>(7)</t>
    </r>
  </si>
  <si>
    <t xml:space="preserve">  Guantes</t>
  </si>
  <si>
    <t>Septiembre a Noviembre</t>
  </si>
  <si>
    <t xml:space="preserve">  Envases plásticos</t>
  </si>
  <si>
    <t>Septiembre</t>
  </si>
  <si>
    <r>
      <t xml:space="preserve">  Renovación material </t>
    </r>
    <r>
      <rPr>
        <sz val="8"/>
        <rFont val="Verdana"/>
        <family val="2"/>
      </rPr>
      <t>(8)</t>
    </r>
  </si>
  <si>
    <t>Abril a Agosto</t>
  </si>
  <si>
    <t xml:space="preserve">  Cera estampada</t>
  </si>
  <si>
    <t>Mayo-julio</t>
  </si>
  <si>
    <t xml:space="preserve">  Fundición marcos negros</t>
  </si>
  <si>
    <t xml:space="preserve">  Transporte visitas apiarios</t>
  </si>
  <si>
    <t xml:space="preserve">  Reinas fertilizadas</t>
  </si>
  <si>
    <t>Septiembre-Octubre</t>
  </si>
  <si>
    <t>Total insumos</t>
  </si>
  <si>
    <t>Total costos directos (a+b+c)</t>
  </si>
  <si>
    <t xml:space="preserve">  Imprevistos (5% sobre el total de los costos)</t>
  </si>
  <si>
    <t>Anual</t>
  </si>
  <si>
    <t>Costos indirectos (d)</t>
  </si>
  <si>
    <t>Item</t>
  </si>
  <si>
    <t>Precio($/un)</t>
  </si>
  <si>
    <r>
      <t xml:space="preserve">Costo financiero (tasa de interés) </t>
    </r>
    <r>
      <rPr>
        <vertAlign val="superscript"/>
        <sz val="11"/>
        <rFont val="Verdana"/>
        <family val="2"/>
      </rPr>
      <t>(9)</t>
    </r>
  </si>
  <si>
    <t>Mayo-Noviembre</t>
  </si>
  <si>
    <t>Porcentaje</t>
  </si>
  <si>
    <t>Total costos indirectos</t>
  </si>
  <si>
    <t>Total costos</t>
  </si>
  <si>
    <t xml:space="preserve">Análisis de sensibilidad </t>
  </si>
  <si>
    <r>
      <t>Margen neto</t>
    </r>
    <r>
      <rPr>
        <b/>
        <vertAlign val="superscript"/>
        <sz val="11"/>
        <color theme="0"/>
        <rFont val="Verdana"/>
        <family val="2"/>
      </rPr>
      <t>(10)</t>
    </r>
    <r>
      <rPr>
        <b/>
        <sz val="11"/>
        <color theme="0"/>
        <rFont val="Verdana"/>
        <family val="2"/>
      </rPr>
      <t xml:space="preserve"> ($kg/100 colmenas)</t>
    </r>
  </si>
  <si>
    <t>Rendimiento (Kg/100 colmenas)</t>
  </si>
  <si>
    <t>Precio ($/Kg)</t>
  </si>
  <si>
    <t>Costo Unitario ($/Kg)</t>
  </si>
  <si>
    <r>
      <t>Costo Unitario ($/Kg)</t>
    </r>
    <r>
      <rPr>
        <vertAlign val="superscript"/>
        <sz val="11"/>
        <rFont val="Verdana"/>
        <family val="2"/>
      </rPr>
      <t>(11)</t>
    </r>
  </si>
  <si>
    <t>Notas</t>
  </si>
  <si>
    <t xml:space="preserve"> (1) Período de rescate de los datos, correspondiente al año agrícola que inició en mayo del 2022 hasta abril del 2023.</t>
  </si>
  <si>
    <t xml:space="preserve"> (2) La variedad indicada es referencial. También se pueden usar, como alternativas, "Italiana"o "Cárnica" </t>
  </si>
  <si>
    <t xml:space="preserve"> (3)  El precio del kilogramo de miel cosechado corresponde al precio promedio indicado por los apicultores de la Macrozona que contestaron la  "Encuesta de Costos de producción de miel" desarrollada por la Universidad de O'Higgins y considera los costos productivo del periodo de la temporada 2022-2023.</t>
  </si>
  <si>
    <t xml:space="preserve"> (4) La cosecha consiste en manejo y retiro de alzas, desopercular marcos y extraer miel de los marcos por medio de una maquina manual o electrica.</t>
  </si>
  <si>
    <t xml:space="preserve"> (5) Se consideran solo insumos autorizados por el SAG. El programa sanitario y nombre de productos es solo referencial y no constituye recomendación alguna por parte de la UOH. Para cada caso particular, consultar con un profesional calificado de acuerdo a las condiciones específicas de cada apiario, especialmente el periodo de carencia de los productos. El apicultor puede cambiar los parámetros a través de la ficha de simulación de costos.</t>
  </si>
  <si>
    <t xml:space="preserve"> (6) Los precios expresados en esta ficha son sin IVA</t>
  </si>
  <si>
    <t xml:space="preserve"> (7) Este valor incluye los gastos de mantención del terreno respecto a arriendo, control y/o mantención de malezas, cercos, limpieza, etc.</t>
  </si>
  <si>
    <t xml:space="preserve"> (8) Considera Cajones, alzas, marcos, techos, pisos, alambres u otros materiales que se requieren para mantener la cámara de cría.  </t>
  </si>
  <si>
    <t xml:space="preserve"> (9) 1,5% mensual simple, tasa de interés promedio de las empresas distribuidoras de insumos.</t>
  </si>
  <si>
    <t xml:space="preserve"> (10) Margen neto corresponde a ingresos totales (precio venta por rendimiento) menos los costos totales.</t>
  </si>
  <si>
    <t xml:space="preserve"> (11) Representa el precio de venta mínimo para cubrir los costos totales de producción incluidos en la ficha de simulación de costos. </t>
  </si>
  <si>
    <t xml:space="preserve">Procedimiento: Primeramente se debe indicar el periodo de registro, especificando el mes y año al que corresponden los costos para cada ítem a considerar. </t>
  </si>
  <si>
    <t>Posteriormente se deben registrar los siguientes parámetros y costos:</t>
  </si>
  <si>
    <t xml:space="preserve">1. Parámetros generales A: </t>
  </si>
  <si>
    <t>a.</t>
  </si>
  <si>
    <t>Macrozona: indicar la macrozona a la cual pertenece el apicultor, norte-centro norte-centro-sur-austral.</t>
  </si>
  <si>
    <t>b.</t>
  </si>
  <si>
    <t>Fecha de publicación en que se realiza este registro (mes-año).</t>
  </si>
  <si>
    <t>c.</t>
  </si>
  <si>
    <t>Área productiva: indicar área productiva, en este caso es para la producción de miel.</t>
  </si>
  <si>
    <t>d.</t>
  </si>
  <si>
    <t>Período de cosecha.</t>
  </si>
  <si>
    <t>e.</t>
  </si>
  <si>
    <t>Nivel productivo: bajo-medio-alto.</t>
  </si>
  <si>
    <t>f.</t>
  </si>
  <si>
    <t>Destino de producción: interno (nacional) o externo (internacional).</t>
  </si>
  <si>
    <t>g.</t>
  </si>
  <si>
    <t>Nivel de Tecnología: bajo-medio-alto.</t>
  </si>
  <si>
    <t>h.</t>
  </si>
  <si>
    <t>Variedad: cárnica-italiana-hibrida.</t>
  </si>
  <si>
    <t>2. Parámetros generales B:</t>
  </si>
  <si>
    <t>Precio de venta ($/Kg)</t>
  </si>
  <si>
    <t>Costo jornada humana ($/JH)</t>
  </si>
  <si>
    <t>3. Costos directos:</t>
  </si>
  <si>
    <t>Mano de obra, se deben registrar la cantidad de jornadas humanas y la temporalidad de cada una de las actividades según corresponda para cada área productiva.</t>
  </si>
  <si>
    <t>Maquinaria</t>
  </si>
  <si>
    <t xml:space="preserve">Consultar al productor respecto al tipo de maquinaria utilizada y la temporalidad de uso. </t>
  </si>
  <si>
    <t>Insumos</t>
  </si>
  <si>
    <t>Consultar al productor respecto al tipo de insumos adquiridos durante el año agrícola, diferenciándolos por suplementos alimenticios, acaricidas o insecticidas u otros insumos, definiendo además la temporalidad de su uso.</t>
  </si>
  <si>
    <t xml:space="preserve">Costos de Operación: Registrar los costos de operación como arriendo de tierras, contribuciones u otros asociados al apiario y/o sala de cosecha, trabajo o bodega. </t>
  </si>
  <si>
    <t>Servicios públicos: Registra los gastos de electricidad, agua u otros servicios utilizados.</t>
  </si>
  <si>
    <t>Seguros: Detalla los costos de seguros asociados a la actividad apícola.</t>
  </si>
  <si>
    <t>Otros costos de operación que sean relevantes.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</si>
</sst>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General_)"/>
    <numFmt numFmtId="166" formatCode="#,##0_ ;\-#,##0\ "/>
    <numFmt numFmtId="167" formatCode="[$$-340A]\ #,##0"/>
    <numFmt numFmtId="168" formatCode="0.0%"/>
    <numFmt numFmtId="169" formatCode="_-* #,##0.00\ _€_-;\-* #,##0.00\ _€_-;_-* &quot;-&quot;??\ _€_-;_-@_-"/>
  </numFmts>
  <fonts count="18"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Verdana"/>
      <family val="2"/>
    </font>
    <font>
      <sz val="8"/>
      <name val="MS Sans Serif"/>
      <family val="2"/>
    </font>
    <font>
      <b/>
      <sz val="11"/>
      <name val="Verdana"/>
      <family val="2"/>
    </font>
    <font>
      <sz val="11"/>
      <name val="Verdana"/>
      <family val="2"/>
    </font>
    <font>
      <b/>
      <sz val="11"/>
      <color theme="0"/>
      <name val="Verdana"/>
      <family val="2"/>
    </font>
    <font>
      <b/>
      <vertAlign val="superscript"/>
      <sz val="11"/>
      <name val="Verdana"/>
      <family val="2"/>
    </font>
    <font>
      <b/>
      <sz val="11"/>
      <color theme="1"/>
      <name val="Verdana"/>
      <family val="2"/>
    </font>
    <font>
      <sz val="10"/>
      <name val="Arial"/>
      <family val="2"/>
    </font>
    <font>
      <sz val="11"/>
      <color theme="0"/>
      <name val="Verdana"/>
      <family val="2"/>
    </font>
    <font>
      <vertAlign val="superscript"/>
      <sz val="11"/>
      <name val="Verdana"/>
      <family val="2"/>
    </font>
    <font>
      <b/>
      <vertAlign val="superscript"/>
      <sz val="11"/>
      <color indexed="9"/>
      <name val="Verdana"/>
      <family val="2"/>
    </font>
    <font>
      <vertAlign val="superscript"/>
      <sz val="11"/>
      <color theme="0"/>
      <name val="Verdana"/>
      <family val="2"/>
    </font>
    <font>
      <sz val="8"/>
      <name val="Verdana"/>
      <family val="2"/>
    </font>
    <font>
      <b/>
      <vertAlign val="superscript"/>
      <sz val="11"/>
      <color theme="0"/>
      <name val="Verdana"/>
      <family val="2"/>
    </font>
    <font>
      <sz val="11"/>
      <color theme="2" tint="-0.749992370372631"/>
      <name val="Verdana"/>
      <family val="2"/>
    </font>
  </fonts>
  <fills count="6">
    <fill>
      <patternFill patternType="none"/>
    </fill>
    <fill>
      <patternFill patternType="gray125"/>
    </fill>
    <fill>
      <patternFill patternType="solid">
        <fgColor theme="0"/>
        <bgColor indexed="64"/>
      </patternFill>
    </fill>
    <fill>
      <patternFill patternType="solid">
        <fgColor theme="5" tint="-0.499984740745262"/>
        <bgColor indexed="64"/>
      </patternFill>
    </fill>
    <fill>
      <patternFill patternType="solid">
        <fgColor rgb="FFFFFF00"/>
        <bgColor indexed="64"/>
      </patternFill>
    </fill>
    <fill>
      <patternFill patternType="solid">
        <fgColor rgb="FFCC9900"/>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9" fontId="1" fillId="0" borderId="0" applyFont="0" applyFill="0" applyBorder="0" applyAlignment="0" applyProtection="0"/>
    <xf numFmtId="165" fontId="4" fillId="0" borderId="0"/>
    <xf numFmtId="0" fontId="10" fillId="0" borderId="0"/>
    <xf numFmtId="0" fontId="10" fillId="0" borderId="0"/>
    <xf numFmtId="169" fontId="1" fillId="0" borderId="0" applyFont="0" applyFill="0" applyBorder="0" applyAlignment="0" applyProtection="0"/>
  </cellStyleXfs>
  <cellXfs count="257">
    <xf numFmtId="0" fontId="0" fillId="0" borderId="0" xfId="0"/>
    <xf numFmtId="0" fontId="3" fillId="2" borderId="0" xfId="0" applyFont="1" applyFill="1"/>
    <xf numFmtId="164" fontId="3" fillId="2" borderId="0" xfId="0" applyNumberFormat="1" applyFont="1" applyFill="1"/>
    <xf numFmtId="3" fontId="3" fillId="2" borderId="0" xfId="0" applyNumberFormat="1" applyFont="1" applyFill="1"/>
    <xf numFmtId="165" fontId="5" fillId="2" borderId="0" xfId="2" applyFont="1" applyFill="1" applyAlignment="1">
      <alignment horizontal="center" vertical="center"/>
    </xf>
    <xf numFmtId="165" fontId="5" fillId="2" borderId="0" xfId="2" applyFont="1" applyFill="1" applyAlignment="1">
      <alignment vertical="center"/>
    </xf>
    <xf numFmtId="2" fontId="5" fillId="2" borderId="0" xfId="2" applyNumberFormat="1" applyFont="1" applyFill="1" applyAlignment="1">
      <alignment horizontal="left" vertical="center" wrapText="1"/>
    </xf>
    <xf numFmtId="165" fontId="6" fillId="2" borderId="0" xfId="2" applyFont="1" applyFill="1" applyAlignment="1">
      <alignment vertical="center"/>
    </xf>
    <xf numFmtId="3" fontId="5" fillId="2" borderId="0" xfId="2" applyNumberFormat="1" applyFont="1" applyFill="1" applyAlignment="1">
      <alignment vertical="center"/>
    </xf>
    <xf numFmtId="2" fontId="5" fillId="0" borderId="0" xfId="2" applyNumberFormat="1" applyFont="1" applyAlignment="1">
      <alignment horizontal="center" vertical="center" wrapText="1"/>
    </xf>
    <xf numFmtId="3" fontId="6" fillId="2" borderId="0" xfId="2" applyNumberFormat="1" applyFont="1" applyFill="1"/>
    <xf numFmtId="164" fontId="6" fillId="2" borderId="0" xfId="2" applyNumberFormat="1" applyFont="1" applyFill="1"/>
    <xf numFmtId="2" fontId="3" fillId="2" borderId="0" xfId="2" applyNumberFormat="1" applyFont="1" applyFill="1"/>
    <xf numFmtId="3" fontId="5" fillId="2" borderId="0" xfId="2" applyNumberFormat="1" applyFont="1" applyFill="1" applyAlignment="1">
      <alignment horizontal="right"/>
    </xf>
    <xf numFmtId="17" fontId="7" fillId="3" borderId="1" xfId="2" applyNumberFormat="1" applyFont="1" applyFill="1" applyBorder="1" applyAlignment="1">
      <alignment horizontal="center"/>
    </xf>
    <xf numFmtId="17" fontId="7" fillId="3" borderId="2" xfId="2" applyNumberFormat="1" applyFont="1" applyFill="1" applyBorder="1" applyAlignment="1">
      <alignment horizontal="center"/>
    </xf>
    <xf numFmtId="17" fontId="7" fillId="3" borderId="3" xfId="2" applyNumberFormat="1" applyFont="1" applyFill="1" applyBorder="1" applyAlignment="1">
      <alignment horizontal="center"/>
    </xf>
    <xf numFmtId="0" fontId="3" fillId="2" borderId="4" xfId="0" applyFont="1" applyFill="1" applyBorder="1" applyAlignment="1">
      <alignment wrapText="1"/>
    </xf>
    <xf numFmtId="17" fontId="5" fillId="2" borderId="1" xfId="2" applyNumberFormat="1" applyFont="1" applyFill="1" applyBorder="1" applyAlignment="1">
      <alignment horizontal="left" vertical="center"/>
    </xf>
    <xf numFmtId="17" fontId="9" fillId="0" borderId="2" xfId="0" applyNumberFormat="1" applyFont="1" applyBorder="1" applyAlignment="1">
      <alignment horizontal="right" vertical="center"/>
    </xf>
    <xf numFmtId="0" fontId="9" fillId="2" borderId="2" xfId="0" applyFont="1" applyFill="1" applyBorder="1" applyAlignment="1">
      <alignment horizontal="right" vertical="center"/>
    </xf>
    <xf numFmtId="164" fontId="5" fillId="2" borderId="2" xfId="2" applyNumberFormat="1" applyFont="1" applyFill="1" applyBorder="1" applyAlignment="1">
      <alignment horizontal="left" vertical="center"/>
    </xf>
    <xf numFmtId="165" fontId="5" fillId="2" borderId="2" xfId="2" applyFont="1" applyFill="1" applyBorder="1" applyAlignment="1">
      <alignment horizontal="right" vertical="center"/>
    </xf>
    <xf numFmtId="165" fontId="9" fillId="0" borderId="3" xfId="2" applyFont="1" applyBorder="1" applyAlignment="1">
      <alignment horizontal="right" vertical="center"/>
    </xf>
    <xf numFmtId="0" fontId="3" fillId="2" borderId="0" xfId="0" applyFont="1" applyFill="1" applyAlignment="1">
      <alignment horizontal="center" wrapText="1"/>
    </xf>
    <xf numFmtId="0" fontId="3" fillId="2" borderId="4" xfId="0" applyFont="1" applyFill="1" applyBorder="1" applyAlignment="1">
      <alignment horizontal="center" wrapText="1"/>
    </xf>
    <xf numFmtId="164" fontId="5" fillId="2" borderId="5" xfId="2" applyNumberFormat="1" applyFont="1" applyFill="1" applyBorder="1" applyAlignment="1">
      <alignment horizontal="left" vertical="center"/>
    </xf>
    <xf numFmtId="165" fontId="9" fillId="0" borderId="0" xfId="2" applyFont="1" applyAlignment="1">
      <alignment horizontal="right" vertical="center"/>
    </xf>
    <xf numFmtId="165" fontId="5" fillId="2" borderId="0" xfId="2" applyFont="1" applyFill="1" applyAlignment="1">
      <alignment horizontal="right" vertical="center"/>
    </xf>
    <xf numFmtId="165" fontId="5" fillId="2" borderId="0" xfId="2" applyFont="1" applyFill="1" applyAlignment="1">
      <alignment horizontal="left" vertical="center"/>
    </xf>
    <xf numFmtId="0" fontId="9" fillId="2" borderId="0" xfId="0" applyFont="1" applyFill="1" applyAlignment="1">
      <alignment horizontal="right" vertical="center"/>
    </xf>
    <xf numFmtId="165" fontId="5" fillId="0" borderId="4" xfId="2" applyFont="1" applyBorder="1" applyAlignment="1">
      <alignment horizontal="right" vertical="center" wrapText="1"/>
    </xf>
    <xf numFmtId="0" fontId="9" fillId="2" borderId="5" xfId="0" applyFont="1" applyFill="1" applyBorder="1" applyAlignment="1">
      <alignment horizontal="left" vertical="center"/>
    </xf>
    <xf numFmtId="0" fontId="9" fillId="2" borderId="0" xfId="0" applyFont="1" applyFill="1" applyAlignment="1">
      <alignment horizontal="right" vertical="center" wrapText="1"/>
    </xf>
    <xf numFmtId="164" fontId="5" fillId="2" borderId="0" xfId="2" applyNumberFormat="1" applyFont="1" applyFill="1" applyAlignment="1">
      <alignment horizontal="left" vertical="center"/>
    </xf>
    <xf numFmtId="165" fontId="9" fillId="0" borderId="4" xfId="2" applyFont="1" applyBorder="1" applyAlignment="1">
      <alignment horizontal="right" vertical="center"/>
    </xf>
    <xf numFmtId="165" fontId="5" fillId="2" borderId="6" xfId="2" applyFont="1" applyFill="1" applyBorder="1" applyAlignment="1">
      <alignment horizontal="left" vertical="center"/>
    </xf>
    <xf numFmtId="0" fontId="2" fillId="0" borderId="7" xfId="0" applyFont="1" applyBorder="1" applyAlignment="1">
      <alignment horizontal="right" vertical="center" wrapText="1"/>
    </xf>
    <xf numFmtId="165" fontId="5" fillId="2" borderId="7" xfId="2" applyFont="1" applyFill="1" applyBorder="1" applyAlignment="1">
      <alignment horizontal="right" vertical="center"/>
    </xf>
    <xf numFmtId="164" fontId="5" fillId="2" borderId="7" xfId="2" applyNumberFormat="1" applyFont="1" applyFill="1" applyBorder="1" applyAlignment="1">
      <alignment horizontal="left" vertical="center"/>
    </xf>
    <xf numFmtId="0" fontId="9" fillId="2" borderId="7" xfId="0" applyFont="1" applyFill="1" applyBorder="1" applyAlignment="1">
      <alignment horizontal="right" vertical="center"/>
    </xf>
    <xf numFmtId="0" fontId="9" fillId="0" borderId="8" xfId="0" applyFont="1" applyBorder="1" applyAlignment="1">
      <alignment horizontal="right" vertical="center"/>
    </xf>
    <xf numFmtId="3" fontId="6" fillId="2" borderId="0" xfId="3" applyNumberFormat="1" applyFont="1" applyFill="1" applyAlignment="1">
      <alignment horizontal="right"/>
    </xf>
    <xf numFmtId="165" fontId="5" fillId="2" borderId="0" xfId="2" applyFont="1" applyFill="1" applyAlignment="1">
      <alignment horizontal="left"/>
    </xf>
    <xf numFmtId="2" fontId="5" fillId="2" borderId="0" xfId="2" applyNumberFormat="1" applyFont="1" applyFill="1"/>
    <xf numFmtId="2" fontId="9" fillId="2" borderId="0" xfId="2" applyNumberFormat="1" applyFont="1" applyFill="1"/>
    <xf numFmtId="164" fontId="3" fillId="2" borderId="0" xfId="2" applyNumberFormat="1" applyFont="1" applyFill="1" applyAlignment="1">
      <alignment horizontal="center"/>
    </xf>
    <xf numFmtId="3" fontId="3" fillId="2" borderId="0" xfId="3" applyNumberFormat="1" applyFont="1" applyFill="1"/>
    <xf numFmtId="0" fontId="5" fillId="2" borderId="0" xfId="3" applyFont="1" applyFill="1" applyAlignment="1">
      <alignment horizontal="right"/>
    </xf>
    <xf numFmtId="3" fontId="6" fillId="2" borderId="0" xfId="2" applyNumberFormat="1" applyFont="1" applyFill="1" applyAlignment="1">
      <alignment horizontal="right"/>
    </xf>
    <xf numFmtId="0" fontId="7" fillId="3" borderId="9" xfId="4" applyFont="1" applyFill="1" applyBorder="1" applyAlignment="1">
      <alignment horizontal="center"/>
    </xf>
    <xf numFmtId="0" fontId="7" fillId="3" borderId="10" xfId="4" applyFont="1" applyFill="1" applyBorder="1" applyAlignment="1">
      <alignment horizontal="center"/>
    </xf>
    <xf numFmtId="0" fontId="7" fillId="3" borderId="11" xfId="4" applyFont="1" applyFill="1" applyBorder="1" applyAlignment="1">
      <alignment horizontal="center"/>
    </xf>
    <xf numFmtId="166" fontId="5" fillId="2" borderId="1" xfId="2" applyNumberFormat="1" applyFont="1" applyFill="1" applyBorder="1" applyAlignment="1">
      <alignment horizontal="left" vertical="center"/>
    </xf>
    <xf numFmtId="0" fontId="6" fillId="2" borderId="2" xfId="4" applyFont="1" applyFill="1" applyBorder="1"/>
    <xf numFmtId="0" fontId="3" fillId="2" borderId="2" xfId="0" applyFont="1" applyFill="1" applyBorder="1"/>
    <xf numFmtId="3" fontId="5" fillId="2" borderId="3" xfId="4" applyNumberFormat="1" applyFont="1" applyFill="1" applyBorder="1" applyAlignment="1">
      <alignment horizontal="right"/>
    </xf>
    <xf numFmtId="164" fontId="5" fillId="2" borderId="1" xfId="0" applyNumberFormat="1" applyFont="1" applyFill="1" applyBorder="1"/>
    <xf numFmtId="3" fontId="5" fillId="2" borderId="3" xfId="3" applyNumberFormat="1" applyFont="1" applyFill="1" applyBorder="1"/>
    <xf numFmtId="0" fontId="5" fillId="2" borderId="5" xfId="4" applyFont="1" applyFill="1" applyBorder="1" applyAlignment="1">
      <alignment horizontal="left"/>
    </xf>
    <xf numFmtId="0" fontId="5" fillId="2" borderId="0" xfId="4" applyFont="1" applyFill="1" applyAlignment="1">
      <alignment horizontal="left"/>
    </xf>
    <xf numFmtId="3" fontId="5" fillId="0" borderId="4" xfId="4" applyNumberFormat="1" applyFont="1" applyBorder="1" applyAlignment="1">
      <alignment horizontal="right"/>
    </xf>
    <xf numFmtId="164" fontId="5" fillId="2" borderId="5" xfId="0" applyNumberFormat="1" applyFont="1" applyFill="1" applyBorder="1"/>
    <xf numFmtId="3" fontId="5" fillId="2" borderId="4" xfId="3" applyNumberFormat="1" applyFont="1" applyFill="1" applyBorder="1"/>
    <xf numFmtId="0" fontId="5" fillId="2" borderId="5" xfId="4" applyFont="1" applyFill="1" applyBorder="1" applyAlignment="1">
      <alignment horizontal="left"/>
    </xf>
    <xf numFmtId="0" fontId="6" fillId="2" borderId="0" xfId="4" applyFont="1" applyFill="1"/>
    <xf numFmtId="164" fontId="6" fillId="2" borderId="0" xfId="2" applyNumberFormat="1" applyFont="1" applyFill="1" applyAlignment="1">
      <alignment horizontal="center"/>
    </xf>
    <xf numFmtId="10" fontId="5" fillId="2" borderId="4" xfId="1" applyNumberFormat="1" applyFont="1" applyFill="1" applyBorder="1" applyAlignment="1">
      <alignment horizontal="right"/>
    </xf>
    <xf numFmtId="0" fontId="5" fillId="2" borderId="6" xfId="4" applyFont="1" applyFill="1" applyBorder="1" applyAlignment="1">
      <alignment horizontal="left"/>
    </xf>
    <xf numFmtId="164" fontId="6" fillId="2" borderId="7" xfId="2" applyNumberFormat="1" applyFont="1" applyFill="1" applyBorder="1" applyAlignment="1">
      <alignment horizontal="center"/>
    </xf>
    <xf numFmtId="0" fontId="3" fillId="2" borderId="7" xfId="0" applyFont="1" applyFill="1" applyBorder="1"/>
    <xf numFmtId="0" fontId="5" fillId="2" borderId="8" xfId="4" applyFont="1" applyFill="1" applyBorder="1"/>
    <xf numFmtId="0" fontId="3" fillId="0" borderId="0" xfId="0" applyFont="1"/>
    <xf numFmtId="164" fontId="9" fillId="2" borderId="6" xfId="0" applyNumberFormat="1" applyFont="1" applyFill="1" applyBorder="1"/>
    <xf numFmtId="3" fontId="6" fillId="2" borderId="7" xfId="3" applyNumberFormat="1" applyFont="1" applyFill="1" applyBorder="1"/>
    <xf numFmtId="167" fontId="5" fillId="2" borderId="8" xfId="3" applyNumberFormat="1" applyFont="1" applyFill="1" applyBorder="1"/>
    <xf numFmtId="0" fontId="5" fillId="2" borderId="0" xfId="3" applyFont="1" applyFill="1" applyAlignment="1">
      <alignment vertical="center"/>
    </xf>
    <xf numFmtId="164" fontId="5" fillId="2" borderId="0" xfId="3" applyNumberFormat="1" applyFont="1" applyFill="1" applyAlignment="1">
      <alignment horizontal="right" vertical="center"/>
    </xf>
    <xf numFmtId="0" fontId="5" fillId="2" borderId="0" xfId="3" applyFont="1" applyFill="1" applyAlignment="1">
      <alignment horizontal="right" vertical="center"/>
    </xf>
    <xf numFmtId="3" fontId="5" fillId="2" borderId="0" xfId="3" applyNumberFormat="1" applyFont="1" applyFill="1" applyAlignment="1">
      <alignment horizontal="left" vertical="center"/>
    </xf>
    <xf numFmtId="0" fontId="5" fillId="2" borderId="0" xfId="0" applyFont="1" applyFill="1"/>
    <xf numFmtId="0" fontId="6" fillId="2" borderId="0" xfId="0" applyFont="1" applyFill="1"/>
    <xf numFmtId="0" fontId="5" fillId="0" borderId="0" xfId="3" applyFont="1" applyAlignment="1">
      <alignment horizontal="center" vertical="center"/>
    </xf>
    <xf numFmtId="164" fontId="5" fillId="2" borderId="0" xfId="3" applyNumberFormat="1" applyFont="1" applyFill="1" applyAlignment="1">
      <alignment horizontal="center" vertical="center" wrapText="1"/>
    </xf>
    <xf numFmtId="0" fontId="5" fillId="2" borderId="0" xfId="3" applyFont="1" applyFill="1" applyAlignment="1">
      <alignment horizontal="center" vertical="center" wrapText="1"/>
    </xf>
    <xf numFmtId="3" fontId="5" fillId="2" borderId="0" xfId="3" applyNumberFormat="1" applyFont="1" applyFill="1" applyAlignment="1">
      <alignment horizontal="center" vertical="center" wrapText="1"/>
    </xf>
    <xf numFmtId="3" fontId="5" fillId="2" borderId="0" xfId="3" applyNumberFormat="1" applyFont="1" applyFill="1" applyAlignment="1">
      <alignment horizontal="center" vertical="center"/>
    </xf>
    <xf numFmtId="0" fontId="3" fillId="0" borderId="5" xfId="0" applyFont="1" applyBorder="1"/>
    <xf numFmtId="0" fontId="6" fillId="0" borderId="0" xfId="3" applyFont="1" applyAlignment="1">
      <alignment horizontal="left"/>
    </xf>
    <xf numFmtId="0" fontId="6" fillId="0" borderId="4" xfId="3" applyFont="1" applyBorder="1" applyAlignment="1">
      <alignment horizontal="left"/>
    </xf>
    <xf numFmtId="0" fontId="6" fillId="0" borderId="12" xfId="3" applyFont="1" applyBorder="1" applyAlignment="1">
      <alignment horizontal="center" wrapText="1"/>
    </xf>
    <xf numFmtId="164" fontId="6" fillId="0" borderId="13" xfId="3" applyNumberFormat="1" applyFont="1" applyBorder="1" applyAlignment="1">
      <alignment horizontal="right"/>
    </xf>
    <xf numFmtId="0" fontId="6" fillId="2" borderId="13" xfId="3" applyFont="1" applyFill="1" applyBorder="1" applyAlignment="1">
      <alignment horizontal="right"/>
    </xf>
    <xf numFmtId="3" fontId="6" fillId="2" borderId="1" xfId="2" applyNumberFormat="1" applyFont="1" applyFill="1" applyBorder="1" applyAlignment="1">
      <alignment horizontal="right"/>
    </xf>
    <xf numFmtId="3" fontId="6" fillId="2" borderId="12" xfId="2" applyNumberFormat="1" applyFont="1" applyFill="1" applyBorder="1" applyAlignment="1">
      <alignment horizontal="right"/>
    </xf>
    <xf numFmtId="0" fontId="6" fillId="0" borderId="12" xfId="3" applyFont="1" applyBorder="1" applyAlignment="1">
      <alignment horizontal="center"/>
    </xf>
    <xf numFmtId="0" fontId="6" fillId="0" borderId="9" xfId="3" applyFont="1" applyBorder="1" applyAlignment="1">
      <alignment horizontal="center" wrapText="1"/>
    </xf>
    <xf numFmtId="0" fontId="6" fillId="0" borderId="11" xfId="3" applyFont="1" applyBorder="1" applyAlignment="1">
      <alignment horizontal="center" wrapText="1"/>
    </xf>
    <xf numFmtId="0" fontId="6" fillId="2" borderId="12" xfId="3" applyFont="1" applyFill="1" applyBorder="1" applyAlignment="1">
      <alignment horizontal="right"/>
    </xf>
    <xf numFmtId="0" fontId="6" fillId="0" borderId="5" xfId="3" applyFont="1" applyBorder="1" applyAlignment="1">
      <alignment horizontal="left"/>
    </xf>
    <xf numFmtId="0" fontId="5" fillId="4" borderId="9" xfId="3" applyFont="1" applyFill="1" applyBorder="1" applyAlignment="1">
      <alignment horizontal="left" vertical="center"/>
    </xf>
    <xf numFmtId="0" fontId="5" fillId="4" borderId="10" xfId="3" applyFont="1" applyFill="1" applyBorder="1" applyAlignment="1">
      <alignment horizontal="left" vertical="center"/>
    </xf>
    <xf numFmtId="3" fontId="5" fillId="4" borderId="11" xfId="3" applyNumberFormat="1" applyFont="1" applyFill="1" applyBorder="1" applyAlignment="1">
      <alignment horizontal="right"/>
    </xf>
    <xf numFmtId="0" fontId="5" fillId="2" borderId="0" xfId="3" applyFont="1" applyFill="1" applyAlignment="1">
      <alignment horizontal="left" vertical="center"/>
    </xf>
    <xf numFmtId="164" fontId="5" fillId="2" borderId="0" xfId="3" applyNumberFormat="1" applyFont="1" applyFill="1" applyAlignment="1">
      <alignment horizontal="left" vertical="center"/>
    </xf>
    <xf numFmtId="3" fontId="5" fillId="2" borderId="0" xfId="3" applyNumberFormat="1" applyFont="1" applyFill="1" applyAlignment="1">
      <alignment horizontal="right"/>
    </xf>
    <xf numFmtId="0" fontId="6" fillId="0" borderId="1" xfId="3" applyFont="1" applyBorder="1" applyAlignment="1">
      <alignment horizontal="left"/>
    </xf>
    <xf numFmtId="0" fontId="6" fillId="0" borderId="2" xfId="3" applyFont="1" applyBorder="1" applyAlignment="1">
      <alignment horizontal="left"/>
    </xf>
    <xf numFmtId="0" fontId="6" fillId="0" borderId="3" xfId="3" applyFont="1" applyBorder="1" applyAlignment="1">
      <alignment horizontal="left"/>
    </xf>
    <xf numFmtId="0" fontId="6" fillId="2" borderId="0" xfId="3" applyFont="1" applyFill="1" applyAlignment="1">
      <alignment horizontal="center"/>
    </xf>
    <xf numFmtId="0" fontId="6" fillId="2" borderId="4" xfId="3" applyFont="1" applyFill="1" applyBorder="1" applyAlignment="1">
      <alignment horizontal="center"/>
    </xf>
    <xf numFmtId="164" fontId="6" fillId="2" borderId="13" xfId="3" applyNumberFormat="1" applyFont="1" applyFill="1" applyBorder="1" applyAlignment="1">
      <alignment horizontal="right"/>
    </xf>
    <xf numFmtId="3" fontId="6" fillId="2" borderId="1" xfId="3" applyNumberFormat="1" applyFont="1" applyFill="1" applyBorder="1" applyAlignment="1">
      <alignment horizontal="right"/>
    </xf>
    <xf numFmtId="3" fontId="6" fillId="2" borderId="13" xfId="2" applyNumberFormat="1" applyFont="1" applyFill="1" applyBorder="1" applyAlignment="1">
      <alignment horizontal="right"/>
    </xf>
    <xf numFmtId="3" fontId="6" fillId="2" borderId="0" xfId="3" applyNumberFormat="1" applyFont="1" applyFill="1"/>
    <xf numFmtId="0" fontId="6" fillId="2" borderId="0" xfId="3" applyFont="1" applyFill="1"/>
    <xf numFmtId="0" fontId="5" fillId="2" borderId="1" xfId="2" applyNumberFormat="1" applyFont="1" applyFill="1" applyBorder="1" applyAlignment="1">
      <alignment horizontal="left"/>
    </xf>
    <xf numFmtId="0" fontId="6" fillId="2" borderId="2" xfId="2" applyNumberFormat="1" applyFont="1" applyFill="1" applyBorder="1" applyAlignment="1">
      <alignment horizontal="left"/>
    </xf>
    <xf numFmtId="0" fontId="6" fillId="2" borderId="1" xfId="3" applyFont="1" applyFill="1" applyBorder="1" applyAlignment="1">
      <alignment horizontal="center"/>
    </xf>
    <xf numFmtId="0" fontId="6" fillId="2" borderId="2" xfId="3" applyFont="1" applyFill="1" applyBorder="1" applyAlignment="1">
      <alignment horizontal="center"/>
    </xf>
    <xf numFmtId="164" fontId="6" fillId="2" borderId="2" xfId="3" applyNumberFormat="1" applyFont="1" applyFill="1" applyBorder="1" applyAlignment="1">
      <alignment horizontal="right"/>
    </xf>
    <xf numFmtId="0" fontId="6" fillId="2" borderId="2" xfId="3" applyFont="1" applyFill="1" applyBorder="1" applyAlignment="1">
      <alignment horizontal="right"/>
    </xf>
    <xf numFmtId="3" fontId="6" fillId="2" borderId="2" xfId="3" applyNumberFormat="1" applyFont="1" applyFill="1" applyBorder="1" applyAlignment="1">
      <alignment horizontal="right"/>
    </xf>
    <xf numFmtId="3" fontId="6" fillId="2" borderId="3" xfId="3" applyNumberFormat="1" applyFont="1" applyFill="1" applyBorder="1" applyAlignment="1">
      <alignment horizontal="right"/>
    </xf>
    <xf numFmtId="0" fontId="6" fillId="2" borderId="5" xfId="2" applyNumberFormat="1" applyFont="1" applyFill="1" applyBorder="1" applyAlignment="1">
      <alignment horizontal="left"/>
    </xf>
    <xf numFmtId="0" fontId="5" fillId="2" borderId="0" xfId="2" applyNumberFormat="1" applyFont="1" applyFill="1" applyAlignment="1">
      <alignment horizontal="left"/>
    </xf>
    <xf numFmtId="0" fontId="6" fillId="2" borderId="12" xfId="3" applyFont="1" applyFill="1" applyBorder="1" applyAlignment="1">
      <alignment horizontal="center"/>
    </xf>
    <xf numFmtId="1" fontId="6" fillId="2" borderId="12" xfId="3" applyNumberFormat="1" applyFont="1" applyFill="1" applyBorder="1" applyAlignment="1">
      <alignment horizontal="right"/>
    </xf>
    <xf numFmtId="3" fontId="6" fillId="0" borderId="12" xfId="3" applyNumberFormat="1" applyFont="1" applyBorder="1" applyAlignment="1">
      <alignment horizontal="right"/>
    </xf>
    <xf numFmtId="0" fontId="6" fillId="2" borderId="0" xfId="2" applyNumberFormat="1" applyFont="1" applyFill="1" applyAlignment="1">
      <alignment horizontal="left"/>
    </xf>
    <xf numFmtId="3" fontId="6" fillId="2" borderId="12" xfId="3" applyNumberFormat="1" applyFont="1" applyFill="1" applyBorder="1" applyAlignment="1">
      <alignment horizontal="right"/>
    </xf>
    <xf numFmtId="0" fontId="6" fillId="2" borderId="5" xfId="3" applyFont="1" applyFill="1" applyBorder="1" applyAlignment="1">
      <alignment horizontal="center"/>
    </xf>
    <xf numFmtId="0" fontId="5" fillId="2" borderId="5" xfId="2" applyNumberFormat="1" applyFont="1" applyFill="1" applyBorder="1" applyAlignment="1">
      <alignment horizontal="left"/>
    </xf>
    <xf numFmtId="0" fontId="6" fillId="2" borderId="6" xfId="3" applyFont="1" applyFill="1" applyBorder="1" applyAlignment="1">
      <alignment horizontal="center"/>
    </xf>
    <xf numFmtId="0" fontId="6" fillId="2" borderId="7" xfId="3" applyFont="1" applyFill="1" applyBorder="1" applyAlignment="1">
      <alignment horizontal="center"/>
    </xf>
    <xf numFmtId="1" fontId="6" fillId="2" borderId="7" xfId="3" applyNumberFormat="1" applyFont="1" applyFill="1" applyBorder="1" applyAlignment="1">
      <alignment horizontal="right"/>
    </xf>
    <xf numFmtId="0" fontId="6" fillId="2" borderId="7" xfId="3" applyFont="1" applyFill="1" applyBorder="1" applyAlignment="1">
      <alignment horizontal="right"/>
    </xf>
    <xf numFmtId="3" fontId="6" fillId="0" borderId="7" xfId="3" applyNumberFormat="1" applyFont="1" applyBorder="1" applyAlignment="1">
      <alignment horizontal="right"/>
    </xf>
    <xf numFmtId="3" fontId="6" fillId="2" borderId="8" xfId="3" applyNumberFormat="1" applyFont="1" applyFill="1" applyBorder="1" applyAlignment="1">
      <alignment horizontal="right"/>
    </xf>
    <xf numFmtId="1" fontId="6" fillId="0" borderId="12" xfId="3" applyNumberFormat="1" applyFont="1" applyBorder="1" applyAlignment="1">
      <alignment horizontal="right"/>
    </xf>
    <xf numFmtId="0" fontId="6" fillId="2" borderId="5" xfId="3" applyFont="1" applyFill="1" applyBorder="1" applyAlignment="1">
      <alignment horizontal="center"/>
    </xf>
    <xf numFmtId="0" fontId="6" fillId="2" borderId="4" xfId="3" applyFont="1" applyFill="1" applyBorder="1" applyAlignment="1">
      <alignment horizontal="center"/>
    </xf>
    <xf numFmtId="1" fontId="6" fillId="2" borderId="14" xfId="3" applyNumberFormat="1" applyFont="1" applyFill="1" applyBorder="1" applyAlignment="1">
      <alignment horizontal="right"/>
    </xf>
    <xf numFmtId="0" fontId="6" fillId="2" borderId="0" xfId="3" applyFont="1" applyFill="1" applyAlignment="1">
      <alignment horizontal="right"/>
    </xf>
    <xf numFmtId="3" fontId="6" fillId="0" borderId="14" xfId="3" applyNumberFormat="1" applyFont="1" applyBorder="1" applyAlignment="1">
      <alignment horizontal="right"/>
    </xf>
    <xf numFmtId="3" fontId="6" fillId="2" borderId="4" xfId="3" applyNumberFormat="1" applyFont="1" applyFill="1" applyBorder="1" applyAlignment="1">
      <alignment horizontal="right"/>
    </xf>
    <xf numFmtId="0" fontId="6" fillId="2" borderId="6" xfId="2" applyNumberFormat="1" applyFont="1" applyFill="1" applyBorder="1" applyAlignment="1">
      <alignment horizontal="left"/>
    </xf>
    <xf numFmtId="0" fontId="6" fillId="2" borderId="7" xfId="2" applyNumberFormat="1" applyFont="1" applyFill="1" applyBorder="1" applyAlignment="1">
      <alignment horizontal="left"/>
    </xf>
    <xf numFmtId="0" fontId="5" fillId="4" borderId="6" xfId="0" applyFont="1" applyFill="1" applyBorder="1" applyAlignment="1">
      <alignment horizontal="left"/>
    </xf>
    <xf numFmtId="0" fontId="5" fillId="4" borderId="7" xfId="0" applyFont="1" applyFill="1" applyBorder="1" applyAlignment="1">
      <alignment horizontal="left"/>
    </xf>
    <xf numFmtId="3" fontId="5" fillId="4" borderId="8" xfId="0" applyNumberFormat="1" applyFont="1" applyFill="1" applyBorder="1" applyAlignment="1">
      <alignment horizontal="right"/>
    </xf>
    <xf numFmtId="0" fontId="5" fillId="2" borderId="0" xfId="0" applyFont="1" applyFill="1" applyAlignment="1">
      <alignment horizontal="left"/>
    </xf>
    <xf numFmtId="164" fontId="5" fillId="2" borderId="0" xfId="0" applyNumberFormat="1" applyFont="1" applyFill="1" applyAlignment="1">
      <alignment horizontal="left"/>
    </xf>
    <xf numFmtId="3" fontId="5" fillId="2" borderId="0" xfId="0" applyNumberFormat="1" applyFont="1" applyFill="1" applyAlignment="1">
      <alignment horizontal="right"/>
    </xf>
    <xf numFmtId="0" fontId="5" fillId="4" borderId="9" xfId="3" applyFont="1" applyFill="1" applyBorder="1" applyAlignment="1">
      <alignment horizontal="left"/>
    </xf>
    <xf numFmtId="0" fontId="5" fillId="4" borderId="10" xfId="3" applyFont="1" applyFill="1" applyBorder="1" applyAlignment="1">
      <alignment horizontal="left"/>
    </xf>
    <xf numFmtId="0" fontId="5" fillId="2" borderId="0" xfId="3" applyFont="1" applyFill="1" applyAlignment="1">
      <alignment horizontal="left"/>
    </xf>
    <xf numFmtId="164" fontId="5" fillId="2" borderId="0" xfId="3" applyNumberFormat="1" applyFont="1" applyFill="1" applyAlignment="1">
      <alignment horizontal="left"/>
    </xf>
    <xf numFmtId="0" fontId="6" fillId="2" borderId="9" xfId="2" applyNumberFormat="1" applyFont="1" applyFill="1" applyBorder="1" applyAlignment="1">
      <alignment horizontal="left"/>
    </xf>
    <xf numFmtId="0" fontId="6" fillId="2" borderId="10" xfId="2" applyNumberFormat="1" applyFont="1" applyFill="1" applyBorder="1" applyAlignment="1">
      <alignment horizontal="left"/>
    </xf>
    <xf numFmtId="0" fontId="6" fillId="2" borderId="11" xfId="2" applyNumberFormat="1" applyFont="1" applyFill="1" applyBorder="1" applyAlignment="1">
      <alignment horizontal="left"/>
    </xf>
    <xf numFmtId="9" fontId="6" fillId="2" borderId="12" xfId="1" applyFont="1" applyFill="1" applyBorder="1" applyAlignment="1" applyProtection="1">
      <alignment horizontal="right"/>
    </xf>
    <xf numFmtId="0" fontId="6" fillId="2" borderId="5" xfId="3" applyFont="1" applyFill="1" applyBorder="1" applyAlignment="1">
      <alignment horizontal="left"/>
    </xf>
    <xf numFmtId="0" fontId="6" fillId="2" borderId="0" xfId="3" applyFont="1" applyFill="1" applyAlignment="1">
      <alignment horizontal="left"/>
    </xf>
    <xf numFmtId="0" fontId="6" fillId="2" borderId="4" xfId="3" applyFont="1" applyFill="1" applyBorder="1" applyAlignment="1">
      <alignment horizontal="left"/>
    </xf>
    <xf numFmtId="168" fontId="6" fillId="2" borderId="4" xfId="2" applyNumberFormat="1" applyFont="1" applyFill="1" applyBorder="1" applyAlignment="1">
      <alignment horizontal="right"/>
    </xf>
    <xf numFmtId="0" fontId="3" fillId="2" borderId="4" xfId="0" applyFont="1" applyFill="1" applyBorder="1"/>
    <xf numFmtId="3" fontId="5" fillId="4" borderId="11" xfId="3" applyNumberFormat="1" applyFont="1" applyFill="1" applyBorder="1" applyAlignment="1">
      <alignment horizontal="right" vertic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5" fillId="4" borderId="12" xfId="0" applyFont="1" applyFill="1" applyBorder="1" applyAlignment="1">
      <alignment horizontal="center" vertical="center" wrapText="1"/>
    </xf>
    <xf numFmtId="0" fontId="5" fillId="4" borderId="9" xfId="0" applyFont="1" applyFill="1" applyBorder="1" applyAlignment="1">
      <alignment horizontal="center"/>
    </xf>
    <xf numFmtId="0" fontId="5" fillId="4" borderId="10" xfId="0" applyFont="1" applyFill="1" applyBorder="1" applyAlignment="1">
      <alignment horizontal="center"/>
    </xf>
    <xf numFmtId="0" fontId="5" fillId="4" borderId="11" xfId="0" applyFont="1" applyFill="1" applyBorder="1" applyAlignment="1">
      <alignment horizontal="center"/>
    </xf>
    <xf numFmtId="3" fontId="5" fillId="4" borderId="12" xfId="0" applyNumberFormat="1" applyFont="1" applyFill="1" applyBorder="1" applyAlignment="1">
      <alignment horizontal="center"/>
    </xf>
    <xf numFmtId="3" fontId="5" fillId="4" borderId="12" xfId="0" applyNumberFormat="1" applyFont="1" applyFill="1" applyBorder="1" applyAlignment="1">
      <alignment horizontal="center" vertical="center"/>
    </xf>
    <xf numFmtId="3" fontId="6" fillId="2" borderId="12" xfId="0" applyNumberFormat="1" applyFont="1" applyFill="1" applyBorder="1" applyAlignment="1">
      <alignment horizontal="center"/>
    </xf>
    <xf numFmtId="3" fontId="5" fillId="2" borderId="0" xfId="0" applyNumberFormat="1" applyFont="1" applyFill="1" applyAlignment="1">
      <alignment horizontal="center"/>
    </xf>
    <xf numFmtId="3" fontId="6" fillId="2" borderId="0" xfId="0" applyNumberFormat="1" applyFont="1" applyFill="1" applyAlignment="1">
      <alignment horizont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6" fillId="4" borderId="12" xfId="0" applyFont="1" applyFill="1" applyBorder="1" applyAlignment="1">
      <alignment horizontal="center" vertical="center"/>
    </xf>
    <xf numFmtId="167" fontId="6" fillId="2" borderId="12" xfId="0" applyNumberFormat="1" applyFont="1" applyFill="1" applyBorder="1" applyAlignment="1">
      <alignment horizontal="center" vertical="center"/>
    </xf>
    <xf numFmtId="0" fontId="5" fillId="2" borderId="0" xfId="3" applyFont="1" applyFill="1" applyAlignment="1">
      <alignment horizontal="center"/>
    </xf>
    <xf numFmtId="167" fontId="6" fillId="2" borderId="0" xfId="0" applyNumberFormat="1" applyFont="1" applyFill="1" applyAlignment="1">
      <alignment horizontal="center" vertical="center"/>
    </xf>
    <xf numFmtId="0" fontId="6" fillId="0" borderId="1" xfId="0" applyFont="1" applyBorder="1" applyAlignment="1">
      <alignment horizontal="left"/>
    </xf>
    <xf numFmtId="0" fontId="6" fillId="0" borderId="2" xfId="0" applyFont="1" applyBorder="1" applyAlignment="1">
      <alignment horizontal="left"/>
    </xf>
    <xf numFmtId="0" fontId="6" fillId="0" borderId="3" xfId="0" applyFont="1" applyBorder="1" applyAlignment="1">
      <alignment horizontal="left"/>
    </xf>
    <xf numFmtId="0" fontId="6" fillId="0" borderId="5" xfId="0" applyFont="1" applyBorder="1" applyAlignment="1">
      <alignment horizontal="left"/>
    </xf>
    <xf numFmtId="0" fontId="6" fillId="0" borderId="0" xfId="0" applyFont="1" applyAlignment="1">
      <alignment horizontal="left"/>
    </xf>
    <xf numFmtId="0" fontId="6" fillId="0" borderId="4" xfId="0" applyFont="1" applyBorder="1" applyAlignment="1">
      <alignment horizontal="left"/>
    </xf>
    <xf numFmtId="3" fontId="6" fillId="0" borderId="5" xfId="4" applyNumberFormat="1" applyFont="1" applyBorder="1" applyAlignment="1">
      <alignment horizontal="left" vertical="top" wrapText="1"/>
    </xf>
    <xf numFmtId="3" fontId="6" fillId="0" borderId="0" xfId="4" applyNumberFormat="1" applyFont="1" applyAlignment="1">
      <alignment horizontal="left" vertical="top" wrapText="1"/>
    </xf>
    <xf numFmtId="3" fontId="6" fillId="0" borderId="4" xfId="4" applyNumberFormat="1" applyFont="1" applyBorder="1" applyAlignment="1">
      <alignment horizontal="left" vertical="top" wrapText="1"/>
    </xf>
    <xf numFmtId="169" fontId="6" fillId="2" borderId="0" xfId="5" applyFont="1" applyFill="1" applyBorder="1"/>
    <xf numFmtId="169" fontId="3" fillId="2" borderId="0" xfId="5" applyFont="1" applyFill="1"/>
    <xf numFmtId="3" fontId="6" fillId="0" borderId="5" xfId="4" applyNumberFormat="1" applyFont="1" applyBorder="1" applyAlignment="1">
      <alignment horizontal="left" vertical="top"/>
    </xf>
    <xf numFmtId="3" fontId="6" fillId="0" borderId="0" xfId="4" applyNumberFormat="1" applyFont="1" applyAlignment="1">
      <alignment horizontal="left" vertical="top"/>
    </xf>
    <xf numFmtId="3" fontId="6" fillId="0" borderId="4" xfId="4" applyNumberFormat="1" applyFont="1" applyBorder="1" applyAlignment="1">
      <alignment horizontal="left" vertical="top"/>
    </xf>
    <xf numFmtId="3" fontId="6" fillId="0" borderId="5" xfId="4" applyNumberFormat="1" applyFont="1" applyBorder="1" applyAlignment="1">
      <alignment horizontal="left" vertical="top"/>
    </xf>
    <xf numFmtId="3" fontId="6" fillId="0" borderId="0" xfId="4" applyNumberFormat="1" applyFont="1" applyAlignment="1">
      <alignment horizontal="left" vertical="top"/>
    </xf>
    <xf numFmtId="3" fontId="6" fillId="0" borderId="4" xfId="4" applyNumberFormat="1" applyFont="1" applyBorder="1" applyAlignment="1">
      <alignment horizontal="left" vertical="top"/>
    </xf>
    <xf numFmtId="0" fontId="6" fillId="0" borderId="5" xfId="3" applyFont="1" applyBorder="1" applyAlignment="1">
      <alignment horizontal="left" vertical="top"/>
    </xf>
    <xf numFmtId="0" fontId="6" fillId="0" borderId="0" xfId="3" applyFont="1" applyAlignment="1">
      <alignment horizontal="left" vertical="top"/>
    </xf>
    <xf numFmtId="0" fontId="6" fillId="0" borderId="4" xfId="3" applyFont="1" applyBorder="1" applyAlignment="1">
      <alignment horizontal="left" vertical="top"/>
    </xf>
    <xf numFmtId="3" fontId="6" fillId="0" borderId="6" xfId="4" applyNumberFormat="1" applyFont="1" applyBorder="1" applyAlignment="1">
      <alignment horizontal="left" vertical="top" wrapText="1"/>
    </xf>
    <xf numFmtId="3" fontId="6" fillId="0" borderId="7" xfId="4" applyNumberFormat="1" applyFont="1" applyBorder="1" applyAlignment="1">
      <alignment horizontal="left" vertical="top" wrapText="1"/>
    </xf>
    <xf numFmtId="3" fontId="6" fillId="0" borderId="8" xfId="4" applyNumberFormat="1" applyFont="1" applyBorder="1" applyAlignment="1">
      <alignment horizontal="left" vertical="top" wrapText="1"/>
    </xf>
    <xf numFmtId="0" fontId="17" fillId="2" borderId="0" xfId="0" applyFont="1" applyFill="1"/>
    <xf numFmtId="164" fontId="17" fillId="2" borderId="0" xfId="0" applyNumberFormat="1" applyFont="1" applyFill="1"/>
    <xf numFmtId="0" fontId="11" fillId="0" borderId="0" xfId="0" applyFont="1"/>
    <xf numFmtId="164" fontId="11" fillId="0" borderId="0" xfId="0" applyNumberFormat="1" applyFont="1"/>
    <xf numFmtId="3" fontId="11" fillId="0" borderId="0" xfId="0" applyNumberFormat="1" applyFont="1"/>
    <xf numFmtId="0" fontId="7" fillId="0" borderId="0" xfId="3" applyFont="1" applyAlignment="1">
      <alignment horizontal="left"/>
    </xf>
    <xf numFmtId="0" fontId="11" fillId="0" borderId="0" xfId="0" applyFont="1" applyAlignment="1">
      <alignment horizontal="center"/>
    </xf>
    <xf numFmtId="0" fontId="7" fillId="0" borderId="0" xfId="3" applyFont="1" applyAlignment="1">
      <alignment horizontal="center"/>
    </xf>
    <xf numFmtId="4" fontId="7" fillId="0" borderId="0" xfId="3" applyNumberFormat="1" applyFont="1"/>
    <xf numFmtId="3" fontId="7" fillId="0" borderId="0" xfId="3" applyNumberFormat="1" applyFont="1"/>
    <xf numFmtId="3" fontId="7" fillId="0" borderId="0" xfId="3" applyNumberFormat="1" applyFont="1" applyAlignment="1">
      <alignment horizontal="center"/>
    </xf>
    <xf numFmtId="0" fontId="11" fillId="0" borderId="0" xfId="3" applyFont="1" applyAlignment="1">
      <alignment horizontal="left"/>
    </xf>
    <xf numFmtId="0" fontId="11" fillId="0" borderId="0" xfId="3" applyFont="1" applyAlignment="1">
      <alignment horizontal="center"/>
    </xf>
    <xf numFmtId="3" fontId="11" fillId="0" borderId="0" xfId="3" applyNumberFormat="1" applyFont="1" applyAlignment="1">
      <alignment horizontal="right"/>
    </xf>
    <xf numFmtId="0" fontId="7" fillId="0" borderId="0" xfId="0" applyFont="1" applyAlignment="1">
      <alignment horizontal="left"/>
    </xf>
    <xf numFmtId="0" fontId="7" fillId="0" borderId="0" xfId="0" applyFont="1" applyAlignment="1">
      <alignment horizontal="center"/>
    </xf>
    <xf numFmtId="3" fontId="7" fillId="0" borderId="0" xfId="0" applyNumberFormat="1" applyFont="1" applyAlignment="1">
      <alignment horizontal="right"/>
    </xf>
    <xf numFmtId="165" fontId="11" fillId="0" borderId="0" xfId="2" applyFont="1" applyAlignment="1">
      <alignment horizontal="left"/>
    </xf>
    <xf numFmtId="3" fontId="11" fillId="0" borderId="0" xfId="3" applyNumberFormat="1" applyFont="1" applyAlignment="1">
      <alignment horizontal="center"/>
    </xf>
    <xf numFmtId="165" fontId="11" fillId="0" borderId="0" xfId="2" applyFont="1" applyAlignment="1">
      <alignment horizontal="right"/>
    </xf>
    <xf numFmtId="165" fontId="11" fillId="0" borderId="0" xfId="2" applyFont="1" applyAlignment="1">
      <alignment horizontal="left"/>
    </xf>
    <xf numFmtId="0" fontId="7" fillId="0" borderId="0" xfId="0" applyFont="1"/>
    <xf numFmtId="3" fontId="7" fillId="0" borderId="0" xfId="0" applyNumberFormat="1" applyFont="1"/>
    <xf numFmtId="3" fontId="11" fillId="0" borderId="0" xfId="0" applyNumberFormat="1" applyFont="1" applyAlignment="1">
      <alignment horizontal="right"/>
    </xf>
    <xf numFmtId="164" fontId="3" fillId="0" borderId="0" xfId="0" applyNumberFormat="1" applyFont="1"/>
    <xf numFmtId="0" fontId="2" fillId="0" borderId="0" xfId="0" applyFont="1"/>
    <xf numFmtId="0" fontId="7" fillId="5" borderId="1" xfId="3" applyFont="1" applyFill="1" applyBorder="1" applyAlignment="1">
      <alignment horizontal="left"/>
    </xf>
    <xf numFmtId="0" fontId="7" fillId="5" borderId="2" xfId="3" applyFont="1" applyFill="1" applyBorder="1" applyAlignment="1">
      <alignment horizontal="left"/>
    </xf>
    <xf numFmtId="0" fontId="11" fillId="5" borderId="2" xfId="3" applyFont="1" applyFill="1" applyBorder="1" applyAlignment="1">
      <alignment horizontal="center" vertical="center"/>
    </xf>
    <xf numFmtId="164" fontId="11" fillId="5" borderId="2" xfId="3" applyNumberFormat="1" applyFont="1" applyFill="1" applyBorder="1" applyAlignment="1">
      <alignment horizontal="center" vertical="center" wrapText="1"/>
    </xf>
    <xf numFmtId="0" fontId="11" fillId="5" borderId="2" xfId="3" applyFont="1" applyFill="1" applyBorder="1" applyAlignment="1">
      <alignment horizontal="center" vertical="center" wrapText="1"/>
    </xf>
    <xf numFmtId="3" fontId="11" fillId="5" borderId="2" xfId="3" applyNumberFormat="1" applyFont="1" applyFill="1" applyBorder="1" applyAlignment="1">
      <alignment horizontal="center" vertical="center" wrapText="1"/>
    </xf>
    <xf numFmtId="3" fontId="11" fillId="5" borderId="3" xfId="3" applyNumberFormat="1" applyFont="1" applyFill="1" applyBorder="1" applyAlignment="1">
      <alignment horizontal="center" vertical="center"/>
    </xf>
    <xf numFmtId="0" fontId="7" fillId="5" borderId="9" xfId="3" applyFont="1" applyFill="1" applyBorder="1" applyAlignment="1">
      <alignment horizontal="left"/>
    </xf>
    <xf numFmtId="0" fontId="7" fillId="5" borderId="10" xfId="3" applyFont="1" applyFill="1" applyBorder="1" applyAlignment="1">
      <alignment horizontal="left"/>
    </xf>
    <xf numFmtId="0" fontId="11" fillId="5" borderId="10" xfId="3" applyFont="1" applyFill="1" applyBorder="1" applyAlignment="1">
      <alignment horizontal="center" vertical="center"/>
    </xf>
    <xf numFmtId="164" fontId="11" fillId="5" borderId="10" xfId="3" applyNumberFormat="1" applyFont="1" applyFill="1" applyBorder="1" applyAlignment="1">
      <alignment horizontal="center" vertical="center" wrapText="1"/>
    </xf>
    <xf numFmtId="0" fontId="11" fillId="5" borderId="10" xfId="3" applyFont="1" applyFill="1" applyBorder="1" applyAlignment="1">
      <alignment horizontal="center" vertical="center" wrapText="1"/>
    </xf>
    <xf numFmtId="3" fontId="11" fillId="5" borderId="10" xfId="3" applyNumberFormat="1" applyFont="1" applyFill="1" applyBorder="1" applyAlignment="1">
      <alignment horizontal="center" vertical="center" wrapText="1"/>
    </xf>
    <xf numFmtId="0" fontId="11" fillId="5" borderId="9" xfId="3" applyFont="1" applyFill="1" applyBorder="1" applyAlignment="1">
      <alignment horizontal="center" vertical="center"/>
    </xf>
    <xf numFmtId="3" fontId="11" fillId="5" borderId="11" xfId="3" applyNumberFormat="1" applyFont="1" applyFill="1" applyBorder="1" applyAlignment="1">
      <alignment horizontal="center" vertical="center"/>
    </xf>
  </cellXfs>
  <cellStyles count="6">
    <cellStyle name="Millares 2" xfId="5" xr:uid="{9B81B742-D24F-4E05-BC2E-AA0C43675D91}"/>
    <cellStyle name="Normal" xfId="0" builtinId="0"/>
    <cellStyle name="Normal 2 2 2" xfId="4" xr:uid="{81FFF236-0C4B-4F9B-BBFA-4119F34659E2}"/>
    <cellStyle name="Normal 2 3" xfId="3" xr:uid="{117457E3-31B7-43E9-9C56-D889939534C0}"/>
    <cellStyle name="Normal_Hoja1" xfId="2" xr:uid="{2EED68D0-CDC4-4092-A771-DFB23089DF7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37468</xdr:colOff>
      <xdr:row>3</xdr:row>
      <xdr:rowOff>144808</xdr:rowOff>
    </xdr:from>
    <xdr:to>
      <xdr:col>2</xdr:col>
      <xdr:colOff>1203462</xdr:colOff>
      <xdr:row>7</xdr:row>
      <xdr:rowOff>256954</xdr:rowOff>
    </xdr:to>
    <xdr:pic>
      <xdr:nvPicPr>
        <xdr:cNvPr id="2" name="Imagen 1">
          <a:extLst>
            <a:ext uri="{FF2B5EF4-FFF2-40B4-BE49-F238E27FC236}">
              <a16:creationId xmlns:a16="http://schemas.microsoft.com/office/drawing/2014/main" id="{7FD607B2-E04C-41E4-8BF0-7E884D8289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8568" y="782983"/>
          <a:ext cx="2509019" cy="1026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c&#237;o\Documents\UOH\ODEPA\Licitaci&#243;n%20ID%20688-7-LE23\Ejecuci&#243;n\Ficha%20de%20costos\cerezo_ohiggins_2016-17.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odepa-my.sharepoint.com/personal/ofuentes_odepa_gob_cl/Documents/Escritorio/APICOLA/Fichas%20de%20Costos/Ficha%20de%20costos%20Produccio&#769;n%20de%20Miel%20final%2005102023.xlsx" TargetMode="External"/><Relationship Id="rId1" Type="http://schemas.openxmlformats.org/officeDocument/2006/relationships/externalLinkPath" Target="/personal/ofuentes_odepa_gob_cl/Documents/Escritorio/APICOLA/Fichas%20de%20Costos/Ficha%20de%20costos%20Produccio&#769;n%20de%20Miel%20final%20051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rezo"/>
      <sheetName val="rdto_variable"/>
    </sheetNames>
    <sheetDataSet>
      <sheetData sheetId="0">
        <row r="14">
          <cell r="E14">
            <v>2200</v>
          </cell>
        </row>
        <row r="16">
          <cell r="E16">
            <v>1.4999999999999999E-2</v>
          </cell>
        </row>
        <row r="17">
          <cell r="E17">
            <v>12</v>
          </cell>
        </row>
        <row r="95">
          <cell r="J95">
            <v>527918.82500000007</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cha de Miel MN"/>
      <sheetName val="Ficha de Miel MCN"/>
      <sheetName val="Ficha de Miel MC"/>
      <sheetName val="Ficha de Miel MSur"/>
      <sheetName val="Ficha de Miel MA"/>
      <sheetName val="Procedimiento llenado de fichas"/>
    </sheetNames>
    <sheetDataSet>
      <sheetData sheetId="0"/>
      <sheetData sheetId="1"/>
      <sheetData sheetId="2">
        <row r="13">
          <cell r="E13">
            <v>2090</v>
          </cell>
        </row>
        <row r="14">
          <cell r="E14">
            <v>5837.8151260504201</v>
          </cell>
        </row>
        <row r="31">
          <cell r="J31">
            <v>1525000</v>
          </cell>
        </row>
        <row r="37">
          <cell r="J37">
            <v>836000</v>
          </cell>
        </row>
        <row r="63">
          <cell r="J63">
            <v>5183341.3781512603</v>
          </cell>
        </row>
        <row r="67">
          <cell r="J67">
            <v>377217.06890756305</v>
          </cell>
        </row>
        <row r="72">
          <cell r="J72">
            <v>396077.92235294112</v>
          </cell>
        </row>
        <row r="74">
          <cell r="J74">
            <v>8317636.3694117637</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B35A5-68C4-4D90-918F-53C21C61D575}">
  <sheetPr>
    <pageSetUpPr fitToPage="1"/>
  </sheetPr>
  <dimension ref="A1:R309"/>
  <sheetViews>
    <sheetView showGridLines="0" tabSelected="1" showWhiteSpace="0" view="pageBreakPreview" zoomScale="86" zoomScaleNormal="70" zoomScaleSheetLayoutView="86" zoomScalePageLayoutView="86" workbookViewId="0">
      <selection activeCell="K62" sqref="K62"/>
    </sheetView>
  </sheetViews>
  <sheetFormatPr baseColWidth="10" defaultRowHeight="14.25" x14ac:dyDescent="0.2"/>
  <cols>
    <col min="1" max="1" width="16.42578125" style="1" customWidth="1"/>
    <col min="2" max="3" width="18.7109375" style="72" customWidth="1"/>
    <col min="4" max="4" width="34.28515625" style="72" customWidth="1"/>
    <col min="5" max="5" width="18.85546875" style="72" customWidth="1"/>
    <col min="6" max="6" width="15.28515625" style="72" customWidth="1"/>
    <col min="7" max="7" width="18.7109375" style="240" customWidth="1"/>
    <col min="8" max="8" width="18.7109375" style="72" customWidth="1"/>
    <col min="9" max="9" width="19.85546875" style="72" customWidth="1"/>
    <col min="10" max="10" width="18.140625" style="72" bestFit="1" customWidth="1"/>
    <col min="11" max="11" width="24.85546875" style="3" customWidth="1"/>
    <col min="12" max="12" width="13.140625" style="1" customWidth="1"/>
    <col min="13" max="14" width="15.28515625" style="1" bestFit="1" customWidth="1"/>
    <col min="15" max="18" width="11.42578125" style="1"/>
    <col min="19" max="256" width="11.42578125" style="72"/>
    <col min="257" max="257" width="16.42578125" style="72" customWidth="1"/>
    <col min="258" max="259" width="18.7109375" style="72" customWidth="1"/>
    <col min="260" max="260" width="38.85546875" style="72" customWidth="1"/>
    <col min="261" max="261" width="15.7109375" style="72" customWidth="1"/>
    <col min="262" max="262" width="15.28515625" style="72" customWidth="1"/>
    <col min="263" max="264" width="18.7109375" style="72" customWidth="1"/>
    <col min="265" max="265" width="19.85546875" style="72" customWidth="1"/>
    <col min="266" max="266" width="15.28515625" style="72" customWidth="1"/>
    <col min="267" max="267" width="24.85546875" style="72" customWidth="1"/>
    <col min="268" max="268" width="13.140625" style="72" customWidth="1"/>
    <col min="269" max="270" width="15.28515625" style="72" bestFit="1" customWidth="1"/>
    <col min="271" max="512" width="11.42578125" style="72"/>
    <col min="513" max="513" width="16.42578125" style="72" customWidth="1"/>
    <col min="514" max="515" width="18.7109375" style="72" customWidth="1"/>
    <col min="516" max="516" width="38.85546875" style="72" customWidth="1"/>
    <col min="517" max="517" width="15.7109375" style="72" customWidth="1"/>
    <col min="518" max="518" width="15.28515625" style="72" customWidth="1"/>
    <col min="519" max="520" width="18.7109375" style="72" customWidth="1"/>
    <col min="521" max="521" width="19.85546875" style="72" customWidth="1"/>
    <col min="522" max="522" width="15.28515625" style="72" customWidth="1"/>
    <col min="523" max="523" width="24.85546875" style="72" customWidth="1"/>
    <col min="524" max="524" width="13.140625" style="72" customWidth="1"/>
    <col min="525" max="526" width="15.28515625" style="72" bestFit="1" customWidth="1"/>
    <col min="527" max="768" width="11.42578125" style="72"/>
    <col min="769" max="769" width="16.42578125" style="72" customWidth="1"/>
    <col min="770" max="771" width="18.7109375" style="72" customWidth="1"/>
    <col min="772" max="772" width="38.85546875" style="72" customWidth="1"/>
    <col min="773" max="773" width="15.7109375" style="72" customWidth="1"/>
    <col min="774" max="774" width="15.28515625" style="72" customWidth="1"/>
    <col min="775" max="776" width="18.7109375" style="72" customWidth="1"/>
    <col min="777" max="777" width="19.85546875" style="72" customWidth="1"/>
    <col min="778" max="778" width="15.28515625" style="72" customWidth="1"/>
    <col min="779" max="779" width="24.85546875" style="72" customWidth="1"/>
    <col min="780" max="780" width="13.140625" style="72" customWidth="1"/>
    <col min="781" max="782" width="15.28515625" style="72" bestFit="1" customWidth="1"/>
    <col min="783" max="1024" width="11.42578125" style="72"/>
    <col min="1025" max="1025" width="16.42578125" style="72" customWidth="1"/>
    <col min="1026" max="1027" width="18.7109375" style="72" customWidth="1"/>
    <col min="1028" max="1028" width="38.85546875" style="72" customWidth="1"/>
    <col min="1029" max="1029" width="15.7109375" style="72" customWidth="1"/>
    <col min="1030" max="1030" width="15.28515625" style="72" customWidth="1"/>
    <col min="1031" max="1032" width="18.7109375" style="72" customWidth="1"/>
    <col min="1033" max="1033" width="19.85546875" style="72" customWidth="1"/>
    <col min="1034" max="1034" width="15.28515625" style="72" customWidth="1"/>
    <col min="1035" max="1035" width="24.85546875" style="72" customWidth="1"/>
    <col min="1036" max="1036" width="13.140625" style="72" customWidth="1"/>
    <col min="1037" max="1038" width="15.28515625" style="72" bestFit="1" customWidth="1"/>
    <col min="1039" max="1280" width="11.42578125" style="72"/>
    <col min="1281" max="1281" width="16.42578125" style="72" customWidth="1"/>
    <col min="1282" max="1283" width="18.7109375" style="72" customWidth="1"/>
    <col min="1284" max="1284" width="38.85546875" style="72" customWidth="1"/>
    <col min="1285" max="1285" width="15.7109375" style="72" customWidth="1"/>
    <col min="1286" max="1286" width="15.28515625" style="72" customWidth="1"/>
    <col min="1287" max="1288" width="18.7109375" style="72" customWidth="1"/>
    <col min="1289" max="1289" width="19.85546875" style="72" customWidth="1"/>
    <col min="1290" max="1290" width="15.28515625" style="72" customWidth="1"/>
    <col min="1291" max="1291" width="24.85546875" style="72" customWidth="1"/>
    <col min="1292" max="1292" width="13.140625" style="72" customWidth="1"/>
    <col min="1293" max="1294" width="15.28515625" style="72" bestFit="1" customWidth="1"/>
    <col min="1295" max="1536" width="11.42578125" style="72"/>
    <col min="1537" max="1537" width="16.42578125" style="72" customWidth="1"/>
    <col min="1538" max="1539" width="18.7109375" style="72" customWidth="1"/>
    <col min="1540" max="1540" width="38.85546875" style="72" customWidth="1"/>
    <col min="1541" max="1541" width="15.7109375" style="72" customWidth="1"/>
    <col min="1542" max="1542" width="15.28515625" style="72" customWidth="1"/>
    <col min="1543" max="1544" width="18.7109375" style="72" customWidth="1"/>
    <col min="1545" max="1545" width="19.85546875" style="72" customWidth="1"/>
    <col min="1546" max="1546" width="15.28515625" style="72" customWidth="1"/>
    <col min="1547" max="1547" width="24.85546875" style="72" customWidth="1"/>
    <col min="1548" max="1548" width="13.140625" style="72" customWidth="1"/>
    <col min="1549" max="1550" width="15.28515625" style="72" bestFit="1" customWidth="1"/>
    <col min="1551" max="1792" width="11.42578125" style="72"/>
    <col min="1793" max="1793" width="16.42578125" style="72" customWidth="1"/>
    <col min="1794" max="1795" width="18.7109375" style="72" customWidth="1"/>
    <col min="1796" max="1796" width="38.85546875" style="72" customWidth="1"/>
    <col min="1797" max="1797" width="15.7109375" style="72" customWidth="1"/>
    <col min="1798" max="1798" width="15.28515625" style="72" customWidth="1"/>
    <col min="1799" max="1800" width="18.7109375" style="72" customWidth="1"/>
    <col min="1801" max="1801" width="19.85546875" style="72" customWidth="1"/>
    <col min="1802" max="1802" width="15.28515625" style="72" customWidth="1"/>
    <col min="1803" max="1803" width="24.85546875" style="72" customWidth="1"/>
    <col min="1804" max="1804" width="13.140625" style="72" customWidth="1"/>
    <col min="1805" max="1806" width="15.28515625" style="72" bestFit="1" customWidth="1"/>
    <col min="1807" max="2048" width="11.42578125" style="72"/>
    <col min="2049" max="2049" width="16.42578125" style="72" customWidth="1"/>
    <col min="2050" max="2051" width="18.7109375" style="72" customWidth="1"/>
    <col min="2052" max="2052" width="38.85546875" style="72" customWidth="1"/>
    <col min="2053" max="2053" width="15.7109375" style="72" customWidth="1"/>
    <col min="2054" max="2054" width="15.28515625" style="72" customWidth="1"/>
    <col min="2055" max="2056" width="18.7109375" style="72" customWidth="1"/>
    <col min="2057" max="2057" width="19.85546875" style="72" customWidth="1"/>
    <col min="2058" max="2058" width="15.28515625" style="72" customWidth="1"/>
    <col min="2059" max="2059" width="24.85546875" style="72" customWidth="1"/>
    <col min="2060" max="2060" width="13.140625" style="72" customWidth="1"/>
    <col min="2061" max="2062" width="15.28515625" style="72" bestFit="1" customWidth="1"/>
    <col min="2063" max="2304" width="11.42578125" style="72"/>
    <col min="2305" max="2305" width="16.42578125" style="72" customWidth="1"/>
    <col min="2306" max="2307" width="18.7109375" style="72" customWidth="1"/>
    <col min="2308" max="2308" width="38.85546875" style="72" customWidth="1"/>
    <col min="2309" max="2309" width="15.7109375" style="72" customWidth="1"/>
    <col min="2310" max="2310" width="15.28515625" style="72" customWidth="1"/>
    <col min="2311" max="2312" width="18.7109375" style="72" customWidth="1"/>
    <col min="2313" max="2313" width="19.85546875" style="72" customWidth="1"/>
    <col min="2314" max="2314" width="15.28515625" style="72" customWidth="1"/>
    <col min="2315" max="2315" width="24.85546875" style="72" customWidth="1"/>
    <col min="2316" max="2316" width="13.140625" style="72" customWidth="1"/>
    <col min="2317" max="2318" width="15.28515625" style="72" bestFit="1" customWidth="1"/>
    <col min="2319" max="2560" width="11.42578125" style="72"/>
    <col min="2561" max="2561" width="16.42578125" style="72" customWidth="1"/>
    <col min="2562" max="2563" width="18.7109375" style="72" customWidth="1"/>
    <col min="2564" max="2564" width="38.85546875" style="72" customWidth="1"/>
    <col min="2565" max="2565" width="15.7109375" style="72" customWidth="1"/>
    <col min="2566" max="2566" width="15.28515625" style="72" customWidth="1"/>
    <col min="2567" max="2568" width="18.7109375" style="72" customWidth="1"/>
    <col min="2569" max="2569" width="19.85546875" style="72" customWidth="1"/>
    <col min="2570" max="2570" width="15.28515625" style="72" customWidth="1"/>
    <col min="2571" max="2571" width="24.85546875" style="72" customWidth="1"/>
    <col min="2572" max="2572" width="13.140625" style="72" customWidth="1"/>
    <col min="2573" max="2574" width="15.28515625" style="72" bestFit="1" customWidth="1"/>
    <col min="2575" max="2816" width="11.42578125" style="72"/>
    <col min="2817" max="2817" width="16.42578125" style="72" customWidth="1"/>
    <col min="2818" max="2819" width="18.7109375" style="72" customWidth="1"/>
    <col min="2820" max="2820" width="38.85546875" style="72" customWidth="1"/>
    <col min="2821" max="2821" width="15.7109375" style="72" customWidth="1"/>
    <col min="2822" max="2822" width="15.28515625" style="72" customWidth="1"/>
    <col min="2823" max="2824" width="18.7109375" style="72" customWidth="1"/>
    <col min="2825" max="2825" width="19.85546875" style="72" customWidth="1"/>
    <col min="2826" max="2826" width="15.28515625" style="72" customWidth="1"/>
    <col min="2827" max="2827" width="24.85546875" style="72" customWidth="1"/>
    <col min="2828" max="2828" width="13.140625" style="72" customWidth="1"/>
    <col min="2829" max="2830" width="15.28515625" style="72" bestFit="1" customWidth="1"/>
    <col min="2831" max="3072" width="11.42578125" style="72"/>
    <col min="3073" max="3073" width="16.42578125" style="72" customWidth="1"/>
    <col min="3074" max="3075" width="18.7109375" style="72" customWidth="1"/>
    <col min="3076" max="3076" width="38.85546875" style="72" customWidth="1"/>
    <col min="3077" max="3077" width="15.7109375" style="72" customWidth="1"/>
    <col min="3078" max="3078" width="15.28515625" style="72" customWidth="1"/>
    <col min="3079" max="3080" width="18.7109375" style="72" customWidth="1"/>
    <col min="3081" max="3081" width="19.85546875" style="72" customWidth="1"/>
    <col min="3082" max="3082" width="15.28515625" style="72" customWidth="1"/>
    <col min="3083" max="3083" width="24.85546875" style="72" customWidth="1"/>
    <col min="3084" max="3084" width="13.140625" style="72" customWidth="1"/>
    <col min="3085" max="3086" width="15.28515625" style="72" bestFit="1" customWidth="1"/>
    <col min="3087" max="3328" width="11.42578125" style="72"/>
    <col min="3329" max="3329" width="16.42578125" style="72" customWidth="1"/>
    <col min="3330" max="3331" width="18.7109375" style="72" customWidth="1"/>
    <col min="3332" max="3332" width="38.85546875" style="72" customWidth="1"/>
    <col min="3333" max="3333" width="15.7109375" style="72" customWidth="1"/>
    <col min="3334" max="3334" width="15.28515625" style="72" customWidth="1"/>
    <col min="3335" max="3336" width="18.7109375" style="72" customWidth="1"/>
    <col min="3337" max="3337" width="19.85546875" style="72" customWidth="1"/>
    <col min="3338" max="3338" width="15.28515625" style="72" customWidth="1"/>
    <col min="3339" max="3339" width="24.85546875" style="72" customWidth="1"/>
    <col min="3340" max="3340" width="13.140625" style="72" customWidth="1"/>
    <col min="3341" max="3342" width="15.28515625" style="72" bestFit="1" customWidth="1"/>
    <col min="3343" max="3584" width="11.42578125" style="72"/>
    <col min="3585" max="3585" width="16.42578125" style="72" customWidth="1"/>
    <col min="3586" max="3587" width="18.7109375" style="72" customWidth="1"/>
    <col min="3588" max="3588" width="38.85546875" style="72" customWidth="1"/>
    <col min="3589" max="3589" width="15.7109375" style="72" customWidth="1"/>
    <col min="3590" max="3590" width="15.28515625" style="72" customWidth="1"/>
    <col min="3591" max="3592" width="18.7109375" style="72" customWidth="1"/>
    <col min="3593" max="3593" width="19.85546875" style="72" customWidth="1"/>
    <col min="3594" max="3594" width="15.28515625" style="72" customWidth="1"/>
    <col min="3595" max="3595" width="24.85546875" style="72" customWidth="1"/>
    <col min="3596" max="3596" width="13.140625" style="72" customWidth="1"/>
    <col min="3597" max="3598" width="15.28515625" style="72" bestFit="1" customWidth="1"/>
    <col min="3599" max="3840" width="11.42578125" style="72"/>
    <col min="3841" max="3841" width="16.42578125" style="72" customWidth="1"/>
    <col min="3842" max="3843" width="18.7109375" style="72" customWidth="1"/>
    <col min="3844" max="3844" width="38.85546875" style="72" customWidth="1"/>
    <col min="3845" max="3845" width="15.7109375" style="72" customWidth="1"/>
    <col min="3846" max="3846" width="15.28515625" style="72" customWidth="1"/>
    <col min="3847" max="3848" width="18.7109375" style="72" customWidth="1"/>
    <col min="3849" max="3849" width="19.85546875" style="72" customWidth="1"/>
    <col min="3850" max="3850" width="15.28515625" style="72" customWidth="1"/>
    <col min="3851" max="3851" width="24.85546875" style="72" customWidth="1"/>
    <col min="3852" max="3852" width="13.140625" style="72" customWidth="1"/>
    <col min="3853" max="3854" width="15.28515625" style="72" bestFit="1" customWidth="1"/>
    <col min="3855" max="4096" width="11.42578125" style="72"/>
    <col min="4097" max="4097" width="16.42578125" style="72" customWidth="1"/>
    <col min="4098" max="4099" width="18.7109375" style="72" customWidth="1"/>
    <col min="4100" max="4100" width="38.85546875" style="72" customWidth="1"/>
    <col min="4101" max="4101" width="15.7109375" style="72" customWidth="1"/>
    <col min="4102" max="4102" width="15.28515625" style="72" customWidth="1"/>
    <col min="4103" max="4104" width="18.7109375" style="72" customWidth="1"/>
    <col min="4105" max="4105" width="19.85546875" style="72" customWidth="1"/>
    <col min="4106" max="4106" width="15.28515625" style="72" customWidth="1"/>
    <col min="4107" max="4107" width="24.85546875" style="72" customWidth="1"/>
    <col min="4108" max="4108" width="13.140625" style="72" customWidth="1"/>
    <col min="4109" max="4110" width="15.28515625" style="72" bestFit="1" customWidth="1"/>
    <col min="4111" max="4352" width="11.42578125" style="72"/>
    <col min="4353" max="4353" width="16.42578125" style="72" customWidth="1"/>
    <col min="4354" max="4355" width="18.7109375" style="72" customWidth="1"/>
    <col min="4356" max="4356" width="38.85546875" style="72" customWidth="1"/>
    <col min="4357" max="4357" width="15.7109375" style="72" customWidth="1"/>
    <col min="4358" max="4358" width="15.28515625" style="72" customWidth="1"/>
    <col min="4359" max="4360" width="18.7109375" style="72" customWidth="1"/>
    <col min="4361" max="4361" width="19.85546875" style="72" customWidth="1"/>
    <col min="4362" max="4362" width="15.28515625" style="72" customWidth="1"/>
    <col min="4363" max="4363" width="24.85546875" style="72" customWidth="1"/>
    <col min="4364" max="4364" width="13.140625" style="72" customWidth="1"/>
    <col min="4365" max="4366" width="15.28515625" style="72" bestFit="1" customWidth="1"/>
    <col min="4367" max="4608" width="11.42578125" style="72"/>
    <col min="4609" max="4609" width="16.42578125" style="72" customWidth="1"/>
    <col min="4610" max="4611" width="18.7109375" style="72" customWidth="1"/>
    <col min="4612" max="4612" width="38.85546875" style="72" customWidth="1"/>
    <col min="4613" max="4613" width="15.7109375" style="72" customWidth="1"/>
    <col min="4614" max="4614" width="15.28515625" style="72" customWidth="1"/>
    <col min="4615" max="4616" width="18.7109375" style="72" customWidth="1"/>
    <col min="4617" max="4617" width="19.85546875" style="72" customWidth="1"/>
    <col min="4618" max="4618" width="15.28515625" style="72" customWidth="1"/>
    <col min="4619" max="4619" width="24.85546875" style="72" customWidth="1"/>
    <col min="4620" max="4620" width="13.140625" style="72" customWidth="1"/>
    <col min="4621" max="4622" width="15.28515625" style="72" bestFit="1" customWidth="1"/>
    <col min="4623" max="4864" width="11.42578125" style="72"/>
    <col min="4865" max="4865" width="16.42578125" style="72" customWidth="1"/>
    <col min="4866" max="4867" width="18.7109375" style="72" customWidth="1"/>
    <col min="4868" max="4868" width="38.85546875" style="72" customWidth="1"/>
    <col min="4869" max="4869" width="15.7109375" style="72" customWidth="1"/>
    <col min="4870" max="4870" width="15.28515625" style="72" customWidth="1"/>
    <col min="4871" max="4872" width="18.7109375" style="72" customWidth="1"/>
    <col min="4873" max="4873" width="19.85546875" style="72" customWidth="1"/>
    <col min="4874" max="4874" width="15.28515625" style="72" customWidth="1"/>
    <col min="4875" max="4875" width="24.85546875" style="72" customWidth="1"/>
    <col min="4876" max="4876" width="13.140625" style="72" customWidth="1"/>
    <col min="4877" max="4878" width="15.28515625" style="72" bestFit="1" customWidth="1"/>
    <col min="4879" max="5120" width="11.42578125" style="72"/>
    <col min="5121" max="5121" width="16.42578125" style="72" customWidth="1"/>
    <col min="5122" max="5123" width="18.7109375" style="72" customWidth="1"/>
    <col min="5124" max="5124" width="38.85546875" style="72" customWidth="1"/>
    <col min="5125" max="5125" width="15.7109375" style="72" customWidth="1"/>
    <col min="5126" max="5126" width="15.28515625" style="72" customWidth="1"/>
    <col min="5127" max="5128" width="18.7109375" style="72" customWidth="1"/>
    <col min="5129" max="5129" width="19.85546875" style="72" customWidth="1"/>
    <col min="5130" max="5130" width="15.28515625" style="72" customWidth="1"/>
    <col min="5131" max="5131" width="24.85546875" style="72" customWidth="1"/>
    <col min="5132" max="5132" width="13.140625" style="72" customWidth="1"/>
    <col min="5133" max="5134" width="15.28515625" style="72" bestFit="1" customWidth="1"/>
    <col min="5135" max="5376" width="11.42578125" style="72"/>
    <col min="5377" max="5377" width="16.42578125" style="72" customWidth="1"/>
    <col min="5378" max="5379" width="18.7109375" style="72" customWidth="1"/>
    <col min="5380" max="5380" width="38.85546875" style="72" customWidth="1"/>
    <col min="5381" max="5381" width="15.7109375" style="72" customWidth="1"/>
    <col min="5382" max="5382" width="15.28515625" style="72" customWidth="1"/>
    <col min="5383" max="5384" width="18.7109375" style="72" customWidth="1"/>
    <col min="5385" max="5385" width="19.85546875" style="72" customWidth="1"/>
    <col min="5386" max="5386" width="15.28515625" style="72" customWidth="1"/>
    <col min="5387" max="5387" width="24.85546875" style="72" customWidth="1"/>
    <col min="5388" max="5388" width="13.140625" style="72" customWidth="1"/>
    <col min="5389" max="5390" width="15.28515625" style="72" bestFit="1" customWidth="1"/>
    <col min="5391" max="5632" width="11.42578125" style="72"/>
    <col min="5633" max="5633" width="16.42578125" style="72" customWidth="1"/>
    <col min="5634" max="5635" width="18.7109375" style="72" customWidth="1"/>
    <col min="5636" max="5636" width="38.85546875" style="72" customWidth="1"/>
    <col min="5637" max="5637" width="15.7109375" style="72" customWidth="1"/>
    <col min="5638" max="5638" width="15.28515625" style="72" customWidth="1"/>
    <col min="5639" max="5640" width="18.7109375" style="72" customWidth="1"/>
    <col min="5641" max="5641" width="19.85546875" style="72" customWidth="1"/>
    <col min="5642" max="5642" width="15.28515625" style="72" customWidth="1"/>
    <col min="5643" max="5643" width="24.85546875" style="72" customWidth="1"/>
    <col min="5644" max="5644" width="13.140625" style="72" customWidth="1"/>
    <col min="5645" max="5646" width="15.28515625" style="72" bestFit="1" customWidth="1"/>
    <col min="5647" max="5888" width="11.42578125" style="72"/>
    <col min="5889" max="5889" width="16.42578125" style="72" customWidth="1"/>
    <col min="5890" max="5891" width="18.7109375" style="72" customWidth="1"/>
    <col min="5892" max="5892" width="38.85546875" style="72" customWidth="1"/>
    <col min="5893" max="5893" width="15.7109375" style="72" customWidth="1"/>
    <col min="5894" max="5894" width="15.28515625" style="72" customWidth="1"/>
    <col min="5895" max="5896" width="18.7109375" style="72" customWidth="1"/>
    <col min="5897" max="5897" width="19.85546875" style="72" customWidth="1"/>
    <col min="5898" max="5898" width="15.28515625" style="72" customWidth="1"/>
    <col min="5899" max="5899" width="24.85546875" style="72" customWidth="1"/>
    <col min="5900" max="5900" width="13.140625" style="72" customWidth="1"/>
    <col min="5901" max="5902" width="15.28515625" style="72" bestFit="1" customWidth="1"/>
    <col min="5903" max="6144" width="11.42578125" style="72"/>
    <col min="6145" max="6145" width="16.42578125" style="72" customWidth="1"/>
    <col min="6146" max="6147" width="18.7109375" style="72" customWidth="1"/>
    <col min="6148" max="6148" width="38.85546875" style="72" customWidth="1"/>
    <col min="6149" max="6149" width="15.7109375" style="72" customWidth="1"/>
    <col min="6150" max="6150" width="15.28515625" style="72" customWidth="1"/>
    <col min="6151" max="6152" width="18.7109375" style="72" customWidth="1"/>
    <col min="6153" max="6153" width="19.85546875" style="72" customWidth="1"/>
    <col min="6154" max="6154" width="15.28515625" style="72" customWidth="1"/>
    <col min="6155" max="6155" width="24.85546875" style="72" customWidth="1"/>
    <col min="6156" max="6156" width="13.140625" style="72" customWidth="1"/>
    <col min="6157" max="6158" width="15.28515625" style="72" bestFit="1" customWidth="1"/>
    <col min="6159" max="6400" width="11.42578125" style="72"/>
    <col min="6401" max="6401" width="16.42578125" style="72" customWidth="1"/>
    <col min="6402" max="6403" width="18.7109375" style="72" customWidth="1"/>
    <col min="6404" max="6404" width="38.85546875" style="72" customWidth="1"/>
    <col min="6405" max="6405" width="15.7109375" style="72" customWidth="1"/>
    <col min="6406" max="6406" width="15.28515625" style="72" customWidth="1"/>
    <col min="6407" max="6408" width="18.7109375" style="72" customWidth="1"/>
    <col min="6409" max="6409" width="19.85546875" style="72" customWidth="1"/>
    <col min="6410" max="6410" width="15.28515625" style="72" customWidth="1"/>
    <col min="6411" max="6411" width="24.85546875" style="72" customWidth="1"/>
    <col min="6412" max="6412" width="13.140625" style="72" customWidth="1"/>
    <col min="6413" max="6414" width="15.28515625" style="72" bestFit="1" customWidth="1"/>
    <col min="6415" max="6656" width="11.42578125" style="72"/>
    <col min="6657" max="6657" width="16.42578125" style="72" customWidth="1"/>
    <col min="6658" max="6659" width="18.7109375" style="72" customWidth="1"/>
    <col min="6660" max="6660" width="38.85546875" style="72" customWidth="1"/>
    <col min="6661" max="6661" width="15.7109375" style="72" customWidth="1"/>
    <col min="6662" max="6662" width="15.28515625" style="72" customWidth="1"/>
    <col min="6663" max="6664" width="18.7109375" style="72" customWidth="1"/>
    <col min="6665" max="6665" width="19.85546875" style="72" customWidth="1"/>
    <col min="6666" max="6666" width="15.28515625" style="72" customWidth="1"/>
    <col min="6667" max="6667" width="24.85546875" style="72" customWidth="1"/>
    <col min="6668" max="6668" width="13.140625" style="72" customWidth="1"/>
    <col min="6669" max="6670" width="15.28515625" style="72" bestFit="1" customWidth="1"/>
    <col min="6671" max="6912" width="11.42578125" style="72"/>
    <col min="6913" max="6913" width="16.42578125" style="72" customWidth="1"/>
    <col min="6914" max="6915" width="18.7109375" style="72" customWidth="1"/>
    <col min="6916" max="6916" width="38.85546875" style="72" customWidth="1"/>
    <col min="6917" max="6917" width="15.7109375" style="72" customWidth="1"/>
    <col min="6918" max="6918" width="15.28515625" style="72" customWidth="1"/>
    <col min="6919" max="6920" width="18.7109375" style="72" customWidth="1"/>
    <col min="6921" max="6921" width="19.85546875" style="72" customWidth="1"/>
    <col min="6922" max="6922" width="15.28515625" style="72" customWidth="1"/>
    <col min="6923" max="6923" width="24.85546875" style="72" customWidth="1"/>
    <col min="6924" max="6924" width="13.140625" style="72" customWidth="1"/>
    <col min="6925" max="6926" width="15.28515625" style="72" bestFit="1" customWidth="1"/>
    <col min="6927" max="7168" width="11.42578125" style="72"/>
    <col min="7169" max="7169" width="16.42578125" style="72" customWidth="1"/>
    <col min="7170" max="7171" width="18.7109375" style="72" customWidth="1"/>
    <col min="7172" max="7172" width="38.85546875" style="72" customWidth="1"/>
    <col min="7173" max="7173" width="15.7109375" style="72" customWidth="1"/>
    <col min="7174" max="7174" width="15.28515625" style="72" customWidth="1"/>
    <col min="7175" max="7176" width="18.7109375" style="72" customWidth="1"/>
    <col min="7177" max="7177" width="19.85546875" style="72" customWidth="1"/>
    <col min="7178" max="7178" width="15.28515625" style="72" customWidth="1"/>
    <col min="7179" max="7179" width="24.85546875" style="72" customWidth="1"/>
    <col min="7180" max="7180" width="13.140625" style="72" customWidth="1"/>
    <col min="7181" max="7182" width="15.28515625" style="72" bestFit="1" customWidth="1"/>
    <col min="7183" max="7424" width="11.42578125" style="72"/>
    <col min="7425" max="7425" width="16.42578125" style="72" customWidth="1"/>
    <col min="7426" max="7427" width="18.7109375" style="72" customWidth="1"/>
    <col min="7428" max="7428" width="38.85546875" style="72" customWidth="1"/>
    <col min="7429" max="7429" width="15.7109375" style="72" customWidth="1"/>
    <col min="7430" max="7430" width="15.28515625" style="72" customWidth="1"/>
    <col min="7431" max="7432" width="18.7109375" style="72" customWidth="1"/>
    <col min="7433" max="7433" width="19.85546875" style="72" customWidth="1"/>
    <col min="7434" max="7434" width="15.28515625" style="72" customWidth="1"/>
    <col min="7435" max="7435" width="24.85546875" style="72" customWidth="1"/>
    <col min="7436" max="7436" width="13.140625" style="72" customWidth="1"/>
    <col min="7437" max="7438" width="15.28515625" style="72" bestFit="1" customWidth="1"/>
    <col min="7439" max="7680" width="11.42578125" style="72"/>
    <col min="7681" max="7681" width="16.42578125" style="72" customWidth="1"/>
    <col min="7682" max="7683" width="18.7109375" style="72" customWidth="1"/>
    <col min="7684" max="7684" width="38.85546875" style="72" customWidth="1"/>
    <col min="7685" max="7685" width="15.7109375" style="72" customWidth="1"/>
    <col min="7686" max="7686" width="15.28515625" style="72" customWidth="1"/>
    <col min="7687" max="7688" width="18.7109375" style="72" customWidth="1"/>
    <col min="7689" max="7689" width="19.85546875" style="72" customWidth="1"/>
    <col min="7690" max="7690" width="15.28515625" style="72" customWidth="1"/>
    <col min="7691" max="7691" width="24.85546875" style="72" customWidth="1"/>
    <col min="7692" max="7692" width="13.140625" style="72" customWidth="1"/>
    <col min="7693" max="7694" width="15.28515625" style="72" bestFit="1" customWidth="1"/>
    <col min="7695" max="7936" width="11.42578125" style="72"/>
    <col min="7937" max="7937" width="16.42578125" style="72" customWidth="1"/>
    <col min="7938" max="7939" width="18.7109375" style="72" customWidth="1"/>
    <col min="7940" max="7940" width="38.85546875" style="72" customWidth="1"/>
    <col min="7941" max="7941" width="15.7109375" style="72" customWidth="1"/>
    <col min="7942" max="7942" width="15.28515625" style="72" customWidth="1"/>
    <col min="7943" max="7944" width="18.7109375" style="72" customWidth="1"/>
    <col min="7945" max="7945" width="19.85546875" style="72" customWidth="1"/>
    <col min="7946" max="7946" width="15.28515625" style="72" customWidth="1"/>
    <col min="7947" max="7947" width="24.85546875" style="72" customWidth="1"/>
    <col min="7948" max="7948" width="13.140625" style="72" customWidth="1"/>
    <col min="7949" max="7950" width="15.28515625" style="72" bestFit="1" customWidth="1"/>
    <col min="7951" max="8192" width="11.42578125" style="72"/>
    <col min="8193" max="8193" width="16.42578125" style="72" customWidth="1"/>
    <col min="8194" max="8195" width="18.7109375" style="72" customWidth="1"/>
    <col min="8196" max="8196" width="38.85546875" style="72" customWidth="1"/>
    <col min="8197" max="8197" width="15.7109375" style="72" customWidth="1"/>
    <col min="8198" max="8198" width="15.28515625" style="72" customWidth="1"/>
    <col min="8199" max="8200" width="18.7109375" style="72" customWidth="1"/>
    <col min="8201" max="8201" width="19.85546875" style="72" customWidth="1"/>
    <col min="8202" max="8202" width="15.28515625" style="72" customWidth="1"/>
    <col min="8203" max="8203" width="24.85546875" style="72" customWidth="1"/>
    <col min="8204" max="8204" width="13.140625" style="72" customWidth="1"/>
    <col min="8205" max="8206" width="15.28515625" style="72" bestFit="1" customWidth="1"/>
    <col min="8207" max="8448" width="11.42578125" style="72"/>
    <col min="8449" max="8449" width="16.42578125" style="72" customWidth="1"/>
    <col min="8450" max="8451" width="18.7109375" style="72" customWidth="1"/>
    <col min="8452" max="8452" width="38.85546875" style="72" customWidth="1"/>
    <col min="8453" max="8453" width="15.7109375" style="72" customWidth="1"/>
    <col min="8454" max="8454" width="15.28515625" style="72" customWidth="1"/>
    <col min="8455" max="8456" width="18.7109375" style="72" customWidth="1"/>
    <col min="8457" max="8457" width="19.85546875" style="72" customWidth="1"/>
    <col min="8458" max="8458" width="15.28515625" style="72" customWidth="1"/>
    <col min="8459" max="8459" width="24.85546875" style="72" customWidth="1"/>
    <col min="8460" max="8460" width="13.140625" style="72" customWidth="1"/>
    <col min="8461" max="8462" width="15.28515625" style="72" bestFit="1" customWidth="1"/>
    <col min="8463" max="8704" width="11.42578125" style="72"/>
    <col min="8705" max="8705" width="16.42578125" style="72" customWidth="1"/>
    <col min="8706" max="8707" width="18.7109375" style="72" customWidth="1"/>
    <col min="8708" max="8708" width="38.85546875" style="72" customWidth="1"/>
    <col min="8709" max="8709" width="15.7109375" style="72" customWidth="1"/>
    <col min="8710" max="8710" width="15.28515625" style="72" customWidth="1"/>
    <col min="8711" max="8712" width="18.7109375" style="72" customWidth="1"/>
    <col min="8713" max="8713" width="19.85546875" style="72" customWidth="1"/>
    <col min="8714" max="8714" width="15.28515625" style="72" customWidth="1"/>
    <col min="8715" max="8715" width="24.85546875" style="72" customWidth="1"/>
    <col min="8716" max="8716" width="13.140625" style="72" customWidth="1"/>
    <col min="8717" max="8718" width="15.28515625" style="72" bestFit="1" customWidth="1"/>
    <col min="8719" max="8960" width="11.42578125" style="72"/>
    <col min="8961" max="8961" width="16.42578125" style="72" customWidth="1"/>
    <col min="8962" max="8963" width="18.7109375" style="72" customWidth="1"/>
    <col min="8964" max="8964" width="38.85546875" style="72" customWidth="1"/>
    <col min="8965" max="8965" width="15.7109375" style="72" customWidth="1"/>
    <col min="8966" max="8966" width="15.28515625" style="72" customWidth="1"/>
    <col min="8967" max="8968" width="18.7109375" style="72" customWidth="1"/>
    <col min="8969" max="8969" width="19.85546875" style="72" customWidth="1"/>
    <col min="8970" max="8970" width="15.28515625" style="72" customWidth="1"/>
    <col min="8971" max="8971" width="24.85546875" style="72" customWidth="1"/>
    <col min="8972" max="8972" width="13.140625" style="72" customWidth="1"/>
    <col min="8973" max="8974" width="15.28515625" style="72" bestFit="1" customWidth="1"/>
    <col min="8975" max="9216" width="11.42578125" style="72"/>
    <col min="9217" max="9217" width="16.42578125" style="72" customWidth="1"/>
    <col min="9218" max="9219" width="18.7109375" style="72" customWidth="1"/>
    <col min="9220" max="9220" width="38.85546875" style="72" customWidth="1"/>
    <col min="9221" max="9221" width="15.7109375" style="72" customWidth="1"/>
    <col min="9222" max="9222" width="15.28515625" style="72" customWidth="1"/>
    <col min="9223" max="9224" width="18.7109375" style="72" customWidth="1"/>
    <col min="9225" max="9225" width="19.85546875" style="72" customWidth="1"/>
    <col min="9226" max="9226" width="15.28515625" style="72" customWidth="1"/>
    <col min="9227" max="9227" width="24.85546875" style="72" customWidth="1"/>
    <col min="9228" max="9228" width="13.140625" style="72" customWidth="1"/>
    <col min="9229" max="9230" width="15.28515625" style="72" bestFit="1" customWidth="1"/>
    <col min="9231" max="9472" width="11.42578125" style="72"/>
    <col min="9473" max="9473" width="16.42578125" style="72" customWidth="1"/>
    <col min="9474" max="9475" width="18.7109375" style="72" customWidth="1"/>
    <col min="9476" max="9476" width="38.85546875" style="72" customWidth="1"/>
    <col min="9477" max="9477" width="15.7109375" style="72" customWidth="1"/>
    <col min="9478" max="9478" width="15.28515625" style="72" customWidth="1"/>
    <col min="9479" max="9480" width="18.7109375" style="72" customWidth="1"/>
    <col min="9481" max="9481" width="19.85546875" style="72" customWidth="1"/>
    <col min="9482" max="9482" width="15.28515625" style="72" customWidth="1"/>
    <col min="9483" max="9483" width="24.85546875" style="72" customWidth="1"/>
    <col min="9484" max="9484" width="13.140625" style="72" customWidth="1"/>
    <col min="9485" max="9486" width="15.28515625" style="72" bestFit="1" customWidth="1"/>
    <col min="9487" max="9728" width="11.42578125" style="72"/>
    <col min="9729" max="9729" width="16.42578125" style="72" customWidth="1"/>
    <col min="9730" max="9731" width="18.7109375" style="72" customWidth="1"/>
    <col min="9732" max="9732" width="38.85546875" style="72" customWidth="1"/>
    <col min="9733" max="9733" width="15.7109375" style="72" customWidth="1"/>
    <col min="9734" max="9734" width="15.28515625" style="72" customWidth="1"/>
    <col min="9735" max="9736" width="18.7109375" style="72" customWidth="1"/>
    <col min="9737" max="9737" width="19.85546875" style="72" customWidth="1"/>
    <col min="9738" max="9738" width="15.28515625" style="72" customWidth="1"/>
    <col min="9739" max="9739" width="24.85546875" style="72" customWidth="1"/>
    <col min="9740" max="9740" width="13.140625" style="72" customWidth="1"/>
    <col min="9741" max="9742" width="15.28515625" style="72" bestFit="1" customWidth="1"/>
    <col min="9743" max="9984" width="11.42578125" style="72"/>
    <col min="9985" max="9985" width="16.42578125" style="72" customWidth="1"/>
    <col min="9986" max="9987" width="18.7109375" style="72" customWidth="1"/>
    <col min="9988" max="9988" width="38.85546875" style="72" customWidth="1"/>
    <col min="9989" max="9989" width="15.7109375" style="72" customWidth="1"/>
    <col min="9990" max="9990" width="15.28515625" style="72" customWidth="1"/>
    <col min="9991" max="9992" width="18.7109375" style="72" customWidth="1"/>
    <col min="9993" max="9993" width="19.85546875" style="72" customWidth="1"/>
    <col min="9994" max="9994" width="15.28515625" style="72" customWidth="1"/>
    <col min="9995" max="9995" width="24.85546875" style="72" customWidth="1"/>
    <col min="9996" max="9996" width="13.140625" style="72" customWidth="1"/>
    <col min="9997" max="9998" width="15.28515625" style="72" bestFit="1" customWidth="1"/>
    <col min="9999" max="10240" width="11.42578125" style="72"/>
    <col min="10241" max="10241" width="16.42578125" style="72" customWidth="1"/>
    <col min="10242" max="10243" width="18.7109375" style="72" customWidth="1"/>
    <col min="10244" max="10244" width="38.85546875" style="72" customWidth="1"/>
    <col min="10245" max="10245" width="15.7109375" style="72" customWidth="1"/>
    <col min="10246" max="10246" width="15.28515625" style="72" customWidth="1"/>
    <col min="10247" max="10248" width="18.7109375" style="72" customWidth="1"/>
    <col min="10249" max="10249" width="19.85546875" style="72" customWidth="1"/>
    <col min="10250" max="10250" width="15.28515625" style="72" customWidth="1"/>
    <col min="10251" max="10251" width="24.85546875" style="72" customWidth="1"/>
    <col min="10252" max="10252" width="13.140625" style="72" customWidth="1"/>
    <col min="10253" max="10254" width="15.28515625" style="72" bestFit="1" customWidth="1"/>
    <col min="10255" max="10496" width="11.42578125" style="72"/>
    <col min="10497" max="10497" width="16.42578125" style="72" customWidth="1"/>
    <col min="10498" max="10499" width="18.7109375" style="72" customWidth="1"/>
    <col min="10500" max="10500" width="38.85546875" style="72" customWidth="1"/>
    <col min="10501" max="10501" width="15.7109375" style="72" customWidth="1"/>
    <col min="10502" max="10502" width="15.28515625" style="72" customWidth="1"/>
    <col min="10503" max="10504" width="18.7109375" style="72" customWidth="1"/>
    <col min="10505" max="10505" width="19.85546875" style="72" customWidth="1"/>
    <col min="10506" max="10506" width="15.28515625" style="72" customWidth="1"/>
    <col min="10507" max="10507" width="24.85546875" style="72" customWidth="1"/>
    <col min="10508" max="10508" width="13.140625" style="72" customWidth="1"/>
    <col min="10509" max="10510" width="15.28515625" style="72" bestFit="1" customWidth="1"/>
    <col min="10511" max="10752" width="11.42578125" style="72"/>
    <col min="10753" max="10753" width="16.42578125" style="72" customWidth="1"/>
    <col min="10754" max="10755" width="18.7109375" style="72" customWidth="1"/>
    <col min="10756" max="10756" width="38.85546875" style="72" customWidth="1"/>
    <col min="10757" max="10757" width="15.7109375" style="72" customWidth="1"/>
    <col min="10758" max="10758" width="15.28515625" style="72" customWidth="1"/>
    <col min="10759" max="10760" width="18.7109375" style="72" customWidth="1"/>
    <col min="10761" max="10761" width="19.85546875" style="72" customWidth="1"/>
    <col min="10762" max="10762" width="15.28515625" style="72" customWidth="1"/>
    <col min="10763" max="10763" width="24.85546875" style="72" customWidth="1"/>
    <col min="10764" max="10764" width="13.140625" style="72" customWidth="1"/>
    <col min="10765" max="10766" width="15.28515625" style="72" bestFit="1" customWidth="1"/>
    <col min="10767" max="11008" width="11.42578125" style="72"/>
    <col min="11009" max="11009" width="16.42578125" style="72" customWidth="1"/>
    <col min="11010" max="11011" width="18.7109375" style="72" customWidth="1"/>
    <col min="11012" max="11012" width="38.85546875" style="72" customWidth="1"/>
    <col min="11013" max="11013" width="15.7109375" style="72" customWidth="1"/>
    <col min="11014" max="11014" width="15.28515625" style="72" customWidth="1"/>
    <col min="11015" max="11016" width="18.7109375" style="72" customWidth="1"/>
    <col min="11017" max="11017" width="19.85546875" style="72" customWidth="1"/>
    <col min="11018" max="11018" width="15.28515625" style="72" customWidth="1"/>
    <col min="11019" max="11019" width="24.85546875" style="72" customWidth="1"/>
    <col min="11020" max="11020" width="13.140625" style="72" customWidth="1"/>
    <col min="11021" max="11022" width="15.28515625" style="72" bestFit="1" customWidth="1"/>
    <col min="11023" max="11264" width="11.42578125" style="72"/>
    <col min="11265" max="11265" width="16.42578125" style="72" customWidth="1"/>
    <col min="11266" max="11267" width="18.7109375" style="72" customWidth="1"/>
    <col min="11268" max="11268" width="38.85546875" style="72" customWidth="1"/>
    <col min="11269" max="11269" width="15.7109375" style="72" customWidth="1"/>
    <col min="11270" max="11270" width="15.28515625" style="72" customWidth="1"/>
    <col min="11271" max="11272" width="18.7109375" style="72" customWidth="1"/>
    <col min="11273" max="11273" width="19.85546875" style="72" customWidth="1"/>
    <col min="11274" max="11274" width="15.28515625" style="72" customWidth="1"/>
    <col min="11275" max="11275" width="24.85546875" style="72" customWidth="1"/>
    <col min="11276" max="11276" width="13.140625" style="72" customWidth="1"/>
    <col min="11277" max="11278" width="15.28515625" style="72" bestFit="1" customWidth="1"/>
    <col min="11279" max="11520" width="11.42578125" style="72"/>
    <col min="11521" max="11521" width="16.42578125" style="72" customWidth="1"/>
    <col min="11522" max="11523" width="18.7109375" style="72" customWidth="1"/>
    <col min="11524" max="11524" width="38.85546875" style="72" customWidth="1"/>
    <col min="11525" max="11525" width="15.7109375" style="72" customWidth="1"/>
    <col min="11526" max="11526" width="15.28515625" style="72" customWidth="1"/>
    <col min="11527" max="11528" width="18.7109375" style="72" customWidth="1"/>
    <col min="11529" max="11529" width="19.85546875" style="72" customWidth="1"/>
    <col min="11530" max="11530" width="15.28515625" style="72" customWidth="1"/>
    <col min="11531" max="11531" width="24.85546875" style="72" customWidth="1"/>
    <col min="11532" max="11532" width="13.140625" style="72" customWidth="1"/>
    <col min="11533" max="11534" width="15.28515625" style="72" bestFit="1" customWidth="1"/>
    <col min="11535" max="11776" width="11.42578125" style="72"/>
    <col min="11777" max="11777" width="16.42578125" style="72" customWidth="1"/>
    <col min="11778" max="11779" width="18.7109375" style="72" customWidth="1"/>
    <col min="11780" max="11780" width="38.85546875" style="72" customWidth="1"/>
    <col min="11781" max="11781" width="15.7109375" style="72" customWidth="1"/>
    <col min="11782" max="11782" width="15.28515625" style="72" customWidth="1"/>
    <col min="11783" max="11784" width="18.7109375" style="72" customWidth="1"/>
    <col min="11785" max="11785" width="19.85546875" style="72" customWidth="1"/>
    <col min="11786" max="11786" width="15.28515625" style="72" customWidth="1"/>
    <col min="11787" max="11787" width="24.85546875" style="72" customWidth="1"/>
    <col min="11788" max="11788" width="13.140625" style="72" customWidth="1"/>
    <col min="11789" max="11790" width="15.28515625" style="72" bestFit="1" customWidth="1"/>
    <col min="11791" max="12032" width="11.42578125" style="72"/>
    <col min="12033" max="12033" width="16.42578125" style="72" customWidth="1"/>
    <col min="12034" max="12035" width="18.7109375" style="72" customWidth="1"/>
    <col min="12036" max="12036" width="38.85546875" style="72" customWidth="1"/>
    <col min="12037" max="12037" width="15.7109375" style="72" customWidth="1"/>
    <col min="12038" max="12038" width="15.28515625" style="72" customWidth="1"/>
    <col min="12039" max="12040" width="18.7109375" style="72" customWidth="1"/>
    <col min="12041" max="12041" width="19.85546875" style="72" customWidth="1"/>
    <col min="12042" max="12042" width="15.28515625" style="72" customWidth="1"/>
    <col min="12043" max="12043" width="24.85546875" style="72" customWidth="1"/>
    <col min="12044" max="12044" width="13.140625" style="72" customWidth="1"/>
    <col min="12045" max="12046" width="15.28515625" style="72" bestFit="1" customWidth="1"/>
    <col min="12047" max="12288" width="11.42578125" style="72"/>
    <col min="12289" max="12289" width="16.42578125" style="72" customWidth="1"/>
    <col min="12290" max="12291" width="18.7109375" style="72" customWidth="1"/>
    <col min="12292" max="12292" width="38.85546875" style="72" customWidth="1"/>
    <col min="12293" max="12293" width="15.7109375" style="72" customWidth="1"/>
    <col min="12294" max="12294" width="15.28515625" style="72" customWidth="1"/>
    <col min="12295" max="12296" width="18.7109375" style="72" customWidth="1"/>
    <col min="12297" max="12297" width="19.85546875" style="72" customWidth="1"/>
    <col min="12298" max="12298" width="15.28515625" style="72" customWidth="1"/>
    <col min="12299" max="12299" width="24.85546875" style="72" customWidth="1"/>
    <col min="12300" max="12300" width="13.140625" style="72" customWidth="1"/>
    <col min="12301" max="12302" width="15.28515625" style="72" bestFit="1" customWidth="1"/>
    <col min="12303" max="12544" width="11.42578125" style="72"/>
    <col min="12545" max="12545" width="16.42578125" style="72" customWidth="1"/>
    <col min="12546" max="12547" width="18.7109375" style="72" customWidth="1"/>
    <col min="12548" max="12548" width="38.85546875" style="72" customWidth="1"/>
    <col min="12549" max="12549" width="15.7109375" style="72" customWidth="1"/>
    <col min="12550" max="12550" width="15.28515625" style="72" customWidth="1"/>
    <col min="12551" max="12552" width="18.7109375" style="72" customWidth="1"/>
    <col min="12553" max="12553" width="19.85546875" style="72" customWidth="1"/>
    <col min="12554" max="12554" width="15.28515625" style="72" customWidth="1"/>
    <col min="12555" max="12555" width="24.85546875" style="72" customWidth="1"/>
    <col min="12556" max="12556" width="13.140625" style="72" customWidth="1"/>
    <col min="12557" max="12558" width="15.28515625" style="72" bestFit="1" customWidth="1"/>
    <col min="12559" max="12800" width="11.42578125" style="72"/>
    <col min="12801" max="12801" width="16.42578125" style="72" customWidth="1"/>
    <col min="12802" max="12803" width="18.7109375" style="72" customWidth="1"/>
    <col min="12804" max="12804" width="38.85546875" style="72" customWidth="1"/>
    <col min="12805" max="12805" width="15.7109375" style="72" customWidth="1"/>
    <col min="12806" max="12806" width="15.28515625" style="72" customWidth="1"/>
    <col min="12807" max="12808" width="18.7109375" style="72" customWidth="1"/>
    <col min="12809" max="12809" width="19.85546875" style="72" customWidth="1"/>
    <col min="12810" max="12810" width="15.28515625" style="72" customWidth="1"/>
    <col min="12811" max="12811" width="24.85546875" style="72" customWidth="1"/>
    <col min="12812" max="12812" width="13.140625" style="72" customWidth="1"/>
    <col min="12813" max="12814" width="15.28515625" style="72" bestFit="1" customWidth="1"/>
    <col min="12815" max="13056" width="11.42578125" style="72"/>
    <col min="13057" max="13057" width="16.42578125" style="72" customWidth="1"/>
    <col min="13058" max="13059" width="18.7109375" style="72" customWidth="1"/>
    <col min="13060" max="13060" width="38.85546875" style="72" customWidth="1"/>
    <col min="13061" max="13061" width="15.7109375" style="72" customWidth="1"/>
    <col min="13062" max="13062" width="15.28515625" style="72" customWidth="1"/>
    <col min="13063" max="13064" width="18.7109375" style="72" customWidth="1"/>
    <col min="13065" max="13065" width="19.85546875" style="72" customWidth="1"/>
    <col min="13066" max="13066" width="15.28515625" style="72" customWidth="1"/>
    <col min="13067" max="13067" width="24.85546875" style="72" customWidth="1"/>
    <col min="13068" max="13068" width="13.140625" style="72" customWidth="1"/>
    <col min="13069" max="13070" width="15.28515625" style="72" bestFit="1" customWidth="1"/>
    <col min="13071" max="13312" width="11.42578125" style="72"/>
    <col min="13313" max="13313" width="16.42578125" style="72" customWidth="1"/>
    <col min="13314" max="13315" width="18.7109375" style="72" customWidth="1"/>
    <col min="13316" max="13316" width="38.85546875" style="72" customWidth="1"/>
    <col min="13317" max="13317" width="15.7109375" style="72" customWidth="1"/>
    <col min="13318" max="13318" width="15.28515625" style="72" customWidth="1"/>
    <col min="13319" max="13320" width="18.7109375" style="72" customWidth="1"/>
    <col min="13321" max="13321" width="19.85546875" style="72" customWidth="1"/>
    <col min="13322" max="13322" width="15.28515625" style="72" customWidth="1"/>
    <col min="13323" max="13323" width="24.85546875" style="72" customWidth="1"/>
    <col min="13324" max="13324" width="13.140625" style="72" customWidth="1"/>
    <col min="13325" max="13326" width="15.28515625" style="72" bestFit="1" customWidth="1"/>
    <col min="13327" max="13568" width="11.42578125" style="72"/>
    <col min="13569" max="13569" width="16.42578125" style="72" customWidth="1"/>
    <col min="13570" max="13571" width="18.7109375" style="72" customWidth="1"/>
    <col min="13572" max="13572" width="38.85546875" style="72" customWidth="1"/>
    <col min="13573" max="13573" width="15.7109375" style="72" customWidth="1"/>
    <col min="13574" max="13574" width="15.28515625" style="72" customWidth="1"/>
    <col min="13575" max="13576" width="18.7109375" style="72" customWidth="1"/>
    <col min="13577" max="13577" width="19.85546875" style="72" customWidth="1"/>
    <col min="13578" max="13578" width="15.28515625" style="72" customWidth="1"/>
    <col min="13579" max="13579" width="24.85546875" style="72" customWidth="1"/>
    <col min="13580" max="13580" width="13.140625" style="72" customWidth="1"/>
    <col min="13581" max="13582" width="15.28515625" style="72" bestFit="1" customWidth="1"/>
    <col min="13583" max="13824" width="11.42578125" style="72"/>
    <col min="13825" max="13825" width="16.42578125" style="72" customWidth="1"/>
    <col min="13826" max="13827" width="18.7109375" style="72" customWidth="1"/>
    <col min="13828" max="13828" width="38.85546875" style="72" customWidth="1"/>
    <col min="13829" max="13829" width="15.7109375" style="72" customWidth="1"/>
    <col min="13830" max="13830" width="15.28515625" style="72" customWidth="1"/>
    <col min="13831" max="13832" width="18.7109375" style="72" customWidth="1"/>
    <col min="13833" max="13833" width="19.85546875" style="72" customWidth="1"/>
    <col min="13834" max="13834" width="15.28515625" style="72" customWidth="1"/>
    <col min="13835" max="13835" width="24.85546875" style="72" customWidth="1"/>
    <col min="13836" max="13836" width="13.140625" style="72" customWidth="1"/>
    <col min="13837" max="13838" width="15.28515625" style="72" bestFit="1" customWidth="1"/>
    <col min="13839" max="14080" width="11.42578125" style="72"/>
    <col min="14081" max="14081" width="16.42578125" style="72" customWidth="1"/>
    <col min="14082" max="14083" width="18.7109375" style="72" customWidth="1"/>
    <col min="14084" max="14084" width="38.85546875" style="72" customWidth="1"/>
    <col min="14085" max="14085" width="15.7109375" style="72" customWidth="1"/>
    <col min="14086" max="14086" width="15.28515625" style="72" customWidth="1"/>
    <col min="14087" max="14088" width="18.7109375" style="72" customWidth="1"/>
    <col min="14089" max="14089" width="19.85546875" style="72" customWidth="1"/>
    <col min="14090" max="14090" width="15.28515625" style="72" customWidth="1"/>
    <col min="14091" max="14091" width="24.85546875" style="72" customWidth="1"/>
    <col min="14092" max="14092" width="13.140625" style="72" customWidth="1"/>
    <col min="14093" max="14094" width="15.28515625" style="72" bestFit="1" customWidth="1"/>
    <col min="14095" max="14336" width="11.42578125" style="72"/>
    <col min="14337" max="14337" width="16.42578125" style="72" customWidth="1"/>
    <col min="14338" max="14339" width="18.7109375" style="72" customWidth="1"/>
    <col min="14340" max="14340" width="38.85546875" style="72" customWidth="1"/>
    <col min="14341" max="14341" width="15.7109375" style="72" customWidth="1"/>
    <col min="14342" max="14342" width="15.28515625" style="72" customWidth="1"/>
    <col min="14343" max="14344" width="18.7109375" style="72" customWidth="1"/>
    <col min="14345" max="14345" width="19.85546875" style="72" customWidth="1"/>
    <col min="14346" max="14346" width="15.28515625" style="72" customWidth="1"/>
    <col min="14347" max="14347" width="24.85546875" style="72" customWidth="1"/>
    <col min="14348" max="14348" width="13.140625" style="72" customWidth="1"/>
    <col min="14349" max="14350" width="15.28515625" style="72" bestFit="1" customWidth="1"/>
    <col min="14351" max="14592" width="11.42578125" style="72"/>
    <col min="14593" max="14593" width="16.42578125" style="72" customWidth="1"/>
    <col min="14594" max="14595" width="18.7109375" style="72" customWidth="1"/>
    <col min="14596" max="14596" width="38.85546875" style="72" customWidth="1"/>
    <col min="14597" max="14597" width="15.7109375" style="72" customWidth="1"/>
    <col min="14598" max="14598" width="15.28515625" style="72" customWidth="1"/>
    <col min="14599" max="14600" width="18.7109375" style="72" customWidth="1"/>
    <col min="14601" max="14601" width="19.85546875" style="72" customWidth="1"/>
    <col min="14602" max="14602" width="15.28515625" style="72" customWidth="1"/>
    <col min="14603" max="14603" width="24.85546875" style="72" customWidth="1"/>
    <col min="14604" max="14604" width="13.140625" style="72" customWidth="1"/>
    <col min="14605" max="14606" width="15.28515625" style="72" bestFit="1" customWidth="1"/>
    <col min="14607" max="14848" width="11.42578125" style="72"/>
    <col min="14849" max="14849" width="16.42578125" style="72" customWidth="1"/>
    <col min="14850" max="14851" width="18.7109375" style="72" customWidth="1"/>
    <col min="14852" max="14852" width="38.85546875" style="72" customWidth="1"/>
    <col min="14853" max="14853" width="15.7109375" style="72" customWidth="1"/>
    <col min="14854" max="14854" width="15.28515625" style="72" customWidth="1"/>
    <col min="14855" max="14856" width="18.7109375" style="72" customWidth="1"/>
    <col min="14857" max="14857" width="19.85546875" style="72" customWidth="1"/>
    <col min="14858" max="14858" width="15.28515625" style="72" customWidth="1"/>
    <col min="14859" max="14859" width="24.85546875" style="72" customWidth="1"/>
    <col min="14860" max="14860" width="13.140625" style="72" customWidth="1"/>
    <col min="14861" max="14862" width="15.28515625" style="72" bestFit="1" customWidth="1"/>
    <col min="14863" max="15104" width="11.42578125" style="72"/>
    <col min="15105" max="15105" width="16.42578125" style="72" customWidth="1"/>
    <col min="15106" max="15107" width="18.7109375" style="72" customWidth="1"/>
    <col min="15108" max="15108" width="38.85546875" style="72" customWidth="1"/>
    <col min="15109" max="15109" width="15.7109375" style="72" customWidth="1"/>
    <col min="15110" max="15110" width="15.28515625" style="72" customWidth="1"/>
    <col min="15111" max="15112" width="18.7109375" style="72" customWidth="1"/>
    <col min="15113" max="15113" width="19.85546875" style="72" customWidth="1"/>
    <col min="15114" max="15114" width="15.28515625" style="72" customWidth="1"/>
    <col min="15115" max="15115" width="24.85546875" style="72" customWidth="1"/>
    <col min="15116" max="15116" width="13.140625" style="72" customWidth="1"/>
    <col min="15117" max="15118" width="15.28515625" style="72" bestFit="1" customWidth="1"/>
    <col min="15119" max="15360" width="11.42578125" style="72"/>
    <col min="15361" max="15361" width="16.42578125" style="72" customWidth="1"/>
    <col min="15362" max="15363" width="18.7109375" style="72" customWidth="1"/>
    <col min="15364" max="15364" width="38.85546875" style="72" customWidth="1"/>
    <col min="15365" max="15365" width="15.7109375" style="72" customWidth="1"/>
    <col min="15366" max="15366" width="15.28515625" style="72" customWidth="1"/>
    <col min="15367" max="15368" width="18.7109375" style="72" customWidth="1"/>
    <col min="15369" max="15369" width="19.85546875" style="72" customWidth="1"/>
    <col min="15370" max="15370" width="15.28515625" style="72" customWidth="1"/>
    <col min="15371" max="15371" width="24.85546875" style="72" customWidth="1"/>
    <col min="15372" max="15372" width="13.140625" style="72" customWidth="1"/>
    <col min="15373" max="15374" width="15.28515625" style="72" bestFit="1" customWidth="1"/>
    <col min="15375" max="15616" width="11.42578125" style="72"/>
    <col min="15617" max="15617" width="16.42578125" style="72" customWidth="1"/>
    <col min="15618" max="15619" width="18.7109375" style="72" customWidth="1"/>
    <col min="15620" max="15620" width="38.85546875" style="72" customWidth="1"/>
    <col min="15621" max="15621" width="15.7109375" style="72" customWidth="1"/>
    <col min="15622" max="15622" width="15.28515625" style="72" customWidth="1"/>
    <col min="15623" max="15624" width="18.7109375" style="72" customWidth="1"/>
    <col min="15625" max="15625" width="19.85546875" style="72" customWidth="1"/>
    <col min="15626" max="15626" width="15.28515625" style="72" customWidth="1"/>
    <col min="15627" max="15627" width="24.85546875" style="72" customWidth="1"/>
    <col min="15628" max="15628" width="13.140625" style="72" customWidth="1"/>
    <col min="15629" max="15630" width="15.28515625" style="72" bestFit="1" customWidth="1"/>
    <col min="15631" max="15872" width="11.42578125" style="72"/>
    <col min="15873" max="15873" width="16.42578125" style="72" customWidth="1"/>
    <col min="15874" max="15875" width="18.7109375" style="72" customWidth="1"/>
    <col min="15876" max="15876" width="38.85546875" style="72" customWidth="1"/>
    <col min="15877" max="15877" width="15.7109375" style="72" customWidth="1"/>
    <col min="15878" max="15878" width="15.28515625" style="72" customWidth="1"/>
    <col min="15879" max="15880" width="18.7109375" style="72" customWidth="1"/>
    <col min="15881" max="15881" width="19.85546875" style="72" customWidth="1"/>
    <col min="15882" max="15882" width="15.28515625" style="72" customWidth="1"/>
    <col min="15883" max="15883" width="24.85546875" style="72" customWidth="1"/>
    <col min="15884" max="15884" width="13.140625" style="72" customWidth="1"/>
    <col min="15885" max="15886" width="15.28515625" style="72" bestFit="1" customWidth="1"/>
    <col min="15887" max="16128" width="11.42578125" style="72"/>
    <col min="16129" max="16129" width="16.42578125" style="72" customWidth="1"/>
    <col min="16130" max="16131" width="18.7109375" style="72" customWidth="1"/>
    <col min="16132" max="16132" width="38.85546875" style="72" customWidth="1"/>
    <col min="16133" max="16133" width="15.7109375" style="72" customWidth="1"/>
    <col min="16134" max="16134" width="15.28515625" style="72" customWidth="1"/>
    <col min="16135" max="16136" width="18.7109375" style="72" customWidth="1"/>
    <col min="16137" max="16137" width="19.85546875" style="72" customWidth="1"/>
    <col min="16138" max="16138" width="15.28515625" style="72" customWidth="1"/>
    <col min="16139" max="16139" width="24.85546875" style="72" customWidth="1"/>
    <col min="16140" max="16140" width="13.140625" style="72" customWidth="1"/>
    <col min="16141" max="16142" width="15.28515625" style="72" bestFit="1" customWidth="1"/>
    <col min="16143" max="16384" width="11.42578125" style="72"/>
  </cols>
  <sheetData>
    <row r="1" spans="2:11" s="1" customFormat="1" x14ac:dyDescent="0.2">
      <c r="G1" s="2"/>
      <c r="K1" s="3"/>
    </row>
    <row r="2" spans="2:11" s="1" customFormat="1" ht="18" customHeight="1" x14ac:dyDescent="0.2">
      <c r="B2" s="4" t="s">
        <v>0</v>
      </c>
      <c r="C2" s="4"/>
      <c r="D2" s="4"/>
      <c r="E2" s="4"/>
      <c r="F2" s="4"/>
      <c r="G2" s="4"/>
      <c r="H2" s="4"/>
      <c r="I2" s="4"/>
      <c r="J2" s="4"/>
    </row>
    <row r="3" spans="2:11" s="1" customFormat="1" ht="18" customHeight="1" x14ac:dyDescent="0.2">
      <c r="C3" s="5"/>
      <c r="D3" s="5"/>
      <c r="E3" s="6"/>
      <c r="F3" s="6"/>
      <c r="G3" s="6"/>
      <c r="H3" s="5"/>
      <c r="I3" s="7"/>
      <c r="J3" s="5" t="s">
        <v>1</v>
      </c>
      <c r="K3" s="8"/>
    </row>
    <row r="4" spans="2:11" s="1" customFormat="1" ht="18" customHeight="1" x14ac:dyDescent="0.2">
      <c r="C4" s="5"/>
      <c r="D4" s="9" t="s">
        <v>2</v>
      </c>
      <c r="E4" s="9"/>
      <c r="F4" s="9"/>
      <c r="G4" s="9"/>
      <c r="H4" s="9"/>
      <c r="I4" s="5"/>
      <c r="J4" s="5"/>
      <c r="K4" s="8"/>
    </row>
    <row r="5" spans="2:11" s="1" customFormat="1" ht="18" customHeight="1" x14ac:dyDescent="0.2">
      <c r="E5" s="10"/>
      <c r="F5" s="10"/>
      <c r="G5" s="11"/>
      <c r="H5" s="10"/>
      <c r="J5" s="12"/>
      <c r="K5" s="13"/>
    </row>
    <row r="6" spans="2:11" s="1" customFormat="1" ht="18" customHeight="1" x14ac:dyDescent="0.2">
      <c r="D6" s="14" t="s">
        <v>3</v>
      </c>
      <c r="E6" s="15"/>
      <c r="F6" s="15"/>
      <c r="G6" s="15"/>
      <c r="H6" s="15"/>
      <c r="I6" s="15"/>
      <c r="J6" s="16"/>
      <c r="K6" s="13"/>
    </row>
    <row r="7" spans="2:11" s="1" customFormat="1" ht="18" customHeight="1" x14ac:dyDescent="0.2">
      <c r="C7" s="17"/>
      <c r="D7" s="18" t="s">
        <v>4</v>
      </c>
      <c r="E7" s="19">
        <v>45184</v>
      </c>
      <c r="F7" s="20"/>
      <c r="G7" s="21" t="s">
        <v>5</v>
      </c>
      <c r="H7" s="20"/>
      <c r="I7" s="22"/>
      <c r="J7" s="23" t="s">
        <v>6</v>
      </c>
      <c r="K7" s="13"/>
    </row>
    <row r="8" spans="2:11" s="1" customFormat="1" ht="30.6" customHeight="1" x14ac:dyDescent="0.2">
      <c r="B8" s="24" t="s">
        <v>7</v>
      </c>
      <c r="C8" s="25"/>
      <c r="D8" s="26" t="s">
        <v>8</v>
      </c>
      <c r="E8" s="27" t="s">
        <v>9</v>
      </c>
      <c r="F8" s="28"/>
      <c r="G8" s="29" t="s">
        <v>10</v>
      </c>
      <c r="H8" s="30"/>
      <c r="I8" s="30"/>
      <c r="J8" s="31" t="s">
        <v>11</v>
      </c>
    </row>
    <row r="9" spans="2:11" s="1" customFormat="1" x14ac:dyDescent="0.2">
      <c r="B9" s="24"/>
      <c r="C9" s="25"/>
      <c r="D9" s="32"/>
      <c r="E9" s="33" t="s">
        <v>12</v>
      </c>
      <c r="F9" s="28"/>
      <c r="G9" s="34" t="s">
        <v>13</v>
      </c>
      <c r="H9" s="30"/>
      <c r="I9" s="28"/>
      <c r="J9" s="35" t="s">
        <v>14</v>
      </c>
    </row>
    <row r="10" spans="2:11" s="1" customFormat="1" ht="18" customHeight="1" x14ac:dyDescent="0.2">
      <c r="B10" s="24"/>
      <c r="C10" s="25"/>
      <c r="D10" s="36" t="s">
        <v>15</v>
      </c>
      <c r="E10" s="37"/>
      <c r="F10" s="38"/>
      <c r="G10" s="39" t="s">
        <v>16</v>
      </c>
      <c r="H10" s="40"/>
      <c r="I10" s="40"/>
      <c r="J10" s="41" t="s">
        <v>17</v>
      </c>
      <c r="K10" s="42"/>
    </row>
    <row r="11" spans="2:11" s="1" customFormat="1" x14ac:dyDescent="0.2">
      <c r="B11" s="43"/>
      <c r="C11" s="11"/>
      <c r="E11" s="44"/>
      <c r="F11" s="45"/>
      <c r="G11" s="46"/>
      <c r="I11" s="47"/>
      <c r="J11" s="48"/>
      <c r="K11" s="49"/>
    </row>
    <row r="12" spans="2:11" s="1" customFormat="1" x14ac:dyDescent="0.2">
      <c r="B12" s="50" t="s">
        <v>18</v>
      </c>
      <c r="C12" s="51"/>
      <c r="D12" s="51"/>
      <c r="E12" s="52"/>
      <c r="F12" s="11"/>
      <c r="G12" s="50" t="s">
        <v>19</v>
      </c>
      <c r="H12" s="51"/>
      <c r="I12" s="51"/>
      <c r="J12" s="52"/>
      <c r="K12" s="13"/>
    </row>
    <row r="13" spans="2:11" s="1" customFormat="1" x14ac:dyDescent="0.2">
      <c r="B13" s="53" t="s">
        <v>20</v>
      </c>
      <c r="C13" s="54"/>
      <c r="D13" s="55"/>
      <c r="E13" s="56">
        <f>19.9*100</f>
        <v>1989.9999999999998</v>
      </c>
      <c r="G13" s="57" t="s">
        <v>21</v>
      </c>
      <c r="H13" s="55"/>
      <c r="I13" s="55"/>
      <c r="J13" s="58">
        <f>Rendimiento*precio_venta</f>
        <v>10346327.731092436</v>
      </c>
      <c r="K13" s="13"/>
    </row>
    <row r="14" spans="2:11" s="1" customFormat="1" ht="15.75" x14ac:dyDescent="0.2">
      <c r="B14" s="59" t="s">
        <v>22</v>
      </c>
      <c r="C14" s="60"/>
      <c r="D14" s="60"/>
      <c r="E14" s="61">
        <f>6187/1.19</f>
        <v>5199.1596638655465</v>
      </c>
      <c r="G14" s="62" t="s">
        <v>23</v>
      </c>
      <c r="J14" s="63">
        <f>Total_mano_obra+Total_maquinaria+Total_insumos+Total_imprevistos</f>
        <v>6959373.7411764711</v>
      </c>
      <c r="K14" s="13"/>
    </row>
    <row r="15" spans="2:11" s="1" customFormat="1" x14ac:dyDescent="0.2">
      <c r="B15" s="64" t="s">
        <v>24</v>
      </c>
      <c r="C15" s="65"/>
      <c r="E15" s="61">
        <v>25000</v>
      </c>
      <c r="G15" s="62" t="s">
        <v>25</v>
      </c>
      <c r="H15" s="10"/>
      <c r="J15" s="63">
        <f>Total_mano_obra+Total_maquinaria+Total_insumos+Total_imprevistos+Total_Costos_indirectos</f>
        <v>7307342.4282352943</v>
      </c>
      <c r="K15" s="13"/>
    </row>
    <row r="16" spans="2:11" s="1" customFormat="1" x14ac:dyDescent="0.2">
      <c r="B16" s="64" t="s">
        <v>26</v>
      </c>
      <c r="C16" s="66"/>
      <c r="E16" s="67">
        <v>1.4999999999999999E-2</v>
      </c>
      <c r="G16" s="62" t="s">
        <v>27</v>
      </c>
      <c r="J16" s="63">
        <f>J13-J14</f>
        <v>3386953.9899159651</v>
      </c>
      <c r="K16" s="13"/>
    </row>
    <row r="17" spans="2:11" s="1" customFormat="1" x14ac:dyDescent="0.2">
      <c r="B17" s="68" t="s">
        <v>28</v>
      </c>
      <c r="C17" s="69"/>
      <c r="D17" s="70"/>
      <c r="E17" s="71">
        <v>7</v>
      </c>
      <c r="G17" s="62" t="s">
        <v>29</v>
      </c>
      <c r="J17" s="63">
        <f>J13-J15</f>
        <v>3038985.3028571419</v>
      </c>
      <c r="K17" s="13"/>
    </row>
    <row r="18" spans="2:11" s="1" customFormat="1" x14ac:dyDescent="0.2">
      <c r="B18" s="72"/>
      <c r="C18" s="72"/>
      <c r="D18" s="72"/>
      <c r="E18" s="72"/>
      <c r="G18" s="73" t="s">
        <v>30</v>
      </c>
      <c r="H18" s="70"/>
      <c r="I18" s="74"/>
      <c r="J18" s="75">
        <f>Total_costos/Rendimiento</f>
        <v>3672.0313709725101</v>
      </c>
      <c r="K18" s="13"/>
    </row>
    <row r="19" spans="2:11" s="1" customFormat="1" x14ac:dyDescent="0.2">
      <c r="E19" s="76"/>
      <c r="F19" s="76"/>
      <c r="G19" s="77"/>
      <c r="H19" s="78"/>
      <c r="I19" s="79"/>
      <c r="J19" s="79"/>
      <c r="K19" s="13"/>
    </row>
    <row r="20" spans="2:11" s="1" customFormat="1" x14ac:dyDescent="0.2">
      <c r="B20" s="80" t="s">
        <v>31</v>
      </c>
      <c r="C20" s="81"/>
      <c r="D20" s="81"/>
      <c r="E20" s="82" t="s">
        <v>32</v>
      </c>
      <c r="F20" s="82"/>
      <c r="G20" s="83" t="s">
        <v>33</v>
      </c>
      <c r="H20" s="84" t="s">
        <v>34</v>
      </c>
      <c r="I20" s="85" t="s">
        <v>35</v>
      </c>
      <c r="J20" s="86" t="s">
        <v>36</v>
      </c>
      <c r="K20" s="13"/>
    </row>
    <row r="21" spans="2:11" s="1" customFormat="1" x14ac:dyDescent="0.2">
      <c r="B21" s="242" t="s">
        <v>37</v>
      </c>
      <c r="C21" s="243"/>
      <c r="D21" s="243"/>
      <c r="E21" s="251"/>
      <c r="F21" s="251"/>
      <c r="G21" s="252"/>
      <c r="H21" s="253"/>
      <c r="I21" s="254"/>
      <c r="J21" s="248"/>
      <c r="K21" s="13"/>
    </row>
    <row r="22" spans="2:11" s="1" customFormat="1" x14ac:dyDescent="0.2">
      <c r="B22" s="87" t="s">
        <v>38</v>
      </c>
      <c r="C22" s="88"/>
      <c r="D22" s="89"/>
      <c r="E22" s="90" t="s">
        <v>39</v>
      </c>
      <c r="F22" s="90"/>
      <c r="G22" s="91">
        <v>11.2</v>
      </c>
      <c r="H22" s="92" t="s">
        <v>40</v>
      </c>
      <c r="I22" s="93">
        <f t="shared" ref="I22:I30" si="0">$E$15</f>
        <v>25000</v>
      </c>
      <c r="J22" s="94">
        <f t="shared" ref="J22:J30" si="1">G22*I22</f>
        <v>280000</v>
      </c>
    </row>
    <row r="23" spans="2:11" s="1" customFormat="1" x14ac:dyDescent="0.2">
      <c r="B23" s="87" t="s">
        <v>41</v>
      </c>
      <c r="C23" s="88"/>
      <c r="D23" s="89"/>
      <c r="E23" s="90" t="s">
        <v>42</v>
      </c>
      <c r="F23" s="90"/>
      <c r="G23" s="91">
        <v>4</v>
      </c>
      <c r="H23" s="92" t="s">
        <v>40</v>
      </c>
      <c r="I23" s="93">
        <f t="shared" si="0"/>
        <v>25000</v>
      </c>
      <c r="J23" s="94">
        <f t="shared" si="1"/>
        <v>100000</v>
      </c>
    </row>
    <row r="24" spans="2:11" s="1" customFormat="1" x14ac:dyDescent="0.2">
      <c r="B24" s="87" t="s">
        <v>43</v>
      </c>
      <c r="C24" s="88"/>
      <c r="D24" s="89"/>
      <c r="E24" s="90" t="s">
        <v>44</v>
      </c>
      <c r="F24" s="90"/>
      <c r="G24" s="91">
        <v>5</v>
      </c>
      <c r="H24" s="92" t="s">
        <v>40</v>
      </c>
      <c r="I24" s="93">
        <f t="shared" si="0"/>
        <v>25000</v>
      </c>
      <c r="J24" s="94">
        <f t="shared" si="1"/>
        <v>125000</v>
      </c>
    </row>
    <row r="25" spans="2:11" s="1" customFormat="1" ht="13.7" customHeight="1" x14ac:dyDescent="0.2">
      <c r="B25" s="87" t="s">
        <v>45</v>
      </c>
      <c r="C25" s="88"/>
      <c r="D25" s="89"/>
      <c r="E25" s="95" t="s">
        <v>46</v>
      </c>
      <c r="F25" s="95"/>
      <c r="G25" s="91">
        <v>8.6</v>
      </c>
      <c r="H25" s="92" t="s">
        <v>40</v>
      </c>
      <c r="I25" s="93">
        <f t="shared" si="0"/>
        <v>25000</v>
      </c>
      <c r="J25" s="94">
        <f t="shared" si="1"/>
        <v>215000</v>
      </c>
    </row>
    <row r="26" spans="2:11" s="1" customFormat="1" ht="13.7" customHeight="1" x14ac:dyDescent="0.2">
      <c r="B26" s="87" t="s">
        <v>47</v>
      </c>
      <c r="C26" s="88"/>
      <c r="D26" s="89"/>
      <c r="E26" s="96" t="s">
        <v>48</v>
      </c>
      <c r="F26" s="97"/>
      <c r="G26" s="91">
        <v>2.2000000000000002</v>
      </c>
      <c r="H26" s="92" t="s">
        <v>40</v>
      </c>
      <c r="I26" s="93">
        <f t="shared" si="0"/>
        <v>25000</v>
      </c>
      <c r="J26" s="94">
        <f t="shared" si="1"/>
        <v>55000.000000000007</v>
      </c>
    </row>
    <row r="27" spans="2:11" s="1" customFormat="1" x14ac:dyDescent="0.2">
      <c r="B27" s="87" t="s">
        <v>49</v>
      </c>
      <c r="C27" s="88"/>
      <c r="D27" s="89"/>
      <c r="E27" s="90" t="s">
        <v>50</v>
      </c>
      <c r="F27" s="90"/>
      <c r="G27" s="91">
        <v>7</v>
      </c>
      <c r="H27" s="92" t="s">
        <v>40</v>
      </c>
      <c r="I27" s="93">
        <f t="shared" si="0"/>
        <v>25000</v>
      </c>
      <c r="J27" s="94">
        <f t="shared" si="1"/>
        <v>175000</v>
      </c>
    </row>
    <row r="28" spans="2:11" s="1" customFormat="1" x14ac:dyDescent="0.2">
      <c r="B28" s="87" t="s">
        <v>51</v>
      </c>
      <c r="C28" s="88"/>
      <c r="D28" s="89"/>
      <c r="E28" s="95" t="s">
        <v>52</v>
      </c>
      <c r="F28" s="95"/>
      <c r="G28" s="91">
        <v>3.1</v>
      </c>
      <c r="H28" s="92" t="s">
        <v>40</v>
      </c>
      <c r="I28" s="93">
        <f t="shared" si="0"/>
        <v>25000</v>
      </c>
      <c r="J28" s="94">
        <f t="shared" si="1"/>
        <v>77500</v>
      </c>
    </row>
    <row r="29" spans="2:11" s="1" customFormat="1" x14ac:dyDescent="0.2">
      <c r="B29" s="87" t="s">
        <v>53</v>
      </c>
      <c r="C29" s="88"/>
      <c r="D29" s="89"/>
      <c r="E29" s="90" t="s">
        <v>39</v>
      </c>
      <c r="F29" s="90"/>
      <c r="G29" s="91">
        <v>1.9</v>
      </c>
      <c r="H29" s="98" t="s">
        <v>40</v>
      </c>
      <c r="I29" s="93">
        <f t="shared" si="0"/>
        <v>25000</v>
      </c>
      <c r="J29" s="94">
        <f t="shared" si="1"/>
        <v>47500</v>
      </c>
    </row>
    <row r="30" spans="2:11" s="1" customFormat="1" ht="15.75" x14ac:dyDescent="0.2">
      <c r="B30" s="99" t="s">
        <v>54</v>
      </c>
      <c r="C30" s="88"/>
      <c r="D30" s="89"/>
      <c r="E30" s="90" t="s">
        <v>55</v>
      </c>
      <c r="F30" s="90"/>
      <c r="G30" s="91">
        <v>3.1</v>
      </c>
      <c r="H30" s="98" t="s">
        <v>40</v>
      </c>
      <c r="I30" s="93">
        <f t="shared" si="0"/>
        <v>25000</v>
      </c>
      <c r="J30" s="94">
        <f t="shared" si="1"/>
        <v>77500</v>
      </c>
      <c r="K30" s="13"/>
    </row>
    <row r="31" spans="2:11" s="1" customFormat="1" x14ac:dyDescent="0.2">
      <c r="B31" s="100" t="s">
        <v>56</v>
      </c>
      <c r="C31" s="101"/>
      <c r="D31" s="101"/>
      <c r="E31" s="101"/>
      <c r="F31" s="101"/>
      <c r="G31" s="101"/>
      <c r="H31" s="101"/>
      <c r="I31" s="101"/>
      <c r="J31" s="102">
        <f>SUM(J22:J30)</f>
        <v>1152500</v>
      </c>
      <c r="K31" s="13"/>
    </row>
    <row r="32" spans="2:11" s="1" customFormat="1" x14ac:dyDescent="0.2">
      <c r="B32" s="103"/>
      <c r="C32" s="103"/>
      <c r="D32" s="103"/>
      <c r="E32" s="103"/>
      <c r="F32" s="103"/>
      <c r="G32" s="104"/>
      <c r="H32" s="103"/>
      <c r="I32" s="103"/>
      <c r="J32" s="105"/>
      <c r="K32" s="13"/>
    </row>
    <row r="33" spans="2:12" s="1" customFormat="1" x14ac:dyDescent="0.2">
      <c r="B33" s="249" t="s">
        <v>57</v>
      </c>
      <c r="C33" s="250"/>
      <c r="D33" s="250"/>
      <c r="E33" s="251"/>
      <c r="F33" s="251"/>
      <c r="G33" s="252"/>
      <c r="H33" s="253"/>
      <c r="I33" s="254"/>
      <c r="J33" s="248"/>
      <c r="K33" s="13"/>
    </row>
    <row r="34" spans="2:12" s="1" customFormat="1" x14ac:dyDescent="0.2">
      <c r="B34" s="106" t="s">
        <v>58</v>
      </c>
      <c r="C34" s="107"/>
      <c r="D34" s="108"/>
      <c r="E34" s="109" t="s">
        <v>59</v>
      </c>
      <c r="F34" s="110"/>
      <c r="G34" s="111">
        <f>Rendimiento</f>
        <v>1989.9999999999998</v>
      </c>
      <c r="H34" s="92" t="s">
        <v>60</v>
      </c>
      <c r="I34" s="112">
        <v>400</v>
      </c>
      <c r="J34" s="113">
        <f>G34*I34</f>
        <v>795999.99999999988</v>
      </c>
      <c r="K34" s="13"/>
    </row>
    <row r="35" spans="2:12" s="1" customFormat="1" x14ac:dyDescent="0.2">
      <c r="B35" s="100" t="s">
        <v>61</v>
      </c>
      <c r="C35" s="101"/>
      <c r="D35" s="101"/>
      <c r="E35" s="101"/>
      <c r="F35" s="101"/>
      <c r="G35" s="101"/>
      <c r="H35" s="101"/>
      <c r="I35" s="101"/>
      <c r="J35" s="102">
        <f>SUM(J34:J34)</f>
        <v>795999.99999999988</v>
      </c>
      <c r="K35" s="13"/>
      <c r="L35" s="13"/>
    </row>
    <row r="36" spans="2:12" s="1" customFormat="1" x14ac:dyDescent="0.2">
      <c r="B36" s="103"/>
      <c r="C36" s="103"/>
      <c r="D36" s="103"/>
      <c r="E36" s="103"/>
      <c r="F36" s="103"/>
      <c r="G36" s="104"/>
      <c r="H36" s="103"/>
      <c r="I36" s="103"/>
      <c r="J36" s="105"/>
      <c r="K36" s="13"/>
      <c r="L36" s="114"/>
    </row>
    <row r="37" spans="2:12" s="1" customFormat="1" ht="15.75" x14ac:dyDescent="0.2">
      <c r="B37" s="242" t="s">
        <v>62</v>
      </c>
      <c r="C37" s="243"/>
      <c r="D37" s="243"/>
      <c r="E37" s="244" t="s">
        <v>32</v>
      </c>
      <c r="F37" s="244"/>
      <c r="G37" s="245" t="s">
        <v>33</v>
      </c>
      <c r="H37" s="246" t="s">
        <v>34</v>
      </c>
      <c r="I37" s="247" t="s">
        <v>63</v>
      </c>
      <c r="J37" s="248" t="s">
        <v>36</v>
      </c>
      <c r="K37" s="13"/>
      <c r="L37" s="115"/>
    </row>
    <row r="38" spans="2:12" s="1" customFormat="1" x14ac:dyDescent="0.2">
      <c r="B38" s="116" t="s">
        <v>64</v>
      </c>
      <c r="C38" s="117"/>
      <c r="D38" s="117"/>
      <c r="E38" s="118"/>
      <c r="F38" s="119"/>
      <c r="G38" s="120"/>
      <c r="H38" s="121"/>
      <c r="I38" s="122"/>
      <c r="J38" s="123"/>
      <c r="K38" s="13"/>
      <c r="L38" s="115"/>
    </row>
    <row r="39" spans="2:12" s="1" customFormat="1" ht="21" customHeight="1" x14ac:dyDescent="0.2">
      <c r="B39" s="124" t="s">
        <v>65</v>
      </c>
      <c r="C39" s="125"/>
      <c r="D39" s="125"/>
      <c r="E39" s="126" t="s">
        <v>66</v>
      </c>
      <c r="F39" s="126"/>
      <c r="G39" s="127">
        <v>150</v>
      </c>
      <c r="H39" s="98" t="s">
        <v>67</v>
      </c>
      <c r="I39" s="128">
        <v>1092</v>
      </c>
      <c r="J39" s="128">
        <f>I39*G39</f>
        <v>163800</v>
      </c>
      <c r="K39" s="13"/>
      <c r="L39" s="115"/>
    </row>
    <row r="40" spans="2:12" s="1" customFormat="1" x14ac:dyDescent="0.2">
      <c r="B40" s="124" t="s">
        <v>68</v>
      </c>
      <c r="C40" s="129"/>
      <c r="D40" s="129"/>
      <c r="E40" s="126" t="s">
        <v>66</v>
      </c>
      <c r="F40" s="126"/>
      <c r="G40" s="127">
        <v>25</v>
      </c>
      <c r="H40" s="98" t="s">
        <v>60</v>
      </c>
      <c r="I40" s="128">
        <f>precio_venta</f>
        <v>5199.1596638655465</v>
      </c>
      <c r="J40" s="130">
        <f>G40*I40</f>
        <v>129978.99159663866</v>
      </c>
      <c r="K40" s="13"/>
      <c r="L40" s="115"/>
    </row>
    <row r="41" spans="2:12" s="1" customFormat="1" x14ac:dyDescent="0.2">
      <c r="B41" s="124" t="s">
        <v>69</v>
      </c>
      <c r="C41" s="129"/>
      <c r="D41" s="129"/>
      <c r="E41" s="126" t="s">
        <v>66</v>
      </c>
      <c r="F41" s="126"/>
      <c r="G41" s="127">
        <v>30</v>
      </c>
      <c r="H41" s="98" t="s">
        <v>60</v>
      </c>
      <c r="I41" s="128">
        <v>2500</v>
      </c>
      <c r="J41" s="130">
        <f>G41*I41</f>
        <v>75000</v>
      </c>
      <c r="K41" s="13"/>
      <c r="L41" s="115"/>
    </row>
    <row r="42" spans="2:12" s="1" customFormat="1" ht="7.35" customHeight="1" x14ac:dyDescent="0.2">
      <c r="B42" s="124"/>
      <c r="C42" s="129"/>
      <c r="D42" s="129"/>
      <c r="E42" s="131"/>
      <c r="F42" s="109"/>
      <c r="G42" s="109"/>
      <c r="H42" s="109"/>
      <c r="I42" s="109"/>
      <c r="J42" s="110"/>
      <c r="K42" s="13"/>
      <c r="L42" s="115"/>
    </row>
    <row r="43" spans="2:12" s="1" customFormat="1" x14ac:dyDescent="0.2">
      <c r="B43" s="132" t="s">
        <v>70</v>
      </c>
      <c r="C43" s="129"/>
      <c r="D43" s="129"/>
      <c r="E43" s="133"/>
      <c r="F43" s="134"/>
      <c r="G43" s="135"/>
      <c r="H43" s="136"/>
      <c r="I43" s="137"/>
      <c r="J43" s="138"/>
      <c r="K43" s="13"/>
      <c r="L43" s="115"/>
    </row>
    <row r="44" spans="2:12" s="1" customFormat="1" x14ac:dyDescent="0.2">
      <c r="B44" s="124" t="s">
        <v>71</v>
      </c>
      <c r="C44" s="129"/>
      <c r="D44" s="129"/>
      <c r="E44" s="126" t="s">
        <v>72</v>
      </c>
      <c r="F44" s="126"/>
      <c r="G44" s="139">
        <v>1</v>
      </c>
      <c r="H44" s="98" t="s">
        <v>73</v>
      </c>
      <c r="I44" s="128">
        <v>7100</v>
      </c>
      <c r="J44" s="130">
        <f t="shared" ref="J44" si="2">G44*I44</f>
        <v>7100</v>
      </c>
      <c r="K44" s="13"/>
      <c r="L44" s="115"/>
    </row>
    <row r="45" spans="2:12" s="1" customFormat="1" x14ac:dyDescent="0.2">
      <c r="B45" s="124" t="s">
        <v>74</v>
      </c>
      <c r="C45" s="129"/>
      <c r="D45" s="129"/>
      <c r="E45" s="126" t="s">
        <v>75</v>
      </c>
      <c r="F45" s="126"/>
      <c r="G45" s="127">
        <v>12</v>
      </c>
      <c r="H45" s="98" t="s">
        <v>60</v>
      </c>
      <c r="I45" s="128">
        <v>42483</v>
      </c>
      <c r="J45" s="130">
        <f>G45*I45</f>
        <v>509796</v>
      </c>
      <c r="K45" s="13"/>
      <c r="L45" s="115"/>
    </row>
    <row r="46" spans="2:12" s="1" customFormat="1" x14ac:dyDescent="0.2">
      <c r="B46" s="124" t="s">
        <v>76</v>
      </c>
      <c r="C46" s="129"/>
      <c r="D46" s="129"/>
      <c r="E46" s="126" t="s">
        <v>77</v>
      </c>
      <c r="F46" s="126"/>
      <c r="G46" s="127">
        <v>200</v>
      </c>
      <c r="H46" s="98" t="s">
        <v>60</v>
      </c>
      <c r="I46" s="128">
        <v>1084</v>
      </c>
      <c r="J46" s="130">
        <f>G46*I46</f>
        <v>216800</v>
      </c>
      <c r="K46" s="13"/>
      <c r="L46" s="115"/>
    </row>
    <row r="47" spans="2:12" s="1" customFormat="1" ht="7.35" customHeight="1" x14ac:dyDescent="0.2">
      <c r="B47" s="124"/>
      <c r="C47" s="129"/>
      <c r="D47" s="129"/>
      <c r="E47" s="140"/>
      <c r="F47" s="141"/>
      <c r="G47" s="142"/>
      <c r="H47" s="143"/>
      <c r="I47" s="144"/>
      <c r="J47" s="145"/>
      <c r="K47" s="13"/>
      <c r="L47" s="115"/>
    </row>
    <row r="48" spans="2:12" s="1" customFormat="1" x14ac:dyDescent="0.2">
      <c r="B48" s="132" t="s">
        <v>78</v>
      </c>
      <c r="C48" s="129"/>
      <c r="D48" s="129"/>
      <c r="E48" s="140"/>
      <c r="F48" s="141"/>
      <c r="G48" s="142"/>
      <c r="H48" s="143"/>
      <c r="I48" s="144"/>
      <c r="J48" s="145"/>
      <c r="K48" s="13"/>
      <c r="L48" s="115"/>
    </row>
    <row r="49" spans="2:16" s="1" customFormat="1" x14ac:dyDescent="0.2">
      <c r="B49" s="124" t="s">
        <v>79</v>
      </c>
      <c r="C49" s="129"/>
      <c r="D49" s="129"/>
      <c r="E49" s="126" t="s">
        <v>80</v>
      </c>
      <c r="F49" s="126"/>
      <c r="G49" s="127">
        <v>1</v>
      </c>
      <c r="H49" s="98" t="s">
        <v>60</v>
      </c>
      <c r="I49" s="128">
        <v>73000</v>
      </c>
      <c r="J49" s="130">
        <f t="shared" ref="J49:J57" si="3">G49*I49</f>
        <v>73000</v>
      </c>
      <c r="K49" s="13"/>
      <c r="L49" s="115"/>
    </row>
    <row r="50" spans="2:16" s="1" customFormat="1" ht="15.75" x14ac:dyDescent="0.2">
      <c r="B50" s="124" t="s">
        <v>81</v>
      </c>
      <c r="C50" s="129"/>
      <c r="D50" s="129"/>
      <c r="E50" s="126" t="s">
        <v>80</v>
      </c>
      <c r="F50" s="126"/>
      <c r="G50" s="127">
        <v>1</v>
      </c>
      <c r="H50" s="98" t="s">
        <v>60</v>
      </c>
      <c r="I50" s="128">
        <v>650000</v>
      </c>
      <c r="J50" s="130">
        <f t="shared" si="3"/>
        <v>650000</v>
      </c>
      <c r="K50" s="13"/>
      <c r="L50" s="115"/>
    </row>
    <row r="51" spans="2:16" s="1" customFormat="1" x14ac:dyDescent="0.2">
      <c r="B51" s="124" t="s">
        <v>82</v>
      </c>
      <c r="C51" s="129"/>
      <c r="D51" s="129"/>
      <c r="E51" s="126" t="s">
        <v>83</v>
      </c>
      <c r="F51" s="126"/>
      <c r="G51" s="127">
        <v>2</v>
      </c>
      <c r="H51" s="98" t="s">
        <v>60</v>
      </c>
      <c r="I51" s="128">
        <v>3000</v>
      </c>
      <c r="J51" s="130">
        <f t="shared" si="3"/>
        <v>6000</v>
      </c>
      <c r="K51" s="13"/>
      <c r="L51" s="115"/>
    </row>
    <row r="52" spans="2:16" s="1" customFormat="1" x14ac:dyDescent="0.2">
      <c r="B52" s="124" t="s">
        <v>84</v>
      </c>
      <c r="C52" s="129"/>
      <c r="E52" s="126" t="s">
        <v>85</v>
      </c>
      <c r="F52" s="126"/>
      <c r="G52" s="127">
        <f>Rendimiento</f>
        <v>1989.9999999999998</v>
      </c>
      <c r="H52" s="98" t="s">
        <v>60</v>
      </c>
      <c r="I52" s="128">
        <v>220</v>
      </c>
      <c r="J52" s="130">
        <f t="shared" si="3"/>
        <v>437799.99999999994</v>
      </c>
      <c r="K52" s="13"/>
      <c r="L52" s="115"/>
    </row>
    <row r="53" spans="2:16" s="1" customFormat="1" x14ac:dyDescent="0.2">
      <c r="B53" s="124" t="s">
        <v>86</v>
      </c>
      <c r="C53" s="129"/>
      <c r="E53" s="126" t="s">
        <v>87</v>
      </c>
      <c r="F53" s="126"/>
      <c r="G53" s="127">
        <v>1</v>
      </c>
      <c r="H53" s="98" t="s">
        <v>60</v>
      </c>
      <c r="I53" s="130">
        <v>778000</v>
      </c>
      <c r="J53" s="130">
        <f t="shared" si="3"/>
        <v>778000</v>
      </c>
      <c r="K53" s="13"/>
      <c r="L53" s="115"/>
    </row>
    <row r="54" spans="2:16" s="1" customFormat="1" x14ac:dyDescent="0.2">
      <c r="B54" s="124" t="s">
        <v>88</v>
      </c>
      <c r="C54" s="129"/>
      <c r="D54" s="129"/>
      <c r="E54" s="126" t="s">
        <v>89</v>
      </c>
      <c r="F54" s="126"/>
      <c r="G54" s="127">
        <v>34.4</v>
      </c>
      <c r="H54" s="98" t="s">
        <v>67</v>
      </c>
      <c r="I54" s="130">
        <v>10500</v>
      </c>
      <c r="J54" s="130">
        <f t="shared" si="3"/>
        <v>361200</v>
      </c>
      <c r="K54" s="13"/>
      <c r="L54" s="115"/>
    </row>
    <row r="55" spans="2:16" s="1" customFormat="1" x14ac:dyDescent="0.2">
      <c r="B55" s="124" t="s">
        <v>90</v>
      </c>
      <c r="C55" s="129"/>
      <c r="D55" s="129"/>
      <c r="E55" s="126" t="s">
        <v>87</v>
      </c>
      <c r="F55" s="126"/>
      <c r="G55" s="127">
        <v>1</v>
      </c>
      <c r="H55" s="98" t="s">
        <v>60</v>
      </c>
      <c r="I55" s="130">
        <v>201000</v>
      </c>
      <c r="J55" s="130">
        <f t="shared" si="3"/>
        <v>201000</v>
      </c>
      <c r="K55" s="13"/>
      <c r="L55" s="115"/>
    </row>
    <row r="56" spans="2:16" s="1" customFormat="1" x14ac:dyDescent="0.2">
      <c r="B56" s="124" t="s">
        <v>91</v>
      </c>
      <c r="C56" s="129"/>
      <c r="D56" s="129"/>
      <c r="E56" s="126" t="s">
        <v>80</v>
      </c>
      <c r="F56" s="126"/>
      <c r="G56" s="127">
        <v>47</v>
      </c>
      <c r="H56" s="98" t="s">
        <v>60</v>
      </c>
      <c r="I56" s="130">
        <v>10000</v>
      </c>
      <c r="J56" s="130">
        <f t="shared" si="3"/>
        <v>470000</v>
      </c>
      <c r="K56" s="13"/>
      <c r="L56" s="115"/>
    </row>
    <row r="57" spans="2:16" s="1" customFormat="1" x14ac:dyDescent="0.2">
      <c r="B57" s="146" t="s">
        <v>92</v>
      </c>
      <c r="C57" s="147"/>
      <c r="D57" s="147"/>
      <c r="E57" s="126" t="s">
        <v>93</v>
      </c>
      <c r="F57" s="126"/>
      <c r="G57" s="127">
        <v>50</v>
      </c>
      <c r="H57" s="98" t="s">
        <v>60</v>
      </c>
      <c r="I57" s="130">
        <v>12000</v>
      </c>
      <c r="J57" s="130">
        <f t="shared" si="3"/>
        <v>600000</v>
      </c>
      <c r="K57" s="13"/>
      <c r="L57" s="115"/>
    </row>
    <row r="58" spans="2:16" s="1" customFormat="1" x14ac:dyDescent="0.2">
      <c r="B58" s="148" t="s">
        <v>94</v>
      </c>
      <c r="C58" s="149"/>
      <c r="D58" s="149"/>
      <c r="E58" s="149"/>
      <c r="F58" s="149"/>
      <c r="G58" s="149"/>
      <c r="H58" s="149"/>
      <c r="I58" s="149"/>
      <c r="J58" s="150">
        <f>SUM(J38:J57)</f>
        <v>4679474.9915966392</v>
      </c>
      <c r="K58" s="13"/>
      <c r="M58" s="13"/>
      <c r="N58" s="13"/>
    </row>
    <row r="59" spans="2:16" s="1" customFormat="1" x14ac:dyDescent="0.2">
      <c r="B59" s="151"/>
      <c r="C59" s="151"/>
      <c r="D59" s="151"/>
      <c r="E59" s="151"/>
      <c r="F59" s="151"/>
      <c r="G59" s="152"/>
      <c r="H59" s="151"/>
      <c r="I59" s="151"/>
      <c r="J59" s="153"/>
      <c r="K59" s="13"/>
      <c r="M59" s="13"/>
      <c r="N59" s="13"/>
    </row>
    <row r="60" spans="2:16" s="1" customFormat="1" x14ac:dyDescent="0.2">
      <c r="B60" s="154" t="s">
        <v>95</v>
      </c>
      <c r="C60" s="155"/>
      <c r="D60" s="155"/>
      <c r="E60" s="155"/>
      <c r="F60" s="155"/>
      <c r="G60" s="155"/>
      <c r="H60" s="155"/>
      <c r="I60" s="155"/>
      <c r="J60" s="102">
        <f>J31+J35+J58</f>
        <v>6627974.9915966392</v>
      </c>
      <c r="K60" s="13"/>
      <c r="M60" s="13"/>
      <c r="N60" s="13"/>
      <c r="O60" s="3"/>
      <c r="P60" s="3"/>
    </row>
    <row r="61" spans="2:16" s="1" customFormat="1" x14ac:dyDescent="0.2">
      <c r="B61" s="156"/>
      <c r="C61" s="156"/>
      <c r="D61" s="156"/>
      <c r="E61" s="156"/>
      <c r="F61" s="156"/>
      <c r="G61" s="157"/>
      <c r="H61" s="156"/>
      <c r="I61" s="156"/>
      <c r="J61" s="105"/>
      <c r="K61" s="13"/>
      <c r="M61" s="13"/>
      <c r="N61" s="13"/>
    </row>
    <row r="62" spans="2:16" s="1" customFormat="1" x14ac:dyDescent="0.2">
      <c r="B62" s="158" t="s">
        <v>96</v>
      </c>
      <c r="C62" s="159"/>
      <c r="D62" s="160"/>
      <c r="E62" s="126" t="s">
        <v>97</v>
      </c>
      <c r="F62" s="126"/>
      <c r="G62" s="161">
        <v>0.05</v>
      </c>
      <c r="H62" s="98"/>
      <c r="I62" s="130"/>
      <c r="J62" s="130">
        <f>J60*0.05</f>
        <v>331398.74957983196</v>
      </c>
      <c r="K62" s="13"/>
      <c r="M62" s="13"/>
      <c r="N62" s="13"/>
    </row>
    <row r="63" spans="2:16" s="1" customFormat="1" x14ac:dyDescent="0.2">
      <c r="B63" s="156"/>
      <c r="C63" s="156"/>
      <c r="D63" s="156"/>
      <c r="E63" s="156"/>
      <c r="F63" s="156"/>
      <c r="G63" s="157"/>
      <c r="H63" s="156"/>
      <c r="I63" s="156"/>
      <c r="J63" s="105"/>
      <c r="K63" s="13"/>
      <c r="M63" s="13"/>
      <c r="N63" s="13"/>
    </row>
    <row r="64" spans="2:16" s="1" customFormat="1" x14ac:dyDescent="0.2">
      <c r="B64" s="80" t="s">
        <v>98</v>
      </c>
      <c r="C64" s="81"/>
      <c r="D64" s="81"/>
      <c r="E64" s="76"/>
      <c r="F64" s="76"/>
      <c r="G64" s="77"/>
      <c r="H64" s="78"/>
      <c r="I64" s="79"/>
      <c r="J64" s="79"/>
      <c r="K64" s="13"/>
      <c r="M64" s="13"/>
      <c r="N64" s="13"/>
    </row>
    <row r="65" spans="2:15" s="1" customFormat="1" x14ac:dyDescent="0.2">
      <c r="B65" s="255" t="s">
        <v>99</v>
      </c>
      <c r="C65" s="251"/>
      <c r="D65" s="251"/>
      <c r="E65" s="251" t="s">
        <v>32</v>
      </c>
      <c r="F65" s="251"/>
      <c r="G65" s="252" t="s">
        <v>33</v>
      </c>
      <c r="H65" s="253" t="s">
        <v>34</v>
      </c>
      <c r="I65" s="254" t="s">
        <v>100</v>
      </c>
      <c r="J65" s="256" t="s">
        <v>36</v>
      </c>
      <c r="K65" s="13"/>
      <c r="M65" s="13"/>
      <c r="N65" s="13"/>
    </row>
    <row r="66" spans="2:15" s="1" customFormat="1" ht="15.75" x14ac:dyDescent="0.2">
      <c r="B66" s="162" t="s">
        <v>101</v>
      </c>
      <c r="C66" s="163"/>
      <c r="D66" s="164"/>
      <c r="E66" s="131" t="s">
        <v>102</v>
      </c>
      <c r="F66" s="110"/>
      <c r="G66" s="165">
        <f>E16</f>
        <v>1.4999999999999999E-2</v>
      </c>
      <c r="H66" s="141" t="s">
        <v>103</v>
      </c>
      <c r="I66" s="166"/>
      <c r="J66" s="145">
        <f>J60*E16*E17*0.5</f>
        <v>347968.68705882353</v>
      </c>
      <c r="K66" s="13"/>
      <c r="L66" s="163"/>
      <c r="M66" s="163"/>
      <c r="N66" s="163"/>
      <c r="O66" s="163"/>
    </row>
    <row r="67" spans="2:15" s="1" customFormat="1" x14ac:dyDescent="0.2">
      <c r="B67" s="100" t="s">
        <v>104</v>
      </c>
      <c r="C67" s="101"/>
      <c r="D67" s="101"/>
      <c r="E67" s="101"/>
      <c r="F67" s="101"/>
      <c r="G67" s="101"/>
      <c r="H67" s="101"/>
      <c r="I67" s="101"/>
      <c r="J67" s="102">
        <f>SUM(J66:J66)</f>
        <v>347968.68705882353</v>
      </c>
      <c r="K67" s="13"/>
      <c r="M67" s="13"/>
      <c r="N67" s="13"/>
    </row>
    <row r="68" spans="2:15" s="1" customFormat="1" ht="18" customHeight="1" x14ac:dyDescent="0.2">
      <c r="B68" s="103"/>
      <c r="C68" s="103"/>
      <c r="D68" s="103"/>
      <c r="E68" s="103"/>
      <c r="F68" s="103"/>
      <c r="G68" s="104"/>
      <c r="H68" s="103"/>
      <c r="I68" s="103"/>
      <c r="J68" s="105"/>
      <c r="K68" s="13"/>
      <c r="L68" s="13"/>
    </row>
    <row r="69" spans="2:15" s="1" customFormat="1" x14ac:dyDescent="0.2">
      <c r="B69" s="100" t="s">
        <v>105</v>
      </c>
      <c r="C69" s="101"/>
      <c r="D69" s="101"/>
      <c r="E69" s="101"/>
      <c r="F69" s="101"/>
      <c r="G69" s="101"/>
      <c r="H69" s="101"/>
      <c r="I69" s="101"/>
      <c r="J69" s="167">
        <f>J60+J67+J62</f>
        <v>7307342.4282352943</v>
      </c>
      <c r="K69" s="13"/>
      <c r="L69" s="13"/>
    </row>
    <row r="70" spans="2:15" s="1" customFormat="1" x14ac:dyDescent="0.2">
      <c r="B70" s="103"/>
      <c r="C70" s="103"/>
      <c r="D70" s="103"/>
      <c r="E70" s="103"/>
      <c r="F70" s="103"/>
      <c r="G70" s="104"/>
      <c r="H70" s="103"/>
      <c r="I70" s="103"/>
      <c r="J70" s="105"/>
      <c r="K70" s="13"/>
      <c r="L70" s="13"/>
    </row>
    <row r="71" spans="2:15" s="1" customFormat="1" x14ac:dyDescent="0.2">
      <c r="B71" s="103"/>
      <c r="C71" s="103"/>
      <c r="D71" s="103"/>
      <c r="E71" s="103"/>
      <c r="F71" s="103"/>
      <c r="G71" s="104"/>
      <c r="H71" s="103"/>
      <c r="I71" s="103"/>
      <c r="J71" s="105"/>
      <c r="K71" s="13"/>
      <c r="L71" s="13"/>
    </row>
    <row r="72" spans="2:15" s="1" customFormat="1" ht="18" customHeight="1" x14ac:dyDescent="0.2">
      <c r="B72" s="168" t="s">
        <v>106</v>
      </c>
      <c r="C72" s="169"/>
      <c r="D72" s="169"/>
      <c r="E72" s="169"/>
      <c r="F72" s="169"/>
      <c r="G72" s="169"/>
      <c r="H72" s="169"/>
      <c r="I72" s="169"/>
      <c r="J72" s="170"/>
      <c r="K72" s="13"/>
      <c r="L72" s="115"/>
    </row>
    <row r="73" spans="2:15" s="1" customFormat="1" ht="18" customHeight="1" x14ac:dyDescent="0.2">
      <c r="B73" s="171" t="s">
        <v>107</v>
      </c>
      <c r="C73" s="172"/>
      <c r="D73" s="172"/>
      <c r="E73" s="172"/>
      <c r="F73" s="172"/>
      <c r="G73" s="172"/>
      <c r="H73" s="172"/>
      <c r="I73" s="172"/>
      <c r="J73" s="173"/>
      <c r="K73" s="13"/>
      <c r="L73" s="115"/>
    </row>
    <row r="74" spans="2:15" s="1" customFormat="1" ht="18" customHeight="1" x14ac:dyDescent="0.2">
      <c r="B74" s="174" t="s">
        <v>108</v>
      </c>
      <c r="C74" s="174"/>
      <c r="D74" s="174"/>
      <c r="E74" s="175" t="s">
        <v>109</v>
      </c>
      <c r="F74" s="176"/>
      <c r="G74" s="176"/>
      <c r="H74" s="176"/>
      <c r="I74" s="176"/>
      <c r="J74" s="177"/>
      <c r="K74" s="13"/>
      <c r="L74" s="115"/>
    </row>
    <row r="75" spans="2:15" s="1" customFormat="1" ht="18" customHeight="1" x14ac:dyDescent="0.2">
      <c r="B75" s="174"/>
      <c r="C75" s="174"/>
      <c r="D75" s="174"/>
      <c r="E75" s="178">
        <f>G75*0.9</f>
        <v>4679.2436974789916</v>
      </c>
      <c r="F75" s="178"/>
      <c r="G75" s="179">
        <f>precio_venta</f>
        <v>5199.1596638655465</v>
      </c>
      <c r="H75" s="179"/>
      <c r="I75" s="178">
        <f>G75*1.1</f>
        <v>5719.0756302521013</v>
      </c>
      <c r="J75" s="178"/>
      <c r="K75" s="13"/>
      <c r="L75" s="115"/>
    </row>
    <row r="76" spans="2:15" s="1" customFormat="1" ht="18" customHeight="1" x14ac:dyDescent="0.2">
      <c r="B76" s="178">
        <f>B77*0.9</f>
        <v>1790.9999999999998</v>
      </c>
      <c r="C76" s="178"/>
      <c r="D76" s="178"/>
      <c r="E76" s="180">
        <f>(($E$75*B76)-$J$15)</f>
        <v>1073183.0339495791</v>
      </c>
      <c r="F76" s="180"/>
      <c r="G76" s="180">
        <f>(($G$75*B76)-$J$15)</f>
        <v>2004352.5297478978</v>
      </c>
      <c r="H76" s="180"/>
      <c r="I76" s="180">
        <f>(($I$75*B76)-$J$15)</f>
        <v>2935522.0255462173</v>
      </c>
      <c r="J76" s="180"/>
      <c r="K76" s="13"/>
      <c r="L76" s="115"/>
    </row>
    <row r="77" spans="2:15" s="1" customFormat="1" ht="18" customHeight="1" x14ac:dyDescent="0.2">
      <c r="B77" s="178">
        <f>E13</f>
        <v>1989.9999999999998</v>
      </c>
      <c r="C77" s="178"/>
      <c r="D77" s="178"/>
      <c r="E77" s="180">
        <f>(($E$75*B77)-$J$15)</f>
        <v>2004352.5297478978</v>
      </c>
      <c r="F77" s="180"/>
      <c r="G77" s="180">
        <f>(($G$75*B77)-$J$15)</f>
        <v>3038985.3028571419</v>
      </c>
      <c r="H77" s="180"/>
      <c r="I77" s="180">
        <f>(($I$75*B77)-$J$15)</f>
        <v>4073618.0759663861</v>
      </c>
      <c r="J77" s="180"/>
      <c r="K77" s="13"/>
      <c r="L77" s="115"/>
    </row>
    <row r="78" spans="2:15" s="1" customFormat="1" ht="18" customHeight="1" x14ac:dyDescent="0.2">
      <c r="B78" s="178">
        <f>B77*1.1</f>
        <v>2189</v>
      </c>
      <c r="C78" s="178"/>
      <c r="D78" s="178"/>
      <c r="E78" s="180">
        <f>(($E$75*B78)-$J$15)</f>
        <v>2935522.0255462192</v>
      </c>
      <c r="F78" s="180"/>
      <c r="G78" s="180">
        <f>(($G$75*B78)-$J$15)</f>
        <v>4073618.0759663861</v>
      </c>
      <c r="H78" s="180"/>
      <c r="I78" s="180">
        <f>(($I$75*B78)-$J$15)</f>
        <v>5211714.1263865549</v>
      </c>
      <c r="J78" s="180"/>
      <c r="K78" s="13"/>
      <c r="L78" s="115"/>
    </row>
    <row r="79" spans="2:15" s="1" customFormat="1" ht="18" customHeight="1" x14ac:dyDescent="0.2">
      <c r="B79" s="181"/>
      <c r="C79" s="181"/>
      <c r="D79" s="182"/>
      <c r="E79" s="182"/>
      <c r="F79" s="182"/>
      <c r="G79" s="2"/>
      <c r="K79" s="13"/>
      <c r="L79" s="115"/>
    </row>
    <row r="80" spans="2:15" s="1" customFormat="1" ht="18" customHeight="1" x14ac:dyDescent="0.2">
      <c r="B80" s="183" t="s">
        <v>110</v>
      </c>
      <c r="C80" s="184"/>
      <c r="D80" s="184"/>
      <c r="E80" s="184"/>
      <c r="F80" s="184"/>
      <c r="G80" s="184"/>
      <c r="H80" s="184"/>
      <c r="I80" s="184"/>
      <c r="J80" s="185"/>
      <c r="K80" s="13"/>
      <c r="L80" s="115"/>
    </row>
    <row r="81" spans="2:12" s="1" customFormat="1" ht="18" customHeight="1" x14ac:dyDescent="0.2">
      <c r="B81" s="186"/>
      <c r="C81" s="187"/>
      <c r="D81" s="187"/>
      <c r="E81" s="187"/>
      <c r="F81" s="187"/>
      <c r="G81" s="187"/>
      <c r="H81" s="187"/>
      <c r="I81" s="187"/>
      <c r="J81" s="188"/>
      <c r="K81" s="13"/>
      <c r="L81" s="115"/>
    </row>
    <row r="82" spans="2:12" s="1" customFormat="1" ht="18" customHeight="1" x14ac:dyDescent="0.2">
      <c r="B82" s="179" t="s">
        <v>108</v>
      </c>
      <c r="C82" s="179"/>
      <c r="D82" s="179"/>
      <c r="E82" s="179">
        <f>G82*0.9</f>
        <v>1790.9999999999998</v>
      </c>
      <c r="F82" s="179"/>
      <c r="G82" s="179">
        <f>Rendimiento</f>
        <v>1989.9999999999998</v>
      </c>
      <c r="H82" s="179"/>
      <c r="I82" s="179">
        <f>G82*1.1</f>
        <v>2189</v>
      </c>
      <c r="J82" s="179"/>
      <c r="K82" s="13"/>
      <c r="L82" s="115"/>
    </row>
    <row r="83" spans="2:12" s="1" customFormat="1" ht="18" customHeight="1" x14ac:dyDescent="0.2">
      <c r="B83" s="179"/>
      <c r="C83" s="179"/>
      <c r="D83" s="179"/>
      <c r="E83" s="179"/>
      <c r="F83" s="179"/>
      <c r="G83" s="179"/>
      <c r="H83" s="179"/>
      <c r="I83" s="179"/>
      <c r="J83" s="179"/>
      <c r="K83" s="13"/>
      <c r="L83" s="115"/>
    </row>
    <row r="84" spans="2:12" s="1" customFormat="1" x14ac:dyDescent="0.2">
      <c r="B84" s="189" t="s">
        <v>111</v>
      </c>
      <c r="C84" s="189"/>
      <c r="D84" s="189"/>
      <c r="E84" s="190">
        <f>$J$69/E82</f>
        <v>4080.0348566361222</v>
      </c>
      <c r="F84" s="190"/>
      <c r="G84" s="190">
        <f>$J$69/G82</f>
        <v>3672.0313709725101</v>
      </c>
      <c r="H84" s="190"/>
      <c r="I84" s="190">
        <f>$J$69/I82</f>
        <v>3338.2103372477359</v>
      </c>
      <c r="J84" s="190"/>
      <c r="K84" s="13"/>
      <c r="L84" s="115"/>
    </row>
    <row r="85" spans="2:12" s="1" customFormat="1" x14ac:dyDescent="0.2">
      <c r="B85" s="189"/>
      <c r="C85" s="189"/>
      <c r="D85" s="189"/>
      <c r="E85" s="190"/>
      <c r="F85" s="190"/>
      <c r="G85" s="190"/>
      <c r="H85" s="190"/>
      <c r="I85" s="190"/>
      <c r="J85" s="190"/>
      <c r="K85" s="13"/>
      <c r="L85" s="115"/>
    </row>
    <row r="86" spans="2:12" s="1" customFormat="1" x14ac:dyDescent="0.2">
      <c r="B86" s="80"/>
      <c r="C86" s="191"/>
      <c r="F86" s="192"/>
      <c r="G86" s="192"/>
      <c r="H86" s="192"/>
      <c r="K86" s="13"/>
      <c r="L86" s="115"/>
    </row>
    <row r="87" spans="2:12" s="1" customFormat="1" x14ac:dyDescent="0.2">
      <c r="B87" s="80" t="s">
        <v>112</v>
      </c>
      <c r="C87" s="191"/>
      <c r="F87" s="192"/>
      <c r="G87" s="192"/>
      <c r="H87" s="192"/>
      <c r="K87" s="13"/>
      <c r="L87" s="115"/>
    </row>
    <row r="88" spans="2:12" s="1" customFormat="1" ht="18.75" customHeight="1" x14ac:dyDescent="0.2">
      <c r="B88" s="193" t="s">
        <v>113</v>
      </c>
      <c r="C88" s="194"/>
      <c r="D88" s="194"/>
      <c r="E88" s="194"/>
      <c r="F88" s="194"/>
      <c r="G88" s="194"/>
      <c r="H88" s="194"/>
      <c r="I88" s="194"/>
      <c r="J88" s="195"/>
      <c r="K88" s="13"/>
      <c r="L88" s="115"/>
    </row>
    <row r="89" spans="2:12" s="1" customFormat="1" ht="18.75" customHeight="1" x14ac:dyDescent="0.2">
      <c r="B89" s="196" t="s">
        <v>114</v>
      </c>
      <c r="C89" s="197"/>
      <c r="D89" s="197"/>
      <c r="E89" s="197"/>
      <c r="F89" s="197"/>
      <c r="G89" s="197"/>
      <c r="H89" s="197"/>
      <c r="I89" s="197"/>
      <c r="J89" s="198"/>
      <c r="K89" s="13"/>
      <c r="L89" s="115"/>
    </row>
    <row r="90" spans="2:12" s="203" customFormat="1" ht="30" customHeight="1" x14ac:dyDescent="0.2">
      <c r="B90" s="199" t="s">
        <v>115</v>
      </c>
      <c r="C90" s="200"/>
      <c r="D90" s="200"/>
      <c r="E90" s="200"/>
      <c r="F90" s="200"/>
      <c r="G90" s="200"/>
      <c r="H90" s="200"/>
      <c r="I90" s="200"/>
      <c r="J90" s="201"/>
      <c r="K90" s="202"/>
    </row>
    <row r="91" spans="2:12" s="1" customFormat="1" x14ac:dyDescent="0.2">
      <c r="B91" s="204" t="s">
        <v>116</v>
      </c>
      <c r="C91" s="205"/>
      <c r="D91" s="205"/>
      <c r="E91" s="205"/>
      <c r="F91" s="205"/>
      <c r="G91" s="205"/>
      <c r="H91" s="205"/>
      <c r="I91" s="205"/>
      <c r="J91" s="206"/>
      <c r="K91" s="3"/>
    </row>
    <row r="92" spans="2:12" s="1" customFormat="1" ht="43.35" customHeight="1" x14ac:dyDescent="0.2">
      <c r="B92" s="199" t="s">
        <v>117</v>
      </c>
      <c r="C92" s="200"/>
      <c r="D92" s="200"/>
      <c r="E92" s="200"/>
      <c r="F92" s="200"/>
      <c r="G92" s="200"/>
      <c r="H92" s="200"/>
      <c r="I92" s="200"/>
      <c r="J92" s="201"/>
      <c r="K92" s="3"/>
    </row>
    <row r="93" spans="2:12" s="1" customFormat="1" x14ac:dyDescent="0.2">
      <c r="B93" s="204" t="s">
        <v>118</v>
      </c>
      <c r="C93" s="205"/>
      <c r="D93" s="205"/>
      <c r="E93" s="205"/>
      <c r="F93" s="205"/>
      <c r="G93" s="205"/>
      <c r="H93" s="205"/>
      <c r="I93" s="205"/>
      <c r="J93" s="206"/>
      <c r="K93" s="3"/>
    </row>
    <row r="94" spans="2:12" s="1" customFormat="1" x14ac:dyDescent="0.2">
      <c r="B94" s="207" t="s">
        <v>119</v>
      </c>
      <c r="C94" s="208"/>
      <c r="D94" s="208"/>
      <c r="E94" s="208"/>
      <c r="F94" s="208"/>
      <c r="G94" s="208"/>
      <c r="H94" s="208"/>
      <c r="I94" s="208"/>
      <c r="J94" s="209"/>
      <c r="K94" s="3"/>
    </row>
    <row r="95" spans="2:12" s="1" customFormat="1" ht="14.1" customHeight="1" x14ac:dyDescent="0.2">
      <c r="B95" s="204" t="s">
        <v>120</v>
      </c>
      <c r="C95" s="205"/>
      <c r="D95" s="205"/>
      <c r="E95" s="205"/>
      <c r="F95" s="205"/>
      <c r="G95" s="205"/>
      <c r="H95" s="205"/>
      <c r="I95" s="205"/>
      <c r="J95" s="206"/>
      <c r="K95" s="3"/>
    </row>
    <row r="96" spans="2:12" s="1" customFormat="1" ht="18" customHeight="1" x14ac:dyDescent="0.2">
      <c r="B96" s="204" t="s">
        <v>121</v>
      </c>
      <c r="C96" s="205"/>
      <c r="D96" s="205"/>
      <c r="E96" s="205"/>
      <c r="F96" s="205"/>
      <c r="G96" s="205"/>
      <c r="H96" s="205"/>
      <c r="I96" s="205"/>
      <c r="J96" s="206"/>
      <c r="K96" s="3"/>
    </row>
    <row r="97" spans="2:12" s="1" customFormat="1" ht="17.100000000000001" customHeight="1" x14ac:dyDescent="0.2">
      <c r="B97" s="210" t="s">
        <v>122</v>
      </c>
      <c r="C97" s="211"/>
      <c r="D97" s="211"/>
      <c r="E97" s="211"/>
      <c r="F97" s="211"/>
      <c r="G97" s="211"/>
      <c r="H97" s="211"/>
      <c r="I97" s="211"/>
      <c r="J97" s="212"/>
      <c r="K97" s="3"/>
    </row>
    <row r="98" spans="2:12" s="1" customFormat="1" x14ac:dyDescent="0.2">
      <c r="B98" s="213" t="s">
        <v>123</v>
      </c>
      <c r="C98" s="214"/>
      <c r="D98" s="214"/>
      <c r="E98" s="214"/>
      <c r="F98" s="214"/>
      <c r="G98" s="214"/>
      <c r="H98" s="214"/>
      <c r="I98" s="214"/>
      <c r="J98" s="215"/>
      <c r="K98" s="3"/>
    </row>
    <row r="99" spans="2:12" s="1" customFormat="1" x14ac:dyDescent="0.2">
      <c r="B99" s="216"/>
      <c r="C99" s="216"/>
      <c r="D99" s="216"/>
      <c r="E99" s="216"/>
      <c r="F99" s="216"/>
      <c r="G99" s="217"/>
      <c r="H99" s="216"/>
      <c r="I99" s="216"/>
      <c r="J99" s="216"/>
      <c r="K99" s="3"/>
    </row>
    <row r="100" spans="2:12" s="1" customFormat="1" x14ac:dyDescent="0.2">
      <c r="B100" s="216"/>
      <c r="C100" s="216"/>
      <c r="D100" s="216"/>
      <c r="E100" s="216"/>
      <c r="F100" s="216"/>
      <c r="G100" s="217"/>
      <c r="H100" s="216"/>
      <c r="I100" s="216"/>
      <c r="J100" s="216"/>
      <c r="K100" s="3"/>
    </row>
    <row r="101" spans="2:12" s="1" customFormat="1" x14ac:dyDescent="0.2">
      <c r="B101" s="216"/>
      <c r="C101" s="216"/>
      <c r="D101" s="216"/>
      <c r="E101" s="216"/>
      <c r="F101" s="216"/>
      <c r="G101" s="217"/>
      <c r="H101" s="216"/>
      <c r="I101" s="216"/>
      <c r="J101" s="216"/>
      <c r="K101" s="3"/>
    </row>
    <row r="102" spans="2:12" s="1" customFormat="1" x14ac:dyDescent="0.2">
      <c r="B102" s="218"/>
      <c r="C102" s="218"/>
      <c r="D102" s="218"/>
      <c r="E102" s="218"/>
      <c r="F102" s="218"/>
      <c r="G102" s="219"/>
      <c r="H102" s="218"/>
      <c r="I102" s="218"/>
      <c r="J102" s="218"/>
      <c r="K102" s="220"/>
      <c r="L102" s="218"/>
    </row>
    <row r="103" spans="2:12" s="1" customFormat="1" x14ac:dyDescent="0.2">
      <c r="B103" s="218"/>
      <c r="C103" s="218"/>
      <c r="D103" s="218"/>
      <c r="E103" s="218"/>
      <c r="F103" s="218"/>
      <c r="G103" s="219"/>
      <c r="H103" s="218"/>
      <c r="I103" s="218"/>
      <c r="J103" s="218"/>
      <c r="K103" s="220"/>
      <c r="L103" s="218"/>
    </row>
    <row r="104" spans="2:12" s="1" customFormat="1" x14ac:dyDescent="0.2">
      <c r="B104" s="218"/>
      <c r="C104" s="218"/>
      <c r="D104" s="218"/>
      <c r="E104" s="218"/>
      <c r="F104" s="218"/>
      <c r="G104" s="219"/>
      <c r="H104" s="218"/>
      <c r="I104" s="218"/>
      <c r="J104" s="218"/>
      <c r="K104" s="220"/>
      <c r="L104" s="218"/>
    </row>
    <row r="105" spans="2:12" s="1" customFormat="1" x14ac:dyDescent="0.2">
      <c r="B105" s="218"/>
      <c r="C105" s="218"/>
      <c r="D105" s="218"/>
      <c r="E105" s="218"/>
      <c r="F105" s="218"/>
      <c r="G105" s="219"/>
      <c r="H105" s="218"/>
      <c r="I105" s="218"/>
      <c r="J105" s="218"/>
      <c r="K105" s="220"/>
      <c r="L105" s="218"/>
    </row>
    <row r="106" spans="2:12" s="1" customFormat="1" x14ac:dyDescent="0.2">
      <c r="B106" s="221"/>
      <c r="C106" s="221"/>
      <c r="D106" s="222"/>
      <c r="E106" s="222"/>
      <c r="F106" s="218"/>
      <c r="G106" s="218"/>
      <c r="H106" s="218"/>
      <c r="I106" s="218"/>
      <c r="J106" s="218"/>
      <c r="K106" s="220"/>
      <c r="L106" s="218"/>
    </row>
    <row r="107" spans="2:12" s="1" customFormat="1" x14ac:dyDescent="0.2">
      <c r="B107" s="221"/>
      <c r="C107" s="223"/>
      <c r="D107" s="223"/>
      <c r="E107" s="224"/>
      <c r="F107" s="223"/>
      <c r="G107" s="225"/>
      <c r="H107" s="226"/>
      <c r="I107" s="218"/>
      <c r="J107" s="218"/>
      <c r="K107" s="220"/>
      <c r="L107" s="218"/>
    </row>
    <row r="108" spans="2:12" s="1" customFormat="1" x14ac:dyDescent="0.2">
      <c r="B108" s="222"/>
      <c r="C108" s="222"/>
      <c r="D108" s="222"/>
      <c r="E108" s="222"/>
      <c r="F108" s="222"/>
      <c r="G108" s="222"/>
      <c r="H108" s="222"/>
      <c r="I108" s="218"/>
      <c r="J108" s="218"/>
      <c r="K108" s="220"/>
      <c r="L108" s="218"/>
    </row>
    <row r="109" spans="2:12" s="1" customFormat="1" x14ac:dyDescent="0.2">
      <c r="B109" s="221"/>
      <c r="C109" s="222"/>
      <c r="D109" s="222"/>
      <c r="E109" s="222"/>
      <c r="F109" s="222"/>
      <c r="G109" s="222"/>
      <c r="H109" s="222"/>
      <c r="I109" s="218"/>
      <c r="J109" s="218"/>
      <c r="K109" s="220"/>
      <c r="L109" s="218"/>
    </row>
    <row r="110" spans="2:12" s="1" customFormat="1" x14ac:dyDescent="0.2">
      <c r="B110" s="227"/>
      <c r="C110" s="228"/>
      <c r="D110" s="228"/>
      <c r="E110" s="229"/>
      <c r="F110" s="229"/>
      <c r="G110" s="229"/>
      <c r="H110" s="229"/>
      <c r="I110" s="218"/>
      <c r="J110" s="220"/>
      <c r="K110" s="220"/>
      <c r="L110" s="218"/>
    </row>
    <row r="111" spans="2:12" s="1" customFormat="1" x14ac:dyDescent="0.2">
      <c r="B111" s="227"/>
      <c r="C111" s="228"/>
      <c r="D111" s="228"/>
      <c r="E111" s="229"/>
      <c r="F111" s="229"/>
      <c r="G111" s="229"/>
      <c r="H111" s="229"/>
      <c r="I111" s="218"/>
      <c r="J111" s="220"/>
      <c r="K111" s="220"/>
      <c r="L111" s="218"/>
    </row>
    <row r="112" spans="2:12" s="1" customFormat="1" x14ac:dyDescent="0.2">
      <c r="B112" s="230"/>
      <c r="C112" s="231"/>
      <c r="D112" s="231"/>
      <c r="E112" s="230"/>
      <c r="F112" s="230"/>
      <c r="G112" s="230"/>
      <c r="H112" s="232"/>
      <c r="I112" s="218"/>
      <c r="J112" s="218"/>
      <c r="K112" s="220"/>
      <c r="L112" s="218"/>
    </row>
    <row r="113" spans="2:12" s="1" customFormat="1" x14ac:dyDescent="0.2">
      <c r="B113" s="222"/>
      <c r="C113" s="222"/>
      <c r="D113" s="222"/>
      <c r="E113" s="222"/>
      <c r="F113" s="222"/>
      <c r="G113" s="222"/>
      <c r="H113" s="222"/>
      <c r="I113" s="218"/>
      <c r="J113" s="218"/>
      <c r="K113" s="220"/>
      <c r="L113" s="218"/>
    </row>
    <row r="114" spans="2:12" s="1" customFormat="1" x14ac:dyDescent="0.2">
      <c r="B114" s="221"/>
      <c r="C114" s="222"/>
      <c r="D114" s="222"/>
      <c r="E114" s="222"/>
      <c r="F114" s="222"/>
      <c r="G114" s="222"/>
      <c r="H114" s="222"/>
      <c r="I114" s="218"/>
      <c r="J114" s="218"/>
      <c r="K114" s="220"/>
      <c r="L114" s="218"/>
    </row>
    <row r="115" spans="2:12" s="1" customFormat="1" x14ac:dyDescent="0.2">
      <c r="B115" s="233"/>
      <c r="C115" s="228"/>
      <c r="D115" s="234"/>
      <c r="E115" s="235"/>
      <c r="F115" s="234"/>
      <c r="G115" s="229"/>
      <c r="H115" s="229"/>
      <c r="I115" s="218"/>
      <c r="J115" s="218"/>
      <c r="K115" s="220"/>
      <c r="L115" s="218"/>
    </row>
    <row r="116" spans="2:12" s="1" customFormat="1" x14ac:dyDescent="0.2">
      <c r="B116" s="233"/>
      <c r="C116" s="228"/>
      <c r="D116" s="234"/>
      <c r="E116" s="235"/>
      <c r="F116" s="234"/>
      <c r="G116" s="229"/>
      <c r="H116" s="229"/>
      <c r="I116" s="218"/>
      <c r="J116" s="218"/>
      <c r="K116" s="220"/>
      <c r="L116" s="218"/>
    </row>
    <row r="117" spans="2:12" s="1" customFormat="1" x14ac:dyDescent="0.2">
      <c r="B117" s="236"/>
      <c r="C117" s="236"/>
      <c r="D117" s="234"/>
      <c r="E117" s="235"/>
      <c r="F117" s="234"/>
      <c r="G117" s="229"/>
      <c r="H117" s="229"/>
      <c r="I117" s="218"/>
      <c r="J117" s="218"/>
      <c r="K117" s="220"/>
      <c r="L117" s="218"/>
    </row>
    <row r="118" spans="2:12" s="1" customFormat="1" x14ac:dyDescent="0.2">
      <c r="B118" s="233"/>
      <c r="C118" s="228"/>
      <c r="D118" s="234"/>
      <c r="E118" s="235"/>
      <c r="F118" s="234"/>
      <c r="G118" s="229"/>
      <c r="H118" s="229"/>
      <c r="I118" s="218"/>
      <c r="J118" s="218"/>
      <c r="K118" s="220"/>
      <c r="L118" s="218"/>
    </row>
    <row r="119" spans="2:12" s="1" customFormat="1" x14ac:dyDescent="0.2">
      <c r="B119" s="233"/>
      <c r="C119" s="228"/>
      <c r="D119" s="234"/>
      <c r="E119" s="235"/>
      <c r="F119" s="234"/>
      <c r="G119" s="229"/>
      <c r="H119" s="229"/>
      <c r="I119" s="218"/>
      <c r="J119" s="218"/>
      <c r="K119" s="220"/>
      <c r="L119" s="218"/>
    </row>
    <row r="120" spans="2:12" s="1" customFormat="1" x14ac:dyDescent="0.2">
      <c r="B120" s="233"/>
      <c r="C120" s="228"/>
      <c r="D120" s="234"/>
      <c r="E120" s="235"/>
      <c r="F120" s="234"/>
      <c r="G120" s="229"/>
      <c r="H120" s="229"/>
      <c r="I120" s="218"/>
      <c r="J120" s="218"/>
      <c r="K120" s="220"/>
      <c r="L120" s="218"/>
    </row>
    <row r="121" spans="2:12" s="1" customFormat="1" x14ac:dyDescent="0.2">
      <c r="B121" s="233"/>
      <c r="C121" s="228"/>
      <c r="D121" s="234"/>
      <c r="E121" s="235"/>
      <c r="F121" s="234"/>
      <c r="G121" s="229"/>
      <c r="H121" s="229"/>
      <c r="I121" s="218"/>
      <c r="J121" s="218"/>
      <c r="K121" s="220"/>
      <c r="L121" s="218"/>
    </row>
    <row r="122" spans="2:12" s="1" customFormat="1" x14ac:dyDescent="0.2">
      <c r="B122" s="233"/>
      <c r="C122" s="228"/>
      <c r="D122" s="234"/>
      <c r="E122" s="235"/>
      <c r="F122" s="234"/>
      <c r="G122" s="229"/>
      <c r="H122" s="229"/>
      <c r="I122" s="218"/>
      <c r="J122" s="218"/>
      <c r="K122" s="220"/>
      <c r="L122" s="218"/>
    </row>
    <row r="123" spans="2:12" s="1" customFormat="1" x14ac:dyDescent="0.2">
      <c r="B123" s="233"/>
      <c r="C123" s="228"/>
      <c r="D123" s="234"/>
      <c r="E123" s="235"/>
      <c r="F123" s="234"/>
      <c r="G123" s="229"/>
      <c r="H123" s="229"/>
      <c r="I123" s="218"/>
      <c r="J123" s="218"/>
      <c r="K123" s="220"/>
      <c r="L123" s="218"/>
    </row>
    <row r="124" spans="2:12" s="1" customFormat="1" x14ac:dyDescent="0.2">
      <c r="B124" s="233"/>
      <c r="C124" s="228"/>
      <c r="D124" s="234"/>
      <c r="E124" s="235"/>
      <c r="F124" s="234"/>
      <c r="G124" s="229"/>
      <c r="H124" s="229"/>
      <c r="I124" s="218"/>
      <c r="J124" s="218"/>
      <c r="K124" s="220"/>
      <c r="L124" s="218"/>
    </row>
    <row r="125" spans="2:12" s="1" customFormat="1" x14ac:dyDescent="0.2">
      <c r="B125" s="233"/>
      <c r="C125" s="228"/>
      <c r="D125" s="234"/>
      <c r="E125" s="235"/>
      <c r="F125" s="234"/>
      <c r="G125" s="229"/>
      <c r="H125" s="229"/>
      <c r="I125" s="218"/>
      <c r="J125" s="218"/>
      <c r="K125" s="220"/>
      <c r="L125" s="218"/>
    </row>
    <row r="126" spans="2:12" s="1" customFormat="1" x14ac:dyDescent="0.2">
      <c r="B126" s="233"/>
      <c r="C126" s="228"/>
      <c r="D126" s="234"/>
      <c r="E126" s="235"/>
      <c r="F126" s="234"/>
      <c r="G126" s="229"/>
      <c r="H126" s="229"/>
      <c r="I126" s="218"/>
      <c r="J126" s="218"/>
      <c r="K126" s="220"/>
      <c r="L126" s="218"/>
    </row>
    <row r="127" spans="2:12" s="1" customFormat="1" x14ac:dyDescent="0.2">
      <c r="B127" s="233"/>
      <c r="C127" s="228"/>
      <c r="D127" s="234"/>
      <c r="E127" s="235"/>
      <c r="F127" s="234"/>
      <c r="G127" s="229"/>
      <c r="H127" s="229"/>
      <c r="I127" s="218"/>
      <c r="J127" s="218"/>
      <c r="K127" s="220"/>
      <c r="L127" s="218"/>
    </row>
    <row r="128" spans="2:12" s="1" customFormat="1" x14ac:dyDescent="0.2">
      <c r="B128" s="230"/>
      <c r="C128" s="231"/>
      <c r="D128" s="231"/>
      <c r="E128" s="230"/>
      <c r="F128" s="230"/>
      <c r="G128" s="230"/>
      <c r="H128" s="232"/>
      <c r="I128" s="218"/>
      <c r="J128" s="218"/>
      <c r="K128" s="220"/>
      <c r="L128" s="218"/>
    </row>
    <row r="129" spans="2:12" s="1" customFormat="1" x14ac:dyDescent="0.2">
      <c r="B129" s="222"/>
      <c r="C129" s="222"/>
      <c r="D129" s="222"/>
      <c r="E129" s="222"/>
      <c r="F129" s="222"/>
      <c r="G129" s="222"/>
      <c r="H129" s="222"/>
      <c r="I129" s="218"/>
      <c r="J129" s="218"/>
      <c r="K129" s="220"/>
      <c r="L129" s="218"/>
    </row>
    <row r="130" spans="2:12" s="1" customFormat="1" x14ac:dyDescent="0.2">
      <c r="B130" s="230"/>
      <c r="C130" s="231"/>
      <c r="D130" s="231"/>
      <c r="E130" s="230"/>
      <c r="F130" s="230"/>
      <c r="G130" s="230"/>
      <c r="H130" s="232"/>
      <c r="I130" s="218"/>
      <c r="J130" s="218"/>
      <c r="K130" s="220"/>
      <c r="L130" s="218"/>
    </row>
    <row r="131" spans="2:12" s="1" customFormat="1" x14ac:dyDescent="0.2">
      <c r="B131" s="218"/>
      <c r="C131" s="218"/>
      <c r="D131" s="218"/>
      <c r="E131" s="218"/>
      <c r="F131" s="218"/>
      <c r="G131" s="219"/>
      <c r="H131" s="218"/>
      <c r="I131" s="218"/>
      <c r="J131" s="218"/>
      <c r="K131" s="220"/>
      <c r="L131" s="218"/>
    </row>
    <row r="132" spans="2:12" s="1" customFormat="1" x14ac:dyDescent="0.2">
      <c r="B132" s="218"/>
      <c r="C132" s="218"/>
      <c r="D132" s="218"/>
      <c r="E132" s="218"/>
      <c r="F132" s="218"/>
      <c r="G132" s="219"/>
      <c r="H132" s="218"/>
      <c r="I132" s="218"/>
      <c r="J132" s="218"/>
      <c r="K132" s="220"/>
      <c r="L132" s="218"/>
    </row>
    <row r="133" spans="2:12" s="1" customFormat="1" x14ac:dyDescent="0.2">
      <c r="B133" s="218"/>
      <c r="C133" s="218"/>
      <c r="D133" s="218"/>
      <c r="E133" s="218"/>
      <c r="F133" s="218"/>
      <c r="G133" s="219"/>
      <c r="H133" s="218"/>
      <c r="I133" s="218"/>
      <c r="J133" s="218"/>
      <c r="K133" s="220"/>
      <c r="L133" s="218"/>
    </row>
    <row r="134" spans="2:12" s="1" customFormat="1" x14ac:dyDescent="0.2">
      <c r="B134" s="218"/>
      <c r="C134" s="218"/>
      <c r="D134" s="218"/>
      <c r="E134" s="218"/>
      <c r="F134" s="218"/>
      <c r="G134" s="219"/>
      <c r="H134" s="218"/>
      <c r="I134" s="218"/>
      <c r="J134" s="218"/>
      <c r="K134" s="220"/>
      <c r="L134" s="218"/>
    </row>
    <row r="135" spans="2:12" s="1" customFormat="1" x14ac:dyDescent="0.2">
      <c r="B135" s="218"/>
      <c r="C135" s="218"/>
      <c r="D135" s="218"/>
      <c r="E135" s="218"/>
      <c r="F135" s="218"/>
      <c r="G135" s="219"/>
      <c r="H135" s="218"/>
      <c r="I135" s="218"/>
      <c r="J135" s="218"/>
      <c r="K135" s="220"/>
      <c r="L135" s="218"/>
    </row>
    <row r="136" spans="2:12" s="1" customFormat="1" x14ac:dyDescent="0.2">
      <c r="B136" s="218"/>
      <c r="C136" s="218"/>
      <c r="D136" s="218"/>
      <c r="E136" s="218"/>
      <c r="F136" s="218"/>
      <c r="G136" s="219"/>
      <c r="H136" s="218"/>
      <c r="I136" s="218"/>
      <c r="J136" s="218"/>
      <c r="K136" s="220"/>
      <c r="L136" s="218"/>
    </row>
    <row r="137" spans="2:12" s="1" customFormat="1" x14ac:dyDescent="0.2">
      <c r="B137" s="218"/>
      <c r="C137" s="218"/>
      <c r="D137" s="218"/>
      <c r="E137" s="218"/>
      <c r="F137" s="218"/>
      <c r="G137" s="219"/>
      <c r="H137" s="218"/>
      <c r="I137" s="218"/>
      <c r="J137" s="218"/>
      <c r="K137" s="220"/>
      <c r="L137" s="218"/>
    </row>
    <row r="138" spans="2:12" s="1" customFormat="1" x14ac:dyDescent="0.2">
      <c r="B138" s="218"/>
      <c r="C138" s="218"/>
      <c r="D138" s="218"/>
      <c r="E138" s="218"/>
      <c r="F138" s="218"/>
      <c r="G138" s="219"/>
      <c r="H138" s="218"/>
      <c r="I138" s="218"/>
      <c r="J138" s="218"/>
      <c r="K138" s="220"/>
      <c r="L138" s="218"/>
    </row>
    <row r="139" spans="2:12" s="1" customFormat="1" x14ac:dyDescent="0.2">
      <c r="B139" s="218"/>
      <c r="C139" s="218"/>
      <c r="D139" s="218"/>
      <c r="E139" s="218"/>
      <c r="F139" s="218"/>
      <c r="G139" s="219"/>
      <c r="H139" s="218"/>
      <c r="I139" s="218"/>
      <c r="J139" s="218"/>
      <c r="K139" s="220"/>
      <c r="L139" s="218"/>
    </row>
    <row r="140" spans="2:12" s="1" customFormat="1" x14ac:dyDescent="0.2">
      <c r="B140" s="218"/>
      <c r="C140" s="218"/>
      <c r="D140" s="218"/>
      <c r="E140" s="218"/>
      <c r="F140" s="218"/>
      <c r="G140" s="219"/>
      <c r="H140" s="218"/>
      <c r="I140" s="218"/>
      <c r="J140" s="218"/>
      <c r="K140" s="220"/>
      <c r="L140" s="218"/>
    </row>
    <row r="141" spans="2:12" s="1" customFormat="1" x14ac:dyDescent="0.2">
      <c r="B141" s="237"/>
      <c r="C141" s="237"/>
      <c r="D141" s="237"/>
      <c r="E141" s="237"/>
      <c r="F141" s="237"/>
      <c r="G141" s="219"/>
      <c r="H141" s="218"/>
      <c r="I141" s="218"/>
      <c r="J141" s="218"/>
      <c r="K141" s="220"/>
      <c r="L141" s="218"/>
    </row>
    <row r="142" spans="2:12" s="1" customFormat="1" x14ac:dyDescent="0.2">
      <c r="B142" s="218"/>
      <c r="C142" s="218"/>
      <c r="D142" s="218"/>
      <c r="E142" s="218"/>
      <c r="F142" s="218"/>
      <c r="G142" s="219"/>
      <c r="H142" s="218"/>
      <c r="I142" s="218"/>
      <c r="J142" s="218"/>
      <c r="K142" s="220"/>
      <c r="L142" s="218"/>
    </row>
    <row r="143" spans="2:12" s="1" customFormat="1" x14ac:dyDescent="0.2">
      <c r="B143" s="218"/>
      <c r="C143" s="218"/>
      <c r="D143" s="218"/>
      <c r="E143" s="218"/>
      <c r="F143" s="218"/>
      <c r="G143" s="219"/>
      <c r="H143" s="218"/>
      <c r="I143" s="218"/>
      <c r="J143" s="218"/>
      <c r="K143" s="220"/>
      <c r="L143" s="218"/>
    </row>
    <row r="144" spans="2:12" s="1" customFormat="1" x14ac:dyDescent="0.2">
      <c r="B144" s="218"/>
      <c r="C144" s="220"/>
      <c r="D144" s="220"/>
      <c r="E144" s="220"/>
      <c r="F144" s="220"/>
      <c r="G144" s="219"/>
      <c r="H144" s="218"/>
      <c r="I144" s="218"/>
      <c r="J144" s="218"/>
      <c r="K144" s="220"/>
      <c r="L144" s="218"/>
    </row>
    <row r="145" spans="2:12" s="1" customFormat="1" x14ac:dyDescent="0.2">
      <c r="B145" s="218"/>
      <c r="C145" s="218"/>
      <c r="D145" s="218"/>
      <c r="E145" s="218"/>
      <c r="F145" s="218"/>
      <c r="G145" s="219"/>
      <c r="H145" s="218"/>
      <c r="I145" s="218"/>
      <c r="J145" s="218"/>
      <c r="K145" s="220"/>
      <c r="L145" s="218"/>
    </row>
    <row r="146" spans="2:12" s="1" customFormat="1" x14ac:dyDescent="0.2">
      <c r="B146" s="218"/>
      <c r="C146" s="218"/>
      <c r="D146" s="218"/>
      <c r="E146" s="218"/>
      <c r="F146" s="218"/>
      <c r="G146" s="219"/>
      <c r="H146" s="218"/>
      <c r="I146" s="218"/>
      <c r="J146" s="218"/>
      <c r="K146" s="220"/>
      <c r="L146" s="218"/>
    </row>
    <row r="147" spans="2:12" s="1" customFormat="1" x14ac:dyDescent="0.2">
      <c r="B147" s="218"/>
      <c r="C147" s="218"/>
      <c r="D147" s="218"/>
      <c r="E147" s="218"/>
      <c r="F147" s="218"/>
      <c r="G147" s="219"/>
      <c r="H147" s="218"/>
      <c r="I147" s="218"/>
      <c r="J147" s="218"/>
      <c r="K147" s="220"/>
      <c r="L147" s="218"/>
    </row>
    <row r="148" spans="2:12" s="1" customFormat="1" x14ac:dyDescent="0.2">
      <c r="B148" s="218"/>
      <c r="C148" s="218"/>
      <c r="D148" s="218"/>
      <c r="E148" s="218"/>
      <c r="F148" s="218"/>
      <c r="G148" s="219"/>
      <c r="H148" s="218"/>
      <c r="I148" s="218"/>
      <c r="J148" s="218"/>
      <c r="K148" s="220"/>
      <c r="L148" s="218"/>
    </row>
    <row r="149" spans="2:12" s="1" customFormat="1" x14ac:dyDescent="0.2">
      <c r="B149" s="218"/>
      <c r="C149" s="218"/>
      <c r="D149" s="218"/>
      <c r="E149" s="218"/>
      <c r="F149" s="218"/>
      <c r="G149" s="219"/>
      <c r="H149" s="218"/>
      <c r="I149" s="218"/>
      <c r="J149" s="218"/>
      <c r="K149" s="220"/>
      <c r="L149" s="218"/>
    </row>
    <row r="150" spans="2:12" s="1" customFormat="1" x14ac:dyDescent="0.2">
      <c r="B150" s="218"/>
      <c r="C150" s="218"/>
      <c r="D150" s="220"/>
      <c r="E150" s="218"/>
      <c r="F150" s="218"/>
      <c r="G150" s="219"/>
      <c r="H150" s="218"/>
      <c r="I150" s="218"/>
      <c r="J150" s="218"/>
      <c r="K150" s="220"/>
      <c r="L150" s="218"/>
    </row>
    <row r="151" spans="2:12" s="1" customFormat="1" x14ac:dyDescent="0.2">
      <c r="B151" s="218"/>
      <c r="C151" s="220"/>
      <c r="D151" s="220"/>
      <c r="E151" s="218"/>
      <c r="F151" s="218"/>
      <c r="G151" s="219"/>
      <c r="H151" s="218"/>
      <c r="I151" s="218"/>
      <c r="J151" s="218"/>
      <c r="K151" s="220"/>
      <c r="L151" s="218"/>
    </row>
    <row r="152" spans="2:12" s="1" customFormat="1" x14ac:dyDescent="0.2">
      <c r="B152" s="218"/>
      <c r="C152" s="218"/>
      <c r="D152" s="218"/>
      <c r="E152" s="218"/>
      <c r="F152" s="218"/>
      <c r="G152" s="219"/>
      <c r="H152" s="218"/>
      <c r="I152" s="218"/>
      <c r="J152" s="218"/>
      <c r="K152" s="220"/>
      <c r="L152" s="218"/>
    </row>
    <row r="153" spans="2:12" s="1" customFormat="1" x14ac:dyDescent="0.2">
      <c r="B153" s="218"/>
      <c r="C153" s="218"/>
      <c r="D153" s="218"/>
      <c r="E153" s="218"/>
      <c r="F153" s="218"/>
      <c r="G153" s="219"/>
      <c r="H153" s="218"/>
      <c r="I153" s="218"/>
      <c r="J153" s="218"/>
      <c r="K153" s="220"/>
      <c r="L153" s="218"/>
    </row>
    <row r="154" spans="2:12" s="1" customFormat="1" x14ac:dyDescent="0.2">
      <c r="B154" s="218"/>
      <c r="C154" s="218"/>
      <c r="D154" s="218"/>
      <c r="E154" s="218"/>
      <c r="F154" s="218"/>
      <c r="G154" s="219"/>
      <c r="H154" s="218"/>
      <c r="I154" s="218"/>
      <c r="J154" s="218"/>
      <c r="K154" s="220"/>
      <c r="L154" s="218"/>
    </row>
    <row r="155" spans="2:12" s="1" customFormat="1" x14ac:dyDescent="0.2">
      <c r="B155" s="218"/>
      <c r="C155" s="218"/>
      <c r="D155" s="218"/>
      <c r="E155" s="218"/>
      <c r="F155" s="218"/>
      <c r="G155" s="219"/>
      <c r="H155" s="218"/>
      <c r="I155" s="219"/>
      <c r="J155" s="218"/>
      <c r="K155" s="220"/>
      <c r="L155" s="218"/>
    </row>
    <row r="156" spans="2:12" s="1" customFormat="1" x14ac:dyDescent="0.2">
      <c r="B156" s="218"/>
      <c r="C156" s="218"/>
      <c r="D156" s="218"/>
      <c r="E156" s="218"/>
      <c r="F156" s="218"/>
      <c r="G156" s="219"/>
      <c r="H156" s="218"/>
      <c r="I156" s="218"/>
      <c r="J156" s="218"/>
      <c r="K156" s="220"/>
      <c r="L156" s="218"/>
    </row>
    <row r="157" spans="2:12" s="1" customFormat="1" x14ac:dyDescent="0.2">
      <c r="B157" s="218"/>
      <c r="C157" s="218"/>
      <c r="D157" s="218"/>
      <c r="E157" s="218"/>
      <c r="F157" s="218"/>
      <c r="G157" s="219"/>
      <c r="H157" s="218"/>
      <c r="I157" s="218"/>
      <c r="J157" s="218"/>
      <c r="K157" s="220"/>
      <c r="L157" s="218"/>
    </row>
    <row r="158" spans="2:12" s="1" customFormat="1" x14ac:dyDescent="0.2">
      <c r="B158" s="218"/>
      <c r="C158" s="218"/>
      <c r="D158" s="218"/>
      <c r="E158" s="218"/>
      <c r="F158" s="218"/>
      <c r="G158" s="219"/>
      <c r="H158" s="218"/>
      <c r="I158" s="218"/>
      <c r="J158" s="218"/>
      <c r="K158" s="220"/>
      <c r="L158" s="218"/>
    </row>
    <row r="159" spans="2:12" s="1" customFormat="1" x14ac:dyDescent="0.2">
      <c r="B159" s="218"/>
      <c r="C159" s="218"/>
      <c r="D159" s="218"/>
      <c r="E159" s="218"/>
      <c r="F159" s="218"/>
      <c r="G159" s="219"/>
      <c r="H159" s="218"/>
      <c r="I159" s="218"/>
      <c r="J159" s="218"/>
      <c r="K159" s="220"/>
      <c r="L159" s="218"/>
    </row>
    <row r="160" spans="2:12" s="1" customFormat="1" x14ac:dyDescent="0.2">
      <c r="B160" s="218"/>
      <c r="C160" s="218"/>
      <c r="D160" s="218"/>
      <c r="E160" s="218"/>
      <c r="F160" s="218"/>
      <c r="G160" s="219"/>
      <c r="H160" s="218"/>
      <c r="I160" s="218"/>
      <c r="J160" s="218"/>
      <c r="K160" s="220"/>
      <c r="L160" s="218"/>
    </row>
    <row r="161" spans="2:12" s="1" customFormat="1" x14ac:dyDescent="0.2">
      <c r="B161" s="218"/>
      <c r="C161" s="218"/>
      <c r="D161" s="218"/>
      <c r="E161" s="218"/>
      <c r="F161" s="218"/>
      <c r="G161" s="219"/>
      <c r="H161" s="218"/>
      <c r="I161" s="218"/>
      <c r="J161" s="218"/>
      <c r="K161" s="220"/>
      <c r="L161" s="218"/>
    </row>
    <row r="162" spans="2:12" s="1" customFormat="1" x14ac:dyDescent="0.2">
      <c r="B162" s="218"/>
      <c r="C162" s="218"/>
      <c r="D162" s="218"/>
      <c r="E162" s="218"/>
      <c r="F162" s="218"/>
      <c r="G162" s="219"/>
      <c r="H162" s="218"/>
      <c r="I162" s="218"/>
      <c r="J162" s="218"/>
      <c r="K162" s="220"/>
      <c r="L162" s="218"/>
    </row>
    <row r="163" spans="2:12" s="1" customFormat="1" x14ac:dyDescent="0.2">
      <c r="B163" s="218"/>
      <c r="C163" s="218"/>
      <c r="D163" s="218"/>
      <c r="E163" s="218"/>
      <c r="F163" s="218"/>
      <c r="G163" s="219"/>
      <c r="H163" s="218"/>
      <c r="I163" s="218"/>
      <c r="J163" s="218"/>
      <c r="K163" s="220"/>
      <c r="L163" s="218"/>
    </row>
    <row r="164" spans="2:12" s="1" customFormat="1" x14ac:dyDescent="0.2">
      <c r="B164" s="220"/>
      <c r="C164" s="220"/>
      <c r="D164" s="220"/>
      <c r="E164" s="220"/>
      <c r="F164" s="220"/>
      <c r="G164" s="220"/>
      <c r="H164" s="220"/>
      <c r="I164" s="220"/>
      <c r="J164" s="218"/>
      <c r="K164" s="220"/>
      <c r="L164" s="218"/>
    </row>
    <row r="165" spans="2:12" s="1" customFormat="1" x14ac:dyDescent="0.2">
      <c r="B165" s="220"/>
      <c r="C165" s="220"/>
      <c r="D165" s="220"/>
      <c r="E165" s="220"/>
      <c r="F165" s="220"/>
      <c r="G165" s="238"/>
      <c r="H165" s="220"/>
      <c r="I165" s="220"/>
      <c r="J165" s="218"/>
      <c r="K165" s="220"/>
      <c r="L165" s="238"/>
    </row>
    <row r="166" spans="2:12" s="1" customFormat="1" x14ac:dyDescent="0.2">
      <c r="B166" s="220"/>
      <c r="C166" s="220"/>
      <c r="D166" s="220"/>
      <c r="E166" s="220"/>
      <c r="F166" s="220"/>
      <c r="G166" s="220"/>
      <c r="H166" s="220"/>
      <c r="I166" s="239"/>
      <c r="J166" s="218"/>
      <c r="K166" s="220"/>
      <c r="L166" s="218"/>
    </row>
    <row r="167" spans="2:12" s="1" customFormat="1" x14ac:dyDescent="0.2">
      <c r="B167" s="218"/>
      <c r="C167" s="218"/>
      <c r="D167" s="218"/>
      <c r="E167" s="218"/>
      <c r="F167" s="218"/>
      <c r="G167" s="219"/>
      <c r="H167" s="218"/>
      <c r="I167" s="218"/>
      <c r="J167" s="218"/>
      <c r="K167" s="220"/>
      <c r="L167" s="218"/>
    </row>
    <row r="168" spans="2:12" s="1" customFormat="1" x14ac:dyDescent="0.2">
      <c r="B168" s="218"/>
      <c r="C168" s="218"/>
      <c r="D168" s="218"/>
      <c r="E168" s="218"/>
      <c r="F168" s="218"/>
      <c r="G168" s="219"/>
      <c r="H168" s="218"/>
      <c r="I168" s="218"/>
      <c r="J168" s="218"/>
      <c r="K168" s="220"/>
      <c r="L168" s="218"/>
    </row>
    <row r="169" spans="2:12" s="1" customFormat="1" x14ac:dyDescent="0.2">
      <c r="B169" s="218"/>
      <c r="C169" s="218"/>
      <c r="D169" s="218"/>
      <c r="E169" s="218"/>
      <c r="F169" s="218"/>
      <c r="G169" s="219"/>
      <c r="H169" s="218"/>
      <c r="I169" s="218"/>
      <c r="J169" s="218"/>
      <c r="K169" s="220"/>
      <c r="L169" s="218"/>
    </row>
    <row r="170" spans="2:12" s="1" customFormat="1" x14ac:dyDescent="0.2">
      <c r="B170" s="218"/>
      <c r="C170" s="218"/>
      <c r="D170" s="218"/>
      <c r="E170" s="218"/>
      <c r="F170" s="218"/>
      <c r="G170" s="219"/>
      <c r="H170" s="218"/>
      <c r="I170" s="218"/>
      <c r="J170" s="218"/>
      <c r="K170" s="220"/>
      <c r="L170" s="218"/>
    </row>
    <row r="171" spans="2:12" s="1" customFormat="1" x14ac:dyDescent="0.2">
      <c r="B171" s="218"/>
      <c r="C171" s="218"/>
      <c r="D171" s="218"/>
      <c r="E171" s="218"/>
      <c r="F171" s="218"/>
      <c r="G171" s="219"/>
      <c r="H171" s="218"/>
      <c r="I171" s="218"/>
      <c r="J171" s="218"/>
      <c r="K171" s="220"/>
      <c r="L171" s="218"/>
    </row>
    <row r="172" spans="2:12" s="1" customFormat="1" x14ac:dyDescent="0.2">
      <c r="B172" s="218"/>
      <c r="C172" s="218"/>
      <c r="D172" s="218"/>
      <c r="E172" s="218"/>
      <c r="F172" s="218"/>
      <c r="G172" s="219"/>
      <c r="H172" s="218"/>
      <c r="I172" s="218"/>
      <c r="J172" s="218"/>
      <c r="K172" s="220"/>
      <c r="L172" s="218"/>
    </row>
    <row r="173" spans="2:12" s="1" customFormat="1" x14ac:dyDescent="0.2">
      <c r="B173" s="218"/>
      <c r="C173" s="218"/>
      <c r="D173" s="218"/>
      <c r="E173" s="218"/>
      <c r="F173" s="218"/>
      <c r="G173" s="219"/>
      <c r="H173" s="220"/>
      <c r="I173" s="220"/>
      <c r="J173" s="218"/>
      <c r="K173" s="220"/>
      <c r="L173" s="218"/>
    </row>
    <row r="174" spans="2:12" s="1" customFormat="1" x14ac:dyDescent="0.2">
      <c r="B174" s="218"/>
      <c r="C174" s="218"/>
      <c r="D174" s="218"/>
      <c r="E174" s="218"/>
      <c r="F174" s="218"/>
      <c r="G174" s="219"/>
      <c r="H174" s="220"/>
      <c r="I174" s="220"/>
      <c r="J174" s="218"/>
      <c r="K174" s="220"/>
      <c r="L174" s="218"/>
    </row>
    <row r="175" spans="2:12" s="1" customFormat="1" x14ac:dyDescent="0.2">
      <c r="B175" s="218"/>
      <c r="C175" s="218"/>
      <c r="D175" s="218"/>
      <c r="E175" s="218"/>
      <c r="F175" s="218"/>
      <c r="G175" s="219"/>
      <c r="H175" s="220"/>
      <c r="I175" s="220"/>
      <c r="J175" s="218"/>
      <c r="K175" s="220"/>
      <c r="L175" s="218"/>
    </row>
    <row r="176" spans="2:12" s="1" customFormat="1" x14ac:dyDescent="0.2">
      <c r="B176" s="218"/>
      <c r="C176" s="218"/>
      <c r="D176" s="218"/>
      <c r="E176" s="218"/>
      <c r="F176" s="218"/>
      <c r="G176" s="219"/>
      <c r="H176" s="218"/>
      <c r="I176" s="218"/>
      <c r="J176" s="218"/>
      <c r="K176" s="220"/>
      <c r="L176" s="218"/>
    </row>
    <row r="177" spans="2:12" s="1" customFormat="1" x14ac:dyDescent="0.2">
      <c r="B177" s="218"/>
      <c r="C177" s="218"/>
      <c r="D177" s="218"/>
      <c r="E177" s="218"/>
      <c r="F177" s="218"/>
      <c r="G177" s="219"/>
      <c r="H177" s="218"/>
      <c r="I177" s="218"/>
      <c r="J177" s="218"/>
      <c r="K177" s="220"/>
      <c r="L177" s="218"/>
    </row>
    <row r="178" spans="2:12" s="1" customFormat="1" x14ac:dyDescent="0.2">
      <c r="B178" s="218"/>
      <c r="C178" s="218"/>
      <c r="D178" s="218"/>
      <c r="E178" s="218"/>
      <c r="F178" s="218"/>
      <c r="G178" s="219"/>
      <c r="H178" s="218"/>
      <c r="I178" s="218"/>
      <c r="J178" s="218"/>
      <c r="K178" s="220"/>
      <c r="L178" s="218"/>
    </row>
    <row r="179" spans="2:12" s="1" customFormat="1" x14ac:dyDescent="0.2">
      <c r="B179" s="218"/>
      <c r="C179" s="218"/>
      <c r="D179" s="218"/>
      <c r="E179" s="218"/>
      <c r="F179" s="218"/>
      <c r="G179" s="219"/>
      <c r="H179" s="218"/>
      <c r="I179" s="218"/>
      <c r="J179" s="218"/>
      <c r="K179" s="220"/>
      <c r="L179" s="218"/>
    </row>
    <row r="180" spans="2:12" s="1" customFormat="1" x14ac:dyDescent="0.2">
      <c r="B180" s="218"/>
      <c r="C180" s="218"/>
      <c r="D180" s="218"/>
      <c r="E180" s="218"/>
      <c r="F180" s="218"/>
      <c r="G180" s="219"/>
      <c r="H180" s="218"/>
      <c r="I180" s="218"/>
      <c r="J180" s="218"/>
      <c r="K180" s="220"/>
      <c r="L180" s="218"/>
    </row>
    <row r="181" spans="2:12" s="1" customFormat="1" x14ac:dyDescent="0.2">
      <c r="B181" s="218"/>
      <c r="C181" s="218"/>
      <c r="D181" s="218"/>
      <c r="E181" s="218"/>
      <c r="F181" s="218"/>
      <c r="G181" s="219"/>
      <c r="H181" s="218"/>
      <c r="I181" s="218"/>
      <c r="J181" s="218"/>
      <c r="K181" s="220"/>
      <c r="L181" s="218"/>
    </row>
    <row r="182" spans="2:12" s="1" customFormat="1" x14ac:dyDescent="0.2">
      <c r="B182" s="218"/>
      <c r="C182" s="218"/>
      <c r="D182" s="218"/>
      <c r="E182" s="218"/>
      <c r="F182" s="218"/>
      <c r="G182" s="219"/>
      <c r="H182" s="220"/>
      <c r="I182" s="220"/>
      <c r="J182" s="218"/>
      <c r="K182" s="220"/>
      <c r="L182" s="218"/>
    </row>
    <row r="183" spans="2:12" s="1" customFormat="1" x14ac:dyDescent="0.2">
      <c r="B183" s="218"/>
      <c r="C183" s="218"/>
      <c r="D183" s="218"/>
      <c r="E183" s="218"/>
      <c r="F183" s="218"/>
      <c r="G183" s="219"/>
      <c r="H183" s="220"/>
      <c r="I183" s="220"/>
      <c r="J183" s="218"/>
      <c r="K183" s="220"/>
      <c r="L183" s="218"/>
    </row>
    <row r="184" spans="2:12" s="1" customFormat="1" x14ac:dyDescent="0.2">
      <c r="B184" s="218"/>
      <c r="C184" s="218"/>
      <c r="D184" s="218"/>
      <c r="E184" s="218"/>
      <c r="F184" s="218"/>
      <c r="G184" s="219"/>
      <c r="H184" s="220"/>
      <c r="I184" s="220"/>
      <c r="J184" s="218"/>
      <c r="K184" s="220"/>
      <c r="L184" s="218"/>
    </row>
    <row r="185" spans="2:12" s="1" customFormat="1" x14ac:dyDescent="0.2">
      <c r="B185" s="218"/>
      <c r="C185" s="218"/>
      <c r="D185" s="218"/>
      <c r="E185" s="218"/>
      <c r="F185" s="218"/>
      <c r="G185" s="219"/>
      <c r="H185" s="218"/>
      <c r="I185" s="218"/>
      <c r="J185" s="218"/>
      <c r="K185" s="220"/>
      <c r="L185" s="218"/>
    </row>
    <row r="186" spans="2:12" s="1" customFormat="1" x14ac:dyDescent="0.2">
      <c r="B186" s="218"/>
      <c r="C186" s="218"/>
      <c r="D186" s="218"/>
      <c r="E186" s="218"/>
      <c r="F186" s="218"/>
      <c r="G186" s="219"/>
      <c r="H186" s="218"/>
      <c r="I186" s="218"/>
      <c r="J186" s="218"/>
      <c r="K186" s="220"/>
      <c r="L186" s="218"/>
    </row>
    <row r="187" spans="2:12" s="1" customFormat="1" x14ac:dyDescent="0.2">
      <c r="B187" s="218"/>
      <c r="C187" s="218"/>
      <c r="D187" s="218"/>
      <c r="E187" s="218"/>
      <c r="F187" s="218"/>
      <c r="G187" s="219"/>
      <c r="H187" s="218"/>
      <c r="I187" s="218"/>
      <c r="J187" s="218"/>
      <c r="K187" s="220"/>
      <c r="L187" s="218"/>
    </row>
    <row r="188" spans="2:12" s="1" customFormat="1" x14ac:dyDescent="0.2">
      <c r="B188" s="218"/>
      <c r="C188" s="218"/>
      <c r="D188" s="218"/>
      <c r="E188" s="218"/>
      <c r="F188" s="218"/>
      <c r="G188" s="219"/>
      <c r="H188" s="218"/>
      <c r="I188" s="218"/>
      <c r="J188" s="218"/>
      <c r="K188" s="220"/>
      <c r="L188" s="218"/>
    </row>
    <row r="189" spans="2:12" s="1" customFormat="1" x14ac:dyDescent="0.2">
      <c r="B189" s="218"/>
      <c r="C189" s="218"/>
      <c r="D189" s="218"/>
      <c r="E189" s="218"/>
      <c r="F189" s="218"/>
      <c r="G189" s="219"/>
      <c r="H189" s="218"/>
      <c r="I189" s="218"/>
      <c r="J189" s="218"/>
      <c r="K189" s="220"/>
      <c r="L189" s="218"/>
    </row>
    <row r="190" spans="2:12" s="1" customFormat="1" x14ac:dyDescent="0.2">
      <c r="B190" s="218"/>
      <c r="C190" s="218"/>
      <c r="D190" s="218"/>
      <c r="E190" s="218"/>
      <c r="F190" s="218"/>
      <c r="G190" s="219"/>
      <c r="H190" s="218"/>
      <c r="I190" s="218"/>
      <c r="J190" s="218"/>
      <c r="K190" s="220"/>
      <c r="L190" s="218"/>
    </row>
    <row r="191" spans="2:12" s="1" customFormat="1" x14ac:dyDescent="0.2">
      <c r="B191" s="218"/>
      <c r="C191" s="218"/>
      <c r="D191" s="218"/>
      <c r="E191" s="218"/>
      <c r="F191" s="218"/>
      <c r="G191" s="219"/>
      <c r="H191" s="218"/>
      <c r="I191" s="218"/>
      <c r="J191" s="218"/>
      <c r="K191" s="220"/>
      <c r="L191" s="218"/>
    </row>
    <row r="192" spans="2:12" s="1" customFormat="1" x14ac:dyDescent="0.2">
      <c r="B192" s="218"/>
      <c r="C192" s="218"/>
      <c r="D192" s="218"/>
      <c r="E192" s="218"/>
      <c r="F192" s="218"/>
      <c r="G192" s="219"/>
      <c r="H192" s="218"/>
      <c r="I192" s="218"/>
      <c r="J192" s="218"/>
      <c r="K192" s="220"/>
      <c r="L192" s="218"/>
    </row>
    <row r="193" spans="2:12" s="1" customFormat="1" x14ac:dyDescent="0.2">
      <c r="B193" s="218"/>
      <c r="C193" s="218"/>
      <c r="D193" s="218"/>
      <c r="E193" s="218"/>
      <c r="F193" s="218"/>
      <c r="G193" s="219"/>
      <c r="H193" s="218"/>
      <c r="I193" s="218"/>
      <c r="J193" s="218"/>
      <c r="K193" s="220"/>
      <c r="L193" s="218"/>
    </row>
    <row r="194" spans="2:12" s="1" customFormat="1" x14ac:dyDescent="0.2">
      <c r="B194" s="218"/>
      <c r="C194" s="218"/>
      <c r="D194" s="218"/>
      <c r="E194" s="218"/>
      <c r="F194" s="218"/>
      <c r="G194" s="219"/>
      <c r="H194" s="218"/>
      <c r="I194" s="218"/>
      <c r="J194" s="218"/>
      <c r="K194" s="220"/>
      <c r="L194" s="218"/>
    </row>
    <row r="195" spans="2:12" s="1" customFormat="1" x14ac:dyDescent="0.2">
      <c r="B195" s="218"/>
      <c r="C195" s="218"/>
      <c r="D195" s="218"/>
      <c r="E195" s="218"/>
      <c r="F195" s="218"/>
      <c r="G195" s="219"/>
      <c r="H195" s="218"/>
      <c r="I195" s="218"/>
      <c r="J195" s="218"/>
      <c r="K195" s="220"/>
      <c r="L195" s="218"/>
    </row>
    <row r="196" spans="2:12" s="1" customFormat="1" x14ac:dyDescent="0.2">
      <c r="B196" s="218"/>
      <c r="C196" s="218"/>
      <c r="D196" s="218"/>
      <c r="E196" s="218"/>
      <c r="F196" s="218"/>
      <c r="G196" s="219"/>
      <c r="H196" s="218"/>
      <c r="I196" s="218"/>
      <c r="J196" s="218"/>
      <c r="K196" s="220"/>
      <c r="L196" s="218"/>
    </row>
    <row r="197" spans="2:12" s="1" customFormat="1" x14ac:dyDescent="0.2">
      <c r="B197" s="218"/>
      <c r="C197" s="218"/>
      <c r="D197" s="218"/>
      <c r="E197" s="218"/>
      <c r="F197" s="218"/>
      <c r="G197" s="219"/>
      <c r="H197" s="218"/>
      <c r="I197" s="218"/>
      <c r="J197" s="218"/>
      <c r="K197" s="220"/>
      <c r="L197" s="218"/>
    </row>
    <row r="198" spans="2:12" s="1" customFormat="1" x14ac:dyDescent="0.2">
      <c r="B198" s="218"/>
      <c r="C198" s="218"/>
      <c r="D198" s="218"/>
      <c r="E198" s="218"/>
      <c r="F198" s="218"/>
      <c r="G198" s="219"/>
      <c r="H198" s="218"/>
      <c r="I198" s="218"/>
      <c r="J198" s="218"/>
      <c r="K198" s="220"/>
      <c r="L198" s="218"/>
    </row>
    <row r="199" spans="2:12" s="1" customFormat="1" x14ac:dyDescent="0.2">
      <c r="B199" s="218"/>
      <c r="C199" s="218"/>
      <c r="D199" s="218"/>
      <c r="E199" s="218"/>
      <c r="F199" s="218"/>
      <c r="G199" s="219"/>
      <c r="H199" s="218"/>
      <c r="I199" s="218"/>
      <c r="J199" s="218"/>
      <c r="K199" s="220"/>
      <c r="L199" s="218"/>
    </row>
    <row r="200" spans="2:12" s="1" customFormat="1" x14ac:dyDescent="0.2">
      <c r="B200" s="218"/>
      <c r="C200" s="218"/>
      <c r="D200" s="218"/>
      <c r="E200" s="218"/>
      <c r="F200" s="218"/>
      <c r="G200" s="219"/>
      <c r="H200" s="218"/>
      <c r="I200" s="218"/>
      <c r="J200" s="218"/>
      <c r="K200" s="220"/>
      <c r="L200" s="218"/>
    </row>
    <row r="201" spans="2:12" s="1" customFormat="1" x14ac:dyDescent="0.2">
      <c r="B201" s="218"/>
      <c r="C201" s="218"/>
      <c r="D201" s="218"/>
      <c r="E201" s="218"/>
      <c r="F201" s="218"/>
      <c r="G201" s="219"/>
      <c r="H201" s="218"/>
      <c r="I201" s="218"/>
      <c r="J201" s="218"/>
      <c r="K201" s="220"/>
      <c r="L201" s="218"/>
    </row>
    <row r="202" spans="2:12" s="1" customFormat="1" x14ac:dyDescent="0.2">
      <c r="B202" s="218"/>
      <c r="C202" s="218"/>
      <c r="D202" s="218"/>
      <c r="E202" s="218"/>
      <c r="F202" s="218"/>
      <c r="G202" s="219"/>
      <c r="H202" s="218"/>
      <c r="I202" s="218"/>
      <c r="J202" s="218"/>
      <c r="K202" s="220"/>
      <c r="L202" s="218"/>
    </row>
    <row r="203" spans="2:12" s="1" customFormat="1" x14ac:dyDescent="0.2">
      <c r="B203" s="218"/>
      <c r="C203" s="218"/>
      <c r="D203" s="218"/>
      <c r="E203" s="218"/>
      <c r="F203" s="218"/>
      <c r="G203" s="219"/>
      <c r="H203" s="218"/>
      <c r="I203" s="218"/>
      <c r="J203" s="218"/>
      <c r="K203" s="220"/>
      <c r="L203" s="218"/>
    </row>
    <row r="204" spans="2:12" s="1" customFormat="1" x14ac:dyDescent="0.2">
      <c r="B204" s="218"/>
      <c r="C204" s="218"/>
      <c r="D204" s="218"/>
      <c r="E204" s="218"/>
      <c r="F204" s="218"/>
      <c r="G204" s="219"/>
      <c r="H204" s="218"/>
      <c r="I204" s="218"/>
      <c r="J204" s="218"/>
      <c r="K204" s="220"/>
      <c r="L204" s="218"/>
    </row>
    <row r="205" spans="2:12" s="1" customFormat="1" x14ac:dyDescent="0.2">
      <c r="B205" s="218"/>
      <c r="C205" s="218"/>
      <c r="D205" s="218"/>
      <c r="E205" s="218"/>
      <c r="F205" s="218"/>
      <c r="G205" s="219"/>
      <c r="H205" s="218"/>
      <c r="I205" s="218"/>
      <c r="J205" s="218"/>
      <c r="K205" s="220"/>
      <c r="L205" s="218"/>
    </row>
    <row r="206" spans="2:12" s="1" customFormat="1" x14ac:dyDescent="0.2">
      <c r="B206" s="218"/>
      <c r="C206" s="218"/>
      <c r="D206" s="218"/>
      <c r="E206" s="218"/>
      <c r="F206" s="218"/>
      <c r="G206" s="219"/>
      <c r="H206" s="218"/>
      <c r="I206" s="218"/>
      <c r="J206" s="218"/>
      <c r="K206" s="220"/>
      <c r="L206" s="218"/>
    </row>
    <row r="207" spans="2:12" s="1" customFormat="1" x14ac:dyDescent="0.2">
      <c r="B207" s="218"/>
      <c r="C207" s="218"/>
      <c r="D207" s="218"/>
      <c r="E207" s="218"/>
      <c r="F207" s="218"/>
      <c r="G207" s="219"/>
      <c r="H207" s="218"/>
      <c r="I207" s="218"/>
      <c r="J207" s="218"/>
      <c r="K207" s="220"/>
      <c r="L207" s="218"/>
    </row>
    <row r="208" spans="2:12" s="1" customFormat="1" x14ac:dyDescent="0.2">
      <c r="B208" s="218"/>
      <c r="C208" s="218"/>
      <c r="D208" s="218"/>
      <c r="E208" s="218"/>
      <c r="F208" s="218"/>
      <c r="G208" s="219"/>
      <c r="H208" s="218"/>
      <c r="I208" s="218"/>
      <c r="J208" s="218"/>
      <c r="K208" s="220"/>
      <c r="L208" s="218"/>
    </row>
    <row r="209" spans="2:12" s="1" customFormat="1" x14ac:dyDescent="0.2">
      <c r="B209" s="218"/>
      <c r="C209" s="218"/>
      <c r="D209" s="218"/>
      <c r="E209" s="218"/>
      <c r="F209" s="218"/>
      <c r="G209" s="219"/>
      <c r="H209" s="218"/>
      <c r="I209" s="218"/>
      <c r="J209" s="218"/>
      <c r="K209" s="220"/>
      <c r="L209" s="218"/>
    </row>
    <row r="210" spans="2:12" s="1" customFormat="1" x14ac:dyDescent="0.2">
      <c r="B210" s="218"/>
      <c r="C210" s="218"/>
      <c r="D210" s="218"/>
      <c r="E210" s="218"/>
      <c r="F210" s="218"/>
      <c r="G210" s="219"/>
      <c r="H210" s="218"/>
      <c r="I210" s="218"/>
      <c r="J210" s="218"/>
      <c r="K210" s="220"/>
      <c r="L210" s="218"/>
    </row>
    <row r="211" spans="2:12" s="1" customFormat="1" x14ac:dyDescent="0.2">
      <c r="B211" s="218"/>
      <c r="C211" s="218"/>
      <c r="D211" s="218"/>
      <c r="E211" s="218"/>
      <c r="F211" s="218"/>
      <c r="G211" s="219"/>
      <c r="H211" s="218"/>
      <c r="I211" s="218"/>
      <c r="J211" s="218"/>
      <c r="K211" s="220"/>
      <c r="L211" s="218"/>
    </row>
    <row r="212" spans="2:12" s="1" customFormat="1" x14ac:dyDescent="0.2">
      <c r="B212" s="218"/>
      <c r="C212" s="218"/>
      <c r="D212" s="218"/>
      <c r="E212" s="218"/>
      <c r="F212" s="218"/>
      <c r="G212" s="219"/>
      <c r="H212" s="218"/>
      <c r="I212" s="218"/>
      <c r="J212" s="218"/>
      <c r="K212" s="220"/>
      <c r="L212" s="218"/>
    </row>
    <row r="213" spans="2:12" s="1" customFormat="1" x14ac:dyDescent="0.2">
      <c r="B213" s="218"/>
      <c r="C213" s="218"/>
      <c r="D213" s="218"/>
      <c r="E213" s="218"/>
      <c r="F213" s="218"/>
      <c r="G213" s="219"/>
      <c r="H213" s="218"/>
      <c r="I213" s="218"/>
      <c r="J213" s="218"/>
      <c r="K213" s="220"/>
      <c r="L213" s="218"/>
    </row>
    <row r="214" spans="2:12" s="1" customFormat="1" x14ac:dyDescent="0.2">
      <c r="B214" s="218"/>
      <c r="C214" s="218"/>
      <c r="D214" s="218"/>
      <c r="E214" s="218"/>
      <c r="F214" s="218"/>
      <c r="G214" s="219"/>
      <c r="H214" s="218"/>
      <c r="I214" s="218"/>
      <c r="J214" s="218"/>
      <c r="K214" s="220"/>
      <c r="L214" s="218"/>
    </row>
    <row r="215" spans="2:12" s="1" customFormat="1" x14ac:dyDescent="0.2">
      <c r="B215" s="218"/>
      <c r="C215" s="218"/>
      <c r="D215" s="218"/>
      <c r="E215" s="218"/>
      <c r="F215" s="218"/>
      <c r="G215" s="219"/>
      <c r="H215" s="218"/>
      <c r="I215" s="218"/>
      <c r="J215" s="218"/>
      <c r="K215" s="220"/>
      <c r="L215" s="218"/>
    </row>
    <row r="216" spans="2:12" s="1" customFormat="1" x14ac:dyDescent="0.2">
      <c r="B216" s="218"/>
      <c r="C216" s="218"/>
      <c r="D216" s="218"/>
      <c r="E216" s="218"/>
      <c r="F216" s="218"/>
      <c r="G216" s="219"/>
      <c r="H216" s="218"/>
      <c r="I216" s="218"/>
      <c r="J216" s="218"/>
      <c r="K216" s="220"/>
      <c r="L216" s="218"/>
    </row>
    <row r="217" spans="2:12" s="1" customFormat="1" x14ac:dyDescent="0.2">
      <c r="B217" s="218"/>
      <c r="C217" s="218"/>
      <c r="D217" s="218"/>
      <c r="E217" s="218"/>
      <c r="F217" s="218"/>
      <c r="G217" s="219"/>
      <c r="H217" s="218"/>
      <c r="I217" s="218"/>
      <c r="J217" s="218"/>
      <c r="K217" s="220"/>
      <c r="L217" s="218"/>
    </row>
    <row r="218" spans="2:12" s="1" customFormat="1" x14ac:dyDescent="0.2">
      <c r="B218" s="218"/>
      <c r="C218" s="218"/>
      <c r="D218" s="218"/>
      <c r="E218" s="218"/>
      <c r="F218" s="218"/>
      <c r="G218" s="219"/>
      <c r="H218" s="218"/>
      <c r="I218" s="218"/>
      <c r="J218" s="218"/>
      <c r="K218" s="220"/>
      <c r="L218" s="218"/>
    </row>
    <row r="219" spans="2:12" s="1" customFormat="1" x14ac:dyDescent="0.2">
      <c r="B219" s="218"/>
      <c r="C219" s="218"/>
      <c r="D219" s="218"/>
      <c r="E219" s="218"/>
      <c r="F219" s="218"/>
      <c r="G219" s="219"/>
      <c r="H219" s="218"/>
      <c r="I219" s="218"/>
      <c r="J219" s="218"/>
      <c r="K219" s="220"/>
      <c r="L219" s="218"/>
    </row>
    <row r="220" spans="2:12" s="1" customFormat="1" x14ac:dyDescent="0.2">
      <c r="B220" s="218"/>
      <c r="C220" s="218"/>
      <c r="D220" s="218"/>
      <c r="E220" s="218"/>
      <c r="F220" s="218"/>
      <c r="G220" s="219"/>
      <c r="H220" s="218"/>
      <c r="I220" s="218"/>
      <c r="J220" s="218"/>
      <c r="K220" s="220"/>
      <c r="L220" s="218"/>
    </row>
    <row r="221" spans="2:12" s="1" customFormat="1" x14ac:dyDescent="0.2">
      <c r="B221" s="218"/>
      <c r="C221" s="218"/>
      <c r="D221" s="218"/>
      <c r="E221" s="218"/>
      <c r="F221" s="218"/>
      <c r="G221" s="219"/>
      <c r="H221" s="218"/>
      <c r="I221" s="218"/>
      <c r="J221" s="218"/>
      <c r="K221" s="220"/>
      <c r="L221" s="218"/>
    </row>
    <row r="222" spans="2:12" s="1" customFormat="1" x14ac:dyDescent="0.2">
      <c r="B222" s="218"/>
      <c r="C222" s="218"/>
      <c r="D222" s="218"/>
      <c r="E222" s="218"/>
      <c r="F222" s="218"/>
      <c r="G222" s="219"/>
      <c r="H222" s="218"/>
      <c r="I222" s="218"/>
      <c r="J222" s="218"/>
      <c r="K222" s="220"/>
      <c r="L222" s="218"/>
    </row>
    <row r="223" spans="2:12" s="1" customFormat="1" x14ac:dyDescent="0.2">
      <c r="B223" s="218"/>
      <c r="C223" s="218"/>
      <c r="D223" s="218"/>
      <c r="E223" s="218"/>
      <c r="F223" s="218"/>
      <c r="G223" s="219"/>
      <c r="H223" s="218"/>
      <c r="I223" s="218"/>
      <c r="J223" s="218"/>
      <c r="K223" s="220"/>
      <c r="L223" s="218"/>
    </row>
    <row r="224" spans="2:12" s="1" customFormat="1" x14ac:dyDescent="0.2">
      <c r="B224" s="218"/>
      <c r="C224" s="218"/>
      <c r="D224" s="218"/>
      <c r="E224" s="218"/>
      <c r="F224" s="218"/>
      <c r="G224" s="219"/>
      <c r="H224" s="218"/>
      <c r="I224" s="218"/>
      <c r="J224" s="218"/>
      <c r="K224" s="220"/>
      <c r="L224" s="218"/>
    </row>
    <row r="225" spans="2:12" s="1" customFormat="1" x14ac:dyDescent="0.2">
      <c r="B225" s="218"/>
      <c r="C225" s="218"/>
      <c r="D225" s="218"/>
      <c r="E225" s="218"/>
      <c r="F225" s="218"/>
      <c r="G225" s="219"/>
      <c r="H225" s="218"/>
      <c r="I225" s="218"/>
      <c r="J225" s="218"/>
      <c r="K225" s="220"/>
      <c r="L225" s="218"/>
    </row>
    <row r="226" spans="2:12" s="1" customFormat="1" x14ac:dyDescent="0.2">
      <c r="B226" s="218"/>
      <c r="C226" s="218"/>
      <c r="D226" s="218"/>
      <c r="E226" s="218"/>
      <c r="F226" s="218"/>
      <c r="G226" s="219"/>
      <c r="H226" s="218"/>
      <c r="I226" s="218"/>
      <c r="J226" s="218"/>
      <c r="K226" s="220"/>
      <c r="L226" s="218"/>
    </row>
    <row r="227" spans="2:12" s="1" customFormat="1" x14ac:dyDescent="0.2">
      <c r="B227" s="218"/>
      <c r="C227" s="218"/>
      <c r="D227" s="218"/>
      <c r="E227" s="218"/>
      <c r="F227" s="218"/>
      <c r="G227" s="219"/>
      <c r="H227" s="218"/>
      <c r="I227" s="218"/>
      <c r="J227" s="218"/>
      <c r="K227" s="220"/>
      <c r="L227" s="218"/>
    </row>
    <row r="228" spans="2:12" s="1" customFormat="1" x14ac:dyDescent="0.2">
      <c r="B228" s="218"/>
      <c r="C228" s="218"/>
      <c r="D228" s="218"/>
      <c r="E228" s="218"/>
      <c r="F228" s="218"/>
      <c r="G228" s="219"/>
      <c r="H228" s="218"/>
      <c r="I228" s="218"/>
      <c r="J228" s="218"/>
      <c r="K228" s="220"/>
      <c r="L228" s="218"/>
    </row>
    <row r="229" spans="2:12" s="1" customFormat="1" x14ac:dyDescent="0.2">
      <c r="B229" s="218"/>
      <c r="C229" s="218"/>
      <c r="D229" s="218"/>
      <c r="E229" s="218"/>
      <c r="F229" s="218"/>
      <c r="G229" s="219"/>
      <c r="H229" s="218"/>
      <c r="I229" s="218"/>
      <c r="J229" s="218"/>
      <c r="K229" s="220"/>
      <c r="L229" s="218"/>
    </row>
    <row r="230" spans="2:12" s="1" customFormat="1" x14ac:dyDescent="0.2">
      <c r="B230" s="218"/>
      <c r="C230" s="218"/>
      <c r="D230" s="218"/>
      <c r="E230" s="218"/>
      <c r="F230" s="218"/>
      <c r="G230" s="219"/>
      <c r="H230" s="218"/>
      <c r="I230" s="218"/>
      <c r="J230" s="218"/>
      <c r="K230" s="220"/>
      <c r="L230" s="218"/>
    </row>
    <row r="231" spans="2:12" s="1" customFormat="1" x14ac:dyDescent="0.2">
      <c r="B231" s="218"/>
      <c r="C231" s="218"/>
      <c r="D231" s="218"/>
      <c r="E231" s="218"/>
      <c r="F231" s="218"/>
      <c r="G231" s="219"/>
      <c r="H231" s="218"/>
      <c r="I231" s="218"/>
      <c r="J231" s="218"/>
      <c r="K231" s="220"/>
      <c r="L231" s="218"/>
    </row>
    <row r="232" spans="2:12" s="1" customFormat="1" x14ac:dyDescent="0.2">
      <c r="B232" s="218"/>
      <c r="C232" s="218"/>
      <c r="D232" s="218"/>
      <c r="E232" s="218"/>
      <c r="F232" s="218"/>
      <c r="G232" s="219"/>
      <c r="H232" s="218"/>
      <c r="I232" s="218"/>
      <c r="J232" s="218"/>
      <c r="K232" s="220"/>
      <c r="L232" s="218"/>
    </row>
    <row r="233" spans="2:12" s="1" customFormat="1" x14ac:dyDescent="0.2">
      <c r="B233" s="218"/>
      <c r="C233" s="218"/>
      <c r="D233" s="218"/>
      <c r="E233" s="218"/>
      <c r="F233" s="218"/>
      <c r="G233" s="219"/>
      <c r="H233" s="218"/>
      <c r="I233" s="218"/>
      <c r="J233" s="218"/>
      <c r="K233" s="220"/>
      <c r="L233" s="218"/>
    </row>
    <row r="234" spans="2:12" s="1" customFormat="1" x14ac:dyDescent="0.2">
      <c r="B234" s="218"/>
      <c r="C234" s="218"/>
      <c r="D234" s="218"/>
      <c r="E234" s="218"/>
      <c r="F234" s="218"/>
      <c r="G234" s="219"/>
      <c r="H234" s="218"/>
      <c r="I234" s="218"/>
      <c r="J234" s="218"/>
      <c r="K234" s="220"/>
      <c r="L234" s="218"/>
    </row>
    <row r="235" spans="2:12" s="1" customFormat="1" x14ac:dyDescent="0.2">
      <c r="B235" s="218"/>
      <c r="C235" s="218"/>
      <c r="D235" s="218"/>
      <c r="E235" s="218"/>
      <c r="F235" s="218"/>
      <c r="G235" s="219"/>
      <c r="H235" s="218"/>
      <c r="I235" s="218"/>
      <c r="J235" s="218"/>
      <c r="K235" s="220"/>
      <c r="L235" s="218"/>
    </row>
    <row r="236" spans="2:12" s="1" customFormat="1" x14ac:dyDescent="0.2">
      <c r="B236" s="218"/>
      <c r="C236" s="218"/>
      <c r="D236" s="218"/>
      <c r="E236" s="218"/>
      <c r="F236" s="218"/>
      <c r="G236" s="219"/>
      <c r="H236" s="218"/>
      <c r="I236" s="218"/>
      <c r="J236" s="218"/>
      <c r="K236" s="220"/>
      <c r="L236" s="218"/>
    </row>
    <row r="237" spans="2:12" s="1" customFormat="1" x14ac:dyDescent="0.2">
      <c r="B237" s="218"/>
      <c r="C237" s="218"/>
      <c r="D237" s="218"/>
      <c r="E237" s="218"/>
      <c r="F237" s="218"/>
      <c r="G237" s="219"/>
      <c r="H237" s="218"/>
      <c r="I237" s="218"/>
      <c r="J237" s="218"/>
      <c r="K237" s="220"/>
      <c r="L237" s="218"/>
    </row>
    <row r="238" spans="2:12" s="1" customFormat="1" x14ac:dyDescent="0.2">
      <c r="B238" s="218"/>
      <c r="C238" s="218"/>
      <c r="D238" s="218"/>
      <c r="E238" s="218"/>
      <c r="F238" s="218"/>
      <c r="G238" s="219"/>
      <c r="H238" s="218"/>
      <c r="I238" s="218"/>
      <c r="J238" s="218"/>
      <c r="K238" s="220"/>
      <c r="L238" s="218"/>
    </row>
    <row r="239" spans="2:12" s="1" customFormat="1" x14ac:dyDescent="0.2">
      <c r="B239" s="218"/>
      <c r="C239" s="218"/>
      <c r="D239" s="218"/>
      <c r="E239" s="218"/>
      <c r="F239" s="218"/>
      <c r="G239" s="219"/>
      <c r="H239" s="218"/>
      <c r="I239" s="218"/>
      <c r="J239" s="218"/>
      <c r="K239" s="220"/>
      <c r="L239" s="218"/>
    </row>
    <row r="240" spans="2:12" s="1" customFormat="1" x14ac:dyDescent="0.2">
      <c r="B240" s="218"/>
      <c r="C240" s="218"/>
      <c r="D240" s="218"/>
      <c r="E240" s="218"/>
      <c r="F240" s="218"/>
      <c r="G240" s="219"/>
      <c r="H240" s="218"/>
      <c r="I240" s="218"/>
      <c r="J240" s="218"/>
      <c r="K240" s="220"/>
      <c r="L240" s="218"/>
    </row>
    <row r="241" spans="2:12" s="1" customFormat="1" x14ac:dyDescent="0.2">
      <c r="B241" s="218"/>
      <c r="C241" s="218"/>
      <c r="D241" s="218"/>
      <c r="E241" s="218"/>
      <c r="F241" s="218"/>
      <c r="G241" s="219"/>
      <c r="H241" s="218"/>
      <c r="I241" s="218"/>
      <c r="J241" s="218"/>
      <c r="K241" s="220"/>
      <c r="L241" s="218"/>
    </row>
    <row r="242" spans="2:12" s="1" customFormat="1" x14ac:dyDescent="0.2">
      <c r="B242" s="218"/>
      <c r="C242" s="218"/>
      <c r="D242" s="218"/>
      <c r="E242" s="218"/>
      <c r="F242" s="218"/>
      <c r="G242" s="219"/>
      <c r="H242" s="218"/>
      <c r="I242" s="218"/>
      <c r="J242" s="218"/>
      <c r="K242" s="220"/>
      <c r="L242" s="218"/>
    </row>
    <row r="243" spans="2:12" s="1" customFormat="1" x14ac:dyDescent="0.2">
      <c r="B243" s="218"/>
      <c r="C243" s="218"/>
      <c r="D243" s="218"/>
      <c r="E243" s="218"/>
      <c r="F243" s="218"/>
      <c r="G243" s="219"/>
      <c r="H243" s="218"/>
      <c r="I243" s="218"/>
      <c r="J243" s="218"/>
      <c r="K243" s="220"/>
      <c r="L243" s="218"/>
    </row>
    <row r="244" spans="2:12" s="1" customFormat="1" x14ac:dyDescent="0.2">
      <c r="B244" s="218"/>
      <c r="C244" s="218"/>
      <c r="D244" s="218"/>
      <c r="E244" s="218"/>
      <c r="F244" s="218"/>
      <c r="G244" s="219"/>
      <c r="H244" s="218"/>
      <c r="I244" s="218"/>
      <c r="J244" s="218"/>
      <c r="K244" s="220"/>
      <c r="L244" s="218"/>
    </row>
    <row r="245" spans="2:12" s="1" customFormat="1" x14ac:dyDescent="0.2">
      <c r="B245" s="218"/>
      <c r="C245" s="218"/>
      <c r="D245" s="218"/>
      <c r="E245" s="218"/>
      <c r="F245" s="218"/>
      <c r="G245" s="219"/>
      <c r="H245" s="218"/>
      <c r="I245" s="218"/>
      <c r="J245" s="218"/>
      <c r="K245" s="220"/>
      <c r="L245" s="218"/>
    </row>
    <row r="246" spans="2:12" s="1" customFormat="1" x14ac:dyDescent="0.2">
      <c r="B246" s="218"/>
      <c r="C246" s="218"/>
      <c r="D246" s="218"/>
      <c r="E246" s="218"/>
      <c r="F246" s="218"/>
      <c r="G246" s="219"/>
      <c r="H246" s="218"/>
      <c r="I246" s="218"/>
      <c r="J246" s="218"/>
      <c r="K246" s="220"/>
      <c r="L246" s="218"/>
    </row>
    <row r="247" spans="2:12" s="1" customFormat="1" x14ac:dyDescent="0.2">
      <c r="B247" s="218"/>
      <c r="C247" s="218"/>
      <c r="D247" s="218"/>
      <c r="E247" s="218"/>
      <c r="F247" s="218"/>
      <c r="G247" s="219"/>
      <c r="H247" s="218"/>
      <c r="I247" s="218"/>
      <c r="J247" s="218"/>
      <c r="K247" s="220"/>
      <c r="L247" s="218"/>
    </row>
    <row r="248" spans="2:12" s="1" customFormat="1" x14ac:dyDescent="0.2">
      <c r="B248" s="218"/>
      <c r="C248" s="218"/>
      <c r="D248" s="218"/>
      <c r="E248" s="218"/>
      <c r="F248" s="218"/>
      <c r="G248" s="219"/>
      <c r="H248" s="218"/>
      <c r="I248" s="218"/>
      <c r="J248" s="218"/>
      <c r="K248" s="220"/>
      <c r="L248" s="218"/>
    </row>
    <row r="249" spans="2:12" s="1" customFormat="1" x14ac:dyDescent="0.2">
      <c r="B249" s="218"/>
      <c r="C249" s="218"/>
      <c r="D249" s="218"/>
      <c r="E249" s="218"/>
      <c r="F249" s="218"/>
      <c r="G249" s="219"/>
      <c r="H249" s="218"/>
      <c r="I249" s="218"/>
      <c r="J249" s="218"/>
      <c r="K249" s="220"/>
      <c r="L249" s="218"/>
    </row>
    <row r="250" spans="2:12" s="1" customFormat="1" x14ac:dyDescent="0.2">
      <c r="B250" s="218"/>
      <c r="C250" s="218"/>
      <c r="D250" s="218"/>
      <c r="E250" s="218"/>
      <c r="F250" s="218"/>
      <c r="G250" s="219"/>
      <c r="H250" s="218"/>
      <c r="I250" s="218"/>
      <c r="J250" s="218"/>
      <c r="K250" s="220"/>
      <c r="L250" s="218"/>
    </row>
    <row r="251" spans="2:12" s="1" customFormat="1" x14ac:dyDescent="0.2">
      <c r="B251" s="218"/>
      <c r="C251" s="218"/>
      <c r="D251" s="218"/>
      <c r="E251" s="218"/>
      <c r="F251" s="218"/>
      <c r="G251" s="219"/>
      <c r="H251" s="218"/>
      <c r="I251" s="218"/>
      <c r="J251" s="218"/>
      <c r="K251" s="220"/>
      <c r="L251" s="218"/>
    </row>
    <row r="252" spans="2:12" s="1" customFormat="1" x14ac:dyDescent="0.2">
      <c r="B252" s="218"/>
      <c r="C252" s="218"/>
      <c r="D252" s="218"/>
      <c r="E252" s="218"/>
      <c r="F252" s="218"/>
      <c r="G252" s="219"/>
      <c r="H252" s="218"/>
      <c r="I252" s="218"/>
      <c r="J252" s="218"/>
      <c r="K252" s="220"/>
      <c r="L252" s="218"/>
    </row>
    <row r="253" spans="2:12" s="1" customFormat="1" x14ac:dyDescent="0.2">
      <c r="B253" s="218"/>
      <c r="C253" s="218"/>
      <c r="D253" s="218"/>
      <c r="E253" s="218"/>
      <c r="F253" s="218"/>
      <c r="G253" s="219"/>
      <c r="H253" s="218"/>
      <c r="I253" s="218"/>
      <c r="J253" s="218"/>
      <c r="K253" s="220"/>
      <c r="L253" s="218"/>
    </row>
    <row r="254" spans="2:12" s="1" customFormat="1" x14ac:dyDescent="0.2">
      <c r="B254" s="218"/>
      <c r="C254" s="218"/>
      <c r="D254" s="218"/>
      <c r="E254" s="218"/>
      <c r="F254" s="218"/>
      <c r="G254" s="219"/>
      <c r="H254" s="218"/>
      <c r="I254" s="218"/>
      <c r="J254" s="218"/>
      <c r="K254" s="220"/>
      <c r="L254" s="218"/>
    </row>
    <row r="255" spans="2:12" s="1" customFormat="1" x14ac:dyDescent="0.2">
      <c r="B255" s="218"/>
      <c r="C255" s="218"/>
      <c r="D255" s="218"/>
      <c r="E255" s="218"/>
      <c r="F255" s="218"/>
      <c r="G255" s="219"/>
      <c r="H255" s="218"/>
      <c r="I255" s="218"/>
      <c r="J255" s="218"/>
      <c r="K255" s="220"/>
      <c r="L255" s="218"/>
    </row>
    <row r="256" spans="2:12" s="1" customFormat="1" x14ac:dyDescent="0.2">
      <c r="B256" s="218"/>
      <c r="C256" s="218"/>
      <c r="D256" s="218"/>
      <c r="E256" s="218"/>
      <c r="F256" s="218"/>
      <c r="G256" s="219"/>
      <c r="H256" s="218"/>
      <c r="I256" s="218"/>
      <c r="J256" s="218"/>
      <c r="K256" s="220"/>
      <c r="L256" s="218"/>
    </row>
    <row r="257" spans="2:12" s="1" customFormat="1" x14ac:dyDescent="0.2">
      <c r="B257" s="218"/>
      <c r="C257" s="218"/>
      <c r="D257" s="218"/>
      <c r="E257" s="218"/>
      <c r="F257" s="218"/>
      <c r="G257" s="219"/>
      <c r="H257" s="218"/>
      <c r="I257" s="218"/>
      <c r="J257" s="218"/>
      <c r="K257" s="220"/>
      <c r="L257" s="218"/>
    </row>
    <row r="258" spans="2:12" s="1" customFormat="1" x14ac:dyDescent="0.2">
      <c r="B258" s="218"/>
      <c r="C258" s="218"/>
      <c r="D258" s="218"/>
      <c r="E258" s="218"/>
      <c r="F258" s="218"/>
      <c r="G258" s="219"/>
      <c r="H258" s="218"/>
      <c r="I258" s="218"/>
      <c r="J258" s="218"/>
      <c r="K258" s="220"/>
      <c r="L258" s="218"/>
    </row>
    <row r="259" spans="2:12" s="1" customFormat="1" x14ac:dyDescent="0.2">
      <c r="B259" s="218"/>
      <c r="C259" s="218"/>
      <c r="D259" s="218"/>
      <c r="E259" s="218"/>
      <c r="F259" s="218"/>
      <c r="G259" s="219"/>
      <c r="H259" s="218"/>
      <c r="I259" s="218"/>
      <c r="J259" s="218"/>
      <c r="K259" s="220"/>
      <c r="L259" s="218"/>
    </row>
    <row r="260" spans="2:12" s="1" customFormat="1" x14ac:dyDescent="0.2">
      <c r="B260" s="218"/>
      <c r="C260" s="218"/>
      <c r="D260" s="218"/>
      <c r="E260" s="218"/>
      <c r="F260" s="218"/>
      <c r="G260" s="219"/>
      <c r="H260" s="218"/>
      <c r="I260" s="218"/>
      <c r="J260" s="218"/>
      <c r="K260" s="220"/>
      <c r="L260" s="218"/>
    </row>
    <row r="261" spans="2:12" s="1" customFormat="1" x14ac:dyDescent="0.2">
      <c r="B261" s="218"/>
      <c r="C261" s="218"/>
      <c r="D261" s="218"/>
      <c r="E261" s="218"/>
      <c r="F261" s="218"/>
      <c r="G261" s="219"/>
      <c r="H261" s="218"/>
      <c r="I261" s="218"/>
      <c r="J261" s="218"/>
      <c r="K261" s="220"/>
      <c r="L261" s="218"/>
    </row>
    <row r="262" spans="2:12" s="1" customFormat="1" x14ac:dyDescent="0.2">
      <c r="B262" s="218"/>
      <c r="C262" s="218"/>
      <c r="D262" s="218"/>
      <c r="E262" s="218"/>
      <c r="F262" s="218"/>
      <c r="G262" s="219"/>
      <c r="H262" s="218"/>
      <c r="I262" s="218"/>
      <c r="J262" s="218"/>
      <c r="K262" s="220"/>
      <c r="L262" s="218"/>
    </row>
    <row r="263" spans="2:12" s="1" customFormat="1" x14ac:dyDescent="0.2">
      <c r="B263" s="218"/>
      <c r="C263" s="218"/>
      <c r="D263" s="218"/>
      <c r="E263" s="218"/>
      <c r="F263" s="218"/>
      <c r="G263" s="219"/>
      <c r="H263" s="218"/>
      <c r="I263" s="218"/>
      <c r="J263" s="218"/>
      <c r="K263" s="220"/>
      <c r="L263" s="218"/>
    </row>
    <row r="264" spans="2:12" s="1" customFormat="1" x14ac:dyDescent="0.2">
      <c r="B264" s="218"/>
      <c r="C264" s="218"/>
      <c r="D264" s="218"/>
      <c r="E264" s="218"/>
      <c r="F264" s="218"/>
      <c r="G264" s="219"/>
      <c r="H264" s="218"/>
      <c r="I264" s="218"/>
      <c r="J264" s="218"/>
      <c r="K264" s="220"/>
      <c r="L264" s="218"/>
    </row>
    <row r="265" spans="2:12" s="1" customFormat="1" x14ac:dyDescent="0.2">
      <c r="B265" s="218"/>
      <c r="C265" s="218"/>
      <c r="D265" s="218"/>
      <c r="E265" s="218"/>
      <c r="F265" s="218"/>
      <c r="G265" s="219"/>
      <c r="H265" s="218"/>
      <c r="I265" s="218"/>
      <c r="J265" s="218"/>
      <c r="K265" s="220"/>
      <c r="L265" s="218"/>
    </row>
    <row r="266" spans="2:12" s="1" customFormat="1" x14ac:dyDescent="0.2">
      <c r="B266" s="218"/>
      <c r="C266" s="218"/>
      <c r="D266" s="218"/>
      <c r="E266" s="218"/>
      <c r="F266" s="218"/>
      <c r="G266" s="219"/>
      <c r="H266" s="218"/>
      <c r="I266" s="218"/>
      <c r="J266" s="218"/>
      <c r="K266" s="220"/>
      <c r="L266" s="218"/>
    </row>
    <row r="267" spans="2:12" s="1" customFormat="1" x14ac:dyDescent="0.2">
      <c r="B267" s="218"/>
      <c r="C267" s="218"/>
      <c r="D267" s="218"/>
      <c r="E267" s="218"/>
      <c r="F267" s="218"/>
      <c r="G267" s="219"/>
      <c r="H267" s="218"/>
      <c r="I267" s="218"/>
      <c r="J267" s="218"/>
      <c r="K267" s="220"/>
      <c r="L267" s="218"/>
    </row>
    <row r="268" spans="2:12" s="1" customFormat="1" x14ac:dyDescent="0.2">
      <c r="B268" s="218"/>
      <c r="C268" s="218"/>
      <c r="D268" s="218"/>
      <c r="E268" s="218"/>
      <c r="F268" s="218"/>
      <c r="G268" s="219"/>
      <c r="H268" s="218"/>
      <c r="I268" s="218"/>
      <c r="J268" s="218"/>
      <c r="K268" s="220"/>
      <c r="L268" s="218"/>
    </row>
    <row r="269" spans="2:12" s="1" customFormat="1" x14ac:dyDescent="0.2">
      <c r="B269" s="218"/>
      <c r="C269" s="218"/>
      <c r="D269" s="218"/>
      <c r="E269" s="218"/>
      <c r="F269" s="218"/>
      <c r="G269" s="219"/>
      <c r="H269" s="218"/>
      <c r="I269" s="218"/>
      <c r="J269" s="218"/>
      <c r="K269" s="220"/>
      <c r="L269" s="218"/>
    </row>
    <row r="270" spans="2:12" s="1" customFormat="1" x14ac:dyDescent="0.2">
      <c r="B270" s="218"/>
      <c r="C270" s="218"/>
      <c r="D270" s="218"/>
      <c r="E270" s="218"/>
      <c r="F270" s="218"/>
      <c r="G270" s="219"/>
      <c r="H270" s="218"/>
      <c r="I270" s="218"/>
      <c r="J270" s="218"/>
      <c r="K270" s="220"/>
      <c r="L270" s="218"/>
    </row>
    <row r="271" spans="2:12" s="1" customFormat="1" x14ac:dyDescent="0.2">
      <c r="B271" s="218"/>
      <c r="C271" s="218"/>
      <c r="D271" s="218"/>
      <c r="E271" s="218"/>
      <c r="F271" s="218"/>
      <c r="G271" s="219"/>
      <c r="H271" s="218"/>
      <c r="I271" s="218"/>
      <c r="J271" s="218"/>
      <c r="K271" s="220"/>
      <c r="L271" s="218"/>
    </row>
    <row r="272" spans="2:12" s="1" customFormat="1" x14ac:dyDescent="0.2">
      <c r="B272" s="218"/>
      <c r="C272" s="218"/>
      <c r="D272" s="218"/>
      <c r="E272" s="218"/>
      <c r="F272" s="218"/>
      <c r="G272" s="219"/>
      <c r="H272" s="218"/>
      <c r="I272" s="218"/>
      <c r="J272" s="218"/>
      <c r="K272" s="220"/>
      <c r="L272" s="218"/>
    </row>
    <row r="273" spans="2:12" s="1" customFormat="1" x14ac:dyDescent="0.2">
      <c r="B273" s="218"/>
      <c r="C273" s="218"/>
      <c r="D273" s="218"/>
      <c r="E273" s="218"/>
      <c r="F273" s="218"/>
      <c r="G273" s="219"/>
      <c r="H273" s="218"/>
      <c r="I273" s="218"/>
      <c r="J273" s="218"/>
      <c r="K273" s="220"/>
      <c r="L273" s="218"/>
    </row>
    <row r="274" spans="2:12" s="1" customFormat="1" x14ac:dyDescent="0.2">
      <c r="B274" s="218"/>
      <c r="C274" s="218"/>
      <c r="D274" s="218"/>
      <c r="E274" s="218"/>
      <c r="F274" s="218"/>
      <c r="G274" s="219"/>
      <c r="H274" s="218"/>
      <c r="I274" s="218"/>
      <c r="J274" s="218"/>
      <c r="K274" s="220"/>
      <c r="L274" s="218"/>
    </row>
    <row r="275" spans="2:12" s="1" customFormat="1" x14ac:dyDescent="0.2">
      <c r="B275" s="218"/>
      <c r="C275" s="218"/>
      <c r="D275" s="218"/>
      <c r="E275" s="218"/>
      <c r="F275" s="218"/>
      <c r="G275" s="219"/>
      <c r="H275" s="218"/>
      <c r="I275" s="218"/>
      <c r="J275" s="218"/>
      <c r="K275" s="220"/>
      <c r="L275" s="218"/>
    </row>
    <row r="276" spans="2:12" s="1" customFormat="1" x14ac:dyDescent="0.2">
      <c r="B276" s="218"/>
      <c r="C276" s="218"/>
      <c r="D276" s="218"/>
      <c r="E276" s="218"/>
      <c r="F276" s="218"/>
      <c r="G276" s="219"/>
      <c r="H276" s="218"/>
      <c r="I276" s="218"/>
      <c r="J276" s="218"/>
      <c r="K276" s="220"/>
      <c r="L276" s="218"/>
    </row>
    <row r="277" spans="2:12" s="1" customFormat="1" x14ac:dyDescent="0.2">
      <c r="B277" s="218"/>
      <c r="C277" s="218"/>
      <c r="D277" s="218"/>
      <c r="E277" s="218"/>
      <c r="F277" s="218"/>
      <c r="G277" s="219"/>
      <c r="H277" s="218"/>
      <c r="I277" s="218"/>
      <c r="J277" s="218"/>
      <c r="K277" s="220"/>
      <c r="L277" s="218"/>
    </row>
    <row r="278" spans="2:12" s="1" customFormat="1" x14ac:dyDescent="0.2">
      <c r="B278" s="218"/>
      <c r="C278" s="218"/>
      <c r="D278" s="218"/>
      <c r="E278" s="218"/>
      <c r="F278" s="218"/>
      <c r="G278" s="219"/>
      <c r="H278" s="218"/>
      <c r="I278" s="218"/>
      <c r="J278" s="218"/>
      <c r="K278" s="220"/>
      <c r="L278" s="218"/>
    </row>
    <row r="279" spans="2:12" s="1" customFormat="1" x14ac:dyDescent="0.2">
      <c r="B279" s="218"/>
      <c r="C279" s="218"/>
      <c r="D279" s="218"/>
      <c r="E279" s="218"/>
      <c r="F279" s="218"/>
      <c r="G279" s="219"/>
      <c r="H279" s="218"/>
      <c r="I279" s="218"/>
      <c r="J279" s="218"/>
      <c r="K279" s="220"/>
      <c r="L279" s="218"/>
    </row>
    <row r="280" spans="2:12" s="1" customFormat="1" x14ac:dyDescent="0.2">
      <c r="B280" s="218"/>
      <c r="C280" s="218"/>
      <c r="D280" s="218"/>
      <c r="E280" s="218"/>
      <c r="F280" s="218"/>
      <c r="G280" s="219"/>
      <c r="H280" s="218"/>
      <c r="I280" s="218"/>
      <c r="J280" s="218"/>
      <c r="K280" s="220"/>
      <c r="L280" s="218"/>
    </row>
    <row r="281" spans="2:12" s="1" customFormat="1" x14ac:dyDescent="0.2">
      <c r="B281" s="218"/>
      <c r="C281" s="218"/>
      <c r="D281" s="218"/>
      <c r="E281" s="218"/>
      <c r="F281" s="218"/>
      <c r="G281" s="219"/>
      <c r="H281" s="218"/>
      <c r="I281" s="218"/>
      <c r="J281" s="218"/>
      <c r="K281" s="220"/>
      <c r="L281" s="218"/>
    </row>
    <row r="282" spans="2:12" s="1" customFormat="1" x14ac:dyDescent="0.2">
      <c r="B282" s="218"/>
      <c r="C282" s="218"/>
      <c r="D282" s="218"/>
      <c r="E282" s="218"/>
      <c r="F282" s="218"/>
      <c r="G282" s="219"/>
      <c r="H282" s="218"/>
      <c r="I282" s="218"/>
      <c r="J282" s="218"/>
      <c r="K282" s="220"/>
      <c r="L282" s="218"/>
    </row>
    <row r="283" spans="2:12" s="1" customFormat="1" x14ac:dyDescent="0.2">
      <c r="B283" s="218"/>
      <c r="C283" s="218"/>
      <c r="D283" s="218"/>
      <c r="E283" s="218"/>
      <c r="F283" s="218"/>
      <c r="G283" s="219"/>
      <c r="H283" s="218"/>
      <c r="I283" s="218"/>
      <c r="J283" s="218"/>
      <c r="K283" s="220"/>
      <c r="L283" s="218"/>
    </row>
    <row r="284" spans="2:12" s="1" customFormat="1" x14ac:dyDescent="0.2">
      <c r="B284" s="218"/>
      <c r="C284" s="218"/>
      <c r="D284" s="218"/>
      <c r="E284" s="218"/>
      <c r="F284" s="218"/>
      <c r="G284" s="219"/>
      <c r="H284" s="218"/>
      <c r="I284" s="218"/>
      <c r="J284" s="218"/>
      <c r="K284" s="220"/>
      <c r="L284" s="218"/>
    </row>
    <row r="285" spans="2:12" s="1" customFormat="1" x14ac:dyDescent="0.2">
      <c r="B285" s="218"/>
      <c r="C285" s="218"/>
      <c r="D285" s="218"/>
      <c r="E285" s="218"/>
      <c r="F285" s="218"/>
      <c r="G285" s="219"/>
      <c r="H285" s="218"/>
      <c r="I285" s="218"/>
      <c r="J285" s="218"/>
      <c r="K285" s="220"/>
      <c r="L285" s="218"/>
    </row>
    <row r="286" spans="2:12" s="1" customFormat="1" x14ac:dyDescent="0.2">
      <c r="B286" s="218"/>
      <c r="C286" s="218"/>
      <c r="D286" s="218"/>
      <c r="E286" s="218"/>
      <c r="F286" s="218"/>
      <c r="G286" s="219"/>
      <c r="H286" s="218"/>
      <c r="I286" s="218"/>
      <c r="J286" s="218"/>
      <c r="K286" s="220"/>
      <c r="L286" s="218"/>
    </row>
    <row r="287" spans="2:12" s="1" customFormat="1" x14ac:dyDescent="0.2">
      <c r="B287" s="218"/>
      <c r="C287" s="218"/>
      <c r="D287" s="218"/>
      <c r="E287" s="218"/>
      <c r="F287" s="218"/>
      <c r="G287" s="219"/>
      <c r="H287" s="218"/>
      <c r="I287" s="218"/>
      <c r="J287" s="218"/>
      <c r="K287" s="220"/>
      <c r="L287" s="218"/>
    </row>
    <row r="288" spans="2:12" s="1" customFormat="1" x14ac:dyDescent="0.2">
      <c r="B288" s="218"/>
      <c r="C288" s="218"/>
      <c r="D288" s="218"/>
      <c r="E288" s="218"/>
      <c r="F288" s="218"/>
      <c r="G288" s="219"/>
      <c r="H288" s="218"/>
      <c r="I288" s="218"/>
      <c r="J288" s="218"/>
      <c r="K288" s="220"/>
      <c r="L288" s="218"/>
    </row>
    <row r="289" spans="2:12" s="1" customFormat="1" x14ac:dyDescent="0.2">
      <c r="B289" s="218"/>
      <c r="C289" s="218"/>
      <c r="D289" s="218"/>
      <c r="E289" s="218"/>
      <c r="F289" s="218"/>
      <c r="G289" s="219"/>
      <c r="H289" s="218"/>
      <c r="I289" s="218"/>
      <c r="J289" s="218"/>
      <c r="K289" s="220"/>
      <c r="L289" s="218"/>
    </row>
    <row r="290" spans="2:12" s="1" customFormat="1" x14ac:dyDescent="0.2">
      <c r="B290" s="218"/>
      <c r="C290" s="218"/>
      <c r="D290" s="218"/>
      <c r="E290" s="218"/>
      <c r="F290" s="218"/>
      <c r="G290" s="219"/>
      <c r="H290" s="218"/>
      <c r="I290" s="218"/>
      <c r="J290" s="218"/>
      <c r="K290" s="220"/>
      <c r="L290" s="218"/>
    </row>
    <row r="291" spans="2:12" s="1" customFormat="1" x14ac:dyDescent="0.2">
      <c r="B291" s="218"/>
      <c r="C291" s="218"/>
      <c r="D291" s="218"/>
      <c r="E291" s="218"/>
      <c r="F291" s="218"/>
      <c r="G291" s="219"/>
      <c r="H291" s="218"/>
      <c r="I291" s="218"/>
      <c r="J291" s="218"/>
      <c r="K291" s="220"/>
      <c r="L291" s="218"/>
    </row>
    <row r="292" spans="2:12" s="1" customFormat="1" x14ac:dyDescent="0.2">
      <c r="B292" s="218"/>
      <c r="C292" s="218"/>
      <c r="D292" s="218"/>
      <c r="E292" s="218"/>
      <c r="F292" s="218"/>
      <c r="G292" s="219"/>
      <c r="H292" s="218"/>
      <c r="I292" s="218"/>
      <c r="J292" s="218"/>
      <c r="K292" s="220"/>
      <c r="L292" s="218"/>
    </row>
    <row r="293" spans="2:12" s="1" customFormat="1" x14ac:dyDescent="0.2">
      <c r="B293" s="218"/>
      <c r="C293" s="218"/>
      <c r="D293" s="218"/>
      <c r="E293" s="218"/>
      <c r="F293" s="218"/>
      <c r="G293" s="219"/>
      <c r="H293" s="218"/>
      <c r="I293" s="218"/>
      <c r="J293" s="218"/>
      <c r="K293" s="220"/>
      <c r="L293" s="218"/>
    </row>
    <row r="294" spans="2:12" s="1" customFormat="1" x14ac:dyDescent="0.2">
      <c r="B294" s="218"/>
      <c r="C294" s="218"/>
      <c r="D294" s="218"/>
      <c r="E294" s="218"/>
      <c r="F294" s="218"/>
      <c r="G294" s="219"/>
      <c r="H294" s="218"/>
      <c r="I294" s="218"/>
      <c r="J294" s="218"/>
      <c r="K294" s="220"/>
      <c r="L294" s="218"/>
    </row>
    <row r="295" spans="2:12" s="1" customFormat="1" x14ac:dyDescent="0.2">
      <c r="B295" s="218"/>
      <c r="C295" s="218"/>
      <c r="D295" s="218"/>
      <c r="E295" s="218"/>
      <c r="F295" s="218"/>
      <c r="G295" s="219"/>
      <c r="H295" s="218"/>
      <c r="I295" s="218"/>
      <c r="J295" s="218"/>
      <c r="K295" s="220"/>
      <c r="L295" s="218"/>
    </row>
    <row r="296" spans="2:12" s="1" customFormat="1" x14ac:dyDescent="0.2">
      <c r="B296" s="218"/>
      <c r="C296" s="218"/>
      <c r="D296" s="218"/>
      <c r="E296" s="218"/>
      <c r="F296" s="218"/>
      <c r="G296" s="219"/>
      <c r="H296" s="218"/>
      <c r="I296" s="218"/>
      <c r="J296" s="218"/>
      <c r="K296" s="220"/>
      <c r="L296" s="218"/>
    </row>
    <row r="297" spans="2:12" s="1" customFormat="1" x14ac:dyDescent="0.2">
      <c r="B297" s="218"/>
      <c r="C297" s="218"/>
      <c r="D297" s="218"/>
      <c r="E297" s="218"/>
      <c r="F297" s="218"/>
      <c r="G297" s="219"/>
      <c r="H297" s="218"/>
      <c r="I297" s="218"/>
      <c r="J297" s="218"/>
      <c r="K297" s="220"/>
      <c r="L297" s="218"/>
    </row>
    <row r="298" spans="2:12" s="1" customFormat="1" x14ac:dyDescent="0.2">
      <c r="B298" s="218"/>
      <c r="C298" s="218"/>
      <c r="D298" s="218"/>
      <c r="E298" s="218"/>
      <c r="F298" s="218"/>
      <c r="G298" s="219"/>
      <c r="H298" s="218"/>
      <c r="I298" s="218"/>
      <c r="J298" s="218"/>
      <c r="K298" s="220"/>
      <c r="L298" s="218"/>
    </row>
    <row r="299" spans="2:12" s="1" customFormat="1" x14ac:dyDescent="0.2">
      <c r="B299" s="218"/>
      <c r="C299" s="218"/>
      <c r="D299" s="218"/>
      <c r="E299" s="218"/>
      <c r="F299" s="218"/>
      <c r="G299" s="219"/>
      <c r="H299" s="218"/>
      <c r="I299" s="218"/>
      <c r="J299" s="218"/>
      <c r="K299" s="220"/>
      <c r="L299" s="218"/>
    </row>
    <row r="300" spans="2:12" s="1" customFormat="1" x14ac:dyDescent="0.2">
      <c r="B300" s="218"/>
      <c r="C300" s="218"/>
      <c r="D300" s="218"/>
      <c r="E300" s="218"/>
      <c r="F300" s="218"/>
      <c r="G300" s="219"/>
      <c r="H300" s="218"/>
      <c r="I300" s="218"/>
      <c r="J300" s="218"/>
      <c r="K300" s="220"/>
      <c r="L300" s="218"/>
    </row>
    <row r="301" spans="2:12" s="1" customFormat="1" x14ac:dyDescent="0.2">
      <c r="B301" s="218"/>
      <c r="C301" s="218"/>
      <c r="D301" s="218"/>
      <c r="E301" s="218"/>
      <c r="F301" s="218"/>
      <c r="G301" s="219"/>
      <c r="H301" s="218"/>
      <c r="I301" s="218"/>
      <c r="J301" s="218"/>
      <c r="K301" s="220"/>
      <c r="L301" s="218"/>
    </row>
    <row r="302" spans="2:12" s="1" customFormat="1" x14ac:dyDescent="0.2">
      <c r="B302" s="218"/>
      <c r="C302" s="218"/>
      <c r="D302" s="218"/>
      <c r="E302" s="218"/>
      <c r="F302" s="218"/>
      <c r="G302" s="219"/>
      <c r="H302" s="218"/>
      <c r="I302" s="218"/>
      <c r="J302" s="218"/>
      <c r="K302" s="220"/>
      <c r="L302" s="218"/>
    </row>
    <row r="303" spans="2:12" s="1" customFormat="1" x14ac:dyDescent="0.2">
      <c r="B303" s="218"/>
      <c r="C303" s="218"/>
      <c r="D303" s="218"/>
      <c r="E303" s="218"/>
      <c r="F303" s="218"/>
      <c r="G303" s="219"/>
      <c r="H303" s="218"/>
      <c r="I303" s="218"/>
      <c r="J303" s="218"/>
      <c r="K303" s="220"/>
      <c r="L303" s="218"/>
    </row>
    <row r="304" spans="2:12" s="1" customFormat="1" x14ac:dyDescent="0.2">
      <c r="B304" s="218"/>
      <c r="C304" s="218"/>
      <c r="D304" s="218"/>
      <c r="E304" s="218"/>
      <c r="F304" s="218"/>
      <c r="G304" s="219"/>
      <c r="H304" s="218"/>
      <c r="I304" s="218"/>
      <c r="J304" s="218"/>
      <c r="K304" s="220"/>
      <c r="L304" s="218"/>
    </row>
    <row r="305" spans="2:12" s="1" customFormat="1" x14ac:dyDescent="0.2">
      <c r="B305" s="218"/>
      <c r="C305" s="218"/>
      <c r="D305" s="218"/>
      <c r="E305" s="218"/>
      <c r="F305" s="218"/>
      <c r="G305" s="219"/>
      <c r="H305" s="218"/>
      <c r="I305" s="218"/>
      <c r="J305" s="218"/>
      <c r="K305" s="220"/>
      <c r="L305" s="218"/>
    </row>
    <row r="306" spans="2:12" s="1" customFormat="1" x14ac:dyDescent="0.2">
      <c r="B306" s="218"/>
      <c r="C306" s="218"/>
      <c r="D306" s="218"/>
      <c r="E306" s="218"/>
      <c r="F306" s="218"/>
      <c r="G306" s="219"/>
      <c r="H306" s="218"/>
      <c r="I306" s="218"/>
      <c r="J306" s="218"/>
      <c r="K306" s="220"/>
      <c r="L306" s="218"/>
    </row>
    <row r="307" spans="2:12" s="1" customFormat="1" x14ac:dyDescent="0.2">
      <c r="B307" s="218"/>
      <c r="C307" s="218"/>
      <c r="D307" s="218"/>
      <c r="E307" s="218"/>
      <c r="F307" s="218"/>
      <c r="G307" s="219"/>
      <c r="H307" s="218"/>
      <c r="I307" s="218"/>
      <c r="J307" s="218"/>
      <c r="K307" s="220"/>
      <c r="L307" s="218"/>
    </row>
    <row r="308" spans="2:12" s="1" customFormat="1" x14ac:dyDescent="0.2">
      <c r="B308" s="218"/>
      <c r="C308" s="218"/>
      <c r="D308" s="218"/>
      <c r="E308" s="218"/>
      <c r="F308" s="218"/>
      <c r="G308" s="219"/>
      <c r="H308" s="218"/>
      <c r="I308" s="218"/>
      <c r="J308" s="218"/>
      <c r="K308" s="220"/>
      <c r="L308" s="218"/>
    </row>
    <row r="309" spans="2:12" s="1" customFormat="1" x14ac:dyDescent="0.2">
      <c r="B309" s="218"/>
      <c r="C309" s="218"/>
      <c r="D309" s="218"/>
      <c r="E309" s="218"/>
      <c r="F309" s="218"/>
      <c r="G309" s="219"/>
      <c r="H309" s="218"/>
      <c r="I309" s="218"/>
      <c r="J309" s="218"/>
      <c r="K309" s="220"/>
      <c r="L309" s="218"/>
    </row>
  </sheetData>
  <mergeCells count="95">
    <mergeCell ref="B97:J97"/>
    <mergeCell ref="B98:J98"/>
    <mergeCell ref="B117:C117"/>
    <mergeCell ref="B90:J90"/>
    <mergeCell ref="B91:J91"/>
    <mergeCell ref="B92:J92"/>
    <mergeCell ref="B93:J93"/>
    <mergeCell ref="B95:J95"/>
    <mergeCell ref="B96:J96"/>
    <mergeCell ref="B84:D85"/>
    <mergeCell ref="E84:F85"/>
    <mergeCell ref="G84:H85"/>
    <mergeCell ref="I84:J85"/>
    <mergeCell ref="B88:J88"/>
    <mergeCell ref="B89:J89"/>
    <mergeCell ref="B78:D78"/>
    <mergeCell ref="E78:F78"/>
    <mergeCell ref="G78:H78"/>
    <mergeCell ref="I78:J78"/>
    <mergeCell ref="B80:J81"/>
    <mergeCell ref="B82:D83"/>
    <mergeCell ref="E82:F83"/>
    <mergeCell ref="G82:H83"/>
    <mergeCell ref="I82:J83"/>
    <mergeCell ref="B76:D76"/>
    <mergeCell ref="E76:F76"/>
    <mergeCell ref="G76:H76"/>
    <mergeCell ref="I76:J76"/>
    <mergeCell ref="B77:D77"/>
    <mergeCell ref="E77:F77"/>
    <mergeCell ref="G77:H77"/>
    <mergeCell ref="I77:J77"/>
    <mergeCell ref="B67:I67"/>
    <mergeCell ref="B69:I69"/>
    <mergeCell ref="B72:J72"/>
    <mergeCell ref="B73:J73"/>
    <mergeCell ref="B74:D75"/>
    <mergeCell ref="E74:J74"/>
    <mergeCell ref="E75:F75"/>
    <mergeCell ref="G75:H75"/>
    <mergeCell ref="I75:J75"/>
    <mergeCell ref="E62:F62"/>
    <mergeCell ref="B65:D65"/>
    <mergeCell ref="E65:F65"/>
    <mergeCell ref="B66:D66"/>
    <mergeCell ref="E66:F66"/>
    <mergeCell ref="L66:O66"/>
    <mergeCell ref="E54:F54"/>
    <mergeCell ref="E55:F55"/>
    <mergeCell ref="E56:F56"/>
    <mergeCell ref="E57:F57"/>
    <mergeCell ref="B58:I58"/>
    <mergeCell ref="B60:I60"/>
    <mergeCell ref="E46:F46"/>
    <mergeCell ref="E49:F49"/>
    <mergeCell ref="E50:F50"/>
    <mergeCell ref="E51:F51"/>
    <mergeCell ref="E52:F52"/>
    <mergeCell ref="E53:F53"/>
    <mergeCell ref="E39:F39"/>
    <mergeCell ref="E40:F40"/>
    <mergeCell ref="E41:F41"/>
    <mergeCell ref="E42:J42"/>
    <mergeCell ref="E44:F44"/>
    <mergeCell ref="E45:F45"/>
    <mergeCell ref="B34:D34"/>
    <mergeCell ref="E34:F34"/>
    <mergeCell ref="B35:I35"/>
    <mergeCell ref="B37:D37"/>
    <mergeCell ref="E37:F37"/>
    <mergeCell ref="E38:F38"/>
    <mergeCell ref="E28:F28"/>
    <mergeCell ref="E29:F29"/>
    <mergeCell ref="E30:F30"/>
    <mergeCell ref="B31:I31"/>
    <mergeCell ref="B33:D33"/>
    <mergeCell ref="E33:F33"/>
    <mergeCell ref="E22:F22"/>
    <mergeCell ref="E23:F23"/>
    <mergeCell ref="E24:F24"/>
    <mergeCell ref="E25:F25"/>
    <mergeCell ref="E26:F26"/>
    <mergeCell ref="E27:F27"/>
    <mergeCell ref="B12:E12"/>
    <mergeCell ref="G12:J12"/>
    <mergeCell ref="B14:D14"/>
    <mergeCell ref="E20:F20"/>
    <mergeCell ref="B21:D21"/>
    <mergeCell ref="E21:F21"/>
    <mergeCell ref="B2:J2"/>
    <mergeCell ref="E3:G3"/>
    <mergeCell ref="D4:H4"/>
    <mergeCell ref="D6:J6"/>
    <mergeCell ref="B8:C10"/>
    <mergeCell ref="E9:E10"/>
  </mergeCells>
  <printOptions horizontalCentered="1"/>
  <pageMargins left="0.23622047244094491" right="0.23622047244094491" top="0.74803149606299213" bottom="0.74803149606299213" header="0.31496062992125984" footer="0.31496062992125984"/>
  <pageSetup scale="45" fitToHeight="0" orientation="portrait" horizontalDpi="4294967294" verticalDpi="4294967294" r:id="rId1"/>
  <rowBreaks count="1" manualBreakCount="1">
    <brk id="55"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5BD5-32CF-4DD7-9A5B-00F1FA24B48B}">
  <dimension ref="A2:C30"/>
  <sheetViews>
    <sheetView zoomScale="118" workbookViewId="0">
      <selection activeCell="F16" sqref="F16"/>
    </sheetView>
  </sheetViews>
  <sheetFormatPr baseColWidth="10" defaultRowHeight="15" x14ac:dyDescent="0.25"/>
  <cols>
    <col min="1" max="2" width="5.28515625" customWidth="1"/>
  </cols>
  <sheetData>
    <row r="2" spans="1:2" x14ac:dyDescent="0.25">
      <c r="A2" t="s">
        <v>124</v>
      </c>
    </row>
    <row r="4" spans="1:2" x14ac:dyDescent="0.25">
      <c r="A4" t="s">
        <v>125</v>
      </c>
    </row>
    <row r="6" spans="1:2" x14ac:dyDescent="0.25">
      <c r="A6" s="241" t="s">
        <v>126</v>
      </c>
      <c r="B6" s="241"/>
    </row>
    <row r="7" spans="1:2" x14ac:dyDescent="0.25">
      <c r="A7" t="s">
        <v>127</v>
      </c>
      <c r="B7" t="s">
        <v>128</v>
      </c>
    </row>
    <row r="8" spans="1:2" x14ac:dyDescent="0.25">
      <c r="A8" t="s">
        <v>129</v>
      </c>
      <c r="B8" t="s">
        <v>130</v>
      </c>
    </row>
    <row r="9" spans="1:2" x14ac:dyDescent="0.25">
      <c r="A9" t="s">
        <v>131</v>
      </c>
      <c r="B9" t="s">
        <v>132</v>
      </c>
    </row>
    <row r="10" spans="1:2" x14ac:dyDescent="0.25">
      <c r="A10" t="s">
        <v>133</v>
      </c>
      <c r="B10" t="s">
        <v>134</v>
      </c>
    </row>
    <row r="11" spans="1:2" x14ac:dyDescent="0.25">
      <c r="A11" t="s">
        <v>135</v>
      </c>
      <c r="B11" t="s">
        <v>136</v>
      </c>
    </row>
    <row r="12" spans="1:2" x14ac:dyDescent="0.25">
      <c r="A12" t="s">
        <v>137</v>
      </c>
      <c r="B12" t="s">
        <v>138</v>
      </c>
    </row>
    <row r="13" spans="1:2" x14ac:dyDescent="0.25">
      <c r="A13" t="s">
        <v>139</v>
      </c>
      <c r="B13" t="s">
        <v>140</v>
      </c>
    </row>
    <row r="14" spans="1:2" x14ac:dyDescent="0.25">
      <c r="A14" t="s">
        <v>141</v>
      </c>
      <c r="B14" t="s">
        <v>142</v>
      </c>
    </row>
    <row r="16" spans="1:2" x14ac:dyDescent="0.25">
      <c r="A16" s="241" t="s">
        <v>143</v>
      </c>
    </row>
    <row r="17" spans="1:3" x14ac:dyDescent="0.25">
      <c r="A17" t="s">
        <v>127</v>
      </c>
      <c r="B17" t="s">
        <v>108</v>
      </c>
    </row>
    <row r="18" spans="1:3" x14ac:dyDescent="0.25">
      <c r="A18" t="s">
        <v>129</v>
      </c>
      <c r="B18" t="s">
        <v>144</v>
      </c>
    </row>
    <row r="19" spans="1:3" x14ac:dyDescent="0.25">
      <c r="A19" t="s">
        <v>131</v>
      </c>
      <c r="B19" t="s">
        <v>145</v>
      </c>
    </row>
    <row r="21" spans="1:3" x14ac:dyDescent="0.25">
      <c r="A21" s="241" t="s">
        <v>146</v>
      </c>
    </row>
    <row r="22" spans="1:3" x14ac:dyDescent="0.25">
      <c r="A22" t="s">
        <v>127</v>
      </c>
      <c r="B22" t="s">
        <v>147</v>
      </c>
    </row>
    <row r="23" spans="1:3" x14ac:dyDescent="0.25">
      <c r="A23" t="s">
        <v>129</v>
      </c>
      <c r="B23" t="s">
        <v>148</v>
      </c>
    </row>
    <row r="24" spans="1:3" x14ac:dyDescent="0.25">
      <c r="B24" t="s">
        <v>127</v>
      </c>
      <c r="C24" t="s">
        <v>149</v>
      </c>
    </row>
    <row r="25" spans="1:3" x14ac:dyDescent="0.25">
      <c r="A25" t="s">
        <v>131</v>
      </c>
      <c r="B25" t="s">
        <v>150</v>
      </c>
    </row>
    <row r="26" spans="1:3" x14ac:dyDescent="0.25">
      <c r="B26" t="s">
        <v>127</v>
      </c>
      <c r="C26" t="s">
        <v>151</v>
      </c>
    </row>
    <row r="27" spans="1:3" x14ac:dyDescent="0.25">
      <c r="B27" t="s">
        <v>129</v>
      </c>
      <c r="C27" t="s">
        <v>152</v>
      </c>
    </row>
    <row r="28" spans="1:3" x14ac:dyDescent="0.25">
      <c r="B28" t="s">
        <v>131</v>
      </c>
      <c r="C28" t="s">
        <v>153</v>
      </c>
    </row>
    <row r="29" spans="1:3" x14ac:dyDescent="0.25">
      <c r="B29" t="s">
        <v>133</v>
      </c>
      <c r="C29" t="s">
        <v>154</v>
      </c>
    </row>
    <row r="30" spans="1:3" x14ac:dyDescent="0.25">
      <c r="B30" t="s">
        <v>135</v>
      </c>
      <c r="C30"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Ficha de Miel MA</vt:lpstr>
      <vt:lpstr>Procedimiento llenado de fichas</vt:lpstr>
      <vt:lpstr>'Ficha de Miel MA'!Área_de_impresión</vt:lpstr>
      <vt:lpstr>'Ficha de Miel MA'!Costo_unitario</vt:lpstr>
      <vt:lpstr>'Ficha de Miel MA'!Margen_bruto</vt:lpstr>
      <vt:lpstr>'Ficha de Miel MA'!Margen_Neto</vt:lpstr>
      <vt:lpstr>'Ficha de Miel MA'!precio_venta</vt:lpstr>
      <vt:lpstr>'Ficha de Miel MA'!precioventa</vt:lpstr>
      <vt:lpstr>'Ficha de Miel MA'!Rendimiento</vt:lpstr>
      <vt:lpstr>'Ficha de Miel MA'!Total_costos</vt:lpstr>
      <vt:lpstr>'Ficha de Miel MA'!Total_Costos_Directos</vt:lpstr>
      <vt:lpstr>'Ficha de Miel MA'!Total_Costos_indirectos</vt:lpstr>
      <vt:lpstr>'Ficha de Miel MA'!Total_imprevistos</vt:lpstr>
      <vt:lpstr>'Ficha de Miel MA'!Total_insumos</vt:lpstr>
      <vt:lpstr>'Ficha de Miel MA'!Total_mano_obra</vt:lpstr>
      <vt:lpstr>'Ficha de Miel MA'!Total_maquinaria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Fuentes Molina</dc:creator>
  <cp:lastModifiedBy>Oscar Fuentes Molina</cp:lastModifiedBy>
  <dcterms:created xsi:type="dcterms:W3CDTF">2025-02-21T13:25:36Z</dcterms:created>
  <dcterms:modified xsi:type="dcterms:W3CDTF">2025-02-21T13:26:57Z</dcterms:modified>
</cp:coreProperties>
</file>