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os\bddad2024\Sprint2\USBD11\"/>
    </mc:Choice>
  </mc:AlternateContent>
  <xr:revisionPtr revIDLastSave="0" documentId="13_ncr:1_{2DD895AC-8872-472B-8032-A7AE976F5638}" xr6:coauthVersionLast="47" xr6:coauthVersionMax="47" xr10:uidLastSave="{00000000-0000-0000-0000-000000000000}"/>
  <bookViews>
    <workbookView xWindow="-108" yWindow="-108" windowWidth="23256" windowHeight="12576" tabRatio="700" firstSheet="4" activeTab="7" xr2:uid="{96054C54-0AC6-4E0E-AB4B-5CA509897BDA}"/>
  </bookViews>
  <sheets>
    <sheet name="Customers" sheetId="1" r:id="rId1"/>
    <sheet name="Address" sheetId="15" r:id="rId2"/>
    <sheet name="Orders" sheetId="2" r:id="rId3"/>
    <sheet name="Product_Family" sheetId="10" r:id="rId4"/>
    <sheet name="Products" sheetId="8" r:id="rId5"/>
    <sheet name="Part" sheetId="16" r:id="rId6"/>
    <sheet name="Colour Material Size" sheetId="11" r:id="rId7"/>
    <sheet name="Operations|BOO" sheetId="7" r:id="rId8"/>
    <sheet name="Operation Types" sheetId="3" r:id="rId9"/>
    <sheet name="WorkstationTypes" sheetId="4" r:id="rId10"/>
    <sheet name="Workstations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7" l="1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36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11" i="7"/>
  <c r="D14" i="11"/>
  <c r="D15" i="11"/>
  <c r="D3" i="7"/>
  <c r="D4" i="7"/>
  <c r="D5" i="7"/>
  <c r="D6" i="7"/>
  <c r="D7" i="7"/>
  <c r="D2" i="7"/>
  <c r="D47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2" i="3"/>
  <c r="D2" i="3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J3" i="1"/>
  <c r="J4" i="1"/>
  <c r="J5" i="1"/>
  <c r="J2" i="1"/>
  <c r="Q5" i="16"/>
  <c r="Q6" i="16"/>
  <c r="Q7" i="16"/>
  <c r="Q8" i="16"/>
  <c r="Q9" i="16"/>
  <c r="Q4" i="16"/>
  <c r="Q14" i="16"/>
  <c r="Q15" i="16"/>
  <c r="Q16" i="16"/>
  <c r="Q17" i="16"/>
  <c r="Q13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21" i="16"/>
  <c r="G47" i="11"/>
  <c r="G48" i="11"/>
  <c r="G49" i="11"/>
  <c r="G50" i="11"/>
  <c r="G51" i="11"/>
  <c r="G52" i="11"/>
  <c r="D30" i="11"/>
  <c r="D31" i="11"/>
  <c r="D32" i="11"/>
  <c r="D29" i="11"/>
  <c r="E10" i="8"/>
  <c r="E11" i="8"/>
  <c r="E12" i="8"/>
  <c r="E9" i="8"/>
  <c r="D37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23" i="16"/>
  <c r="D22" i="16"/>
  <c r="D21" i="16"/>
  <c r="D20" i="16"/>
  <c r="D19" i="16"/>
  <c r="E3" i="8"/>
  <c r="E4" i="8"/>
  <c r="E5" i="8"/>
  <c r="E6" i="8"/>
  <c r="E7" i="8"/>
  <c r="E8" i="8"/>
  <c r="E2" i="8"/>
  <c r="D9" i="16"/>
  <c r="D10" i="16"/>
  <c r="D11" i="16"/>
  <c r="D12" i="16"/>
  <c r="D13" i="16"/>
  <c r="D14" i="16"/>
  <c r="D15" i="16"/>
  <c r="D16" i="16"/>
  <c r="D17" i="16"/>
  <c r="D18" i="16"/>
  <c r="D3" i="16"/>
  <c r="D4" i="16"/>
  <c r="D5" i="16"/>
  <c r="D6" i="16"/>
  <c r="D7" i="16"/>
  <c r="D8" i="16"/>
  <c r="D2" i="16"/>
  <c r="G28" i="2"/>
  <c r="G29" i="2"/>
  <c r="G30" i="2"/>
  <c r="G31" i="2"/>
  <c r="G32" i="2"/>
  <c r="G33" i="2"/>
  <c r="G34" i="2"/>
  <c r="G35" i="2"/>
  <c r="G36" i="2"/>
  <c r="G37" i="2"/>
  <c r="G38" i="2"/>
  <c r="G39" i="2"/>
  <c r="G27" i="2"/>
  <c r="E13" i="2"/>
  <c r="E14" i="2"/>
  <c r="E15" i="2"/>
  <c r="E16" i="2"/>
  <c r="E17" i="2"/>
  <c r="E18" i="2"/>
  <c r="E19" i="2"/>
  <c r="E20" i="2"/>
  <c r="E21" i="2"/>
  <c r="E22" i="2"/>
  <c r="E23" i="2"/>
  <c r="E24" i="2"/>
  <c r="E12" i="2"/>
  <c r="D9" i="1"/>
  <c r="D8" i="1"/>
  <c r="G3" i="15"/>
  <c r="G4" i="15"/>
  <c r="G5" i="15"/>
  <c r="G2" i="15"/>
  <c r="D15" i="15"/>
  <c r="D14" i="15"/>
  <c r="D9" i="15"/>
  <c r="D10" i="15"/>
  <c r="D11" i="15"/>
  <c r="D8" i="15"/>
  <c r="G36" i="11"/>
  <c r="G37" i="11"/>
  <c r="G38" i="11"/>
  <c r="G39" i="11"/>
  <c r="G40" i="11"/>
  <c r="G41" i="11"/>
  <c r="G42" i="11"/>
  <c r="G43" i="11"/>
  <c r="G44" i="11"/>
  <c r="G45" i="11"/>
  <c r="G46" i="11"/>
  <c r="G35" i="11"/>
  <c r="D22" i="11"/>
  <c r="D23" i="11"/>
  <c r="D24" i="11"/>
  <c r="D25" i="11"/>
  <c r="D26" i="11"/>
  <c r="D27" i="11"/>
  <c r="D28" i="11"/>
  <c r="D21" i="11"/>
  <c r="K2" i="11"/>
  <c r="D12" i="11"/>
  <c r="D13" i="11"/>
  <c r="D11" i="11"/>
  <c r="D6" i="11"/>
  <c r="D7" i="11"/>
  <c r="D8" i="11"/>
  <c r="D5" i="11"/>
  <c r="D2" i="11"/>
  <c r="D3" i="10"/>
  <c r="D4" i="10"/>
  <c r="D5" i="10"/>
  <c r="D6" i="10"/>
  <c r="D2" i="10"/>
  <c r="G3" i="2"/>
  <c r="G4" i="2"/>
  <c r="G5" i="2"/>
  <c r="G6" i="2"/>
  <c r="G7" i="2"/>
  <c r="G8" i="2"/>
  <c r="G2" i="2"/>
  <c r="E3" i="4"/>
  <c r="E4" i="4"/>
  <c r="E5" i="4"/>
  <c r="E6" i="4"/>
  <c r="E7" i="4"/>
  <c r="E8" i="4"/>
  <c r="E9" i="4"/>
  <c r="E10" i="4"/>
  <c r="E11" i="4"/>
  <c r="E12" i="4"/>
  <c r="E13" i="4"/>
  <c r="E14" i="4"/>
  <c r="E2" i="4"/>
</calcChain>
</file>

<file path=xl/sharedStrings.xml><?xml version="1.0" encoding="utf-8"?>
<sst xmlns="http://schemas.openxmlformats.org/spreadsheetml/2006/main" count="520" uniqueCount="237">
  <si>
    <t>Name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</si>
  <si>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</si>
  <si>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</si>
  <si>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</si>
  <si>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</si>
  <si>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</si>
  <si>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</si>
  <si>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</si>
  <si>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</si>
  <si>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</si>
  <si>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</si>
  <si>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</si>
  <si>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</si>
  <si>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Portugal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</si>
  <si>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</si>
  <si>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</si>
  <si>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</si>
  <si>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</si>
  <si>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</si>
  <si>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</si>
  <si>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</si>
  <si>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</si>
  <si>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</si>
  <si>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</si>
  <si>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</si>
  <si>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</si>
  <si>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600t cold forging stamping press</t>
  </si>
  <si>
    <t>A4578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</si>
  <si>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</si>
  <si>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</si>
  <si>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</si>
  <si>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</si>
  <si>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</si>
  <si>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</si>
  <si>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</si>
  <si>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</si>
  <si>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</si>
  <si>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</si>
  <si>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</si>
  <si>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</si>
  <si>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</si>
  <si>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</si>
  <si>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</si>
  <si>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</si>
  <si>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</si>
  <si>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</si>
  <si>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</si>
  <si>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</si>
  <si>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</si>
  <si>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</si>
  <si>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</si>
  <si>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</si>
  <si>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</si>
  <si>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</si>
  <si>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</si>
  <si>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</si>
  <si>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</si>
  <si>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</si>
  <si>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</si>
  <si>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</si>
  <si>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</si>
  <si>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</si>
  <si>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</si>
  <si>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</si>
  <si>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Rivet 02</t>
  </si>
  <si>
    <t>Rivet 03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</si>
  <si>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</si>
  <si>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</si>
  <si>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</si>
  <si>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</si>
  <si>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</si>
  <si>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</si>
  <si>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</si>
  <si>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</si>
  <si>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</si>
  <si>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</si>
  <si>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</si>
  <si>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</si>
  <si>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</si>
  <si>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</si>
  <si>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</si>
  <si>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</si>
  <si>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</si>
  <si>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</si>
  <si>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</si>
  <si>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</si>
  <si>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</si>
  <si>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</si>
  <si>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</si>
  <si>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</si>
  <si>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</si>
  <si>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</si>
  <si>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</si>
  <si>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</si>
  <si>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</si>
  <si>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</si>
  <si>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</si>
  <si>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</si>
  <si>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</si>
  <si>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</si>
  <si>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</si>
  <si>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</si>
  <si>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</si>
  <si>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</si>
  <si>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</si>
  <si>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</si>
  <si>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</si>
  <si>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</si>
  <si>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</si>
  <si>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</si>
  <si>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</si>
  <si>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</si>
  <si>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</si>
  <si>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</si>
  <si>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</si>
  <si>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DateOrder</t>
  </si>
  <si>
    <t>DateDelivery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</si>
  <si>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</si>
  <si>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</si>
  <si>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</si>
  <si>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</si>
  <si>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</si>
  <si>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</si>
  <si>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</si>
  <si>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</si>
  <si>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</si>
  <si>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</si>
  <si>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Id</t>
  </si>
  <si>
    <t>AddressId</t>
  </si>
  <si>
    <t>Street</t>
  </si>
  <si>
    <t>PhoneNumber</t>
  </si>
  <si>
    <t>Email</t>
  </si>
  <si>
    <t>CustomerTypeId</t>
  </si>
  <si>
    <t>Individual</t>
  </si>
  <si>
    <t>Company</t>
  </si>
  <si>
    <t>NULL</t>
  </si>
  <si>
    <t>ProductId</t>
  </si>
  <si>
    <t>ProductFamilyId</t>
  </si>
  <si>
    <t>OperationId</t>
  </si>
  <si>
    <t>WorkstationTypeId</t>
  </si>
  <si>
    <t>PN18324C51</t>
  </si>
  <si>
    <t>Stainless steel handle model R11</t>
  </si>
  <si>
    <t>aluminium</t>
  </si>
  <si>
    <t>teflon</t>
  </si>
  <si>
    <t>stainless steel</t>
  </si>
  <si>
    <t>glass</t>
  </si>
  <si>
    <t>Unit</t>
  </si>
  <si>
    <t>cm</t>
  </si>
  <si>
    <t>l</t>
  </si>
  <si>
    <t>mm</t>
  </si>
  <si>
    <t>ColourId</t>
  </si>
  <si>
    <t>MaterialId</t>
  </si>
  <si>
    <t>SizeInt</t>
  </si>
  <si>
    <t>003518340500</t>
  </si>
  <si>
    <t>004201234567</t>
  </si>
  <si>
    <t>idont@care.com</t>
  </si>
  <si>
    <t>me@neither.com</t>
  </si>
  <si>
    <t>some@email.com</t>
  </si>
  <si>
    <t>some.random@email.cz</t>
  </si>
  <si>
    <t>Pro 17 2l pot</t>
  </si>
  <si>
    <t>2l 17 cm stainless steel pot</t>
  </si>
  <si>
    <t>Pro Line pots</t>
  </si>
  <si>
    <t>La Belle pots</t>
  </si>
  <si>
    <t>Pro Line pans</t>
  </si>
  <si>
    <t>Pro Line lids</t>
  </si>
  <si>
    <t>Pro Clear lids</t>
  </si>
  <si>
    <t>PN52384R45</t>
  </si>
  <si>
    <t>250x250 mm 5mm stainless steel sheet</t>
  </si>
  <si>
    <t>PN52384R12</t>
  </si>
  <si>
    <t>250x250 mm 1mm stainless steel sheet</t>
  </si>
  <si>
    <t>AS12945P17</t>
  </si>
  <si>
    <t>CountryId</t>
  </si>
  <si>
    <t>TownId</t>
  </si>
  <si>
    <t>ZipCode</t>
  </si>
  <si>
    <t>MeasurementUnitId</t>
  </si>
  <si>
    <t>CustomerId</t>
  </si>
  <si>
    <t>PN18324C91</t>
  </si>
  <si>
    <t>Stainless steel handle model S26</t>
  </si>
  <si>
    <t>Initial pan base pressing</t>
  </si>
  <si>
    <t>Final pan base pressing</t>
  </si>
  <si>
    <t>Pan base finishing</t>
  </si>
  <si>
    <t>Pan test and packaging</t>
  </si>
  <si>
    <t>CustomerOrderId</t>
  </si>
  <si>
    <t>ProductionDate</t>
  </si>
  <si>
    <t>AS12946S22</t>
  </si>
  <si>
    <t>AS12947S22</t>
  </si>
  <si>
    <t>AS12946S20</t>
  </si>
  <si>
    <t>AS12947S20</t>
  </si>
  <si>
    <t>IP12945A01</t>
  </si>
  <si>
    <t>IP12945A02</t>
  </si>
  <si>
    <t>IP12945A03</t>
  </si>
  <si>
    <t>IP12945A04</t>
  </si>
  <si>
    <t>IP12947A01</t>
  </si>
  <si>
    <t>IP12947A02</t>
  </si>
  <si>
    <t>IP12947A03</t>
  </si>
  <si>
    <t>IP12947A04</t>
  </si>
  <si>
    <t>IP12945A32</t>
  </si>
  <si>
    <t>IP12945A33</t>
  </si>
  <si>
    <t>IP12945A34</t>
  </si>
  <si>
    <t>IP12947A32</t>
  </si>
  <si>
    <t>IP12947A33</t>
  </si>
  <si>
    <t>IP12947A34</t>
  </si>
  <si>
    <t>PN94561L67</t>
  </si>
  <si>
    <t>22 cm stainless steel lid</t>
  </si>
  <si>
    <t>3l 20 cm stainless steel pot bottom</t>
  </si>
  <si>
    <t>20 cm stainless steel lid</t>
  </si>
  <si>
    <t>250 mm 5 mm stailess steel disc</t>
  </si>
  <si>
    <t>220 mm pot base phase 1</t>
  </si>
  <si>
    <t>220 mm pot base phase 2</t>
  </si>
  <si>
    <t>220 mm pot base final</t>
  </si>
  <si>
    <t>250 mm 1 mm stailess steel disc</t>
  </si>
  <si>
    <t>220 mm lid pressed</t>
  </si>
  <si>
    <t>220 mm lid polished</t>
  </si>
  <si>
    <t>220 mm lid with handle</t>
  </si>
  <si>
    <t>200 mm pot base phase 1</t>
  </si>
  <si>
    <t>200 mm pot base phase 2</t>
  </si>
  <si>
    <t>200 mm pot base final</t>
  </si>
  <si>
    <t>200 mm lid pressed</t>
  </si>
  <si>
    <t>200 mm lid polished</t>
  </si>
  <si>
    <t>200 mm lid with handle</t>
  </si>
  <si>
    <t>Coolube 2210XP</t>
  </si>
  <si>
    <t>5l 22 cm stainless steel pot bottom</t>
  </si>
  <si>
    <t>CustomerState</t>
  </si>
  <si>
    <t>Handle Gluing</t>
  </si>
  <si>
    <t>BOOId</t>
  </si>
  <si>
    <t>PartId</t>
  </si>
  <si>
    <t>OperationTypeId</t>
  </si>
  <si>
    <t>Pro 22 5l pot bottom</t>
  </si>
  <si>
    <t>Pro 22 lid</t>
  </si>
  <si>
    <t>Pro 20 3l pot bottom</t>
  </si>
  <si>
    <t>Pro 20 lid</t>
  </si>
  <si>
    <t>ml</t>
  </si>
  <si>
    <t>unit</t>
  </si>
  <si>
    <t>OutputQuantity</t>
  </si>
  <si>
    <t>PartOutput</t>
  </si>
  <si>
    <t>NextOp</t>
  </si>
  <si>
    <t>OutputMeasurementUnitId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</si>
</sst>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J9"/>
  <sheetViews>
    <sheetView workbookViewId="0">
      <selection activeCell="J2" sqref="J2:J5"/>
    </sheetView>
  </sheetViews>
  <sheetFormatPr defaultRowHeight="14.4" x14ac:dyDescent="0.3"/>
  <cols>
    <col min="2" max="2" width="14.33203125" customWidth="1"/>
    <col min="3" max="3" width="21.109375" bestFit="1" customWidth="1"/>
    <col min="4" max="4" width="13.21875" bestFit="1" customWidth="1"/>
    <col min="5" max="5" width="12.6640625" bestFit="1" customWidth="1"/>
    <col min="6" max="6" width="20.88671875" bestFit="1" customWidth="1"/>
    <col min="7" max="7" width="11.33203125" customWidth="1"/>
    <col min="8" max="8" width="13.109375" bestFit="1" customWidth="1"/>
  </cols>
  <sheetData>
    <row r="1" spans="1:10" x14ac:dyDescent="0.3">
      <c r="A1" t="s">
        <v>127</v>
      </c>
      <c r="B1" t="s">
        <v>132</v>
      </c>
      <c r="C1" t="s">
        <v>0</v>
      </c>
      <c r="D1" t="s">
        <v>1</v>
      </c>
      <c r="E1" t="s">
        <v>130</v>
      </c>
      <c r="F1" t="s">
        <v>131</v>
      </c>
      <c r="G1" t="s">
        <v>128</v>
      </c>
      <c r="H1" t="s">
        <v>222</v>
      </c>
    </row>
    <row r="2" spans="1:10" x14ac:dyDescent="0.3">
      <c r="A2">
        <v>456</v>
      </c>
      <c r="B2">
        <v>2</v>
      </c>
      <c r="C2" t="s">
        <v>3</v>
      </c>
      <c r="D2" t="s">
        <v>2</v>
      </c>
      <c r="E2" t="s">
        <v>153</v>
      </c>
      <c r="F2" t="s">
        <v>155</v>
      </c>
      <c r="G2">
        <v>1</v>
      </c>
      <c r="H2">
        <v>0</v>
      </c>
      <c r="J2" t="str">
        <f>"INSERT INTO Customer(" &amp; $A$1 &amp; "," &amp; $B$1 &amp; "," &amp; $C$1 &amp; "," &amp; $D$1 &amp; "," &amp; $E$1 &amp; "," &amp; $F$1 &amp; "," &amp; $G$1 &amp; "," &amp; $H$1 &amp; ") VALUES(" &amp; A2 &amp; ", " &amp; B2 &amp; ", '" &amp; C2 &amp; "', '" &amp; D2 &amp; "', " &amp; E2 &amp; ", '" &amp; F2 &amp; "', " &amp; G2 &amp; ", " &amp; H2 &amp; ");"</f>
        <v>INSERT INTO Customer(Id,CustomerTypeId,Name,VATIN,PhoneNumber,Email,AddressId,CustomerState) VALUES(456, 2, 'Carvalho &amp; Carvalho, Lda', 'PT501245987', 003518340500, 'idont@care.com', 1, 0);</v>
      </c>
    </row>
    <row r="3" spans="1:10" x14ac:dyDescent="0.3">
      <c r="A3">
        <v>785</v>
      </c>
      <c r="B3">
        <v>2</v>
      </c>
      <c r="C3" t="s">
        <v>4</v>
      </c>
      <c r="D3" t="s">
        <v>5</v>
      </c>
      <c r="E3" t="s">
        <v>153</v>
      </c>
      <c r="F3" t="s">
        <v>156</v>
      </c>
      <c r="G3">
        <v>2</v>
      </c>
      <c r="H3">
        <v>0</v>
      </c>
      <c r="J3" t="str">
        <f t="shared" ref="J3:J5" si="0">"INSERT INTO Customer(" &amp; $A$1 &amp; "," &amp; $B$1 &amp; "," &amp; $C$1 &amp; "," &amp; $D$1 &amp; "," &amp; $E$1 &amp; "," &amp; $F$1 &amp; "," &amp; $G$1 &amp; "," &amp; $H$1 &amp; ") VALUES(" &amp; A3 &amp; ", " &amp; B3 &amp; ", '" &amp; C3 &amp; "', '" &amp; D3 &amp; "', " &amp; E3 &amp; ", '" &amp; F3 &amp; "', " &amp; G3 &amp; ", " &amp; H3 &amp; ");"</f>
        <v>INSERT INTO Customer(Id,CustomerTypeId,Name,VATIN,PhoneNumber,Email,AddressId,CustomerState) VALUES(785, 2, 'Tudo para a casa, Lda', 'PT501245488', 003518340500, 'me@neither.com', 2, 0);</v>
      </c>
    </row>
    <row r="4" spans="1:10" x14ac:dyDescent="0.3">
      <c r="A4">
        <v>657</v>
      </c>
      <c r="B4">
        <v>2</v>
      </c>
      <c r="C4" t="s">
        <v>125</v>
      </c>
      <c r="D4" t="s">
        <v>6</v>
      </c>
      <c r="E4" t="s">
        <v>153</v>
      </c>
      <c r="F4" t="s">
        <v>157</v>
      </c>
      <c r="G4">
        <v>3</v>
      </c>
      <c r="H4">
        <v>0</v>
      </c>
      <c r="J4" t="str">
        <f t="shared" si="0"/>
        <v>INSERT INTO Customer(Id,CustomerTypeId,Name,VATIN,PhoneNumber,Email,AddressId,CustomerState) VALUES(657, 2, 'Sair de Cena', 'PT501242417', 003518340500, 'some@email.com', 3, 0);</v>
      </c>
    </row>
    <row r="5" spans="1:10" x14ac:dyDescent="0.3">
      <c r="A5">
        <v>348</v>
      </c>
      <c r="B5">
        <v>2</v>
      </c>
      <c r="C5" t="s">
        <v>7</v>
      </c>
      <c r="D5" t="s">
        <v>8</v>
      </c>
      <c r="E5" s="3" t="s">
        <v>154</v>
      </c>
      <c r="F5" t="s">
        <v>158</v>
      </c>
      <c r="G5">
        <v>4</v>
      </c>
      <c r="H5">
        <v>0</v>
      </c>
      <c r="J5" t="str">
        <f t="shared" si="0"/>
        <v>INSERT INTO Customer(Id,CustomerTypeId,Name,VATIN,PhoneNumber,Email,AddressId,CustomerState) VALUES(348, 2, 'U Fleku', 'CZ6451237810', 004201234567, 'some.random@email.cz', 4, 0);</v>
      </c>
    </row>
    <row r="7" spans="1:10" x14ac:dyDescent="0.3">
      <c r="A7" t="s">
        <v>127</v>
      </c>
      <c r="B7" t="s">
        <v>0</v>
      </c>
    </row>
    <row r="8" spans="1:10" x14ac:dyDescent="0.3">
      <c r="A8">
        <v>1</v>
      </c>
      <c r="B8" t="s">
        <v>133</v>
      </c>
      <c r="D8" t="str">
        <f>"INSERT INTO CustomerType(" &amp; $A$7 &amp; "," &amp; $B$7 &amp; ") VALUES(" &amp; A8 &amp; ", '" &amp; B8 &amp; "');"</f>
        <v>INSERT INTO CustomerType(Id,Name) VALUES(1, 'Individual');</v>
      </c>
    </row>
    <row r="9" spans="1:10" x14ac:dyDescent="0.3">
      <c r="A9">
        <v>2</v>
      </c>
      <c r="B9" t="s">
        <v>134</v>
      </c>
      <c r="D9" t="str">
        <f>"INSERT INTO CustomerType(" &amp; $A$7 &amp; "," &amp; $B$7 &amp; ") VALUES(" &amp; A9 &amp; ", '" &amp; B9 &amp; "');"</f>
        <v>INSERT INTO CustomerType(Id,Name) VALUES(2, 'Company');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L27" sqref="L27"/>
    </sheetView>
  </sheetViews>
  <sheetFormatPr defaultRowHeight="14.4" x14ac:dyDescent="0.3"/>
  <cols>
    <col min="1" max="1" width="14.5546875" customWidth="1"/>
    <col min="2" max="2" width="27.109375" bestFit="1" customWidth="1"/>
  </cols>
  <sheetData>
    <row r="1" spans="1:5" x14ac:dyDescent="0.3">
      <c r="A1" t="s">
        <v>127</v>
      </c>
      <c r="B1" t="s">
        <v>0</v>
      </c>
    </row>
    <row r="2" spans="1:5" x14ac:dyDescent="0.3">
      <c r="A2" t="s">
        <v>27</v>
      </c>
      <c r="B2" t="s">
        <v>26</v>
      </c>
      <c r="E2" t="str">
        <f>"INSERT INTO WorkstationType(" &amp; $A$1 &amp; "," &amp; $B$1 &amp; ") VALUES('" &amp; A2 &amp; "', '" &amp; B2 &amp; "');"</f>
        <v>INSERT INTO WorkstationType(Id,Name) VALUES('A4578', '600t cold forging stamping press');</v>
      </c>
    </row>
    <row r="3" spans="1:5" x14ac:dyDescent="0.3">
      <c r="A3" t="s">
        <v>32</v>
      </c>
      <c r="B3" t="s">
        <v>33</v>
      </c>
      <c r="E3" t="str">
        <f t="shared" ref="E3:E14" si="0">"INSERT INTO WorkstationType(" &amp; $A$1 &amp; "," &amp; $B$1 &amp; ") VALUES('" &amp; A3 &amp; "', '" &amp; B3 &amp; "');"</f>
        <v>INSERT INTO WorkstationType(Id,Name) VALUES('A4588', '600t cold forging precision stamping press');</v>
      </c>
    </row>
    <row r="4" spans="1:5" x14ac:dyDescent="0.3">
      <c r="A4" t="s">
        <v>34</v>
      </c>
      <c r="B4" t="s">
        <v>35</v>
      </c>
      <c r="E4" t="str">
        <f t="shared" si="0"/>
        <v>INSERT INTO WorkstationType(Id,Name) VALUES('A4598', '1000t cold forging precision stamping press');</v>
      </c>
    </row>
    <row r="5" spans="1:5" x14ac:dyDescent="0.3">
      <c r="A5" t="s">
        <v>40</v>
      </c>
      <c r="B5" t="s">
        <v>49</v>
      </c>
      <c r="E5" t="str">
        <f t="shared" si="0"/>
        <v>INSERT INTO WorkstationType(Id,Name) VALUES('S3271', 'Handle rivet');</v>
      </c>
    </row>
    <row r="6" spans="1:5" x14ac:dyDescent="0.3">
      <c r="A6" t="s">
        <v>52</v>
      </c>
      <c r="B6" t="s">
        <v>50</v>
      </c>
      <c r="E6" t="str">
        <f t="shared" si="0"/>
        <v>INSERT INTO WorkstationType(Id,Name) VALUES('K3675', 'Packaging');</v>
      </c>
    </row>
    <row r="7" spans="1:5" x14ac:dyDescent="0.3">
      <c r="A7" t="s">
        <v>95</v>
      </c>
      <c r="B7" t="s">
        <v>96</v>
      </c>
      <c r="E7" t="str">
        <f t="shared" si="0"/>
        <v>INSERT INTO WorkstationType(Id,Name) VALUES('K3676', 'Packaging for large itens');</v>
      </c>
    </row>
    <row r="8" spans="1:5" x14ac:dyDescent="0.3">
      <c r="A8" t="s">
        <v>53</v>
      </c>
      <c r="B8" t="s">
        <v>51</v>
      </c>
      <c r="E8" t="str">
        <f t="shared" si="0"/>
        <v>INSERT INTO WorkstationType(Id,Name) VALUES('C5637', 'Border trimming');</v>
      </c>
    </row>
    <row r="9" spans="1:5" x14ac:dyDescent="0.3">
      <c r="A9" t="s">
        <v>55</v>
      </c>
      <c r="B9" t="s">
        <v>54</v>
      </c>
      <c r="E9" t="str">
        <f t="shared" si="0"/>
        <v>INSERT INTO WorkstationType(Id,Name) VALUES('D9123', 'Spot welding');</v>
      </c>
    </row>
    <row r="10" spans="1:5" x14ac:dyDescent="0.3">
      <c r="A10" t="s">
        <v>62</v>
      </c>
      <c r="B10" t="s">
        <v>60</v>
      </c>
      <c r="E10" t="str">
        <f t="shared" si="0"/>
        <v>INSERT INTO WorkstationType(Id,Name) VALUES('Q5478', 'Teflon application station');</v>
      </c>
    </row>
    <row r="11" spans="1:5" x14ac:dyDescent="0.3">
      <c r="A11" t="s">
        <v>63</v>
      </c>
      <c r="B11" t="s">
        <v>61</v>
      </c>
      <c r="E11" t="str">
        <f t="shared" si="0"/>
        <v>INSERT INTO WorkstationType(Id,Name) VALUES('Q3547', 'Stainless steel polishing');</v>
      </c>
    </row>
    <row r="12" spans="1:5" x14ac:dyDescent="0.3">
      <c r="A12" t="s">
        <v>74</v>
      </c>
      <c r="B12" t="s">
        <v>73</v>
      </c>
      <c r="E12" t="str">
        <f t="shared" si="0"/>
        <v>INSERT INTO WorkstationType(Id,Name) VALUES('T3452', 'Assembly T1');</v>
      </c>
    </row>
    <row r="13" spans="1:5" x14ac:dyDescent="0.3">
      <c r="A13" t="s">
        <v>101</v>
      </c>
      <c r="B13" t="s">
        <v>102</v>
      </c>
      <c r="E13" t="str">
        <f t="shared" si="0"/>
        <v>INSERT INTO WorkstationType(Id,Name) VALUES('G9273', 'Circular glass cutting');</v>
      </c>
    </row>
    <row r="14" spans="1:5" x14ac:dyDescent="0.3">
      <c r="A14" t="s">
        <v>103</v>
      </c>
      <c r="B14" t="s">
        <v>104</v>
      </c>
      <c r="E14" t="str">
        <f t="shared" si="0"/>
        <v>INSERT INTO WorkstationType(Id,Name) VALUES('G9274', 'Glass trimming');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F22"/>
  <sheetViews>
    <sheetView workbookViewId="0">
      <selection activeCell="F2" sqref="F2"/>
    </sheetView>
  </sheetViews>
  <sheetFormatPr defaultRowHeight="14.4" x14ac:dyDescent="0.3"/>
  <cols>
    <col min="2" max="2" width="15.88671875" bestFit="1" customWidth="1"/>
    <col min="3" max="3" width="14.21875" customWidth="1"/>
    <col min="4" max="4" width="30.44140625" bestFit="1" customWidth="1"/>
  </cols>
  <sheetData>
    <row r="1" spans="1:6" x14ac:dyDescent="0.3">
      <c r="A1" t="s">
        <v>127</v>
      </c>
      <c r="B1" t="s">
        <v>139</v>
      </c>
      <c r="C1" t="s">
        <v>0</v>
      </c>
      <c r="D1" t="s">
        <v>14</v>
      </c>
    </row>
    <row r="2" spans="1:6" x14ac:dyDescent="0.3">
      <c r="A2">
        <v>9875</v>
      </c>
      <c r="B2" t="s">
        <v>27</v>
      </c>
      <c r="C2" t="s">
        <v>28</v>
      </c>
      <c r="D2" t="s">
        <v>38</v>
      </c>
      <c r="F2" t="str">
        <f>"INSERT INTO Workstation(" &amp; $A$1 &amp; "," &amp; $B$1 &amp; "," &amp; $C$1 &amp; "," &amp; $D$1 &amp; ") VALUES(" &amp; A2 &amp; ", " &amp; B2 &amp; ", '" &amp; C2 &amp; "', '" &amp; D2 &amp; "');"</f>
        <v>INSERT INTO Workstation(Id,WorkstationTypeId,Name,Description) VALUES(9875, A4578, 'Press 01', '220-630t cold forging press');</v>
      </c>
    </row>
    <row r="3" spans="1:6" x14ac:dyDescent="0.3">
      <c r="A3">
        <v>9886</v>
      </c>
      <c r="B3" t="s">
        <v>27</v>
      </c>
      <c r="C3" t="s">
        <v>30</v>
      </c>
      <c r="D3" t="s">
        <v>38</v>
      </c>
      <c r="F3" t="str">
        <f t="shared" ref="F3:F22" si="0">"INSERT INTO Workstation(" &amp; $A$1 &amp; "," &amp; $B$1 &amp; "," &amp; $C$1 &amp; "," &amp; $D$1 &amp; ") VALUES(" &amp; A3 &amp; ", " &amp; B3 &amp; ", '" &amp; C3 &amp; "', '" &amp; D3 &amp; "');"</f>
        <v>INSERT INTO Workstation(Id,WorkstationTypeId,Name,Description) VALUES(9886, A4578, 'Press 02', '220-630t cold forging press');</v>
      </c>
    </row>
    <row r="4" spans="1:6" x14ac:dyDescent="0.3">
      <c r="A4">
        <v>9847</v>
      </c>
      <c r="B4" t="s">
        <v>32</v>
      </c>
      <c r="C4" t="s">
        <v>31</v>
      </c>
      <c r="D4" t="s">
        <v>29</v>
      </c>
      <c r="F4" t="str">
        <f t="shared" si="0"/>
        <v>INSERT INTO Workstation(Id,WorkstationTypeId,Name,Description) VALUES(9847, A4588, 'Press 03', '220-630t precision cold forging press');</v>
      </c>
    </row>
    <row r="5" spans="1:6" x14ac:dyDescent="0.3">
      <c r="A5">
        <v>9855</v>
      </c>
      <c r="B5" t="s">
        <v>32</v>
      </c>
      <c r="C5" t="s">
        <v>36</v>
      </c>
      <c r="D5" t="s">
        <v>37</v>
      </c>
      <c r="F5" t="str">
        <f t="shared" si="0"/>
        <v>INSERT INTO Workstation(Id,WorkstationTypeId,Name,Description) VALUES(9855, A4588, 'Press 04', '160-1000t precison cold forging press');</v>
      </c>
    </row>
    <row r="6" spans="1:6" x14ac:dyDescent="0.3">
      <c r="A6">
        <v>8541</v>
      </c>
      <c r="B6" t="s">
        <v>40</v>
      </c>
      <c r="C6" t="s">
        <v>64</v>
      </c>
      <c r="D6" t="s">
        <v>39</v>
      </c>
      <c r="F6" t="str">
        <f t="shared" si="0"/>
        <v>INSERT INTO Workstation(Id,WorkstationTypeId,Name,Description) VALUES(8541, S3271, 'Rivet 02', 'Rivet station');</v>
      </c>
    </row>
    <row r="7" spans="1:6" x14ac:dyDescent="0.3">
      <c r="A7">
        <v>8543</v>
      </c>
      <c r="B7" t="s">
        <v>40</v>
      </c>
      <c r="C7" t="s">
        <v>65</v>
      </c>
      <c r="D7" t="s">
        <v>39</v>
      </c>
      <c r="F7" t="str">
        <f t="shared" si="0"/>
        <v>INSERT INTO Workstation(Id,WorkstationTypeId,Name,Description) VALUES(8543, S3271, 'Rivet 03', 'Rivet station');</v>
      </c>
    </row>
    <row r="8" spans="1:6" x14ac:dyDescent="0.3">
      <c r="A8">
        <v>6814</v>
      </c>
      <c r="B8" t="s">
        <v>52</v>
      </c>
      <c r="C8" t="s">
        <v>89</v>
      </c>
      <c r="D8" t="s">
        <v>94</v>
      </c>
      <c r="F8" t="str">
        <f t="shared" si="0"/>
        <v>INSERT INTO Workstation(Id,WorkstationTypeId,Name,Description) VALUES(6814, K3675, 'Packaging 01', 'Packaging station');</v>
      </c>
    </row>
    <row r="9" spans="1:6" x14ac:dyDescent="0.3">
      <c r="A9">
        <v>6815</v>
      </c>
      <c r="B9" t="s">
        <v>52</v>
      </c>
      <c r="C9" t="s">
        <v>90</v>
      </c>
      <c r="D9" t="s">
        <v>94</v>
      </c>
      <c r="F9" t="str">
        <f t="shared" si="0"/>
        <v>INSERT INTO Workstation(Id,WorkstationTypeId,Name,Description) VALUES(6815, K3675, 'Packaging 02', 'Packaging station');</v>
      </c>
    </row>
    <row r="10" spans="1:6" x14ac:dyDescent="0.3">
      <c r="A10">
        <v>6816</v>
      </c>
      <c r="B10" t="s">
        <v>52</v>
      </c>
      <c r="C10" t="s">
        <v>91</v>
      </c>
      <c r="D10" t="s">
        <v>94</v>
      </c>
      <c r="F10" t="str">
        <f t="shared" si="0"/>
        <v>INSERT INTO Workstation(Id,WorkstationTypeId,Name,Description) VALUES(6816, K3675, 'Packaging 03', 'Packaging station');</v>
      </c>
    </row>
    <row r="11" spans="1:6" x14ac:dyDescent="0.3">
      <c r="A11">
        <v>6821</v>
      </c>
      <c r="B11" t="s">
        <v>52</v>
      </c>
      <c r="C11" t="s">
        <v>92</v>
      </c>
      <c r="D11" t="s">
        <v>94</v>
      </c>
      <c r="F11" t="str">
        <f t="shared" si="0"/>
        <v>INSERT INTO Workstation(Id,WorkstationTypeId,Name,Description) VALUES(6821, K3675, 'Packaging 04', 'Packaging station');</v>
      </c>
    </row>
    <row r="12" spans="1:6" x14ac:dyDescent="0.3">
      <c r="A12">
        <v>6822</v>
      </c>
      <c r="B12" t="s">
        <v>95</v>
      </c>
      <c r="C12" t="s">
        <v>93</v>
      </c>
      <c r="D12" t="s">
        <v>94</v>
      </c>
      <c r="F12" t="str">
        <f t="shared" si="0"/>
        <v>INSERT INTO Workstation(Id,WorkstationTypeId,Name,Description) VALUES(6822, K3676, 'Packaging 05', 'Packaging station');</v>
      </c>
    </row>
    <row r="13" spans="1:6" x14ac:dyDescent="0.3">
      <c r="A13">
        <v>8167</v>
      </c>
      <c r="B13" t="s">
        <v>55</v>
      </c>
      <c r="C13" t="s">
        <v>97</v>
      </c>
      <c r="D13" t="s">
        <v>100</v>
      </c>
      <c r="F13" t="str">
        <f t="shared" si="0"/>
        <v>INSERT INTO Workstation(Id,WorkstationTypeId,Name,Description) VALUES(8167, D9123, 'Welding 01', 'Spot welding staion');</v>
      </c>
    </row>
    <row r="14" spans="1:6" x14ac:dyDescent="0.3">
      <c r="A14">
        <v>8170</v>
      </c>
      <c r="B14" t="s">
        <v>55</v>
      </c>
      <c r="C14" t="s">
        <v>98</v>
      </c>
      <c r="D14" t="s">
        <v>100</v>
      </c>
      <c r="F14" t="str">
        <f t="shared" si="0"/>
        <v>INSERT INTO Workstation(Id,WorkstationTypeId,Name,Description) VALUES(8170, D9123, 'Welding 02', 'Spot welding staion');</v>
      </c>
    </row>
    <row r="15" spans="1:6" x14ac:dyDescent="0.3">
      <c r="A15">
        <v>8171</v>
      </c>
      <c r="B15" t="s">
        <v>55</v>
      </c>
      <c r="C15" t="s">
        <v>99</v>
      </c>
      <c r="D15" t="s">
        <v>100</v>
      </c>
      <c r="F15" t="str">
        <f t="shared" si="0"/>
        <v>INSERT INTO Workstation(Id,WorkstationTypeId,Name,Description) VALUES(8171, D9123, 'Welding 03', 'Spot welding staion');</v>
      </c>
    </row>
    <row r="16" spans="1:6" x14ac:dyDescent="0.3">
      <c r="A16">
        <v>7235</v>
      </c>
      <c r="B16" t="s">
        <v>74</v>
      </c>
      <c r="C16" t="s">
        <v>105</v>
      </c>
      <c r="D16" t="s">
        <v>108</v>
      </c>
      <c r="F16" t="str">
        <f t="shared" si="0"/>
        <v>INSERT INTO Workstation(Id,WorkstationTypeId,Name,Description) VALUES(7235, T3452, 'Assembly 01', 'Product assembly station');</v>
      </c>
    </row>
    <row r="17" spans="1:6" x14ac:dyDescent="0.3">
      <c r="A17">
        <v>7236</v>
      </c>
      <c r="B17" t="s">
        <v>74</v>
      </c>
      <c r="C17" t="s">
        <v>106</v>
      </c>
      <c r="D17" t="s">
        <v>108</v>
      </c>
      <c r="F17" t="str">
        <f t="shared" si="0"/>
        <v>INSERT INTO Workstation(Id,WorkstationTypeId,Name,Description) VALUES(7236, T3452, 'Assembly 02', 'Product assembly station');</v>
      </c>
    </row>
    <row r="18" spans="1:6" x14ac:dyDescent="0.3">
      <c r="A18">
        <v>7238</v>
      </c>
      <c r="B18" t="s">
        <v>74</v>
      </c>
      <c r="C18" t="s">
        <v>107</v>
      </c>
      <c r="D18" t="s">
        <v>108</v>
      </c>
      <c r="F18" t="str">
        <f t="shared" si="0"/>
        <v>INSERT INTO Workstation(Id,WorkstationTypeId,Name,Description) VALUES(7238, T3452, 'Assembly 03', 'Product assembly station');</v>
      </c>
    </row>
    <row r="19" spans="1:6" x14ac:dyDescent="0.3">
      <c r="A19">
        <v>5124</v>
      </c>
      <c r="B19" t="s">
        <v>53</v>
      </c>
      <c r="C19" t="s">
        <v>109</v>
      </c>
      <c r="D19" t="s">
        <v>110</v>
      </c>
      <c r="F19" t="str">
        <f t="shared" si="0"/>
        <v>INSERT INTO Workstation(Id,WorkstationTypeId,Name,Description) VALUES(5124, C5637, 'Trimming 01', 'Metal trimming station');</v>
      </c>
    </row>
    <row r="20" spans="1:6" x14ac:dyDescent="0.3">
      <c r="A20">
        <v>4123</v>
      </c>
      <c r="B20" t="s">
        <v>63</v>
      </c>
      <c r="C20" t="s">
        <v>111</v>
      </c>
      <c r="D20" t="s">
        <v>114</v>
      </c>
      <c r="F20" t="str">
        <f t="shared" si="0"/>
        <v>INSERT INTO Workstation(Id,WorkstationTypeId,Name,Description) VALUES(4123, Q3547, 'Polishing 01', 'Metal polishing station');</v>
      </c>
    </row>
    <row r="21" spans="1:6" x14ac:dyDescent="0.3">
      <c r="A21">
        <v>4124</v>
      </c>
      <c r="B21" t="s">
        <v>63</v>
      </c>
      <c r="C21" t="s">
        <v>112</v>
      </c>
      <c r="D21" t="s">
        <v>114</v>
      </c>
      <c r="F21" t="str">
        <f t="shared" si="0"/>
        <v>INSERT INTO Workstation(Id,WorkstationTypeId,Name,Description) VALUES(4124, Q3547, 'Polishing 02', 'Metal polishing station');</v>
      </c>
    </row>
    <row r="22" spans="1:6" x14ac:dyDescent="0.3">
      <c r="A22">
        <v>4125</v>
      </c>
      <c r="B22" t="s">
        <v>63</v>
      </c>
      <c r="C22" t="s">
        <v>113</v>
      </c>
      <c r="D22" t="s">
        <v>114</v>
      </c>
      <c r="F22" t="str">
        <f t="shared" si="0"/>
        <v>INSERT INTO Workstation(Id,WorkstationTypeId,Name,Description) VALUES(4125, Q3547, 'Polishing 03', 'Metal polishing station');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24A-2791-40D3-B8B5-DF37FEAC4288}">
  <dimension ref="A1:G15"/>
  <sheetViews>
    <sheetView workbookViewId="0">
      <selection activeCell="G2" sqref="G2:G5"/>
    </sheetView>
  </sheetViews>
  <sheetFormatPr defaultRowHeight="14.4" x14ac:dyDescent="0.3"/>
  <cols>
    <col min="1" max="1" width="5.33203125" customWidth="1"/>
    <col min="2" max="2" width="46.77734375" bestFit="1" customWidth="1"/>
    <col min="3" max="3" width="9.6640625" customWidth="1"/>
    <col min="4" max="4" width="19.6640625" bestFit="1" customWidth="1"/>
    <col min="5" max="5" width="10.109375" customWidth="1"/>
    <col min="7" max="7" width="8.88671875" customWidth="1"/>
  </cols>
  <sheetData>
    <row r="1" spans="1:7" x14ac:dyDescent="0.3">
      <c r="A1" t="s">
        <v>127</v>
      </c>
      <c r="B1" t="s">
        <v>129</v>
      </c>
      <c r="C1" t="s">
        <v>173</v>
      </c>
      <c r="D1" t="s">
        <v>172</v>
      </c>
      <c r="E1" t="s">
        <v>171</v>
      </c>
    </row>
    <row r="2" spans="1:7" x14ac:dyDescent="0.3">
      <c r="A2" s="2">
        <v>1</v>
      </c>
      <c r="B2" t="s">
        <v>117</v>
      </c>
      <c r="C2" t="s">
        <v>118</v>
      </c>
      <c r="D2">
        <v>1</v>
      </c>
      <c r="E2">
        <v>1</v>
      </c>
      <c r="G2" t="str">
        <f>"INSERT INTO Address(" &amp; $A$1 &amp; "," &amp; $B$1 &amp; "," &amp; $C$1 &amp; "," &amp; $D$1 &amp; "," &amp; $E$1 &amp; ") VALUES(" &amp; A2 &amp; ", '" &amp; B2 &amp; "', '" &amp; C2 &amp; "', '" &amp; D2 &amp; "', '" &amp; E2 &amp; "');"</f>
        <v>INSERT INTO Address(Id,Street,ZipCode,TownId,CountryId) VALUES(1, 'Tv. Augusto Lessa 23', '4200-047', '1', '1');</v>
      </c>
    </row>
    <row r="3" spans="1:7" x14ac:dyDescent="0.3">
      <c r="A3" s="2">
        <v>2</v>
      </c>
      <c r="B3" t="s">
        <v>120</v>
      </c>
      <c r="C3" t="s">
        <v>121</v>
      </c>
      <c r="D3">
        <v>2</v>
      </c>
      <c r="E3">
        <v>1</v>
      </c>
      <c r="G3" t="str">
        <f t="shared" ref="G3:G5" si="0">"INSERT INTO Address(" &amp; $A$1 &amp; "," &amp; $B$1 &amp; "," &amp; $C$1 &amp; "," &amp; $D$1 &amp; "," &amp; $E$1 &amp; ") VALUES(" &amp; A3 &amp; ", '" &amp; B3 &amp; "', '" &amp; C3 &amp; "', '" &amp; D3 &amp; "', '" &amp; E3 &amp; "');"</f>
        <v>INSERT INTO Address(Id,Street,ZipCode,TownId,CountryId) VALUES(2, 'R. Dr. Barros 93', '4465-219', '2', '1');</v>
      </c>
    </row>
    <row r="4" spans="1:7" x14ac:dyDescent="0.3">
      <c r="A4" s="2">
        <v>3</v>
      </c>
      <c r="B4" t="s">
        <v>126</v>
      </c>
      <c r="C4" t="s">
        <v>124</v>
      </c>
      <c r="D4">
        <v>3</v>
      </c>
      <c r="E4">
        <v>1</v>
      </c>
      <c r="G4" t="str">
        <f t="shared" si="0"/>
        <v>INSERT INTO Address(Id,Street,ZipCode,TownId,CountryId) VALUES(3, 'EDIFICIO CRISTAL lj18, R. António Correia de Carvalho 88', '4400-023', '3', '1');</v>
      </c>
    </row>
    <row r="5" spans="1:7" x14ac:dyDescent="0.3">
      <c r="A5" s="2">
        <v>4</v>
      </c>
      <c r="B5" t="s">
        <v>9</v>
      </c>
      <c r="C5" t="s">
        <v>10</v>
      </c>
      <c r="D5">
        <v>4</v>
      </c>
      <c r="E5">
        <v>2</v>
      </c>
      <c r="G5" t="str">
        <f t="shared" si="0"/>
        <v>INSERT INTO Address(Id,Street,ZipCode,TownId,CountryId) VALUES(4, 'Křemencova 11', '110 00', '4', '2');</v>
      </c>
    </row>
    <row r="7" spans="1:7" x14ac:dyDescent="0.3">
      <c r="A7" t="s">
        <v>127</v>
      </c>
      <c r="B7" t="s">
        <v>0</v>
      </c>
    </row>
    <row r="8" spans="1:7" x14ac:dyDescent="0.3">
      <c r="A8" s="2">
        <v>1</v>
      </c>
      <c r="B8" t="s">
        <v>119</v>
      </c>
      <c r="D8" t="str">
        <f>"INSERT INTO Town(" &amp; $A$7 &amp; "," &amp; $B$7 &amp; ") VALUES(" &amp; A8 &amp; ", '" &amp; B8 &amp; "');"</f>
        <v>INSERT INTO Town(Id,Name) VALUES(1, 'Porto');</v>
      </c>
    </row>
    <row r="9" spans="1:7" x14ac:dyDescent="0.3">
      <c r="A9" s="2">
        <v>2</v>
      </c>
      <c r="B9" t="s">
        <v>122</v>
      </c>
      <c r="D9" t="str">
        <f t="shared" ref="D9:D11" si="1">"INSERT INTO Town(" &amp; $A$7 &amp; "," &amp; $B$7 &amp; ") VALUES(" &amp; A9 &amp; ", '" &amp; B9 &amp; "');"</f>
        <v>INSERT INTO Town(Id,Name) VALUES(2, 'São Mamede de Infesta');</v>
      </c>
    </row>
    <row r="10" spans="1:7" x14ac:dyDescent="0.3">
      <c r="A10" s="2">
        <v>3</v>
      </c>
      <c r="B10" t="s">
        <v>123</v>
      </c>
      <c r="D10" t="str">
        <f t="shared" si="1"/>
        <v>INSERT INTO Town(Id,Name) VALUES(3, 'Vila Nova de Gaia');</v>
      </c>
    </row>
    <row r="11" spans="1:7" x14ac:dyDescent="0.3">
      <c r="A11" s="2">
        <v>4</v>
      </c>
      <c r="B11" t="s">
        <v>11</v>
      </c>
      <c r="D11" t="str">
        <f t="shared" si="1"/>
        <v>INSERT INTO Town(Id,Name) VALUES(4, 'Nové Město');</v>
      </c>
    </row>
    <row r="13" spans="1:7" x14ac:dyDescent="0.3">
      <c r="A13" t="s">
        <v>127</v>
      </c>
      <c r="B13" t="s">
        <v>0</v>
      </c>
    </row>
    <row r="14" spans="1:7" x14ac:dyDescent="0.3">
      <c r="A14" s="2">
        <v>1</v>
      </c>
      <c r="B14" t="s">
        <v>13</v>
      </c>
      <c r="D14" t="str">
        <f>"INSERT INTO Country(" &amp; $A$13 &amp; "," &amp; $B$13 &amp; ") VALUES(" &amp; A14 &amp; ", '" &amp; B14 &amp; "');"</f>
        <v>INSERT INTO Country(Id,Name) VALUES(1, 'Portugal');</v>
      </c>
    </row>
    <row r="15" spans="1:7" x14ac:dyDescent="0.3">
      <c r="A15" s="2">
        <v>2</v>
      </c>
      <c r="B15" t="s">
        <v>12</v>
      </c>
      <c r="D15" t="str">
        <f>"INSERT INTO Country(" &amp; $A$13 &amp; "," &amp; $B$13 &amp; ") VALUES(" &amp; A15 &amp; ", '" &amp; B15 &amp; "');"</f>
        <v>INSERT INTO Country(Id,Name) VALUES(2, 'Czechia');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S39"/>
  <sheetViews>
    <sheetView workbookViewId="0">
      <selection activeCell="A28" sqref="A28"/>
    </sheetView>
  </sheetViews>
  <sheetFormatPr defaultRowHeight="14.4" x14ac:dyDescent="0.3"/>
  <cols>
    <col min="1" max="2" width="15.109375" bestFit="1" customWidth="1"/>
    <col min="3" max="3" width="11.21875" bestFit="1" customWidth="1"/>
    <col min="4" max="4" width="15" customWidth="1"/>
    <col min="5" max="6" width="14.5546875" customWidth="1"/>
    <col min="7" max="7" width="10.33203125" bestFit="1" customWidth="1"/>
    <col min="16" max="17" width="10.33203125" bestFit="1" customWidth="1"/>
  </cols>
  <sheetData>
    <row r="1" spans="1:19" x14ac:dyDescent="0.3">
      <c r="A1" t="s">
        <v>127</v>
      </c>
      <c r="B1" t="s">
        <v>175</v>
      </c>
      <c r="C1" t="s">
        <v>128</v>
      </c>
      <c r="D1" t="s">
        <v>115</v>
      </c>
      <c r="E1" t="s">
        <v>116</v>
      </c>
    </row>
    <row r="2" spans="1:19" x14ac:dyDescent="0.3">
      <c r="A2">
        <v>1</v>
      </c>
      <c r="B2">
        <v>785</v>
      </c>
      <c r="C2">
        <v>2</v>
      </c>
      <c r="D2" s="1">
        <v>45550</v>
      </c>
      <c r="E2" s="1">
        <v>45558</v>
      </c>
      <c r="F2" s="1"/>
      <c r="G2" t="str">
        <f>"INSERT INTO CustomerOrder(" &amp; $A$1 &amp; "," &amp; $B$1 &amp; "," &amp; $C$1 &amp; "," &amp; $D$1 &amp; "," &amp; $E$1 &amp; ") VALUES(" &amp; A2 &amp; ", " &amp; B2 &amp; ", " &amp; C2 &amp; ", TO_DATE(" &amp; TEXT(D2,"'dd/MM/AAAA'") &amp; ", 'dd/MM/YYYY'), TO_DATE(" &amp; TEXT(E2,"'dd/MM/AAAA'") &amp; ", 'dd/MM/YYYY'));"</f>
        <v>INSERT INTO CustomerOrder(Id,CustomerId,AddressId,DateOrder,DateDelivery) VALUES(1, 785, 2, TO_DATE('15/09/2024', 'dd/MM/YYYY'), TO_DATE('23/09/2024', 'dd/MM/YYYY'));</v>
      </c>
      <c r="S2" s="1"/>
    </row>
    <row r="3" spans="1:19" x14ac:dyDescent="0.3">
      <c r="A3">
        <v>2</v>
      </c>
      <c r="B3">
        <v>657</v>
      </c>
      <c r="C3">
        <v>3</v>
      </c>
      <c r="D3" s="1">
        <v>45550</v>
      </c>
      <c r="E3" s="1">
        <v>45561</v>
      </c>
      <c r="F3" s="1"/>
      <c r="G3" t="str">
        <f t="shared" ref="G3:G8" si="0">"INSERT INTO CustomerOrder(" &amp; $A$1 &amp; "," &amp; $B$1 &amp; "," &amp; $C$1 &amp; "," &amp; $D$1 &amp; "," &amp; $E$1 &amp; ") VALUES(" &amp; A3 &amp; ", " &amp; B3 &amp; ", " &amp; C3 &amp; ", TO_DATE(" &amp; TEXT(D3,"'dd/MM/AAAA'") &amp; ", 'dd/MM/YYYY'), TO_DATE(" &amp; TEXT(E3,"'dd/MM/AAAA'") &amp; ", 'dd/MM/YYYY'));"</f>
        <v>INSERT INTO CustomerOrder(Id,CustomerId,AddressId,DateOrder,DateDelivery) VALUES(2, 657, 3, TO_DATE('15/09/2024', 'dd/MM/YYYY'), TO_DATE('26/09/2024', 'dd/MM/YYYY'));</v>
      </c>
    </row>
    <row r="4" spans="1:19" x14ac:dyDescent="0.3">
      <c r="A4">
        <v>3</v>
      </c>
      <c r="B4">
        <v>348</v>
      </c>
      <c r="C4">
        <v>4</v>
      </c>
      <c r="D4" s="1">
        <v>45550</v>
      </c>
      <c r="E4" s="1">
        <v>45560</v>
      </c>
      <c r="F4" s="1"/>
      <c r="G4" t="str">
        <f t="shared" si="0"/>
        <v>INSERT INTO CustomerOrder(Id,CustomerId,AddressId,DateOrder,DateDelivery) VALUES(3, 348, 4, TO_DATE('15/09/2024', 'dd/MM/YYYY'), TO_DATE('25/09/2024', 'dd/MM/YYYY'));</v>
      </c>
    </row>
    <row r="5" spans="1:19" x14ac:dyDescent="0.3">
      <c r="A5">
        <v>4</v>
      </c>
      <c r="B5">
        <v>785</v>
      </c>
      <c r="C5">
        <v>2</v>
      </c>
      <c r="D5" s="1">
        <v>45553</v>
      </c>
      <c r="E5" s="1">
        <v>45560</v>
      </c>
      <c r="F5" s="1"/>
      <c r="G5" t="str">
        <f t="shared" si="0"/>
        <v>INSERT INTO CustomerOrder(Id,CustomerId,AddressId,DateOrder,DateDelivery) VALUES(4, 785, 2, TO_DATE('18/09/2024', 'dd/MM/YYYY'), TO_DATE('25/09/2024', 'dd/MM/YYYY'));</v>
      </c>
    </row>
    <row r="6" spans="1:19" x14ac:dyDescent="0.3">
      <c r="A6">
        <v>5</v>
      </c>
      <c r="B6">
        <v>657</v>
      </c>
      <c r="C6">
        <v>3</v>
      </c>
      <c r="D6" s="1">
        <v>45553</v>
      </c>
      <c r="E6" s="1">
        <v>45560</v>
      </c>
      <c r="F6" s="1"/>
      <c r="G6" t="str">
        <f t="shared" si="0"/>
        <v>INSERT INTO CustomerOrder(Id,CustomerId,AddressId,DateOrder,DateDelivery) VALUES(5, 657, 3, TO_DATE('18/09/2024', 'dd/MM/YYYY'), TO_DATE('25/09/2024', 'dd/MM/YYYY'));</v>
      </c>
    </row>
    <row r="7" spans="1:19" x14ac:dyDescent="0.3">
      <c r="A7">
        <v>6</v>
      </c>
      <c r="B7">
        <v>348</v>
      </c>
      <c r="C7">
        <v>4</v>
      </c>
      <c r="D7" s="1">
        <v>45553</v>
      </c>
      <c r="E7" s="1">
        <v>45561</v>
      </c>
      <c r="F7" s="1"/>
      <c r="G7" t="str">
        <f t="shared" si="0"/>
        <v>INSERT INTO CustomerOrder(Id,CustomerId,AddressId,DateOrder,DateDelivery) VALUES(6, 348, 4, TO_DATE('18/09/2024', 'dd/MM/YYYY'), TO_DATE('26/09/2024', 'dd/MM/YYYY'));</v>
      </c>
    </row>
    <row r="8" spans="1:19" x14ac:dyDescent="0.3">
      <c r="A8">
        <v>7</v>
      </c>
      <c r="B8">
        <v>456</v>
      </c>
      <c r="C8">
        <v>1</v>
      </c>
      <c r="D8" s="1">
        <v>45556</v>
      </c>
      <c r="E8" s="1">
        <v>45561</v>
      </c>
      <c r="F8" s="1"/>
      <c r="G8" t="str">
        <f t="shared" si="0"/>
        <v>INSERT INTO CustomerOrder(Id,CustomerId,AddressId,DateOrder,DateDelivery) VALUES(7, 456, 1, TO_DATE('21/09/2024', 'dd/MM/YYYY'), TO_DATE('26/09/2024', 'dd/MM/YYYY'));</v>
      </c>
    </row>
    <row r="11" spans="1:19" x14ac:dyDescent="0.3">
      <c r="A11" t="s">
        <v>182</v>
      </c>
      <c r="B11" t="s">
        <v>136</v>
      </c>
      <c r="C11" t="s">
        <v>78</v>
      </c>
    </row>
    <row r="12" spans="1:19" x14ac:dyDescent="0.3">
      <c r="A12">
        <v>1</v>
      </c>
      <c r="B12" t="s">
        <v>18</v>
      </c>
      <c r="C12">
        <v>5</v>
      </c>
      <c r="E12" t="str">
        <f>"INSERT INTO CustomerOrderLine(" &amp; $A$11 &amp; "," &amp; $B$11 &amp; "," &amp; $C$11 &amp; ") VALUES(" &amp; A12 &amp; ", '" &amp; B12 &amp; "', " &amp; C12 &amp; ");"</f>
        <v>INSERT INTO CustomerOrderLine(CustomerOrderId,ProductId,Quantity) VALUES(1, 'AS12945S22', 5);</v>
      </c>
      <c r="P12" s="1"/>
      <c r="Q12" s="1"/>
    </row>
    <row r="13" spans="1:19" x14ac:dyDescent="0.3">
      <c r="A13">
        <v>1</v>
      </c>
      <c r="B13" t="s">
        <v>20</v>
      </c>
      <c r="C13">
        <v>15</v>
      </c>
      <c r="E13" t="str">
        <f t="shared" ref="E13:E24" si="1">"INSERT INTO CustomerOrderLine(" &amp; $A$11 &amp; "," &amp; $B$11 &amp; "," &amp; $C$11 &amp; ") VALUES(" &amp; A13 &amp; ", '" &amp; B13 &amp; "', " &amp; C13 &amp; ");"</f>
        <v>INSERT INTO CustomerOrderLine(CustomerOrderId,ProductId,Quantity) VALUES(1, 'AS12945S20', 15);</v>
      </c>
      <c r="P13" s="1"/>
      <c r="Q13" s="1"/>
    </row>
    <row r="14" spans="1:19" x14ac:dyDescent="0.3">
      <c r="A14">
        <v>2</v>
      </c>
      <c r="B14" t="s">
        <v>18</v>
      </c>
      <c r="C14">
        <v>10</v>
      </c>
      <c r="E14" t="str">
        <f t="shared" si="1"/>
        <v>INSERT INTO CustomerOrderLine(CustomerOrderId,ProductId,Quantity) VALUES(2, 'AS12945S22', 10);</v>
      </c>
      <c r="P14" s="1"/>
      <c r="Q14" s="1"/>
    </row>
    <row r="15" spans="1:19" x14ac:dyDescent="0.3">
      <c r="A15">
        <v>2</v>
      </c>
      <c r="B15" t="s">
        <v>170</v>
      </c>
      <c r="C15">
        <v>20</v>
      </c>
      <c r="E15" t="str">
        <f t="shared" si="1"/>
        <v>INSERT INTO CustomerOrderLine(CustomerOrderId,ProductId,Quantity) VALUES(2, 'AS12945P17', 20);</v>
      </c>
      <c r="P15" s="1"/>
      <c r="Q15" s="1"/>
      <c r="R15" s="1"/>
    </row>
    <row r="16" spans="1:19" x14ac:dyDescent="0.3">
      <c r="A16">
        <v>3</v>
      </c>
      <c r="B16" t="s">
        <v>18</v>
      </c>
      <c r="C16">
        <v>10</v>
      </c>
      <c r="E16" t="str">
        <f t="shared" si="1"/>
        <v>INSERT INTO CustomerOrderLine(CustomerOrderId,ProductId,Quantity) VALUES(3, 'AS12945S22', 10);</v>
      </c>
      <c r="P16" s="1"/>
      <c r="Q16" s="1"/>
      <c r="R16" s="1"/>
    </row>
    <row r="17" spans="1:17" x14ac:dyDescent="0.3">
      <c r="A17">
        <v>3</v>
      </c>
      <c r="B17" t="s">
        <v>20</v>
      </c>
      <c r="C17">
        <v>10</v>
      </c>
      <c r="E17" t="str">
        <f t="shared" si="1"/>
        <v>INSERT INTO CustomerOrderLine(CustomerOrderId,ProductId,Quantity) VALUES(3, 'AS12945S20', 10);</v>
      </c>
      <c r="P17" s="1"/>
      <c r="Q17" s="1"/>
    </row>
    <row r="18" spans="1:17" x14ac:dyDescent="0.3">
      <c r="A18">
        <v>4</v>
      </c>
      <c r="B18" t="s">
        <v>20</v>
      </c>
      <c r="C18">
        <v>24</v>
      </c>
      <c r="E18" t="str">
        <f t="shared" si="1"/>
        <v>INSERT INTO CustomerOrderLine(CustomerOrderId,ProductId,Quantity) VALUES(4, 'AS12945S20', 24);</v>
      </c>
      <c r="P18" s="1"/>
      <c r="Q18" s="1"/>
    </row>
    <row r="19" spans="1:17" x14ac:dyDescent="0.3">
      <c r="A19">
        <v>4</v>
      </c>
      <c r="B19" t="s">
        <v>18</v>
      </c>
      <c r="C19">
        <v>16</v>
      </c>
      <c r="E19" t="str">
        <f t="shared" si="1"/>
        <v>INSERT INTO CustomerOrderLine(CustomerOrderId,ProductId,Quantity) VALUES(4, 'AS12945S22', 16);</v>
      </c>
      <c r="P19" s="1"/>
      <c r="Q19" s="1"/>
    </row>
    <row r="20" spans="1:17" x14ac:dyDescent="0.3">
      <c r="A20">
        <v>4</v>
      </c>
      <c r="B20" t="s">
        <v>23</v>
      </c>
      <c r="C20">
        <v>8</v>
      </c>
      <c r="E20" t="str">
        <f t="shared" si="1"/>
        <v>INSERT INTO CustomerOrderLine(CustomerOrderId,ProductId,Quantity) VALUES(4, 'AS12945S17', 8);</v>
      </c>
      <c r="P20" s="1"/>
      <c r="Q20" s="1"/>
    </row>
    <row r="21" spans="1:17" x14ac:dyDescent="0.3">
      <c r="A21">
        <v>5</v>
      </c>
      <c r="B21" t="s">
        <v>18</v>
      </c>
      <c r="C21">
        <v>12</v>
      </c>
      <c r="E21" t="str">
        <f t="shared" si="1"/>
        <v>INSERT INTO CustomerOrderLine(CustomerOrderId,ProductId,Quantity) VALUES(5, 'AS12945S22', 12);</v>
      </c>
      <c r="P21" s="1"/>
      <c r="Q21" s="1"/>
    </row>
    <row r="22" spans="1:17" x14ac:dyDescent="0.3">
      <c r="A22">
        <v>6</v>
      </c>
      <c r="B22" t="s">
        <v>23</v>
      </c>
      <c r="C22">
        <v>8</v>
      </c>
      <c r="E22" t="str">
        <f t="shared" si="1"/>
        <v>INSERT INTO CustomerOrderLine(CustomerOrderId,ProductId,Quantity) VALUES(6, 'AS12945S17', 8);</v>
      </c>
      <c r="F22" s="1"/>
      <c r="P22" s="1"/>
      <c r="Q22" s="1"/>
    </row>
    <row r="23" spans="1:17" x14ac:dyDescent="0.3">
      <c r="A23">
        <v>6</v>
      </c>
      <c r="B23" t="s">
        <v>170</v>
      </c>
      <c r="C23">
        <v>16</v>
      </c>
      <c r="E23" t="str">
        <f t="shared" si="1"/>
        <v>INSERT INTO CustomerOrderLine(CustomerOrderId,ProductId,Quantity) VALUES(6, 'AS12945P17', 16);</v>
      </c>
      <c r="F23" s="1"/>
      <c r="P23" s="1"/>
      <c r="Q23" s="1"/>
    </row>
    <row r="24" spans="1:17" x14ac:dyDescent="0.3">
      <c r="A24">
        <v>7</v>
      </c>
      <c r="B24" t="s">
        <v>18</v>
      </c>
      <c r="C24">
        <v>8</v>
      </c>
      <c r="E24" t="str">
        <f t="shared" si="1"/>
        <v>INSERT INTO CustomerOrderLine(CustomerOrderId,ProductId,Quantity) VALUES(7, 'AS12945S22', 8);</v>
      </c>
      <c r="F24" s="1"/>
      <c r="P24" s="1"/>
      <c r="Q24" s="1"/>
    </row>
    <row r="25" spans="1:17" x14ac:dyDescent="0.3">
      <c r="E25" s="1"/>
      <c r="F25" s="1"/>
    </row>
    <row r="26" spans="1:17" x14ac:dyDescent="0.3">
      <c r="A26" t="s">
        <v>127</v>
      </c>
      <c r="B26" t="s">
        <v>182</v>
      </c>
      <c r="C26" t="s">
        <v>136</v>
      </c>
      <c r="D26" t="s">
        <v>78</v>
      </c>
      <c r="E26" t="s">
        <v>183</v>
      </c>
      <c r="F26" s="1"/>
    </row>
    <row r="27" spans="1:17" x14ac:dyDescent="0.3">
      <c r="A27">
        <v>1</v>
      </c>
      <c r="B27">
        <v>1</v>
      </c>
      <c r="C27" t="s">
        <v>18</v>
      </c>
      <c r="D27">
        <v>5</v>
      </c>
      <c r="E27" s="1">
        <v>45550</v>
      </c>
      <c r="G27" s="1" t="str">
        <f>"INSERT INTO ProductionOrder(" &amp; $A$26 &amp; "," &amp; $B$26 &amp; "," &amp; $C$26 &amp; "," &amp; $D$26 &amp; "," &amp; $E$26 &amp; ") VALUES(" &amp; A27 &amp; "," &amp; B27 &amp; ",'" &amp; C27 &amp; "', " &amp; D27 &amp; ", TO_DATE(" &amp; TEXT(E27,"'dd/MM/AAAA'") &amp; ", 'dd/MM/YYYY'));"</f>
        <v>INSERT INTO ProductionOrder(Id,CustomerOrderId,ProductId,Quantity,ProductionDate) VALUES(1,1,'AS12945S22', 5, TO_DATE('15/09/2024', 'dd/MM/YYYY'));</v>
      </c>
    </row>
    <row r="28" spans="1:17" x14ac:dyDescent="0.3">
      <c r="A28">
        <v>2</v>
      </c>
      <c r="B28">
        <v>1</v>
      </c>
      <c r="C28" t="s">
        <v>20</v>
      </c>
      <c r="D28">
        <v>15</v>
      </c>
      <c r="E28" s="1">
        <v>45550</v>
      </c>
      <c r="G28" s="1" t="str">
        <f t="shared" ref="G28:G39" si="2">"INSERT INTO ProductionOrder(" &amp; $A$26 &amp; "," &amp; $B$26 &amp; "," &amp; $C$26 &amp; "," &amp; $D$26 &amp; "," &amp; $E$26 &amp; ") VALUES(" &amp; A28 &amp; "," &amp; B28 &amp; ",'" &amp; C28 &amp; "', " &amp; D28 &amp; ", TO_DATE(" &amp; TEXT(E28,"'dd/MM/AAAA'") &amp; ", 'dd/MM/YYYY'));"</f>
        <v>INSERT INTO ProductionOrder(Id,CustomerOrderId,ProductId,Quantity,ProductionDate) VALUES(2,1,'AS12945S20', 15, TO_DATE('15/09/2024', 'dd/MM/YYYY'));</v>
      </c>
    </row>
    <row r="29" spans="1:17" x14ac:dyDescent="0.3">
      <c r="A29">
        <v>3</v>
      </c>
      <c r="B29">
        <v>2</v>
      </c>
      <c r="C29" t="s">
        <v>18</v>
      </c>
      <c r="D29">
        <v>10</v>
      </c>
      <c r="E29" s="1">
        <v>45550</v>
      </c>
      <c r="G29" s="1" t="str">
        <f t="shared" si="2"/>
        <v>INSERT INTO ProductionOrder(Id,CustomerOrderId,ProductId,Quantity,ProductionDate) VALUES(3,2,'AS12945S22', 10, TO_DATE('15/09/2024', 'dd/MM/YYYY'));</v>
      </c>
    </row>
    <row r="30" spans="1:17" x14ac:dyDescent="0.3">
      <c r="A30">
        <v>4</v>
      </c>
      <c r="B30">
        <v>2</v>
      </c>
      <c r="C30" t="s">
        <v>170</v>
      </c>
      <c r="D30">
        <v>20</v>
      </c>
      <c r="E30" s="1">
        <v>45550</v>
      </c>
      <c r="G30" s="1" t="str">
        <f t="shared" si="2"/>
        <v>INSERT INTO ProductionOrder(Id,CustomerOrderId,ProductId,Quantity,ProductionDate) VALUES(4,2,'AS12945P17', 20, TO_DATE('15/09/2024', 'dd/MM/YYYY'));</v>
      </c>
    </row>
    <row r="31" spans="1:17" x14ac:dyDescent="0.3">
      <c r="A31">
        <v>5</v>
      </c>
      <c r="B31">
        <v>3</v>
      </c>
      <c r="C31" t="s">
        <v>18</v>
      </c>
      <c r="D31">
        <v>10</v>
      </c>
      <c r="E31" s="1">
        <v>45550</v>
      </c>
      <c r="G31" s="1" t="str">
        <f t="shared" si="2"/>
        <v>INSERT INTO ProductionOrder(Id,CustomerOrderId,ProductId,Quantity,ProductionDate) VALUES(5,3,'AS12945S22', 10, TO_DATE('15/09/2024', 'dd/MM/YYYY'));</v>
      </c>
    </row>
    <row r="32" spans="1:17" x14ac:dyDescent="0.3">
      <c r="A32">
        <v>6</v>
      </c>
      <c r="B32">
        <v>3</v>
      </c>
      <c r="C32" t="s">
        <v>20</v>
      </c>
      <c r="D32">
        <v>10</v>
      </c>
      <c r="E32" s="1">
        <v>45550</v>
      </c>
      <c r="G32" s="1" t="str">
        <f t="shared" si="2"/>
        <v>INSERT INTO ProductionOrder(Id,CustomerOrderId,ProductId,Quantity,ProductionDate) VALUES(6,3,'AS12945S20', 10, TO_DATE('15/09/2024', 'dd/MM/YYYY'));</v>
      </c>
    </row>
    <row r="33" spans="1:7" x14ac:dyDescent="0.3">
      <c r="A33">
        <v>7</v>
      </c>
      <c r="B33">
        <v>4</v>
      </c>
      <c r="C33" t="s">
        <v>20</v>
      </c>
      <c r="D33">
        <v>24</v>
      </c>
      <c r="E33" s="1">
        <v>45553</v>
      </c>
      <c r="G33" s="1" t="str">
        <f t="shared" si="2"/>
        <v>INSERT INTO ProductionOrder(Id,CustomerOrderId,ProductId,Quantity,ProductionDate) VALUES(7,4,'AS12945S20', 24, TO_DATE('18/09/2024', 'dd/MM/YYYY'));</v>
      </c>
    </row>
    <row r="34" spans="1:7" x14ac:dyDescent="0.3">
      <c r="A34">
        <v>8</v>
      </c>
      <c r="B34">
        <v>4</v>
      </c>
      <c r="C34" t="s">
        <v>18</v>
      </c>
      <c r="D34">
        <v>16</v>
      </c>
      <c r="E34" s="1">
        <v>45553</v>
      </c>
      <c r="G34" s="1" t="str">
        <f t="shared" si="2"/>
        <v>INSERT INTO ProductionOrder(Id,CustomerOrderId,ProductId,Quantity,ProductionDate) VALUES(8,4,'AS12945S22', 16, TO_DATE('18/09/2024', 'dd/MM/YYYY'));</v>
      </c>
    </row>
    <row r="35" spans="1:7" x14ac:dyDescent="0.3">
      <c r="A35">
        <v>9</v>
      </c>
      <c r="B35">
        <v>4</v>
      </c>
      <c r="C35" t="s">
        <v>23</v>
      </c>
      <c r="D35">
        <v>8</v>
      </c>
      <c r="E35" s="1">
        <v>45553</v>
      </c>
      <c r="G35" s="1" t="str">
        <f t="shared" si="2"/>
        <v>INSERT INTO ProductionOrder(Id,CustomerOrderId,ProductId,Quantity,ProductionDate) VALUES(9,4,'AS12945S17', 8, TO_DATE('18/09/2024', 'dd/MM/YYYY'));</v>
      </c>
    </row>
    <row r="36" spans="1:7" x14ac:dyDescent="0.3">
      <c r="A36">
        <v>10</v>
      </c>
      <c r="B36">
        <v>5</v>
      </c>
      <c r="C36" t="s">
        <v>18</v>
      </c>
      <c r="D36">
        <v>12</v>
      </c>
      <c r="E36" s="1">
        <v>45553</v>
      </c>
      <c r="G36" s="1" t="str">
        <f t="shared" si="2"/>
        <v>INSERT INTO ProductionOrder(Id,CustomerOrderId,ProductId,Quantity,ProductionDate) VALUES(10,5,'AS12945S22', 12, TO_DATE('18/09/2024', 'dd/MM/YYYY'));</v>
      </c>
    </row>
    <row r="37" spans="1:7" x14ac:dyDescent="0.3">
      <c r="A37">
        <v>11</v>
      </c>
      <c r="B37">
        <v>6</v>
      </c>
      <c r="C37" t="s">
        <v>23</v>
      </c>
      <c r="D37">
        <v>8</v>
      </c>
      <c r="E37" s="1">
        <v>45553</v>
      </c>
      <c r="G37" s="1" t="str">
        <f t="shared" si="2"/>
        <v>INSERT INTO ProductionOrder(Id,CustomerOrderId,ProductId,Quantity,ProductionDate) VALUES(11,6,'AS12945S17', 8, TO_DATE('18/09/2024', 'dd/MM/YYYY'));</v>
      </c>
    </row>
    <row r="38" spans="1:7" x14ac:dyDescent="0.3">
      <c r="A38">
        <v>12</v>
      </c>
      <c r="B38">
        <v>6</v>
      </c>
      <c r="C38" t="s">
        <v>170</v>
      </c>
      <c r="D38">
        <v>16</v>
      </c>
      <c r="E38" s="1">
        <v>45553</v>
      </c>
      <c r="G38" s="1" t="str">
        <f t="shared" si="2"/>
        <v>INSERT INTO ProductionOrder(Id,CustomerOrderId,ProductId,Quantity,ProductionDate) VALUES(12,6,'AS12945P17', 16, TO_DATE('18/09/2024', 'dd/MM/YYYY'));</v>
      </c>
    </row>
    <row r="39" spans="1:7" x14ac:dyDescent="0.3">
      <c r="A39">
        <v>13</v>
      </c>
      <c r="B39">
        <v>7</v>
      </c>
      <c r="C39" t="s">
        <v>18</v>
      </c>
      <c r="D39">
        <v>8</v>
      </c>
      <c r="E39" s="1">
        <v>45556</v>
      </c>
      <c r="G39" s="1" t="str">
        <f t="shared" si="2"/>
        <v>INSERT INTO ProductionOrder(Id,CustomerOrderId,ProductId,Quantity,ProductionDate) VALUES(13,7,'AS12945S22', 8, TO_DATE('21/09/2024', 'dd/MM/YYYY'));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D2DA-42C9-479D-B8CB-F72A645B2A2D}">
  <dimension ref="A1:D6"/>
  <sheetViews>
    <sheetView workbookViewId="0">
      <selection activeCell="D9" sqref="D9"/>
    </sheetView>
  </sheetViews>
  <sheetFormatPr defaultRowHeight="14.4" x14ac:dyDescent="0.3"/>
  <cols>
    <col min="2" max="2" width="15.44140625" bestFit="1" customWidth="1"/>
  </cols>
  <sheetData>
    <row r="1" spans="1:4" x14ac:dyDescent="0.3">
      <c r="A1" t="s">
        <v>127</v>
      </c>
      <c r="B1" t="s">
        <v>0</v>
      </c>
    </row>
    <row r="2" spans="1:4" x14ac:dyDescent="0.3">
      <c r="A2">
        <v>125</v>
      </c>
      <c r="B2" t="s">
        <v>161</v>
      </c>
      <c r="D2" t="str">
        <f>"INSERT INTO ProductFamily(" &amp; $A$1 &amp; "," &amp; $B$1 &amp; ") VALUES(" &amp; A2 &amp; ", '" &amp; B2 &amp; "');"</f>
        <v>INSERT INTO ProductFamily(Id,Name) VALUES(125, 'Pro Line pots');</v>
      </c>
    </row>
    <row r="3" spans="1:4" x14ac:dyDescent="0.3">
      <c r="A3">
        <v>130</v>
      </c>
      <c r="B3" t="s">
        <v>162</v>
      </c>
      <c r="D3" t="str">
        <f t="shared" ref="D3:D6" si="0">"INSERT INTO ProductFamily(" &amp; $A$1 &amp; "," &amp; $B$1 &amp; ") VALUES(" &amp; A3 &amp; ", '" &amp; B3 &amp; "');"</f>
        <v>INSERT INTO ProductFamily(Id,Name) VALUES(130, 'La Belle pots');</v>
      </c>
    </row>
    <row r="4" spans="1:4" x14ac:dyDescent="0.3">
      <c r="A4">
        <v>132</v>
      </c>
      <c r="B4" t="s">
        <v>163</v>
      </c>
      <c r="D4" t="str">
        <f t="shared" si="0"/>
        <v>INSERT INTO ProductFamily(Id,Name) VALUES(132, 'Pro Line pans');</v>
      </c>
    </row>
    <row r="5" spans="1:4" x14ac:dyDescent="0.3">
      <c r="A5">
        <v>145</v>
      </c>
      <c r="B5" t="s">
        <v>164</v>
      </c>
      <c r="D5" t="str">
        <f t="shared" si="0"/>
        <v>INSERT INTO ProductFamily(Id,Name) VALUES(145, 'Pro Line lids');</v>
      </c>
    </row>
    <row r="6" spans="1:4" x14ac:dyDescent="0.3">
      <c r="A6">
        <v>146</v>
      </c>
      <c r="B6" t="s">
        <v>165</v>
      </c>
      <c r="D6" t="str">
        <f t="shared" si="0"/>
        <v>INSERT INTO ProductFamily(Id,Name) VALUES(146, 'Pro Clear lids');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E12"/>
  <sheetViews>
    <sheetView workbookViewId="0">
      <selection activeCell="E2" sqref="E2:E12"/>
    </sheetView>
  </sheetViews>
  <sheetFormatPr defaultRowHeight="14.4" x14ac:dyDescent="0.3"/>
  <cols>
    <col min="1" max="1" width="13.21875" customWidth="1"/>
    <col min="2" max="2" width="14.5546875" customWidth="1"/>
    <col min="3" max="4" width="35.6640625" bestFit="1" customWidth="1"/>
  </cols>
  <sheetData>
    <row r="1" spans="1:5" x14ac:dyDescent="0.3">
      <c r="A1" t="s">
        <v>127</v>
      </c>
      <c r="B1" t="s">
        <v>137</v>
      </c>
      <c r="C1" t="s">
        <v>14</v>
      </c>
    </row>
    <row r="2" spans="1:5" x14ac:dyDescent="0.3">
      <c r="A2" t="s">
        <v>25</v>
      </c>
      <c r="B2">
        <v>130</v>
      </c>
      <c r="C2" t="s">
        <v>16</v>
      </c>
      <c r="E2" t="str">
        <f>"INSERT INTO Product(" &amp; $A$1 &amp; "," &amp; $B$1 &amp; "," &amp; $C$1 &amp; ") VALUES('" &amp; A2 &amp; "', " &amp; B2 &amp; ", '" &amp; C2 &amp; "');"</f>
        <v>INSERT INTO Product(Id,ProductFamilyId,Description) VALUES('AS12945T22', 130, '5l 22 cm aluminium and teflon non stick pot');</v>
      </c>
    </row>
    <row r="3" spans="1:5" x14ac:dyDescent="0.3">
      <c r="A3" t="s">
        <v>18</v>
      </c>
      <c r="B3">
        <v>125</v>
      </c>
      <c r="C3" t="s">
        <v>19</v>
      </c>
      <c r="E3" t="str">
        <f t="shared" ref="E3:E12" si="0">"INSERT INTO Product(" &amp; $A$1 &amp; "," &amp; $B$1 &amp; "," &amp; $C$1 &amp; ") VALUES('" &amp; A3 &amp; "', " &amp; B3 &amp; ", '" &amp; C3 &amp; "');"</f>
        <v>INSERT INTO Product(Id,ProductFamilyId,Description) VALUES('AS12945S22', 125, '5l 22 cm stainless steel pot');</v>
      </c>
    </row>
    <row r="4" spans="1:5" x14ac:dyDescent="0.3">
      <c r="A4" t="s">
        <v>20</v>
      </c>
      <c r="B4">
        <v>125</v>
      </c>
      <c r="C4" t="s">
        <v>22</v>
      </c>
      <c r="E4" t="str">
        <f t="shared" si="0"/>
        <v>INSERT INTO Product(Id,ProductFamilyId,Description) VALUES('AS12945S20', 125, '3l 20 cm stainless steel pot');</v>
      </c>
    </row>
    <row r="5" spans="1:5" x14ac:dyDescent="0.3">
      <c r="A5" t="s">
        <v>23</v>
      </c>
      <c r="B5">
        <v>125</v>
      </c>
      <c r="C5" t="s">
        <v>160</v>
      </c>
      <c r="E5" t="str">
        <f t="shared" si="0"/>
        <v>INSERT INTO Product(Id,ProductFamilyId,Description) VALUES('AS12945S17', 125, '2l 17 cm stainless steel pot');</v>
      </c>
    </row>
    <row r="6" spans="1:5" x14ac:dyDescent="0.3">
      <c r="A6" t="s">
        <v>170</v>
      </c>
      <c r="B6">
        <v>132</v>
      </c>
      <c r="C6" t="s">
        <v>68</v>
      </c>
      <c r="E6" t="str">
        <f t="shared" si="0"/>
        <v>INSERT INTO Product(Id,ProductFamilyId,Description) VALUES('AS12945P17', 132, '2l 17 cm stainless steel souce pan');</v>
      </c>
    </row>
    <row r="7" spans="1:5" x14ac:dyDescent="0.3">
      <c r="A7" t="s">
        <v>66</v>
      </c>
      <c r="B7">
        <v>145</v>
      </c>
      <c r="C7" t="s">
        <v>69</v>
      </c>
      <c r="E7" t="str">
        <f t="shared" si="0"/>
        <v>INSERT INTO Product(Id,ProductFamilyId,Description) VALUES('AS12945S48', 145, '17 cm stainless steel lid');</v>
      </c>
    </row>
    <row r="8" spans="1:5" x14ac:dyDescent="0.3">
      <c r="A8" t="s">
        <v>72</v>
      </c>
      <c r="B8">
        <v>146</v>
      </c>
      <c r="C8" t="s">
        <v>70</v>
      </c>
      <c r="E8" t="str">
        <f t="shared" si="0"/>
        <v>INSERT INTO Product(Id,ProductFamilyId,Description) VALUES('AS12945G48', 146, '17 cm glass lid');</v>
      </c>
    </row>
    <row r="9" spans="1:5" x14ac:dyDescent="0.3">
      <c r="A9" t="s">
        <v>184</v>
      </c>
      <c r="B9">
        <v>125</v>
      </c>
      <c r="C9" t="s">
        <v>221</v>
      </c>
      <c r="E9" t="str">
        <f t="shared" si="0"/>
        <v>INSERT INTO Product(Id,ProductFamilyId,Description) VALUES('AS12946S22', 125, '5l 22 cm stainless steel pot bottom');</v>
      </c>
    </row>
    <row r="10" spans="1:5" x14ac:dyDescent="0.3">
      <c r="A10" t="s">
        <v>185</v>
      </c>
      <c r="B10">
        <v>145</v>
      </c>
      <c r="C10" t="s">
        <v>203</v>
      </c>
      <c r="E10" t="str">
        <f t="shared" si="0"/>
        <v>INSERT INTO Product(Id,ProductFamilyId,Description) VALUES('AS12947S22', 145, '22 cm stainless steel lid');</v>
      </c>
    </row>
    <row r="11" spans="1:5" x14ac:dyDescent="0.3">
      <c r="A11" t="s">
        <v>186</v>
      </c>
      <c r="B11">
        <v>125</v>
      </c>
      <c r="C11" t="s">
        <v>204</v>
      </c>
      <c r="E11" t="str">
        <f t="shared" si="0"/>
        <v>INSERT INTO Product(Id,ProductFamilyId,Description) VALUES('AS12946S20', 125, '3l 20 cm stainless steel pot bottom');</v>
      </c>
    </row>
    <row r="12" spans="1:5" x14ac:dyDescent="0.3">
      <c r="A12" t="s">
        <v>187</v>
      </c>
      <c r="B12">
        <v>145</v>
      </c>
      <c r="C12" t="s">
        <v>205</v>
      </c>
      <c r="E12" t="str">
        <f t="shared" si="0"/>
        <v>INSERT INTO Product(Id,ProductFamilyId,Description) VALUES('AS12947S20', 145, '20 cm stainless steel lid');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7F7-8394-4DF7-8369-AC46CFCEB4B5}">
  <dimension ref="A1:Q37"/>
  <sheetViews>
    <sheetView topLeftCell="A10" zoomScale="80" zoomScaleNormal="80" workbookViewId="0">
      <selection activeCell="D2" sqref="D2:D37"/>
    </sheetView>
  </sheetViews>
  <sheetFormatPr defaultRowHeight="14.4" x14ac:dyDescent="0.3"/>
  <cols>
    <col min="1" max="1" width="11.44140625" bestFit="1" customWidth="1"/>
    <col min="2" max="2" width="34.5546875" bestFit="1" customWidth="1"/>
    <col min="15" max="15" width="11.6640625" bestFit="1" customWidth="1"/>
  </cols>
  <sheetData>
    <row r="1" spans="1:17" x14ac:dyDescent="0.3">
      <c r="A1" t="s">
        <v>127</v>
      </c>
      <c r="B1" t="s">
        <v>0</v>
      </c>
    </row>
    <row r="2" spans="1:17" x14ac:dyDescent="0.3">
      <c r="A2" t="s">
        <v>25</v>
      </c>
      <c r="B2" t="s">
        <v>15</v>
      </c>
      <c r="D2" t="str">
        <f t="shared" ref="D2:D23" si="0">"INSERT INTO Part(" &amp; $A$1 &amp; "," &amp; $B$1 &amp; ") VALUES('" &amp; A2 &amp; "','" &amp; B2 &amp; "');"</f>
        <v>INSERT INTO Part(Id,Name) VALUES('AS12945T22','La Belle 22 5l pot');</v>
      </c>
    </row>
    <row r="3" spans="1:17" x14ac:dyDescent="0.3">
      <c r="A3" t="s">
        <v>18</v>
      </c>
      <c r="B3" t="s">
        <v>17</v>
      </c>
      <c r="D3" t="str">
        <f t="shared" si="0"/>
        <v>INSERT INTO Part(Id,Name) VALUES('AS12945S22','Pro 22 5l pot');</v>
      </c>
      <c r="O3" t="s">
        <v>127</v>
      </c>
    </row>
    <row r="4" spans="1:17" x14ac:dyDescent="0.3">
      <c r="A4" t="s">
        <v>20</v>
      </c>
      <c r="B4" t="s">
        <v>21</v>
      </c>
      <c r="D4" t="str">
        <f t="shared" si="0"/>
        <v>INSERT INTO Part(Id,Name) VALUES('AS12945S20','Pro 20 3l pot');</v>
      </c>
      <c r="O4" t="s">
        <v>76</v>
      </c>
      <c r="Q4" t="str">
        <f>"INSERT INTO Component(" &amp; $O$3 &amp; ") VALUES('" &amp; O4 &amp; "');"</f>
        <v>INSERT INTO Component(Id) VALUES('PN12344A21');</v>
      </c>
    </row>
    <row r="5" spans="1:17" x14ac:dyDescent="0.3">
      <c r="A5" t="s">
        <v>23</v>
      </c>
      <c r="B5" t="s">
        <v>159</v>
      </c>
      <c r="D5" t="str">
        <f t="shared" si="0"/>
        <v>INSERT INTO Part(Id,Name) VALUES('AS12945S17','Pro 17 2l pot');</v>
      </c>
      <c r="O5" t="s">
        <v>81</v>
      </c>
      <c r="Q5" t="str">
        <f t="shared" ref="Q5:Q9" si="1">"INSERT INTO Component(" &amp; $O$3 &amp; ") VALUES('" &amp; O5 &amp; "');"</f>
        <v>INSERT INTO Component(Id) VALUES('PN18544A21');</v>
      </c>
    </row>
    <row r="6" spans="1:17" x14ac:dyDescent="0.3">
      <c r="A6" t="s">
        <v>170</v>
      </c>
      <c r="B6" t="s">
        <v>24</v>
      </c>
      <c r="D6" t="str">
        <f t="shared" si="0"/>
        <v>INSERT INTO Part(Id,Name) VALUES('AS12945P17','Pro 17 2l sauce pan');</v>
      </c>
      <c r="O6" t="s">
        <v>85</v>
      </c>
      <c r="Q6" t="str">
        <f t="shared" si="1"/>
        <v>INSERT INTO Component(Id) VALUES('PN18544C21');</v>
      </c>
    </row>
    <row r="7" spans="1:17" x14ac:dyDescent="0.3">
      <c r="A7" t="s">
        <v>66</v>
      </c>
      <c r="B7" t="s">
        <v>67</v>
      </c>
      <c r="D7" t="str">
        <f t="shared" si="0"/>
        <v>INSERT INTO Part(Id,Name) VALUES('AS12945S48','Pro 17 lid');</v>
      </c>
      <c r="O7" t="s">
        <v>86</v>
      </c>
      <c r="Q7" t="str">
        <f t="shared" si="1"/>
        <v>INSERT INTO Component(Id) VALUES('PN18324C54');</v>
      </c>
    </row>
    <row r="8" spans="1:17" x14ac:dyDescent="0.3">
      <c r="A8" t="s">
        <v>72</v>
      </c>
      <c r="B8" t="s">
        <v>71</v>
      </c>
      <c r="D8" t="str">
        <f t="shared" si="0"/>
        <v>INSERT INTO Part(Id,Name) VALUES('AS12945G48','Pro Clear 17 lid');</v>
      </c>
      <c r="O8" t="s">
        <v>140</v>
      </c>
      <c r="Q8" t="str">
        <f t="shared" si="1"/>
        <v>INSERT INTO Component(Id) VALUES('PN18324C51');</v>
      </c>
    </row>
    <row r="9" spans="1:17" x14ac:dyDescent="0.3">
      <c r="A9" t="s">
        <v>76</v>
      </c>
      <c r="B9" t="s">
        <v>77</v>
      </c>
      <c r="D9" t="str">
        <f t="shared" si="0"/>
        <v>INSERT INTO Part(Id,Name) VALUES('PN12344A21','Screw M6 35 mm');</v>
      </c>
      <c r="O9" t="s">
        <v>176</v>
      </c>
      <c r="Q9" t="str">
        <f t="shared" si="1"/>
        <v>INSERT INTO Component(Id) VALUES('PN18324C91');</v>
      </c>
    </row>
    <row r="10" spans="1:17" x14ac:dyDescent="0.3">
      <c r="A10" t="s">
        <v>81</v>
      </c>
      <c r="B10" t="s">
        <v>82</v>
      </c>
      <c r="D10" t="str">
        <f t="shared" si="0"/>
        <v>INSERT INTO Part(Id,Name) VALUES('PN18544A21','Rivet 6 mm');</v>
      </c>
    </row>
    <row r="11" spans="1:17" x14ac:dyDescent="0.3">
      <c r="A11" t="s">
        <v>85</v>
      </c>
      <c r="B11" t="s">
        <v>88</v>
      </c>
      <c r="D11" t="str">
        <f t="shared" si="0"/>
        <v>INSERT INTO Part(Id,Name) VALUES('PN18544C21','Stainless steel handle model U6');</v>
      </c>
    </row>
    <row r="12" spans="1:17" x14ac:dyDescent="0.3">
      <c r="A12" t="s">
        <v>86</v>
      </c>
      <c r="B12" t="s">
        <v>87</v>
      </c>
      <c r="D12" t="str">
        <f t="shared" si="0"/>
        <v>INSERT INTO Part(Id,Name) VALUES('PN18324C54','Stainless steel handle model R12');</v>
      </c>
      <c r="O12" t="s">
        <v>127</v>
      </c>
    </row>
    <row r="13" spans="1:17" x14ac:dyDescent="0.3">
      <c r="A13" t="s">
        <v>140</v>
      </c>
      <c r="B13" t="s">
        <v>141</v>
      </c>
      <c r="D13" t="str">
        <f t="shared" si="0"/>
        <v>INSERT INTO Part(Id,Name) VALUES('PN18324C51','Stainless steel handle model R11');</v>
      </c>
      <c r="O13" t="s">
        <v>83</v>
      </c>
      <c r="Q13" t="str">
        <f>"INSERT INTO RawMaterial(" &amp; $O$12 &amp; ") VALUES('" &amp; O13 &amp; "');"</f>
        <v>INSERT INTO RawMaterial(Id) VALUES('PN52384R50');</v>
      </c>
    </row>
    <row r="14" spans="1:17" x14ac:dyDescent="0.3">
      <c r="A14" t="s">
        <v>176</v>
      </c>
      <c r="B14" t="s">
        <v>177</v>
      </c>
      <c r="D14" t="str">
        <f t="shared" si="0"/>
        <v>INSERT INTO Part(Id,Name) VALUES('PN18324C91','Stainless steel handle model S26');</v>
      </c>
      <c r="O14" t="s">
        <v>84</v>
      </c>
      <c r="Q14" t="str">
        <f t="shared" ref="Q14:Q17" si="2">"INSERT INTO RawMaterial(" &amp; $O$12 &amp; ") VALUES('" &amp; O14 &amp; "');"</f>
        <v>INSERT INTO RawMaterial(Id) VALUES('PN52384R10');</v>
      </c>
    </row>
    <row r="15" spans="1:17" x14ac:dyDescent="0.3">
      <c r="A15" t="s">
        <v>83</v>
      </c>
      <c r="B15" t="s">
        <v>79</v>
      </c>
      <c r="D15" t="str">
        <f t="shared" si="0"/>
        <v>INSERT INTO Part(Id,Name) VALUES('PN52384R50','300x300 mm 5mm stainless steel sheet');</v>
      </c>
      <c r="O15" t="s">
        <v>166</v>
      </c>
      <c r="Q15" t="str">
        <f t="shared" si="2"/>
        <v>INSERT INTO RawMaterial(Id) VALUES('PN52384R45');</v>
      </c>
    </row>
    <row r="16" spans="1:17" x14ac:dyDescent="0.3">
      <c r="A16" t="s">
        <v>84</v>
      </c>
      <c r="B16" t="s">
        <v>80</v>
      </c>
      <c r="D16" t="str">
        <f t="shared" si="0"/>
        <v>INSERT INTO Part(Id,Name) VALUES('PN52384R10','300x300 mm 1mm stainless steel sheet');</v>
      </c>
      <c r="O16" t="s">
        <v>168</v>
      </c>
      <c r="Q16" t="str">
        <f t="shared" si="2"/>
        <v>INSERT INTO RawMaterial(Id) VALUES('PN52384R12');</v>
      </c>
    </row>
    <row r="17" spans="1:17" x14ac:dyDescent="0.3">
      <c r="A17" t="s">
        <v>166</v>
      </c>
      <c r="B17" t="s">
        <v>167</v>
      </c>
      <c r="D17" t="str">
        <f t="shared" si="0"/>
        <v>INSERT INTO Part(Id,Name) VALUES('PN52384R45','250x250 mm 5mm stainless steel sheet');</v>
      </c>
      <c r="O17" t="s">
        <v>202</v>
      </c>
      <c r="Q17" t="str">
        <f t="shared" si="2"/>
        <v>INSERT INTO RawMaterial(Id) VALUES('PN94561L67');</v>
      </c>
    </row>
    <row r="18" spans="1:17" x14ac:dyDescent="0.3">
      <c r="A18" t="s">
        <v>168</v>
      </c>
      <c r="B18" t="s">
        <v>169</v>
      </c>
      <c r="D18" t="str">
        <f t="shared" si="0"/>
        <v>INSERT INTO Part(Id,Name) VALUES('PN52384R12','250x250 mm 1mm stainless steel sheet');</v>
      </c>
    </row>
    <row r="19" spans="1:17" x14ac:dyDescent="0.3">
      <c r="A19" t="s">
        <v>184</v>
      </c>
      <c r="B19" t="s">
        <v>227</v>
      </c>
      <c r="D19" t="str">
        <f t="shared" si="0"/>
        <v>INSERT INTO Part(Id,Name) VALUES('AS12946S22','Pro 22 5l pot bottom');</v>
      </c>
    </row>
    <row r="20" spans="1:17" x14ac:dyDescent="0.3">
      <c r="A20" t="s">
        <v>185</v>
      </c>
      <c r="B20" t="s">
        <v>228</v>
      </c>
      <c r="D20" t="str">
        <f t="shared" si="0"/>
        <v>INSERT INTO Part(Id,Name) VALUES('AS12947S22','Pro 22 lid');</v>
      </c>
      <c r="O20" t="s">
        <v>127</v>
      </c>
    </row>
    <row r="21" spans="1:17" x14ac:dyDescent="0.3">
      <c r="A21" t="s">
        <v>186</v>
      </c>
      <c r="B21" t="s">
        <v>229</v>
      </c>
      <c r="D21" t="str">
        <f t="shared" si="0"/>
        <v>INSERT INTO Part(Id,Name) VALUES('AS12946S20','Pro 20 3l pot bottom');</v>
      </c>
      <c r="O21" t="s">
        <v>188</v>
      </c>
      <c r="Q21" t="str">
        <f>"INSERT INTO IntermediateProduct(" &amp; $O$20 &amp; ") VALUES('" &amp; O21 &amp; "');"</f>
        <v>INSERT INTO IntermediateProduct(Id) VALUES('IP12945A01');</v>
      </c>
    </row>
    <row r="22" spans="1:17" x14ac:dyDescent="0.3">
      <c r="A22" t="s">
        <v>187</v>
      </c>
      <c r="B22" t="s">
        <v>230</v>
      </c>
      <c r="D22" t="str">
        <f t="shared" si="0"/>
        <v>INSERT INTO Part(Id,Name) VALUES('AS12947S20','Pro 20 lid');</v>
      </c>
      <c r="O22" t="s">
        <v>189</v>
      </c>
      <c r="Q22" t="str">
        <f t="shared" ref="Q22:Q34" si="3">"INSERT INTO IntermediateProduct(" &amp; $O$20 &amp; ") VALUES('" &amp; O22 &amp; "');"</f>
        <v>INSERT INTO IntermediateProduct(Id) VALUES('IP12945A02');</v>
      </c>
    </row>
    <row r="23" spans="1:17" x14ac:dyDescent="0.3">
      <c r="A23" t="s">
        <v>188</v>
      </c>
      <c r="B23" t="s">
        <v>206</v>
      </c>
      <c r="D23" t="str">
        <f t="shared" si="0"/>
        <v>INSERT INTO Part(Id,Name) VALUES('IP12945A01','250 mm 5 mm stailess steel disc');</v>
      </c>
      <c r="O23" t="s">
        <v>190</v>
      </c>
      <c r="Q23" t="str">
        <f t="shared" si="3"/>
        <v>INSERT INTO IntermediateProduct(Id) VALUES('IP12945A03');</v>
      </c>
    </row>
    <row r="24" spans="1:17" x14ac:dyDescent="0.3">
      <c r="A24" t="s">
        <v>189</v>
      </c>
      <c r="B24" t="s">
        <v>207</v>
      </c>
      <c r="D24" t="str">
        <f t="shared" ref="D24:D37" si="4">"INSERT INTO Part(" &amp; $A$1 &amp; "," &amp; $B$1 &amp; ") VALUES('" &amp; A24 &amp; "','" &amp; B24 &amp; "');"</f>
        <v>INSERT INTO Part(Id,Name) VALUES('IP12945A02','220 mm pot base phase 1');</v>
      </c>
      <c r="O24" t="s">
        <v>191</v>
      </c>
      <c r="Q24" t="str">
        <f t="shared" si="3"/>
        <v>INSERT INTO IntermediateProduct(Id) VALUES('IP12945A04');</v>
      </c>
    </row>
    <row r="25" spans="1:17" x14ac:dyDescent="0.3">
      <c r="A25" t="s">
        <v>190</v>
      </c>
      <c r="B25" t="s">
        <v>208</v>
      </c>
      <c r="D25" t="str">
        <f t="shared" si="4"/>
        <v>INSERT INTO Part(Id,Name) VALUES('IP12945A03','220 mm pot base phase 2');</v>
      </c>
      <c r="O25" t="s">
        <v>192</v>
      </c>
      <c r="Q25" t="str">
        <f t="shared" si="3"/>
        <v>INSERT INTO IntermediateProduct(Id) VALUES('IP12947A01');</v>
      </c>
    </row>
    <row r="26" spans="1:17" x14ac:dyDescent="0.3">
      <c r="A26" t="s">
        <v>191</v>
      </c>
      <c r="B26" t="s">
        <v>209</v>
      </c>
      <c r="D26" t="str">
        <f t="shared" si="4"/>
        <v>INSERT INTO Part(Id,Name) VALUES('IP12945A04','220 mm pot base final');</v>
      </c>
      <c r="O26" t="s">
        <v>193</v>
      </c>
      <c r="Q26" t="str">
        <f t="shared" si="3"/>
        <v>INSERT INTO IntermediateProduct(Id) VALUES('IP12947A02');</v>
      </c>
    </row>
    <row r="27" spans="1:17" x14ac:dyDescent="0.3">
      <c r="A27" t="s">
        <v>192</v>
      </c>
      <c r="B27" t="s">
        <v>210</v>
      </c>
      <c r="D27" t="str">
        <f t="shared" si="4"/>
        <v>INSERT INTO Part(Id,Name) VALUES('IP12947A01','250 mm 1 mm stailess steel disc');</v>
      </c>
      <c r="O27" t="s">
        <v>194</v>
      </c>
      <c r="Q27" t="str">
        <f t="shared" si="3"/>
        <v>INSERT INTO IntermediateProduct(Id) VALUES('IP12947A03');</v>
      </c>
    </row>
    <row r="28" spans="1:17" x14ac:dyDescent="0.3">
      <c r="A28" t="s">
        <v>193</v>
      </c>
      <c r="B28" t="s">
        <v>211</v>
      </c>
      <c r="D28" t="str">
        <f t="shared" si="4"/>
        <v>INSERT INTO Part(Id,Name) VALUES('IP12947A02','220 mm lid pressed');</v>
      </c>
      <c r="O28" t="s">
        <v>195</v>
      </c>
      <c r="Q28" t="str">
        <f t="shared" si="3"/>
        <v>INSERT INTO IntermediateProduct(Id) VALUES('IP12947A04');</v>
      </c>
    </row>
    <row r="29" spans="1:17" x14ac:dyDescent="0.3">
      <c r="A29" t="s">
        <v>194</v>
      </c>
      <c r="B29" t="s">
        <v>212</v>
      </c>
      <c r="D29" t="str">
        <f t="shared" si="4"/>
        <v>INSERT INTO Part(Id,Name) VALUES('IP12947A03','220 mm lid polished');</v>
      </c>
      <c r="O29" t="s">
        <v>196</v>
      </c>
      <c r="Q29" t="str">
        <f t="shared" si="3"/>
        <v>INSERT INTO IntermediateProduct(Id) VALUES('IP12945A32');</v>
      </c>
    </row>
    <row r="30" spans="1:17" x14ac:dyDescent="0.3">
      <c r="A30" t="s">
        <v>195</v>
      </c>
      <c r="B30" t="s">
        <v>213</v>
      </c>
      <c r="D30" t="str">
        <f t="shared" si="4"/>
        <v>INSERT INTO Part(Id,Name) VALUES('IP12947A04','220 mm lid with handle');</v>
      </c>
      <c r="O30" t="s">
        <v>197</v>
      </c>
      <c r="Q30" t="str">
        <f t="shared" si="3"/>
        <v>INSERT INTO IntermediateProduct(Id) VALUES('IP12945A33');</v>
      </c>
    </row>
    <row r="31" spans="1:17" x14ac:dyDescent="0.3">
      <c r="A31" t="s">
        <v>196</v>
      </c>
      <c r="B31" t="s">
        <v>214</v>
      </c>
      <c r="D31" t="str">
        <f t="shared" si="4"/>
        <v>INSERT INTO Part(Id,Name) VALUES('IP12945A32','200 mm pot base phase 1');</v>
      </c>
      <c r="O31" t="s">
        <v>198</v>
      </c>
      <c r="Q31" t="str">
        <f t="shared" si="3"/>
        <v>INSERT INTO IntermediateProduct(Id) VALUES('IP12945A34');</v>
      </c>
    </row>
    <row r="32" spans="1:17" x14ac:dyDescent="0.3">
      <c r="A32" t="s">
        <v>197</v>
      </c>
      <c r="B32" t="s">
        <v>215</v>
      </c>
      <c r="D32" t="str">
        <f t="shared" si="4"/>
        <v>INSERT INTO Part(Id,Name) VALUES('IP12945A33','200 mm pot base phase 2');</v>
      </c>
      <c r="O32" t="s">
        <v>199</v>
      </c>
      <c r="Q32" t="str">
        <f t="shared" si="3"/>
        <v>INSERT INTO IntermediateProduct(Id) VALUES('IP12947A32');</v>
      </c>
    </row>
    <row r="33" spans="1:17" x14ac:dyDescent="0.3">
      <c r="A33" t="s">
        <v>198</v>
      </c>
      <c r="B33" t="s">
        <v>216</v>
      </c>
      <c r="D33" t="str">
        <f t="shared" si="4"/>
        <v>INSERT INTO Part(Id,Name) VALUES('IP12945A34','200 mm pot base final');</v>
      </c>
      <c r="O33" t="s">
        <v>200</v>
      </c>
      <c r="Q33" t="str">
        <f t="shared" si="3"/>
        <v>INSERT INTO IntermediateProduct(Id) VALUES('IP12947A33');</v>
      </c>
    </row>
    <row r="34" spans="1:17" x14ac:dyDescent="0.3">
      <c r="A34" t="s">
        <v>199</v>
      </c>
      <c r="B34" t="s">
        <v>217</v>
      </c>
      <c r="D34" t="str">
        <f t="shared" si="4"/>
        <v>INSERT INTO Part(Id,Name) VALUES('IP12947A32','200 mm lid pressed');</v>
      </c>
      <c r="O34" t="s">
        <v>201</v>
      </c>
      <c r="Q34" t="str">
        <f t="shared" si="3"/>
        <v>INSERT INTO IntermediateProduct(Id) VALUES('IP12947A34');</v>
      </c>
    </row>
    <row r="35" spans="1:17" x14ac:dyDescent="0.3">
      <c r="A35" t="s">
        <v>200</v>
      </c>
      <c r="B35" t="s">
        <v>218</v>
      </c>
      <c r="D35" t="str">
        <f t="shared" si="4"/>
        <v>INSERT INTO Part(Id,Name) VALUES('IP12947A33','200 mm lid polished');</v>
      </c>
    </row>
    <row r="36" spans="1:17" x14ac:dyDescent="0.3">
      <c r="A36" t="s">
        <v>201</v>
      </c>
      <c r="B36" t="s">
        <v>219</v>
      </c>
      <c r="D36" t="str">
        <f t="shared" si="4"/>
        <v>INSERT INTO Part(Id,Name) VALUES('IP12947A34','200 mm lid with handle');</v>
      </c>
    </row>
    <row r="37" spans="1:17" x14ac:dyDescent="0.3">
      <c r="A37" t="s">
        <v>202</v>
      </c>
      <c r="B37" t="s">
        <v>220</v>
      </c>
      <c r="D37" t="str">
        <f t="shared" si="4"/>
        <v>INSERT INTO Part(Id,Name) VALUES('PN94561L67','Coolube 2210XP');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C923-8516-4798-B5C0-FC81C4C86E27}">
  <dimension ref="A1:K52"/>
  <sheetViews>
    <sheetView topLeftCell="A7" workbookViewId="0">
      <selection activeCell="D11" sqref="D11:D15"/>
    </sheetView>
  </sheetViews>
  <sheetFormatPr defaultRowHeight="14.4" x14ac:dyDescent="0.3"/>
  <cols>
    <col min="1" max="1" width="11.77734375" bestFit="1" customWidth="1"/>
    <col min="2" max="2" width="12.33203125" bestFit="1" customWidth="1"/>
    <col min="4" max="4" width="18.21875" customWidth="1"/>
    <col min="5" max="5" width="10.88671875" customWidth="1"/>
    <col min="10" max="10" width="8.88671875" customWidth="1"/>
    <col min="15" max="15" width="11.109375" bestFit="1" customWidth="1"/>
  </cols>
  <sheetData>
    <row r="1" spans="1:11" x14ac:dyDescent="0.3">
      <c r="A1" t="s">
        <v>127</v>
      </c>
      <c r="B1" t="s">
        <v>0</v>
      </c>
      <c r="H1" t="s">
        <v>136</v>
      </c>
      <c r="I1" t="s">
        <v>150</v>
      </c>
    </row>
    <row r="2" spans="1:11" x14ac:dyDescent="0.3">
      <c r="D2" t="str">
        <f>"INSERT INTO Colour(" &amp; $A$1 &amp; "," &amp; $B$1 &amp; ") VALUES(" &amp; A2 &amp; ", '" &amp; B2 &amp; "');"</f>
        <v>INSERT INTO Colour(Id,Name) VALUES(, '');</v>
      </c>
      <c r="K2" t="str">
        <f>"INSERT INTO Product_Colour(" &amp; $H$1 &amp; "," &amp; $I$1 &amp; ") VALUES('" &amp; H2 &amp; "', " &amp; I2 &amp; ");"</f>
        <v>INSERT INTO Product_Colour(ProductId,ColourId) VALUES('', );</v>
      </c>
    </row>
    <row r="4" spans="1:11" x14ac:dyDescent="0.3">
      <c r="A4" t="s">
        <v>127</v>
      </c>
      <c r="B4" t="s">
        <v>0</v>
      </c>
    </row>
    <row r="5" spans="1:11" x14ac:dyDescent="0.3">
      <c r="A5">
        <v>1</v>
      </c>
      <c r="B5" t="s">
        <v>142</v>
      </c>
      <c r="D5" t="str">
        <f>"INSERT INTO Material(" &amp; $A$4 &amp; "," &amp; $B$4 &amp; ") VALUES(" &amp; A5 &amp; ", '" &amp; B5 &amp; "');"</f>
        <v>INSERT INTO Material(Id,Name) VALUES(1, 'aluminium');</v>
      </c>
    </row>
    <row r="6" spans="1:11" x14ac:dyDescent="0.3">
      <c r="A6">
        <v>2</v>
      </c>
      <c r="B6" t="s">
        <v>143</v>
      </c>
      <c r="D6" t="str">
        <f t="shared" ref="D6:D8" si="0">"INSERT INTO Material(" &amp; $A$4 &amp; "," &amp; $B$4 &amp; ") VALUES(" &amp; A6 &amp; ", '" &amp; B6 &amp; "');"</f>
        <v>INSERT INTO Material(Id,Name) VALUES(2, 'teflon');</v>
      </c>
    </row>
    <row r="7" spans="1:11" x14ac:dyDescent="0.3">
      <c r="A7">
        <v>3</v>
      </c>
      <c r="B7" t="s">
        <v>144</v>
      </c>
      <c r="D7" t="str">
        <f t="shared" si="0"/>
        <v>INSERT INTO Material(Id,Name) VALUES(3, 'stainless steel');</v>
      </c>
    </row>
    <row r="8" spans="1:11" x14ac:dyDescent="0.3">
      <c r="A8">
        <v>4</v>
      </c>
      <c r="B8" t="s">
        <v>145</v>
      </c>
      <c r="D8" t="str">
        <f t="shared" si="0"/>
        <v>INSERT INTO Material(Id,Name) VALUES(4, 'glass');</v>
      </c>
    </row>
    <row r="10" spans="1:11" x14ac:dyDescent="0.3">
      <c r="A10" t="s">
        <v>127</v>
      </c>
      <c r="B10" t="s">
        <v>146</v>
      </c>
    </row>
    <row r="11" spans="1:11" x14ac:dyDescent="0.3">
      <c r="A11">
        <v>1</v>
      </c>
      <c r="B11" t="s">
        <v>147</v>
      </c>
      <c r="D11" t="str">
        <f>"INSERT INTO MeasurementUnit(" &amp; $A$10 &amp; "," &amp; $B$10 &amp; ") VALUES(" &amp; A11 &amp; ", '" &amp; B11 &amp; "');"</f>
        <v>INSERT INTO MeasurementUnit(Id,Unit) VALUES(1, 'cm');</v>
      </c>
    </row>
    <row r="12" spans="1:11" x14ac:dyDescent="0.3">
      <c r="A12">
        <v>2</v>
      </c>
      <c r="B12" t="s">
        <v>148</v>
      </c>
      <c r="D12" t="str">
        <f t="shared" ref="D12:D15" si="1">"INSERT INTO MeasurementUnit(" &amp; $A$10 &amp; "," &amp; $B$10 &amp; ") VALUES(" &amp; A12 &amp; ", '" &amp; B12 &amp; "');"</f>
        <v>INSERT INTO MeasurementUnit(Id,Unit) VALUES(2, 'l');</v>
      </c>
    </row>
    <row r="13" spans="1:11" x14ac:dyDescent="0.3">
      <c r="A13">
        <v>3</v>
      </c>
      <c r="B13" t="s">
        <v>149</v>
      </c>
      <c r="D13" t="str">
        <f t="shared" si="1"/>
        <v>INSERT INTO MeasurementUnit(Id,Unit) VALUES(3, 'mm');</v>
      </c>
    </row>
    <row r="14" spans="1:11" x14ac:dyDescent="0.3">
      <c r="A14">
        <v>4</v>
      </c>
      <c r="B14" t="s">
        <v>231</v>
      </c>
      <c r="D14" t="str">
        <f t="shared" si="1"/>
        <v>INSERT INTO MeasurementUnit(Id,Unit) VALUES(4, 'ml');</v>
      </c>
    </row>
    <row r="15" spans="1:11" x14ac:dyDescent="0.3">
      <c r="A15">
        <v>5</v>
      </c>
      <c r="B15" t="s">
        <v>232</v>
      </c>
      <c r="D15" t="str">
        <f t="shared" si="1"/>
        <v>INSERT INTO MeasurementUnit(Id,Unit) VALUES(5, 'unit');</v>
      </c>
    </row>
    <row r="20" spans="1:4" x14ac:dyDescent="0.3">
      <c r="A20" t="s">
        <v>136</v>
      </c>
      <c r="B20" t="s">
        <v>151</v>
      </c>
    </row>
    <row r="21" spans="1:4" x14ac:dyDescent="0.3">
      <c r="A21" t="s">
        <v>25</v>
      </c>
      <c r="B21">
        <v>1</v>
      </c>
      <c r="D21" t="str">
        <f>"INSERT INTO Product_Material(" &amp; $A$20 &amp; "," &amp; $B$20 &amp; ") VALUES('" &amp; A21 &amp; "', " &amp; B21 &amp; ");"</f>
        <v>INSERT INTO Product_Material(ProductId,MaterialId) VALUES('AS12945T22', 1);</v>
      </c>
    </row>
    <row r="22" spans="1:4" x14ac:dyDescent="0.3">
      <c r="A22" t="s">
        <v>25</v>
      </c>
      <c r="B22">
        <v>2</v>
      </c>
      <c r="D22" t="str">
        <f t="shared" ref="D22:D32" si="2">"INSERT INTO Product_Material(" &amp; $A$20 &amp; "," &amp; $B$20 &amp; ") VALUES('" &amp; A22 &amp; "', " &amp; B22 &amp; ");"</f>
        <v>INSERT INTO Product_Material(ProductId,MaterialId) VALUES('AS12945T22', 2);</v>
      </c>
    </row>
    <row r="23" spans="1:4" x14ac:dyDescent="0.3">
      <c r="A23" t="s">
        <v>18</v>
      </c>
      <c r="B23">
        <v>3</v>
      </c>
      <c r="D23" t="str">
        <f t="shared" si="2"/>
        <v>INSERT INTO Product_Material(ProductId,MaterialId) VALUES('AS12945S22', 3);</v>
      </c>
    </row>
    <row r="24" spans="1:4" x14ac:dyDescent="0.3">
      <c r="A24" t="s">
        <v>20</v>
      </c>
      <c r="B24">
        <v>3</v>
      </c>
      <c r="D24" t="str">
        <f t="shared" si="2"/>
        <v>INSERT INTO Product_Material(ProductId,MaterialId) VALUES('AS12945S20', 3);</v>
      </c>
    </row>
    <row r="25" spans="1:4" x14ac:dyDescent="0.3">
      <c r="A25" t="s">
        <v>23</v>
      </c>
      <c r="B25">
        <v>3</v>
      </c>
      <c r="D25" t="str">
        <f t="shared" si="2"/>
        <v>INSERT INTO Product_Material(ProductId,MaterialId) VALUES('AS12945S17', 3);</v>
      </c>
    </row>
    <row r="26" spans="1:4" x14ac:dyDescent="0.3">
      <c r="A26" t="s">
        <v>66</v>
      </c>
      <c r="B26">
        <v>3</v>
      </c>
      <c r="D26" t="str">
        <f t="shared" si="2"/>
        <v>INSERT INTO Product_Material(ProductId,MaterialId) VALUES('AS12945S48', 3);</v>
      </c>
    </row>
    <row r="27" spans="1:4" x14ac:dyDescent="0.3">
      <c r="A27" t="s">
        <v>72</v>
      </c>
      <c r="B27">
        <v>4</v>
      </c>
      <c r="D27" t="str">
        <f t="shared" si="2"/>
        <v>INSERT INTO Product_Material(ProductId,MaterialId) VALUES('AS12945G48', 4);</v>
      </c>
    </row>
    <row r="28" spans="1:4" x14ac:dyDescent="0.3">
      <c r="A28" t="s">
        <v>170</v>
      </c>
      <c r="B28">
        <v>3</v>
      </c>
      <c r="D28" t="str">
        <f t="shared" si="2"/>
        <v>INSERT INTO Product_Material(ProductId,MaterialId) VALUES('AS12945P17', 3);</v>
      </c>
    </row>
    <row r="29" spans="1:4" x14ac:dyDescent="0.3">
      <c r="A29" t="s">
        <v>184</v>
      </c>
      <c r="B29">
        <v>3</v>
      </c>
      <c r="D29" t="str">
        <f t="shared" si="2"/>
        <v>INSERT INTO Product_Material(ProductId,MaterialId) VALUES('AS12946S22', 3);</v>
      </c>
    </row>
    <row r="30" spans="1:4" x14ac:dyDescent="0.3">
      <c r="A30" t="s">
        <v>185</v>
      </c>
      <c r="B30">
        <v>3</v>
      </c>
      <c r="D30" t="str">
        <f t="shared" si="2"/>
        <v>INSERT INTO Product_Material(ProductId,MaterialId) VALUES('AS12947S22', 3);</v>
      </c>
    </row>
    <row r="31" spans="1:4" x14ac:dyDescent="0.3">
      <c r="A31" t="s">
        <v>186</v>
      </c>
      <c r="B31">
        <v>3</v>
      </c>
      <c r="D31" t="str">
        <f t="shared" si="2"/>
        <v>INSERT INTO Product_Material(ProductId,MaterialId) VALUES('AS12946S20', 3);</v>
      </c>
    </row>
    <row r="32" spans="1:4" x14ac:dyDescent="0.3">
      <c r="A32" t="s">
        <v>187</v>
      </c>
      <c r="B32">
        <v>3</v>
      </c>
      <c r="D32" t="str">
        <f t="shared" si="2"/>
        <v>INSERT INTO Product_Material(ProductId,MaterialId) VALUES('AS12947S20', 3);</v>
      </c>
    </row>
    <row r="34" spans="1:7" x14ac:dyDescent="0.3">
      <c r="A34" t="s">
        <v>127</v>
      </c>
      <c r="B34" t="s">
        <v>136</v>
      </c>
      <c r="C34" t="s">
        <v>152</v>
      </c>
      <c r="D34" t="s">
        <v>174</v>
      </c>
      <c r="E34" t="s">
        <v>14</v>
      </c>
    </row>
    <row r="35" spans="1:7" x14ac:dyDescent="0.3">
      <c r="A35">
        <v>1</v>
      </c>
      <c r="B35" t="s">
        <v>25</v>
      </c>
      <c r="C35">
        <v>5</v>
      </c>
      <c r="D35">
        <v>2</v>
      </c>
      <c r="E35" t="s">
        <v>135</v>
      </c>
      <c r="G35" t="str">
        <f t="shared" ref="G35:G46" si="3">"INSERT INTO Product_Size(" &amp; $A$34 &amp; "," &amp; $B$34 &amp; "," &amp; $C$34 &amp; "," &amp; $D$34 &amp; "," &amp; $E$34 &amp; ") VALUES(" &amp; A35 &amp; ", '" &amp; B35 &amp; "'," &amp; C35 &amp; ", " &amp; D35 &amp; ",'" &amp; E35 &amp; "');"</f>
        <v>INSERT INTO Product_Size(Id,ProductId,SizeInt,MeasurementUnitId,Description) VALUES(1, 'AS12945T22',5, 2,'NULL');</v>
      </c>
    </row>
    <row r="36" spans="1:7" x14ac:dyDescent="0.3">
      <c r="A36">
        <v>2</v>
      </c>
      <c r="B36" t="s">
        <v>25</v>
      </c>
      <c r="C36">
        <v>22</v>
      </c>
      <c r="D36">
        <v>1</v>
      </c>
      <c r="E36" t="s">
        <v>135</v>
      </c>
      <c r="G36" t="str">
        <f t="shared" si="3"/>
        <v>INSERT INTO Product_Size(Id,ProductId,SizeInt,MeasurementUnitId,Description) VALUES(2, 'AS12945T22',22, 1,'NULL');</v>
      </c>
    </row>
    <row r="37" spans="1:7" x14ac:dyDescent="0.3">
      <c r="A37">
        <v>3</v>
      </c>
      <c r="B37" t="s">
        <v>18</v>
      </c>
      <c r="C37">
        <v>5</v>
      </c>
      <c r="D37">
        <v>2</v>
      </c>
      <c r="E37" t="s">
        <v>135</v>
      </c>
      <c r="G37" t="str">
        <f t="shared" si="3"/>
        <v>INSERT INTO Product_Size(Id,ProductId,SizeInt,MeasurementUnitId,Description) VALUES(3, 'AS12945S22',5, 2,'NULL');</v>
      </c>
    </row>
    <row r="38" spans="1:7" x14ac:dyDescent="0.3">
      <c r="A38">
        <v>4</v>
      </c>
      <c r="B38" t="s">
        <v>18</v>
      </c>
      <c r="C38">
        <v>22</v>
      </c>
      <c r="D38">
        <v>1</v>
      </c>
      <c r="E38" t="s">
        <v>135</v>
      </c>
      <c r="G38" t="str">
        <f t="shared" si="3"/>
        <v>INSERT INTO Product_Size(Id,ProductId,SizeInt,MeasurementUnitId,Description) VALUES(4, 'AS12945S22',22, 1,'NULL');</v>
      </c>
    </row>
    <row r="39" spans="1:7" x14ac:dyDescent="0.3">
      <c r="A39">
        <v>5</v>
      </c>
      <c r="B39" t="s">
        <v>20</v>
      </c>
      <c r="C39">
        <v>3</v>
      </c>
      <c r="D39">
        <v>2</v>
      </c>
      <c r="E39" t="s">
        <v>135</v>
      </c>
      <c r="G39" t="str">
        <f t="shared" si="3"/>
        <v>INSERT INTO Product_Size(Id,ProductId,SizeInt,MeasurementUnitId,Description) VALUES(5, 'AS12945S20',3, 2,'NULL');</v>
      </c>
    </row>
    <row r="40" spans="1:7" x14ac:dyDescent="0.3">
      <c r="A40">
        <v>6</v>
      </c>
      <c r="B40" t="s">
        <v>20</v>
      </c>
      <c r="C40">
        <v>20</v>
      </c>
      <c r="D40">
        <v>1</v>
      </c>
      <c r="E40" t="s">
        <v>135</v>
      </c>
      <c r="G40" t="str">
        <f t="shared" si="3"/>
        <v>INSERT INTO Product_Size(Id,ProductId,SizeInt,MeasurementUnitId,Description) VALUES(6, 'AS12945S20',20, 1,'NULL');</v>
      </c>
    </row>
    <row r="41" spans="1:7" x14ac:dyDescent="0.3">
      <c r="A41">
        <v>7</v>
      </c>
      <c r="B41" t="s">
        <v>23</v>
      </c>
      <c r="C41">
        <v>2</v>
      </c>
      <c r="D41">
        <v>2</v>
      </c>
      <c r="E41" t="s">
        <v>135</v>
      </c>
      <c r="G41" t="str">
        <f t="shared" si="3"/>
        <v>INSERT INTO Product_Size(Id,ProductId,SizeInt,MeasurementUnitId,Description) VALUES(7, 'AS12945S17',2, 2,'NULL');</v>
      </c>
    </row>
    <row r="42" spans="1:7" x14ac:dyDescent="0.3">
      <c r="A42">
        <v>8</v>
      </c>
      <c r="B42" t="s">
        <v>23</v>
      </c>
      <c r="C42">
        <v>17</v>
      </c>
      <c r="D42">
        <v>1</v>
      </c>
      <c r="E42" t="s">
        <v>135</v>
      </c>
      <c r="G42" t="str">
        <f t="shared" si="3"/>
        <v>INSERT INTO Product_Size(Id,ProductId,SizeInt,MeasurementUnitId,Description) VALUES(8, 'AS12945S17',17, 1,'NULL');</v>
      </c>
    </row>
    <row r="43" spans="1:7" x14ac:dyDescent="0.3">
      <c r="A43">
        <v>9</v>
      </c>
      <c r="B43" t="s">
        <v>66</v>
      </c>
      <c r="C43">
        <v>17</v>
      </c>
      <c r="D43">
        <v>1</v>
      </c>
      <c r="E43" t="s">
        <v>135</v>
      </c>
      <c r="G43" t="str">
        <f t="shared" si="3"/>
        <v>INSERT INTO Product_Size(Id,ProductId,SizeInt,MeasurementUnitId,Description) VALUES(9, 'AS12945S48',17, 1,'NULL');</v>
      </c>
    </row>
    <row r="44" spans="1:7" x14ac:dyDescent="0.3">
      <c r="A44">
        <v>10</v>
      </c>
      <c r="B44" t="s">
        <v>72</v>
      </c>
      <c r="C44">
        <v>17</v>
      </c>
      <c r="D44">
        <v>1</v>
      </c>
      <c r="E44" t="s">
        <v>135</v>
      </c>
      <c r="G44" t="str">
        <f t="shared" si="3"/>
        <v>INSERT INTO Product_Size(Id,ProductId,SizeInt,MeasurementUnitId,Description) VALUES(10, 'AS12945G48',17, 1,'NULL');</v>
      </c>
    </row>
    <row r="45" spans="1:7" x14ac:dyDescent="0.3">
      <c r="A45">
        <v>11</v>
      </c>
      <c r="B45" t="s">
        <v>170</v>
      </c>
      <c r="C45">
        <v>2</v>
      </c>
      <c r="D45">
        <v>2</v>
      </c>
      <c r="E45" t="s">
        <v>135</v>
      </c>
      <c r="G45" t="str">
        <f t="shared" si="3"/>
        <v>INSERT INTO Product_Size(Id,ProductId,SizeInt,MeasurementUnitId,Description) VALUES(11, 'AS12945P17',2, 2,'NULL');</v>
      </c>
    </row>
    <row r="46" spans="1:7" x14ac:dyDescent="0.3">
      <c r="A46">
        <v>12</v>
      </c>
      <c r="B46" t="s">
        <v>170</v>
      </c>
      <c r="C46">
        <v>17</v>
      </c>
      <c r="D46">
        <v>1</v>
      </c>
      <c r="E46" t="s">
        <v>135</v>
      </c>
      <c r="G46" t="str">
        <f t="shared" si="3"/>
        <v>INSERT INTO Product_Size(Id,ProductId,SizeInt,MeasurementUnitId,Description) VALUES(12, 'AS12945P17',17, 1,'NULL');</v>
      </c>
    </row>
    <row r="47" spans="1:7" x14ac:dyDescent="0.3">
      <c r="A47">
        <v>13</v>
      </c>
      <c r="B47" t="s">
        <v>184</v>
      </c>
      <c r="C47">
        <v>5</v>
      </c>
      <c r="D47">
        <v>2</v>
      </c>
      <c r="E47" t="s">
        <v>135</v>
      </c>
      <c r="G47" t="str">
        <f t="shared" ref="G47:G52" si="4">"INSERT INTO Product_Size(" &amp; $A$34 &amp; "," &amp; $B$34 &amp; "," &amp; $C$34 &amp; "," &amp; $D$34 &amp; "," &amp; $E$34 &amp; ") VALUES(" &amp; A47 &amp; ", '" &amp; B47 &amp; "'," &amp; C47 &amp; ", " &amp; D47 &amp; ",'" &amp; E47 &amp; "');"</f>
        <v>INSERT INTO Product_Size(Id,ProductId,SizeInt,MeasurementUnitId,Description) VALUES(13, 'AS12946S22',5, 2,'NULL');</v>
      </c>
    </row>
    <row r="48" spans="1:7" x14ac:dyDescent="0.3">
      <c r="A48">
        <v>14</v>
      </c>
      <c r="B48" t="s">
        <v>184</v>
      </c>
      <c r="C48">
        <v>22</v>
      </c>
      <c r="D48">
        <v>1</v>
      </c>
      <c r="E48" t="s">
        <v>135</v>
      </c>
      <c r="G48" t="str">
        <f t="shared" si="4"/>
        <v>INSERT INTO Product_Size(Id,ProductId,SizeInt,MeasurementUnitId,Description) VALUES(14, 'AS12946S22',22, 1,'NULL');</v>
      </c>
    </row>
    <row r="49" spans="1:7" x14ac:dyDescent="0.3">
      <c r="A49">
        <v>15</v>
      </c>
      <c r="B49" t="s">
        <v>185</v>
      </c>
      <c r="C49">
        <v>22</v>
      </c>
      <c r="D49">
        <v>1</v>
      </c>
      <c r="E49" t="s">
        <v>135</v>
      </c>
      <c r="G49" t="str">
        <f t="shared" si="4"/>
        <v>INSERT INTO Product_Size(Id,ProductId,SizeInt,MeasurementUnitId,Description) VALUES(15, 'AS12947S22',22, 1,'NULL');</v>
      </c>
    </row>
    <row r="50" spans="1:7" x14ac:dyDescent="0.3">
      <c r="A50">
        <v>16</v>
      </c>
      <c r="B50" t="s">
        <v>186</v>
      </c>
      <c r="C50">
        <v>3</v>
      </c>
      <c r="D50">
        <v>2</v>
      </c>
      <c r="E50" t="s">
        <v>135</v>
      </c>
      <c r="G50" t="str">
        <f t="shared" si="4"/>
        <v>INSERT INTO Product_Size(Id,ProductId,SizeInt,MeasurementUnitId,Description) VALUES(16, 'AS12946S20',3, 2,'NULL');</v>
      </c>
    </row>
    <row r="51" spans="1:7" x14ac:dyDescent="0.3">
      <c r="A51">
        <v>17</v>
      </c>
      <c r="B51" t="s">
        <v>186</v>
      </c>
      <c r="C51">
        <v>20</v>
      </c>
      <c r="D51">
        <v>1</v>
      </c>
      <c r="E51" t="s">
        <v>135</v>
      </c>
      <c r="G51" t="str">
        <f t="shared" si="4"/>
        <v>INSERT INTO Product_Size(Id,ProductId,SizeInt,MeasurementUnitId,Description) VALUES(17, 'AS12946S20',20, 1,'NULL');</v>
      </c>
    </row>
    <row r="52" spans="1:7" x14ac:dyDescent="0.3">
      <c r="A52">
        <v>18</v>
      </c>
      <c r="B52" t="s">
        <v>187</v>
      </c>
      <c r="C52">
        <v>20</v>
      </c>
      <c r="D52">
        <v>1</v>
      </c>
      <c r="E52" t="s">
        <v>135</v>
      </c>
      <c r="G52" t="str">
        <f t="shared" si="4"/>
        <v>INSERT INTO Product_Size(Id,ProductId,SizeInt,MeasurementUnitId,Description) VALUES(18, 'AS12947S20',20, 1,'NULL');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I69"/>
  <sheetViews>
    <sheetView tabSelected="1" workbookViewId="0">
      <selection activeCell="B5" sqref="B5"/>
    </sheetView>
  </sheetViews>
  <sheetFormatPr defaultRowHeight="14.4" x14ac:dyDescent="0.3"/>
  <cols>
    <col min="1" max="1" width="11.109375" bestFit="1" customWidth="1"/>
    <col min="2" max="2" width="14.21875" bestFit="1" customWidth="1"/>
    <col min="3" max="3" width="12.44140625" customWidth="1"/>
    <col min="4" max="4" width="17.109375" customWidth="1"/>
    <col min="5" max="5" width="13.21875" customWidth="1"/>
    <col min="6" max="6" width="14.5546875" customWidth="1"/>
    <col min="7" max="7" width="22.5546875" bestFit="1" customWidth="1"/>
  </cols>
  <sheetData>
    <row r="1" spans="1:9" x14ac:dyDescent="0.3">
      <c r="A1" t="s">
        <v>127</v>
      </c>
      <c r="B1" t="s">
        <v>136</v>
      </c>
    </row>
    <row r="2" spans="1:9" x14ac:dyDescent="0.3">
      <c r="A2">
        <v>1</v>
      </c>
      <c r="B2" t="s">
        <v>184</v>
      </c>
      <c r="D2" t="str">
        <f>"INSERT INTO BOO(" &amp; $A$1 &amp; "," &amp; $B$1 &amp; ") VALUES('" &amp; A2 &amp; "', '" &amp; B2 &amp; "');"</f>
        <v>INSERT INTO BOO(Id,ProductId) VALUES('1', 'AS12946S22');</v>
      </c>
    </row>
    <row r="3" spans="1:9" x14ac:dyDescent="0.3">
      <c r="A3">
        <v>2</v>
      </c>
      <c r="B3" t="s">
        <v>185</v>
      </c>
      <c r="D3" t="str">
        <f t="shared" ref="D3:D7" si="0">"INSERT INTO BOO(" &amp; $A$1 &amp; "," &amp; $B$1 &amp; ") VALUES('" &amp; A3 &amp; "', '" &amp; B3 &amp; "');"</f>
        <v>INSERT INTO BOO(Id,ProductId) VALUES('2', 'AS12947S22');</v>
      </c>
    </row>
    <row r="4" spans="1:9" x14ac:dyDescent="0.3">
      <c r="A4">
        <v>3</v>
      </c>
      <c r="B4" t="s">
        <v>18</v>
      </c>
      <c r="D4" t="str">
        <f t="shared" si="0"/>
        <v>INSERT INTO BOO(Id,ProductId) VALUES('3', 'AS12945S22');</v>
      </c>
    </row>
    <row r="5" spans="1:9" x14ac:dyDescent="0.3">
      <c r="A5">
        <v>4</v>
      </c>
      <c r="B5" t="s">
        <v>186</v>
      </c>
      <c r="D5" t="str">
        <f t="shared" si="0"/>
        <v>INSERT INTO BOO(Id,ProductId) VALUES('4', 'AS12946S20');</v>
      </c>
    </row>
    <row r="6" spans="1:9" x14ac:dyDescent="0.3">
      <c r="A6">
        <v>5</v>
      </c>
      <c r="B6" t="s">
        <v>187</v>
      </c>
      <c r="D6" t="str">
        <f t="shared" si="0"/>
        <v>INSERT INTO BOO(Id,ProductId) VALUES('5', 'AS12947S20');</v>
      </c>
    </row>
    <row r="7" spans="1:9" x14ac:dyDescent="0.3">
      <c r="A7">
        <v>6</v>
      </c>
      <c r="B7" t="s">
        <v>20</v>
      </c>
      <c r="D7" t="str">
        <f t="shared" si="0"/>
        <v>INSERT INTO BOO(Id,ProductId) VALUES('6', 'AS12945S20');</v>
      </c>
    </row>
    <row r="10" spans="1:9" x14ac:dyDescent="0.3">
      <c r="A10" t="s">
        <v>127</v>
      </c>
      <c r="B10" t="s">
        <v>226</v>
      </c>
      <c r="C10" t="s">
        <v>224</v>
      </c>
      <c r="D10" t="s">
        <v>234</v>
      </c>
      <c r="E10" t="s">
        <v>235</v>
      </c>
      <c r="F10" t="s">
        <v>233</v>
      </c>
      <c r="G10" t="s">
        <v>236</v>
      </c>
    </row>
    <row r="11" spans="1:9" ht="14.4" customHeight="1" x14ac:dyDescent="0.3">
      <c r="A11" s="4">
        <v>100</v>
      </c>
      <c r="B11" s="4">
        <v>5647</v>
      </c>
      <c r="C11" s="4">
        <v>1</v>
      </c>
      <c r="D11" s="4" t="s">
        <v>188</v>
      </c>
      <c r="E11" s="4">
        <v>103</v>
      </c>
      <c r="F11" s="4">
        <v>1</v>
      </c>
      <c r="G11" s="4">
        <v>5</v>
      </c>
      <c r="I11" t="str">
        <f>"INSERT INTO Operation(" &amp; $A$10 &amp; "," &amp; $B$10 &amp; "," &amp; $C$10 &amp; "," &amp; $D$10 &amp; "," &amp; $E$10 &amp; "," &amp; $F$10 &amp; "," &amp; $G$10 &amp; ") VALUES(" &amp; A11 &amp; ", " &amp; B11 &amp; ", '" &amp; C11 &amp; "', '" &amp; D11 &amp; "', " &amp; E11 &amp; ", " &amp; F11 &amp; ", " &amp; G11 &amp; ");"</f>
        <v>INSERT INTO Operation(Id,OperationTypeId,BOOId,PartOutput,NextOp,OutputQuantity,OutputMeasurementUnitId) VALUES(100, 5647, '1', 'IP12945A01', 103, 1, 5);</v>
      </c>
    </row>
    <row r="12" spans="1:9" ht="14.4" customHeight="1" x14ac:dyDescent="0.3">
      <c r="A12" s="4">
        <v>103</v>
      </c>
      <c r="B12" s="4">
        <v>5649</v>
      </c>
      <c r="C12" s="4">
        <v>1</v>
      </c>
      <c r="D12" s="4" t="s">
        <v>189</v>
      </c>
      <c r="E12" s="4">
        <v>112</v>
      </c>
      <c r="F12" s="4">
        <v>1</v>
      </c>
      <c r="G12" s="4">
        <v>5</v>
      </c>
      <c r="I12" t="str">
        <f t="shared" ref="I12:I32" si="1">"INSERT INTO Operation(" &amp; $A$10 &amp; "," &amp; $B$10 &amp; "," &amp; $C$10 &amp; "," &amp; $D$10 &amp; "," &amp; $E$10 &amp; "," &amp; $F$10 &amp; "," &amp; $G$10 &amp; ") VALUES(" &amp; A12 &amp; ", " &amp; B12 &amp; ", '" &amp; C12 &amp; "', '" &amp; D12 &amp; "', " &amp; E12 &amp; ", " &amp; F12 &amp; ", " &amp; G12 &amp; ");"</f>
        <v>INSERT INTO Operation(Id,OperationTypeId,BOOId,PartOutput,NextOp,OutputQuantity,OutputMeasurementUnitId) VALUES(103, 5649, '1', 'IP12945A02', 112, 1, 5);</v>
      </c>
    </row>
    <row r="13" spans="1:9" ht="14.4" customHeight="1" x14ac:dyDescent="0.3">
      <c r="A13" s="4">
        <v>112</v>
      </c>
      <c r="B13" s="4">
        <v>5651</v>
      </c>
      <c r="C13" s="4">
        <v>1</v>
      </c>
      <c r="D13" s="4" t="s">
        <v>190</v>
      </c>
      <c r="E13" s="4">
        <v>114</v>
      </c>
      <c r="F13" s="4">
        <v>1</v>
      </c>
      <c r="G13" s="4">
        <v>5</v>
      </c>
      <c r="I13" t="str">
        <f t="shared" si="1"/>
        <v>INSERT INTO Operation(Id,OperationTypeId,BOOId,PartOutput,NextOp,OutputQuantity,OutputMeasurementUnitId) VALUES(112, 5651, '1', 'IP12945A03', 114, 1, 5);</v>
      </c>
    </row>
    <row r="14" spans="1:9" ht="14.4" customHeight="1" x14ac:dyDescent="0.3">
      <c r="A14" s="4">
        <v>114</v>
      </c>
      <c r="B14" s="4">
        <v>5653</v>
      </c>
      <c r="C14" s="4">
        <v>1</v>
      </c>
      <c r="D14" s="4" t="s">
        <v>191</v>
      </c>
      <c r="E14" s="4">
        <v>115</v>
      </c>
      <c r="F14" s="4">
        <v>1</v>
      </c>
      <c r="G14" s="4">
        <v>5</v>
      </c>
      <c r="I14" t="str">
        <f t="shared" si="1"/>
        <v>INSERT INTO Operation(Id,OperationTypeId,BOOId,PartOutput,NextOp,OutputQuantity,OutputMeasurementUnitId) VALUES(114, 5653, '1', 'IP12945A04', 115, 1, 5);</v>
      </c>
    </row>
    <row r="15" spans="1:9" ht="14.4" customHeight="1" x14ac:dyDescent="0.3">
      <c r="A15" s="4">
        <v>115</v>
      </c>
      <c r="B15" s="4">
        <v>5659</v>
      </c>
      <c r="C15" s="4">
        <v>1</v>
      </c>
      <c r="D15" s="4" t="s">
        <v>184</v>
      </c>
      <c r="E15" s="4" t="s">
        <v>135</v>
      </c>
      <c r="F15" s="4">
        <v>1</v>
      </c>
      <c r="G15" s="4">
        <v>5</v>
      </c>
      <c r="I15" t="str">
        <f t="shared" si="1"/>
        <v>INSERT INTO Operation(Id,OperationTypeId,BOOId,PartOutput,NextOp,OutputQuantity,OutputMeasurementUnitId) VALUES(115, 5659, '1', 'AS12946S22', NULL, 1, 5);</v>
      </c>
    </row>
    <row r="16" spans="1:9" ht="14.4" customHeight="1" x14ac:dyDescent="0.3">
      <c r="A16" s="4">
        <v>120</v>
      </c>
      <c r="B16" s="4">
        <v>5647</v>
      </c>
      <c r="C16" s="4">
        <v>2</v>
      </c>
      <c r="D16" s="4" t="s">
        <v>192</v>
      </c>
      <c r="E16" s="4">
        <v>121</v>
      </c>
      <c r="F16" s="4">
        <v>1</v>
      </c>
      <c r="G16" s="4">
        <v>5</v>
      </c>
      <c r="I16" t="str">
        <f t="shared" si="1"/>
        <v>INSERT INTO Operation(Id,OperationTypeId,BOOId,PartOutput,NextOp,OutputQuantity,OutputMeasurementUnitId) VALUES(120, 5647, '2', 'IP12947A01', 121, 1, 5);</v>
      </c>
    </row>
    <row r="17" spans="1:9" ht="14.4" customHeight="1" x14ac:dyDescent="0.3">
      <c r="A17" s="4">
        <v>121</v>
      </c>
      <c r="B17" s="4">
        <v>5655</v>
      </c>
      <c r="C17" s="4">
        <v>2</v>
      </c>
      <c r="D17" s="4" t="s">
        <v>193</v>
      </c>
      <c r="E17" s="4">
        <v>122</v>
      </c>
      <c r="F17" s="4">
        <v>1</v>
      </c>
      <c r="G17" s="4">
        <v>5</v>
      </c>
      <c r="I17" t="str">
        <f t="shared" si="1"/>
        <v>INSERT INTO Operation(Id,OperationTypeId,BOOId,PartOutput,NextOp,OutputQuantity,OutputMeasurementUnitId) VALUES(121, 5655, '2', 'IP12947A02', 122, 1, 5);</v>
      </c>
    </row>
    <row r="18" spans="1:9" ht="14.4" customHeight="1" x14ac:dyDescent="0.3">
      <c r="A18" s="4">
        <v>122</v>
      </c>
      <c r="B18" s="4">
        <v>5657</v>
      </c>
      <c r="C18" s="4">
        <v>2</v>
      </c>
      <c r="D18" s="4" t="s">
        <v>194</v>
      </c>
      <c r="E18" s="4">
        <v>123</v>
      </c>
      <c r="F18" s="4">
        <v>1</v>
      </c>
      <c r="G18" s="4">
        <v>5</v>
      </c>
      <c r="I18" t="str">
        <f t="shared" si="1"/>
        <v>INSERT INTO Operation(Id,OperationTypeId,BOOId,PartOutput,NextOp,OutputQuantity,OutputMeasurementUnitId) VALUES(122, 5657, '2', 'IP12947A03', 123, 1, 5);</v>
      </c>
    </row>
    <row r="19" spans="1:9" ht="14.4" customHeight="1" x14ac:dyDescent="0.3">
      <c r="A19" s="4">
        <v>123</v>
      </c>
      <c r="B19" s="4">
        <v>5661</v>
      </c>
      <c r="C19" s="4">
        <v>2</v>
      </c>
      <c r="D19" s="4" t="s">
        <v>195</v>
      </c>
      <c r="E19" s="4">
        <v>124</v>
      </c>
      <c r="F19" s="4">
        <v>1</v>
      </c>
      <c r="G19" s="4">
        <v>5</v>
      </c>
      <c r="I19" t="str">
        <f t="shared" si="1"/>
        <v>INSERT INTO Operation(Id,OperationTypeId,BOOId,PartOutput,NextOp,OutputQuantity,OutputMeasurementUnitId) VALUES(123, 5661, '2', 'IP12947A04', 124, 1, 5);</v>
      </c>
    </row>
    <row r="20" spans="1:9" ht="14.4" customHeight="1" x14ac:dyDescent="0.3">
      <c r="A20" s="4">
        <v>124</v>
      </c>
      <c r="B20" s="4">
        <v>5667</v>
      </c>
      <c r="C20" s="4">
        <v>2</v>
      </c>
      <c r="D20" s="4" t="s">
        <v>185</v>
      </c>
      <c r="E20" s="4" t="s">
        <v>135</v>
      </c>
      <c r="F20" s="4">
        <v>1</v>
      </c>
      <c r="G20" s="4">
        <v>5</v>
      </c>
      <c r="I20" t="str">
        <f t="shared" si="1"/>
        <v>INSERT INTO Operation(Id,OperationTypeId,BOOId,PartOutput,NextOp,OutputQuantity,OutputMeasurementUnitId) VALUES(124, 5667, '2', 'AS12947S22', NULL, 1, 5);</v>
      </c>
    </row>
    <row r="21" spans="1:9" ht="14.4" customHeight="1" x14ac:dyDescent="0.3">
      <c r="A21" s="4">
        <v>130</v>
      </c>
      <c r="B21" s="4">
        <v>5663</v>
      </c>
      <c r="C21" s="4">
        <v>3</v>
      </c>
      <c r="D21" s="4" t="s">
        <v>18</v>
      </c>
      <c r="E21" s="4" t="s">
        <v>135</v>
      </c>
      <c r="F21" s="4">
        <v>1</v>
      </c>
      <c r="G21" s="4">
        <v>5</v>
      </c>
      <c r="I21" t="str">
        <f t="shared" si="1"/>
        <v>INSERT INTO Operation(Id,OperationTypeId,BOOId,PartOutput,NextOp,OutputQuantity,OutputMeasurementUnitId) VALUES(130, 5663, '3', 'AS12945S22', NULL, 1, 5);</v>
      </c>
    </row>
    <row r="22" spans="1:9" ht="14.4" customHeight="1" x14ac:dyDescent="0.3">
      <c r="A22" s="4">
        <v>150</v>
      </c>
      <c r="B22" s="4">
        <v>5647</v>
      </c>
      <c r="C22" s="4">
        <v>4</v>
      </c>
      <c r="D22" s="4" t="s">
        <v>188</v>
      </c>
      <c r="E22" s="4">
        <v>151</v>
      </c>
      <c r="F22" s="4">
        <v>1</v>
      </c>
      <c r="G22" s="4">
        <v>5</v>
      </c>
      <c r="I22" t="str">
        <f t="shared" si="1"/>
        <v>INSERT INTO Operation(Id,OperationTypeId,BOOId,PartOutput,NextOp,OutputQuantity,OutputMeasurementUnitId) VALUES(150, 5647, '4', 'IP12945A01', 151, 1, 5);</v>
      </c>
    </row>
    <row r="23" spans="1:9" ht="14.4" customHeight="1" x14ac:dyDescent="0.3">
      <c r="A23" s="4">
        <v>151</v>
      </c>
      <c r="B23" s="4">
        <v>5649</v>
      </c>
      <c r="C23" s="4">
        <v>4</v>
      </c>
      <c r="D23" s="4" t="s">
        <v>196</v>
      </c>
      <c r="E23" s="4">
        <v>152</v>
      </c>
      <c r="F23" s="4">
        <v>1</v>
      </c>
      <c r="G23" s="4">
        <v>5</v>
      </c>
      <c r="I23" t="str">
        <f t="shared" si="1"/>
        <v>INSERT INTO Operation(Id,OperationTypeId,BOOId,PartOutput,NextOp,OutputQuantity,OutputMeasurementUnitId) VALUES(151, 5649, '4', 'IP12945A32', 152, 1, 5);</v>
      </c>
    </row>
    <row r="24" spans="1:9" ht="14.4" customHeight="1" x14ac:dyDescent="0.3">
      <c r="A24" s="4">
        <v>152</v>
      </c>
      <c r="B24" s="4">
        <v>5651</v>
      </c>
      <c r="C24" s="4">
        <v>4</v>
      </c>
      <c r="D24" s="4" t="s">
        <v>197</v>
      </c>
      <c r="E24" s="4">
        <v>153</v>
      </c>
      <c r="F24" s="4">
        <v>1</v>
      </c>
      <c r="G24" s="4">
        <v>5</v>
      </c>
      <c r="I24" t="str">
        <f t="shared" si="1"/>
        <v>INSERT INTO Operation(Id,OperationTypeId,BOOId,PartOutput,NextOp,OutputQuantity,OutputMeasurementUnitId) VALUES(152, 5651, '4', 'IP12945A33', 153, 1, 5);</v>
      </c>
    </row>
    <row r="25" spans="1:9" ht="14.4" customHeight="1" x14ac:dyDescent="0.3">
      <c r="A25" s="4">
        <v>153</v>
      </c>
      <c r="B25" s="4">
        <v>5653</v>
      </c>
      <c r="C25" s="4">
        <v>4</v>
      </c>
      <c r="D25" s="4" t="s">
        <v>198</v>
      </c>
      <c r="E25" s="4">
        <v>154</v>
      </c>
      <c r="F25" s="4">
        <v>1</v>
      </c>
      <c r="G25" s="4">
        <v>5</v>
      </c>
      <c r="I25" t="str">
        <f t="shared" si="1"/>
        <v>INSERT INTO Operation(Id,OperationTypeId,BOOId,PartOutput,NextOp,OutputQuantity,OutputMeasurementUnitId) VALUES(153, 5653, '4', 'IP12945A34', 154, 1, 5);</v>
      </c>
    </row>
    <row r="26" spans="1:9" ht="14.4" customHeight="1" x14ac:dyDescent="0.3">
      <c r="A26" s="4">
        <v>154</v>
      </c>
      <c r="B26" s="4">
        <v>5659</v>
      </c>
      <c r="C26" s="4">
        <v>4</v>
      </c>
      <c r="D26" s="4" t="s">
        <v>186</v>
      </c>
      <c r="E26" s="4" t="s">
        <v>135</v>
      </c>
      <c r="F26" s="4">
        <v>1</v>
      </c>
      <c r="G26" s="4">
        <v>5</v>
      </c>
      <c r="I26" t="str">
        <f t="shared" si="1"/>
        <v>INSERT INTO Operation(Id,OperationTypeId,BOOId,PartOutput,NextOp,OutputQuantity,OutputMeasurementUnitId) VALUES(154, 5659, '4', 'AS12946S20', NULL, 1, 5);</v>
      </c>
    </row>
    <row r="27" spans="1:9" ht="14.4" customHeight="1" x14ac:dyDescent="0.3">
      <c r="A27" s="4">
        <v>160</v>
      </c>
      <c r="B27" s="4">
        <v>5647</v>
      </c>
      <c r="C27" s="4">
        <v>5</v>
      </c>
      <c r="D27" s="4" t="s">
        <v>192</v>
      </c>
      <c r="E27" s="4">
        <v>161</v>
      </c>
      <c r="F27" s="4">
        <v>1</v>
      </c>
      <c r="G27" s="4">
        <v>5</v>
      </c>
      <c r="I27" t="str">
        <f t="shared" si="1"/>
        <v>INSERT INTO Operation(Id,OperationTypeId,BOOId,PartOutput,NextOp,OutputQuantity,OutputMeasurementUnitId) VALUES(160, 5647, '5', 'IP12947A01', 161, 1, 5);</v>
      </c>
    </row>
    <row r="28" spans="1:9" ht="14.4" customHeight="1" x14ac:dyDescent="0.3">
      <c r="A28" s="4">
        <v>161</v>
      </c>
      <c r="B28" s="4">
        <v>5655</v>
      </c>
      <c r="C28" s="4">
        <v>5</v>
      </c>
      <c r="D28" s="4" t="s">
        <v>199</v>
      </c>
      <c r="E28" s="4">
        <v>162</v>
      </c>
      <c r="F28" s="4">
        <v>1</v>
      </c>
      <c r="G28" s="4">
        <v>5</v>
      </c>
      <c r="I28" t="str">
        <f t="shared" si="1"/>
        <v>INSERT INTO Operation(Id,OperationTypeId,BOOId,PartOutput,NextOp,OutputQuantity,OutputMeasurementUnitId) VALUES(161, 5655, '5', 'IP12947A32', 162, 1, 5);</v>
      </c>
    </row>
    <row r="29" spans="1:9" ht="14.4" customHeight="1" x14ac:dyDescent="0.3">
      <c r="A29" s="4">
        <v>162</v>
      </c>
      <c r="B29" s="4">
        <v>5657</v>
      </c>
      <c r="C29" s="4">
        <v>5</v>
      </c>
      <c r="D29" s="4" t="s">
        <v>200</v>
      </c>
      <c r="E29" s="4">
        <v>163</v>
      </c>
      <c r="F29" s="4">
        <v>1</v>
      </c>
      <c r="G29" s="4">
        <v>5</v>
      </c>
      <c r="I29" t="str">
        <f t="shared" si="1"/>
        <v>INSERT INTO Operation(Id,OperationTypeId,BOOId,PartOutput,NextOp,OutputQuantity,OutputMeasurementUnitId) VALUES(162, 5657, '5', 'IP12947A33', 163, 1, 5);</v>
      </c>
    </row>
    <row r="30" spans="1:9" ht="14.4" customHeight="1" x14ac:dyDescent="0.3">
      <c r="A30" s="4">
        <v>163</v>
      </c>
      <c r="B30" s="4">
        <v>5661</v>
      </c>
      <c r="C30" s="4">
        <v>5</v>
      </c>
      <c r="D30" s="4" t="s">
        <v>201</v>
      </c>
      <c r="E30" s="4">
        <v>164</v>
      </c>
      <c r="F30" s="4">
        <v>1</v>
      </c>
      <c r="G30" s="4">
        <v>5</v>
      </c>
      <c r="I30" t="str">
        <f t="shared" si="1"/>
        <v>INSERT INTO Operation(Id,OperationTypeId,BOOId,PartOutput,NextOp,OutputQuantity,OutputMeasurementUnitId) VALUES(163, 5661, '5', 'IP12947A34', 164, 1, 5);</v>
      </c>
    </row>
    <row r="31" spans="1:9" ht="14.4" customHeight="1" x14ac:dyDescent="0.3">
      <c r="A31" s="4">
        <v>164</v>
      </c>
      <c r="B31" s="4">
        <v>5667</v>
      </c>
      <c r="C31" s="4">
        <v>5</v>
      </c>
      <c r="D31" s="4" t="s">
        <v>187</v>
      </c>
      <c r="E31" s="4" t="s">
        <v>135</v>
      </c>
      <c r="F31" s="4">
        <v>1</v>
      </c>
      <c r="G31" s="4">
        <v>5</v>
      </c>
      <c r="I31" t="str">
        <f t="shared" si="1"/>
        <v>INSERT INTO Operation(Id,OperationTypeId,BOOId,PartOutput,NextOp,OutputQuantity,OutputMeasurementUnitId) VALUES(164, 5667, '5', 'AS12947S20', NULL, 1, 5);</v>
      </c>
    </row>
    <row r="32" spans="1:9" ht="14.4" customHeight="1" x14ac:dyDescent="0.3">
      <c r="A32" s="4">
        <v>170</v>
      </c>
      <c r="B32" s="4">
        <v>5663</v>
      </c>
      <c r="C32" s="4">
        <v>6</v>
      </c>
      <c r="D32" s="4" t="s">
        <v>20</v>
      </c>
      <c r="E32" s="4" t="s">
        <v>135</v>
      </c>
      <c r="F32" s="4">
        <v>1</v>
      </c>
      <c r="G32" s="4">
        <v>5</v>
      </c>
      <c r="I32" t="str">
        <f t="shared" si="1"/>
        <v>INSERT INTO Operation(Id,OperationTypeId,BOOId,PartOutput,NextOp,OutputQuantity,OutputMeasurementUnitId) VALUES(170, 5663, '6', 'AS12945S20', NULL, 1, 5);</v>
      </c>
    </row>
    <row r="35" spans="1:6" ht="14.4" customHeight="1" x14ac:dyDescent="0.3">
      <c r="A35" s="4" t="s">
        <v>138</v>
      </c>
      <c r="B35" s="4" t="s">
        <v>225</v>
      </c>
      <c r="C35" s="4" t="s">
        <v>78</v>
      </c>
      <c r="D35" s="4" t="s">
        <v>174</v>
      </c>
    </row>
    <row r="36" spans="1:6" ht="14.4" customHeight="1" x14ac:dyDescent="0.3">
      <c r="A36" s="4">
        <v>100</v>
      </c>
      <c r="B36" s="4" t="s">
        <v>83</v>
      </c>
      <c r="C36" s="4">
        <v>1</v>
      </c>
      <c r="D36" s="4">
        <v>5</v>
      </c>
      <c r="F36" t="str">
        <f>"INSERT INTO OperationInput(" &amp; $A$35&amp; "," &amp; $B$35 &amp; "," &amp; $C$35 &amp; "," &amp; $D$35 &amp; ") VALUES('" &amp; A36 &amp; "', '" &amp; B36 &amp; "', '" &amp; C36 &amp; "', '" &amp; D36 &amp; "');"</f>
        <v>INSERT INTO OperationInput(OperationId,PartId,Quantity,MeasurementUnitId) VALUES('100', 'PN52384R50', '1', '5');</v>
      </c>
    </row>
    <row r="37" spans="1:6" ht="14.4" customHeight="1" x14ac:dyDescent="0.3">
      <c r="A37" s="4">
        <v>103</v>
      </c>
      <c r="B37" s="4" t="s">
        <v>188</v>
      </c>
      <c r="C37" s="4">
        <v>1</v>
      </c>
      <c r="D37" s="4">
        <v>5</v>
      </c>
      <c r="F37" t="str">
        <f t="shared" ref="F37:F69" si="2">"INSERT INTO OperationInput(" &amp; $A$35&amp; "," &amp; $B$35 &amp; "," &amp; $C$35 &amp; "," &amp; $D$35 &amp; ") VALUES('" &amp; A37 &amp; "', '" &amp; B37 &amp; "', '" &amp; C37 &amp; "', '" &amp; D37 &amp; "');"</f>
        <v>INSERT INTO OperationInput(OperationId,PartId,Quantity,MeasurementUnitId) VALUES('103', 'IP12945A01', '1', '5');</v>
      </c>
    </row>
    <row r="38" spans="1:6" ht="14.4" customHeight="1" x14ac:dyDescent="0.3">
      <c r="A38" s="4">
        <v>103</v>
      </c>
      <c r="B38" s="4" t="s">
        <v>202</v>
      </c>
      <c r="C38" s="4">
        <v>5</v>
      </c>
      <c r="D38" s="4">
        <v>4</v>
      </c>
      <c r="F38" t="str">
        <f t="shared" si="2"/>
        <v>INSERT INTO OperationInput(OperationId,PartId,Quantity,MeasurementUnitId) VALUES('103', 'PN94561L67', '5', '4');</v>
      </c>
    </row>
    <row r="39" spans="1:6" ht="14.4" customHeight="1" x14ac:dyDescent="0.3">
      <c r="A39" s="4">
        <v>112</v>
      </c>
      <c r="B39" s="4" t="s">
        <v>189</v>
      </c>
      <c r="C39" s="4">
        <v>1</v>
      </c>
      <c r="D39" s="4">
        <v>5</v>
      </c>
      <c r="F39" t="str">
        <f t="shared" si="2"/>
        <v>INSERT INTO OperationInput(OperationId,PartId,Quantity,MeasurementUnitId) VALUES('112', 'IP12945A02', '1', '5');</v>
      </c>
    </row>
    <row r="40" spans="1:6" ht="14.4" customHeight="1" x14ac:dyDescent="0.3">
      <c r="A40" s="4">
        <v>112</v>
      </c>
      <c r="B40" s="4" t="s">
        <v>202</v>
      </c>
      <c r="C40" s="4">
        <v>5</v>
      </c>
      <c r="D40" s="4">
        <v>4</v>
      </c>
      <c r="F40" t="str">
        <f t="shared" si="2"/>
        <v>INSERT INTO OperationInput(OperationId,PartId,Quantity,MeasurementUnitId) VALUES('112', 'PN94561L67', '5', '4');</v>
      </c>
    </row>
    <row r="41" spans="1:6" ht="14.4" customHeight="1" x14ac:dyDescent="0.3">
      <c r="A41" s="4">
        <v>114</v>
      </c>
      <c r="B41" s="4" t="s">
        <v>190</v>
      </c>
      <c r="C41" s="4">
        <v>1</v>
      </c>
      <c r="D41" s="4">
        <v>5</v>
      </c>
      <c r="F41" t="str">
        <f t="shared" si="2"/>
        <v>INSERT INTO OperationInput(OperationId,PartId,Quantity,MeasurementUnitId) VALUES('114', 'IP12945A03', '1', '5');</v>
      </c>
    </row>
    <row r="42" spans="1:6" ht="14.4" customHeight="1" x14ac:dyDescent="0.3">
      <c r="A42" s="4">
        <v>115</v>
      </c>
      <c r="B42" s="4" t="s">
        <v>191</v>
      </c>
      <c r="C42" s="4">
        <v>1</v>
      </c>
      <c r="D42" s="4">
        <v>5</v>
      </c>
      <c r="F42" t="str">
        <f t="shared" si="2"/>
        <v>INSERT INTO OperationInput(OperationId,PartId,Quantity,MeasurementUnitId) VALUES('115', 'IP12945A04', '1', '5');</v>
      </c>
    </row>
    <row r="43" spans="1:6" ht="14.4" customHeight="1" x14ac:dyDescent="0.3">
      <c r="A43" s="4">
        <v>115</v>
      </c>
      <c r="B43" s="4" t="s">
        <v>85</v>
      </c>
      <c r="C43" s="4">
        <v>2</v>
      </c>
      <c r="D43" s="4">
        <v>5</v>
      </c>
      <c r="F43" t="str">
        <f t="shared" si="2"/>
        <v>INSERT INTO OperationInput(OperationId,PartId,Quantity,MeasurementUnitId) VALUES('115', 'PN18544C21', '2', '5');</v>
      </c>
    </row>
    <row r="44" spans="1:6" ht="14.4" customHeight="1" x14ac:dyDescent="0.3">
      <c r="A44" s="4">
        <v>120</v>
      </c>
      <c r="B44" s="4" t="s">
        <v>84</v>
      </c>
      <c r="C44" s="4">
        <v>1</v>
      </c>
      <c r="D44" s="4">
        <v>5</v>
      </c>
      <c r="F44" t="str">
        <f t="shared" si="2"/>
        <v>INSERT INTO OperationInput(OperationId,PartId,Quantity,MeasurementUnitId) VALUES('120', 'PN52384R10', '1', '5');</v>
      </c>
    </row>
    <row r="45" spans="1:6" ht="14.4" customHeight="1" x14ac:dyDescent="0.3">
      <c r="A45" s="4">
        <v>121</v>
      </c>
      <c r="B45" s="4" t="s">
        <v>192</v>
      </c>
      <c r="C45" s="4">
        <v>1</v>
      </c>
      <c r="D45" s="4">
        <v>5</v>
      </c>
      <c r="F45" t="str">
        <f t="shared" si="2"/>
        <v>INSERT INTO OperationInput(OperationId,PartId,Quantity,MeasurementUnitId) VALUES('121', 'IP12947A01', '1', '5');</v>
      </c>
    </row>
    <row r="46" spans="1:6" ht="14.4" customHeight="1" x14ac:dyDescent="0.3">
      <c r="A46" s="4">
        <v>121</v>
      </c>
      <c r="B46" s="4" t="s">
        <v>202</v>
      </c>
      <c r="C46" s="4">
        <v>5</v>
      </c>
      <c r="D46" s="4">
        <v>4</v>
      </c>
      <c r="F46" t="str">
        <f t="shared" si="2"/>
        <v>INSERT INTO OperationInput(OperationId,PartId,Quantity,MeasurementUnitId) VALUES('121', 'PN94561L67', '5', '4');</v>
      </c>
    </row>
    <row r="47" spans="1:6" ht="14.4" customHeight="1" x14ac:dyDescent="0.3">
      <c r="A47" s="4">
        <v>122</v>
      </c>
      <c r="B47" s="4" t="s">
        <v>193</v>
      </c>
      <c r="C47" s="4">
        <v>1</v>
      </c>
      <c r="D47" s="4">
        <v>5</v>
      </c>
      <c r="F47" t="str">
        <f t="shared" si="2"/>
        <v>INSERT INTO OperationInput(OperationId,PartId,Quantity,MeasurementUnitId) VALUES('122', 'IP12947A02', '1', '5');</v>
      </c>
    </row>
    <row r="48" spans="1:6" ht="14.4" customHeight="1" x14ac:dyDescent="0.3">
      <c r="A48" s="4">
        <v>123</v>
      </c>
      <c r="B48" s="4" t="s">
        <v>194</v>
      </c>
      <c r="C48" s="4">
        <v>1</v>
      </c>
      <c r="D48" s="4">
        <v>5</v>
      </c>
      <c r="F48" t="str">
        <f t="shared" si="2"/>
        <v>INSERT INTO OperationInput(OperationId,PartId,Quantity,MeasurementUnitId) VALUES('123', 'IP12947A03', '1', '5');</v>
      </c>
    </row>
    <row r="49" spans="1:6" ht="14.4" customHeight="1" x14ac:dyDescent="0.3">
      <c r="A49" s="4">
        <v>123</v>
      </c>
      <c r="B49" s="4" t="s">
        <v>86</v>
      </c>
      <c r="C49" s="4">
        <v>1</v>
      </c>
      <c r="D49" s="4">
        <v>5</v>
      </c>
      <c r="F49" t="str">
        <f t="shared" si="2"/>
        <v>INSERT INTO OperationInput(OperationId,PartId,Quantity,MeasurementUnitId) VALUES('123', 'PN18324C54', '1', '5');</v>
      </c>
    </row>
    <row r="50" spans="1:6" ht="14.4" customHeight="1" x14ac:dyDescent="0.3">
      <c r="A50" s="4">
        <v>124</v>
      </c>
      <c r="B50" s="4" t="s">
        <v>195</v>
      </c>
      <c r="C50" s="4">
        <v>1</v>
      </c>
      <c r="D50" s="4">
        <v>5</v>
      </c>
      <c r="F50" t="str">
        <f t="shared" si="2"/>
        <v>INSERT INTO OperationInput(OperationId,PartId,Quantity,MeasurementUnitId) VALUES('124', 'IP12947A04', '1', '5');</v>
      </c>
    </row>
    <row r="51" spans="1:6" ht="14.4" customHeight="1" x14ac:dyDescent="0.3">
      <c r="A51" s="4">
        <v>130</v>
      </c>
      <c r="B51" s="4" t="s">
        <v>185</v>
      </c>
      <c r="C51" s="4">
        <v>1</v>
      </c>
      <c r="D51" s="4">
        <v>5</v>
      </c>
      <c r="F51" t="str">
        <f t="shared" si="2"/>
        <v>INSERT INTO OperationInput(OperationId,PartId,Quantity,MeasurementUnitId) VALUES('130', 'AS12947S22', '1', '5');</v>
      </c>
    </row>
    <row r="52" spans="1:6" ht="14.4" customHeight="1" x14ac:dyDescent="0.3">
      <c r="A52" s="4">
        <v>130</v>
      </c>
      <c r="B52" s="4" t="s">
        <v>184</v>
      </c>
      <c r="C52" s="4">
        <v>1</v>
      </c>
      <c r="D52" s="4">
        <v>5</v>
      </c>
      <c r="F52" t="str">
        <f t="shared" si="2"/>
        <v>INSERT INTO OperationInput(OperationId,PartId,Quantity,MeasurementUnitId) VALUES('130', 'AS12946S22', '1', '5');</v>
      </c>
    </row>
    <row r="53" spans="1:6" ht="14.4" customHeight="1" x14ac:dyDescent="0.3">
      <c r="A53" s="4">
        <v>150</v>
      </c>
      <c r="B53" s="4" t="s">
        <v>83</v>
      </c>
      <c r="C53" s="4">
        <v>1</v>
      </c>
      <c r="D53" s="4">
        <v>5</v>
      </c>
      <c r="F53" t="str">
        <f t="shared" si="2"/>
        <v>INSERT INTO OperationInput(OperationId,PartId,Quantity,MeasurementUnitId) VALUES('150', 'PN52384R50', '1', '5');</v>
      </c>
    </row>
    <row r="54" spans="1:6" ht="14.4" customHeight="1" x14ac:dyDescent="0.3">
      <c r="A54" s="4">
        <v>151</v>
      </c>
      <c r="B54" s="4" t="s">
        <v>188</v>
      </c>
      <c r="C54" s="4">
        <v>1</v>
      </c>
      <c r="D54" s="4">
        <v>5</v>
      </c>
      <c r="F54" t="str">
        <f t="shared" si="2"/>
        <v>INSERT INTO OperationInput(OperationId,PartId,Quantity,MeasurementUnitId) VALUES('151', 'IP12945A01', '1', '5');</v>
      </c>
    </row>
    <row r="55" spans="1:6" ht="14.4" customHeight="1" x14ac:dyDescent="0.3">
      <c r="A55" s="4">
        <v>151</v>
      </c>
      <c r="B55" s="4" t="s">
        <v>202</v>
      </c>
      <c r="C55" s="4">
        <v>5</v>
      </c>
      <c r="D55" s="4">
        <v>4</v>
      </c>
      <c r="F55" t="str">
        <f t="shared" si="2"/>
        <v>INSERT INTO OperationInput(OperationId,PartId,Quantity,MeasurementUnitId) VALUES('151', 'PN94561L67', '5', '4');</v>
      </c>
    </row>
    <row r="56" spans="1:6" ht="14.4" customHeight="1" x14ac:dyDescent="0.3">
      <c r="A56" s="4">
        <v>152</v>
      </c>
      <c r="B56" s="4" t="s">
        <v>196</v>
      </c>
      <c r="C56" s="4">
        <v>1</v>
      </c>
      <c r="D56" s="4">
        <v>5</v>
      </c>
      <c r="F56" t="str">
        <f t="shared" si="2"/>
        <v>INSERT INTO OperationInput(OperationId,PartId,Quantity,MeasurementUnitId) VALUES('152', 'IP12945A32', '1', '5');</v>
      </c>
    </row>
    <row r="57" spans="1:6" ht="14.4" customHeight="1" x14ac:dyDescent="0.3">
      <c r="A57" s="4">
        <v>152</v>
      </c>
      <c r="B57" s="4" t="s">
        <v>202</v>
      </c>
      <c r="C57" s="4">
        <v>5</v>
      </c>
      <c r="D57" s="4">
        <v>4</v>
      </c>
      <c r="F57" t="str">
        <f t="shared" si="2"/>
        <v>INSERT INTO OperationInput(OperationId,PartId,Quantity,MeasurementUnitId) VALUES('152', 'PN94561L67', '5', '4');</v>
      </c>
    </row>
    <row r="58" spans="1:6" ht="14.4" customHeight="1" x14ac:dyDescent="0.3">
      <c r="A58" s="4">
        <v>153</v>
      </c>
      <c r="B58" s="4" t="s">
        <v>197</v>
      </c>
      <c r="C58" s="4">
        <v>1</v>
      </c>
      <c r="D58" s="4">
        <v>5</v>
      </c>
      <c r="F58" t="str">
        <f t="shared" si="2"/>
        <v>INSERT INTO OperationInput(OperationId,PartId,Quantity,MeasurementUnitId) VALUES('153', 'IP12945A33', '1', '5');</v>
      </c>
    </row>
    <row r="59" spans="1:6" ht="14.4" customHeight="1" x14ac:dyDescent="0.3">
      <c r="A59" s="4">
        <v>154</v>
      </c>
      <c r="B59" s="4" t="s">
        <v>198</v>
      </c>
      <c r="C59" s="4">
        <v>1</v>
      </c>
      <c r="D59" s="4">
        <v>5</v>
      </c>
      <c r="F59" t="str">
        <f t="shared" si="2"/>
        <v>INSERT INTO OperationInput(OperationId,PartId,Quantity,MeasurementUnitId) VALUES('154', 'IP12945A34', '1', '5');</v>
      </c>
    </row>
    <row r="60" spans="1:6" ht="14.4" customHeight="1" x14ac:dyDescent="0.3">
      <c r="A60" s="4">
        <v>154</v>
      </c>
      <c r="B60" s="4" t="s">
        <v>85</v>
      </c>
      <c r="C60" s="4">
        <v>2</v>
      </c>
      <c r="D60" s="4">
        <v>5</v>
      </c>
      <c r="F60" t="str">
        <f t="shared" si="2"/>
        <v>INSERT INTO OperationInput(OperationId,PartId,Quantity,MeasurementUnitId) VALUES('154', 'PN18544C21', '2', '5');</v>
      </c>
    </row>
    <row r="61" spans="1:6" ht="14.4" customHeight="1" x14ac:dyDescent="0.3">
      <c r="A61" s="4">
        <v>160</v>
      </c>
      <c r="B61" s="4" t="s">
        <v>84</v>
      </c>
      <c r="C61" s="4">
        <v>1</v>
      </c>
      <c r="D61" s="4">
        <v>5</v>
      </c>
      <c r="F61" t="str">
        <f t="shared" si="2"/>
        <v>INSERT INTO OperationInput(OperationId,PartId,Quantity,MeasurementUnitId) VALUES('160', 'PN52384R10', '1', '5');</v>
      </c>
    </row>
    <row r="62" spans="1:6" ht="14.4" customHeight="1" x14ac:dyDescent="0.3">
      <c r="A62" s="4">
        <v>161</v>
      </c>
      <c r="B62" s="4" t="s">
        <v>192</v>
      </c>
      <c r="C62" s="4">
        <v>1</v>
      </c>
      <c r="D62" s="4">
        <v>5</v>
      </c>
      <c r="F62" t="str">
        <f t="shared" si="2"/>
        <v>INSERT INTO OperationInput(OperationId,PartId,Quantity,MeasurementUnitId) VALUES('161', 'IP12947A01', '1', '5');</v>
      </c>
    </row>
    <row r="63" spans="1:6" ht="14.4" customHeight="1" x14ac:dyDescent="0.3">
      <c r="A63" s="4">
        <v>161</v>
      </c>
      <c r="B63" s="4" t="s">
        <v>202</v>
      </c>
      <c r="C63" s="4">
        <v>5</v>
      </c>
      <c r="D63" s="4">
        <v>4</v>
      </c>
      <c r="F63" t="str">
        <f t="shared" si="2"/>
        <v>INSERT INTO OperationInput(OperationId,PartId,Quantity,MeasurementUnitId) VALUES('161', 'PN94561L67', '5', '4');</v>
      </c>
    </row>
    <row r="64" spans="1:6" ht="14.4" customHeight="1" x14ac:dyDescent="0.3">
      <c r="A64" s="4">
        <v>162</v>
      </c>
      <c r="B64" s="4" t="s">
        <v>199</v>
      </c>
      <c r="C64" s="4">
        <v>1</v>
      </c>
      <c r="D64" s="4">
        <v>5</v>
      </c>
      <c r="F64" t="str">
        <f t="shared" si="2"/>
        <v>INSERT INTO OperationInput(OperationId,PartId,Quantity,MeasurementUnitId) VALUES('162', 'IP12947A32', '1', '5');</v>
      </c>
    </row>
    <row r="65" spans="1:6" ht="14.4" customHeight="1" x14ac:dyDescent="0.3">
      <c r="A65" s="4">
        <v>163</v>
      </c>
      <c r="B65" s="4" t="s">
        <v>200</v>
      </c>
      <c r="C65" s="4">
        <v>1</v>
      </c>
      <c r="D65" s="4">
        <v>5</v>
      </c>
      <c r="F65" t="str">
        <f t="shared" si="2"/>
        <v>INSERT INTO OperationInput(OperationId,PartId,Quantity,MeasurementUnitId) VALUES('163', 'IP12947A33', '1', '5');</v>
      </c>
    </row>
    <row r="66" spans="1:6" ht="14.4" customHeight="1" x14ac:dyDescent="0.3">
      <c r="A66" s="4">
        <v>163</v>
      </c>
      <c r="B66" s="4" t="s">
        <v>140</v>
      </c>
      <c r="C66" s="4">
        <v>1</v>
      </c>
      <c r="D66" s="4">
        <v>5</v>
      </c>
      <c r="F66" t="str">
        <f t="shared" si="2"/>
        <v>INSERT INTO OperationInput(OperationId,PartId,Quantity,MeasurementUnitId) VALUES('163', 'PN18324C51', '1', '5');</v>
      </c>
    </row>
    <row r="67" spans="1:6" ht="14.4" customHeight="1" x14ac:dyDescent="0.3">
      <c r="A67" s="4">
        <v>164</v>
      </c>
      <c r="B67" s="4" t="s">
        <v>201</v>
      </c>
      <c r="C67" s="4">
        <v>1</v>
      </c>
      <c r="D67" s="4">
        <v>5</v>
      </c>
      <c r="F67" t="str">
        <f t="shared" si="2"/>
        <v>INSERT INTO OperationInput(OperationId,PartId,Quantity,MeasurementUnitId) VALUES('164', 'IP12947A34', '1', '5');</v>
      </c>
    </row>
    <row r="68" spans="1:6" ht="14.4" customHeight="1" x14ac:dyDescent="0.3">
      <c r="A68" s="4">
        <v>170</v>
      </c>
      <c r="B68" s="4" t="s">
        <v>186</v>
      </c>
      <c r="C68" s="4">
        <v>1</v>
      </c>
      <c r="D68" s="4">
        <v>5</v>
      </c>
      <c r="F68" t="str">
        <f t="shared" si="2"/>
        <v>INSERT INTO OperationInput(OperationId,PartId,Quantity,MeasurementUnitId) VALUES('170', 'AS12946S20', '1', '5');</v>
      </c>
    </row>
    <row r="69" spans="1:6" ht="14.4" customHeight="1" x14ac:dyDescent="0.3">
      <c r="A69" s="4">
        <v>170</v>
      </c>
      <c r="B69" s="4" t="s">
        <v>187</v>
      </c>
      <c r="C69" s="4">
        <v>1</v>
      </c>
      <c r="D69" s="4">
        <v>5</v>
      </c>
      <c r="F69" t="str">
        <f t="shared" si="2"/>
        <v>INSERT INTO OperationInput(OperationId,PartId,Quantity,MeasurementUnitId) VALUES('170', 'AS12947S20', '1', '5');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D47"/>
  <sheetViews>
    <sheetView topLeftCell="A23" workbookViewId="0">
      <selection activeCell="D22" sqref="D22:D47"/>
    </sheetView>
  </sheetViews>
  <sheetFormatPr defaultRowHeight="14.4" x14ac:dyDescent="0.3"/>
  <cols>
    <col min="1" max="1" width="14.21875" bestFit="1" customWidth="1"/>
    <col min="2" max="2" width="23" customWidth="1"/>
    <col min="3" max="5" width="14.44140625" bestFit="1" customWidth="1"/>
  </cols>
  <sheetData>
    <row r="1" spans="1:4" x14ac:dyDescent="0.3">
      <c r="A1" t="s">
        <v>127</v>
      </c>
      <c r="B1" t="s">
        <v>14</v>
      </c>
    </row>
    <row r="2" spans="1:4" x14ac:dyDescent="0.3">
      <c r="A2">
        <v>5647</v>
      </c>
      <c r="B2" t="s">
        <v>41</v>
      </c>
      <c r="D2" t="str">
        <f>"INSERT INTO OperationType(" &amp; $A$1 &amp; "," &amp; $B$1 &amp; ") VALUES(" &amp; A2 &amp; ", '" &amp; B2 &amp; "');"</f>
        <v>INSERT INTO OperationType(Id,Description) VALUES(5647, 'Disc cutting');</v>
      </c>
    </row>
    <row r="3" spans="1:4" x14ac:dyDescent="0.3">
      <c r="A3">
        <v>5649</v>
      </c>
      <c r="B3" t="s">
        <v>42</v>
      </c>
      <c r="D3" t="str">
        <f t="shared" ref="D3:D19" si="0">"INSERT INTO OperationType(" &amp; $A$1 &amp; "," &amp; $B$1 &amp; ") VALUES(" &amp; A3 &amp; ", '" &amp; B3 &amp; "');"</f>
        <v>INSERT INTO OperationType(Id,Description) VALUES(5649, 'Initial pot base pressing');</v>
      </c>
    </row>
    <row r="4" spans="1:4" x14ac:dyDescent="0.3">
      <c r="A4">
        <v>5651</v>
      </c>
      <c r="B4" t="s">
        <v>43</v>
      </c>
      <c r="D4" t="str">
        <f t="shared" si="0"/>
        <v>INSERT INTO OperationType(Id,Description) VALUES(5651, 'Final pot base pressing');</v>
      </c>
    </row>
    <row r="5" spans="1:4" x14ac:dyDescent="0.3">
      <c r="A5">
        <v>5653</v>
      </c>
      <c r="B5" t="s">
        <v>46</v>
      </c>
      <c r="D5" t="str">
        <f t="shared" si="0"/>
        <v>INSERT INTO OperationType(Id,Description) VALUES(5653, 'Pot base finishing');</v>
      </c>
    </row>
    <row r="6" spans="1:4" x14ac:dyDescent="0.3">
      <c r="A6">
        <v>5655</v>
      </c>
      <c r="B6" t="s">
        <v>44</v>
      </c>
      <c r="D6" t="str">
        <f t="shared" si="0"/>
        <v>INSERT INTO OperationType(Id,Description) VALUES(5655, 'Lid pressing');</v>
      </c>
    </row>
    <row r="7" spans="1:4" x14ac:dyDescent="0.3">
      <c r="A7">
        <v>5657</v>
      </c>
      <c r="B7" t="s">
        <v>45</v>
      </c>
      <c r="D7" t="str">
        <f t="shared" si="0"/>
        <v>INSERT INTO OperationType(Id,Description) VALUES(5657, 'Lid finishing');</v>
      </c>
    </row>
    <row r="8" spans="1:4" x14ac:dyDescent="0.3">
      <c r="A8">
        <v>5659</v>
      </c>
      <c r="B8" t="s">
        <v>47</v>
      </c>
      <c r="D8" t="str">
        <f t="shared" si="0"/>
        <v>INSERT INTO OperationType(Id,Description) VALUES(5659, 'Pot handles riveting');</v>
      </c>
    </row>
    <row r="9" spans="1:4" x14ac:dyDescent="0.3">
      <c r="A9">
        <v>5661</v>
      </c>
      <c r="B9" t="s">
        <v>75</v>
      </c>
      <c r="D9" t="str">
        <f t="shared" si="0"/>
        <v>INSERT INTO OperationType(Id,Description) VALUES(5661, 'Lid handle screw');</v>
      </c>
    </row>
    <row r="10" spans="1:4" x14ac:dyDescent="0.3">
      <c r="A10">
        <v>5663</v>
      </c>
      <c r="B10" t="s">
        <v>48</v>
      </c>
      <c r="D10" t="str">
        <f t="shared" si="0"/>
        <v>INSERT INTO OperationType(Id,Description) VALUES(5663, 'Pot test and packaging');</v>
      </c>
    </row>
    <row r="11" spans="1:4" x14ac:dyDescent="0.3">
      <c r="A11">
        <v>5665</v>
      </c>
      <c r="B11" t="s">
        <v>56</v>
      </c>
      <c r="D11" t="str">
        <f t="shared" si="0"/>
        <v>INSERT INTO OperationType(Id,Description) VALUES(5665, 'Handle welding');</v>
      </c>
    </row>
    <row r="12" spans="1:4" x14ac:dyDescent="0.3">
      <c r="A12">
        <v>5667</v>
      </c>
      <c r="B12" t="s">
        <v>57</v>
      </c>
      <c r="D12" t="str">
        <f t="shared" si="0"/>
        <v>INSERT INTO OperationType(Id,Description) VALUES(5667, 'Lid polishing');</v>
      </c>
    </row>
    <row r="13" spans="1:4" x14ac:dyDescent="0.3">
      <c r="A13">
        <v>5669</v>
      </c>
      <c r="B13" t="s">
        <v>58</v>
      </c>
      <c r="D13" t="str">
        <f t="shared" si="0"/>
        <v>INSERT INTO OperationType(Id,Description) VALUES(5669, 'Pot base polishing');</v>
      </c>
    </row>
    <row r="14" spans="1:4" x14ac:dyDescent="0.3">
      <c r="A14">
        <v>5671</v>
      </c>
      <c r="B14" t="s">
        <v>59</v>
      </c>
      <c r="D14" t="str">
        <f t="shared" si="0"/>
        <v>INSERT INTO OperationType(Id,Description) VALUES(5671, 'Teflon painting');</v>
      </c>
    </row>
    <row r="15" spans="1:4" x14ac:dyDescent="0.3">
      <c r="A15">
        <v>5681</v>
      </c>
      <c r="B15" t="s">
        <v>178</v>
      </c>
      <c r="D15" t="str">
        <f t="shared" si="0"/>
        <v>INSERT INTO OperationType(Id,Description) VALUES(5681, 'Initial pan base pressing');</v>
      </c>
    </row>
    <row r="16" spans="1:4" x14ac:dyDescent="0.3">
      <c r="A16">
        <v>5682</v>
      </c>
      <c r="B16" t="s">
        <v>179</v>
      </c>
      <c r="D16" t="str">
        <f t="shared" si="0"/>
        <v>INSERT INTO OperationType(Id,Description) VALUES(5682, 'Final pan base pressing');</v>
      </c>
    </row>
    <row r="17" spans="1:4" x14ac:dyDescent="0.3">
      <c r="A17">
        <v>5683</v>
      </c>
      <c r="B17" t="s">
        <v>180</v>
      </c>
      <c r="D17" t="str">
        <f t="shared" si="0"/>
        <v>INSERT INTO OperationType(Id,Description) VALUES(5683, 'Pan base finishing');</v>
      </c>
    </row>
    <row r="18" spans="1:4" x14ac:dyDescent="0.3">
      <c r="A18">
        <v>5685</v>
      </c>
      <c r="B18" t="s">
        <v>223</v>
      </c>
      <c r="D18" t="str">
        <f t="shared" si="0"/>
        <v>INSERT INTO OperationType(Id,Description) VALUES(5685, 'Handle Gluing');</v>
      </c>
    </row>
    <row r="19" spans="1:4" x14ac:dyDescent="0.3">
      <c r="A19">
        <v>5688</v>
      </c>
      <c r="B19" t="s">
        <v>181</v>
      </c>
      <c r="D19" t="str">
        <f t="shared" si="0"/>
        <v>INSERT INTO OperationType(Id,Description) VALUES(5688, 'Pan test and packaging');</v>
      </c>
    </row>
    <row r="21" spans="1:4" x14ac:dyDescent="0.3">
      <c r="A21" t="s">
        <v>226</v>
      </c>
      <c r="B21" t="s">
        <v>139</v>
      </c>
    </row>
    <row r="22" spans="1:4" x14ac:dyDescent="0.3">
      <c r="A22">
        <v>5647</v>
      </c>
      <c r="B22" t="s">
        <v>27</v>
      </c>
      <c r="D22" t="str">
        <f>"INSERT INTO OperationType_WorkstationType(" &amp; $A$21 &amp; "," &amp; $B$21 &amp; ") VALUES(" &amp; A22 &amp; ", '" &amp; B22 &amp; "');"</f>
        <v>INSERT INTO OperationType_WorkstationType(OperationTypeId,WorkstationTypeId) VALUES(5647, 'A4578');</v>
      </c>
    </row>
    <row r="23" spans="1:4" x14ac:dyDescent="0.3">
      <c r="A23">
        <v>5647</v>
      </c>
      <c r="B23" t="s">
        <v>32</v>
      </c>
      <c r="D23" t="str">
        <f t="shared" ref="D23:D47" si="1">"INSERT INTO OperationType_WorkstationType(" &amp; $A$21 &amp; "," &amp; $B$21 &amp; ") VALUES(" &amp; A23 &amp; ", '" &amp; B23 &amp; "');"</f>
        <v>INSERT INTO OperationType_WorkstationType(OperationTypeId,WorkstationTypeId) VALUES(5647, 'A4588');</v>
      </c>
    </row>
    <row r="24" spans="1:4" x14ac:dyDescent="0.3">
      <c r="A24">
        <v>5647</v>
      </c>
      <c r="B24" t="s">
        <v>34</v>
      </c>
      <c r="D24" t="str">
        <f t="shared" si="1"/>
        <v>INSERT INTO OperationType_WorkstationType(OperationTypeId,WorkstationTypeId) VALUES(5647, 'A4598');</v>
      </c>
    </row>
    <row r="25" spans="1:4" x14ac:dyDescent="0.3">
      <c r="A25">
        <v>5649</v>
      </c>
      <c r="B25" t="s">
        <v>32</v>
      </c>
      <c r="D25" t="str">
        <f t="shared" si="1"/>
        <v>INSERT INTO OperationType_WorkstationType(OperationTypeId,WorkstationTypeId) VALUES(5649, 'A4588');</v>
      </c>
    </row>
    <row r="26" spans="1:4" x14ac:dyDescent="0.3">
      <c r="A26">
        <v>5649</v>
      </c>
      <c r="B26" t="s">
        <v>34</v>
      </c>
      <c r="D26" t="str">
        <f t="shared" si="1"/>
        <v>INSERT INTO OperationType_WorkstationType(OperationTypeId,WorkstationTypeId) VALUES(5649, 'A4598');</v>
      </c>
    </row>
    <row r="27" spans="1:4" x14ac:dyDescent="0.3">
      <c r="A27">
        <v>5651</v>
      </c>
      <c r="B27" t="s">
        <v>32</v>
      </c>
      <c r="D27" t="str">
        <f t="shared" si="1"/>
        <v>INSERT INTO OperationType_WorkstationType(OperationTypeId,WorkstationTypeId) VALUES(5651, 'A4588');</v>
      </c>
    </row>
    <row r="28" spans="1:4" x14ac:dyDescent="0.3">
      <c r="A28">
        <v>5651</v>
      </c>
      <c r="B28" t="s">
        <v>34</v>
      </c>
      <c r="D28" t="str">
        <f t="shared" si="1"/>
        <v>INSERT INTO OperationType_WorkstationType(OperationTypeId,WorkstationTypeId) VALUES(5651, 'A4598');</v>
      </c>
    </row>
    <row r="29" spans="1:4" x14ac:dyDescent="0.3">
      <c r="A29">
        <v>5653</v>
      </c>
      <c r="B29" t="s">
        <v>53</v>
      </c>
      <c r="D29" t="str">
        <f t="shared" si="1"/>
        <v>INSERT INTO OperationType_WorkstationType(OperationTypeId,WorkstationTypeId) VALUES(5653, 'C5637');</v>
      </c>
    </row>
    <row r="30" spans="1:4" x14ac:dyDescent="0.3">
      <c r="A30">
        <v>5655</v>
      </c>
      <c r="B30" t="s">
        <v>32</v>
      </c>
      <c r="D30" t="str">
        <f t="shared" si="1"/>
        <v>INSERT INTO OperationType_WorkstationType(OperationTypeId,WorkstationTypeId) VALUES(5655, 'A4588');</v>
      </c>
    </row>
    <row r="31" spans="1:4" x14ac:dyDescent="0.3">
      <c r="A31">
        <v>5665</v>
      </c>
      <c r="B31" t="s">
        <v>55</v>
      </c>
      <c r="D31" t="str">
        <f t="shared" si="1"/>
        <v>INSERT INTO OperationType_WorkstationType(OperationTypeId,WorkstationTypeId) VALUES(5665, 'D9123');</v>
      </c>
    </row>
    <row r="32" spans="1:4" x14ac:dyDescent="0.3">
      <c r="A32">
        <v>5655</v>
      </c>
      <c r="B32" t="s">
        <v>34</v>
      </c>
      <c r="D32" t="str">
        <f t="shared" si="1"/>
        <v>INSERT INTO OperationType_WorkstationType(OperationTypeId,WorkstationTypeId) VALUES(5655, 'A4598');</v>
      </c>
    </row>
    <row r="33" spans="1:4" x14ac:dyDescent="0.3">
      <c r="A33">
        <v>5657</v>
      </c>
      <c r="B33" t="s">
        <v>53</v>
      </c>
      <c r="D33" t="str">
        <f t="shared" si="1"/>
        <v>INSERT INTO OperationType_WorkstationType(OperationTypeId,WorkstationTypeId) VALUES(5657, 'C5637');</v>
      </c>
    </row>
    <row r="34" spans="1:4" x14ac:dyDescent="0.3">
      <c r="A34">
        <v>5659</v>
      </c>
      <c r="B34" t="s">
        <v>40</v>
      </c>
      <c r="D34" t="str">
        <f t="shared" si="1"/>
        <v>INSERT INTO OperationType_WorkstationType(OperationTypeId,WorkstationTypeId) VALUES(5659, 'S3271');</v>
      </c>
    </row>
    <row r="35" spans="1:4" x14ac:dyDescent="0.3">
      <c r="A35">
        <v>5661</v>
      </c>
      <c r="B35" t="s">
        <v>74</v>
      </c>
      <c r="D35" t="str">
        <f t="shared" si="1"/>
        <v>INSERT INTO OperationType_WorkstationType(OperationTypeId,WorkstationTypeId) VALUES(5661, 'T3452');</v>
      </c>
    </row>
    <row r="36" spans="1:4" x14ac:dyDescent="0.3">
      <c r="A36">
        <v>5663</v>
      </c>
      <c r="B36" t="s">
        <v>52</v>
      </c>
      <c r="D36" t="str">
        <f t="shared" si="1"/>
        <v>INSERT INTO OperationType_WorkstationType(OperationTypeId,WorkstationTypeId) VALUES(5663, 'K3675');</v>
      </c>
    </row>
    <row r="37" spans="1:4" x14ac:dyDescent="0.3">
      <c r="A37">
        <v>5667</v>
      </c>
      <c r="B37" t="s">
        <v>63</v>
      </c>
      <c r="D37" t="str">
        <f t="shared" si="1"/>
        <v>INSERT INTO OperationType_WorkstationType(OperationTypeId,WorkstationTypeId) VALUES(5667, 'Q3547');</v>
      </c>
    </row>
    <row r="38" spans="1:4" x14ac:dyDescent="0.3">
      <c r="A38">
        <v>5669</v>
      </c>
      <c r="B38" t="s">
        <v>63</v>
      </c>
      <c r="D38" t="str">
        <f t="shared" si="1"/>
        <v>INSERT INTO OperationType_WorkstationType(OperationTypeId,WorkstationTypeId) VALUES(5669, 'Q3547');</v>
      </c>
    </row>
    <row r="39" spans="1:4" x14ac:dyDescent="0.3">
      <c r="A39">
        <v>5671</v>
      </c>
      <c r="B39" t="s">
        <v>62</v>
      </c>
      <c r="D39" t="str">
        <f t="shared" si="1"/>
        <v>INSERT INTO OperationType_WorkstationType(OperationTypeId,WorkstationTypeId) VALUES(5671, 'Q5478');</v>
      </c>
    </row>
    <row r="40" spans="1:4" x14ac:dyDescent="0.3">
      <c r="A40">
        <v>5681</v>
      </c>
      <c r="B40" t="s">
        <v>32</v>
      </c>
      <c r="D40" t="str">
        <f t="shared" si="1"/>
        <v>INSERT INTO OperationType_WorkstationType(OperationTypeId,WorkstationTypeId) VALUES(5681, 'A4588');</v>
      </c>
    </row>
    <row r="41" spans="1:4" x14ac:dyDescent="0.3">
      <c r="A41">
        <v>5681</v>
      </c>
      <c r="B41" t="s">
        <v>34</v>
      </c>
      <c r="D41" t="str">
        <f t="shared" si="1"/>
        <v>INSERT INTO OperationType_WorkstationType(OperationTypeId,WorkstationTypeId) VALUES(5681, 'A4598');</v>
      </c>
    </row>
    <row r="42" spans="1:4" x14ac:dyDescent="0.3">
      <c r="A42">
        <v>5682</v>
      </c>
      <c r="B42" t="s">
        <v>32</v>
      </c>
      <c r="D42" t="str">
        <f t="shared" si="1"/>
        <v>INSERT INTO OperationType_WorkstationType(OperationTypeId,WorkstationTypeId) VALUES(5682, 'A4588');</v>
      </c>
    </row>
    <row r="43" spans="1:4" x14ac:dyDescent="0.3">
      <c r="A43">
        <v>5682</v>
      </c>
      <c r="B43" t="s">
        <v>34</v>
      </c>
      <c r="D43" t="str">
        <f t="shared" si="1"/>
        <v>INSERT INTO OperationType_WorkstationType(OperationTypeId,WorkstationTypeId) VALUES(5682, 'A4598');</v>
      </c>
    </row>
    <row r="44" spans="1:4" x14ac:dyDescent="0.3">
      <c r="A44">
        <v>5683</v>
      </c>
      <c r="B44" t="s">
        <v>53</v>
      </c>
      <c r="D44" t="str">
        <f t="shared" si="1"/>
        <v>INSERT INTO OperationType_WorkstationType(OperationTypeId,WorkstationTypeId) VALUES(5683, 'C5637');</v>
      </c>
    </row>
    <row r="45" spans="1:4" x14ac:dyDescent="0.3">
      <c r="A45">
        <v>5685</v>
      </c>
      <c r="B45" t="s">
        <v>55</v>
      </c>
      <c r="D45" t="str">
        <f t="shared" si="1"/>
        <v>INSERT INTO OperationType_WorkstationType(OperationTypeId,WorkstationTypeId) VALUES(5685, 'D9123');</v>
      </c>
    </row>
    <row r="46" spans="1:4" x14ac:dyDescent="0.3">
      <c r="A46">
        <v>5688</v>
      </c>
      <c r="B46" t="s">
        <v>52</v>
      </c>
      <c r="D46" t="str">
        <f t="shared" si="1"/>
        <v>INSERT INTO OperationType_WorkstationType(OperationTypeId,WorkstationTypeId) VALUES(5688, 'K3675');</v>
      </c>
    </row>
    <row r="47" spans="1:4" x14ac:dyDescent="0.3">
      <c r="A47">
        <v>5655</v>
      </c>
      <c r="B47" t="s">
        <v>34</v>
      </c>
      <c r="D47" t="str">
        <f t="shared" si="1"/>
        <v>INSERT INTO OperationType_WorkstationType(OperationTypeId,WorkstationTypeId) VALUES(5655, 'A4598');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AEFE7FC9D8B84EBE55524C48F58D03" ma:contentTypeVersion="15" ma:contentTypeDescription="Create a new document." ma:contentTypeScope="" ma:versionID="497854f89e4a3d7bf883e8e815c91d37">
  <xsd:schema xmlns:xsd="http://www.w3.org/2001/XMLSchema" xmlns:xs="http://www.w3.org/2001/XMLSchema" xmlns:p="http://schemas.microsoft.com/office/2006/metadata/properties" xmlns:ns3="6d3c5dfb-1cc0-4432-86cb-2a9d0e8e17b0" xmlns:ns4="c83fef03-7e53-47dc-8a06-28f89aa017e1" targetNamespace="http://schemas.microsoft.com/office/2006/metadata/properties" ma:root="true" ma:fieldsID="19b7ffbcacb703e844d38f10494d74a9" ns3:_="" ns4:_="">
    <xsd:import namespace="6d3c5dfb-1cc0-4432-86cb-2a9d0e8e17b0"/>
    <xsd:import namespace="c83fef03-7e53-47dc-8a06-28f89aa017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3c5dfb-1cc0-4432-86cb-2a9d0e8e17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3fef03-7e53-47dc-8a06-28f89aa017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3c5dfb-1cc0-4432-86cb-2a9d0e8e17b0" xsi:nil="true"/>
  </documentManagement>
</p:properties>
</file>

<file path=customXml/itemProps1.xml><?xml version="1.0" encoding="utf-8"?>
<ds:datastoreItem xmlns:ds="http://schemas.openxmlformats.org/officeDocument/2006/customXml" ds:itemID="{53C8F835-22B2-4A5C-B33C-2EBD4DAC1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BE2CCF-9747-4435-B7C5-28A62B986C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3c5dfb-1cc0-4432-86cb-2a9d0e8e17b0"/>
    <ds:schemaRef ds:uri="c83fef03-7e53-47dc-8a06-28f89aa017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7026BE-4F45-4595-B98C-E9D8129D4591}">
  <ds:schemaRefs>
    <ds:schemaRef ds:uri="http://schemas.microsoft.com/office/2006/metadata/properties"/>
    <ds:schemaRef ds:uri="http://www.w3.org/XML/1998/namespace"/>
    <ds:schemaRef ds:uri="6d3c5dfb-1cc0-4432-86cb-2a9d0e8e17b0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c83fef03-7e53-47dc-8a06-28f89aa017e1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11</vt:i4>
      </vt:variant>
    </vt:vector>
  </HeadingPairs>
  <TitlesOfParts>
    <vt:vector size="11" baseType="lpstr">
      <vt:lpstr>Customers</vt:lpstr>
      <vt:lpstr>Address</vt:lpstr>
      <vt:lpstr>Orders</vt:lpstr>
      <vt:lpstr>Product_Family</vt:lpstr>
      <vt:lpstr>Products</vt:lpstr>
      <vt:lpstr>Part</vt:lpstr>
      <vt:lpstr>Colour Material Size</vt:lpstr>
      <vt:lpstr>Operations|BOO</vt:lpstr>
      <vt:lpstr>Operation Types</vt:lpstr>
      <vt:lpstr>WorkstationTypes</vt:lpstr>
      <vt:lpstr>Workstations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Rodrigo Silva (1201532)</cp:lastModifiedBy>
  <dcterms:created xsi:type="dcterms:W3CDTF">2024-10-15T18:17:29Z</dcterms:created>
  <dcterms:modified xsi:type="dcterms:W3CDTF">2024-11-22T15:13:16Z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0x0101005CAEFE7FC9D8B84EBE55524C48F58D03</vt:lpwstr>
  </property>
</Properties>
</file>