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os\bddad2024\Sprint 1\USBD04\Inserts\"/>
    </mc:Choice>
  </mc:AlternateContent>
  <xr:revisionPtr revIDLastSave="0" documentId="13_ncr:1_{8480A40B-7C66-4AAE-91DD-D686C8F6005E}" xr6:coauthVersionLast="47" xr6:coauthVersionMax="47" xr10:uidLastSave="{00000000-0000-0000-0000-000000000000}"/>
  <bookViews>
    <workbookView xWindow="-108" yWindow="-108" windowWidth="23256" windowHeight="12576" tabRatio="700" firstSheet="2" activeTab="10" xr2:uid="{96054C54-0AC6-4E0E-AB4B-5CA509897BDA}"/>
  </bookViews>
  <sheets>
    <sheet name="Clients" sheetId="1" r:id="rId1"/>
    <sheet name="Address" sheetId="15" r:id="rId2"/>
    <sheet name="Orders" sheetId="2" r:id="rId3"/>
    <sheet name="Product_Family" sheetId="10" r:id="rId4"/>
    <sheet name="Products" sheetId="8" r:id="rId5"/>
    <sheet name="Component" sheetId="9" r:id="rId6"/>
    <sheet name="Colour Material Size" sheetId="11" r:id="rId7"/>
    <sheet name="Operations" sheetId="3" r:id="rId8"/>
    <sheet name="WorkstationTypes" sheetId="4" r:id="rId9"/>
    <sheet name="BOM" sheetId="6" r:id="rId10"/>
    <sheet name="BOO" sheetId="7" r:id="rId11"/>
    <sheet name="Workstation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1" l="1"/>
  <c r="G53" i="11"/>
  <c r="G54" i="11"/>
  <c r="G55" i="11"/>
  <c r="G56" i="11"/>
  <c r="G57" i="11"/>
  <c r="G58" i="11"/>
  <c r="G51" i="11"/>
  <c r="G40" i="11"/>
  <c r="G41" i="11"/>
  <c r="G42" i="11"/>
  <c r="G43" i="11"/>
  <c r="G44" i="11"/>
  <c r="G45" i="11"/>
  <c r="G46" i="11"/>
  <c r="G47" i="11"/>
  <c r="G48" i="11"/>
  <c r="G39" i="11"/>
  <c r="D27" i="11"/>
  <c r="D28" i="11"/>
  <c r="D29" i="11"/>
  <c r="D30" i="11"/>
  <c r="D31" i="11"/>
  <c r="D18" i="11"/>
  <c r="D19" i="11"/>
  <c r="D20" i="11"/>
  <c r="D21" i="11"/>
  <c r="D22" i="11"/>
  <c r="D23" i="11"/>
  <c r="D13" i="11"/>
  <c r="D17" i="11"/>
  <c r="D8" i="11"/>
  <c r="D5" i="11"/>
  <c r="D35" i="11"/>
  <c r="D36" i="11"/>
  <c r="D34" i="11"/>
  <c r="D12" i="11"/>
  <c r="D14" i="11"/>
  <c r="D11" i="11"/>
  <c r="D2" i="11"/>
  <c r="D8" i="9"/>
  <c r="E8" i="6"/>
  <c r="E9" i="6"/>
  <c r="E10" i="6"/>
  <c r="E11" i="6"/>
  <c r="E12" i="6"/>
  <c r="E13" i="6"/>
  <c r="E3" i="7"/>
  <c r="E4" i="7"/>
  <c r="E5" i="7"/>
  <c r="E6" i="7"/>
  <c r="E7" i="7"/>
  <c r="E8" i="7"/>
  <c r="E9" i="7"/>
  <c r="E10" i="7"/>
  <c r="E11" i="7"/>
  <c r="E12" i="7"/>
  <c r="E13" i="7"/>
  <c r="E2" i="7"/>
  <c r="E3" i="6"/>
  <c r="E4" i="6"/>
  <c r="E5" i="6"/>
  <c r="E6" i="6"/>
  <c r="E7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2" i="4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18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D3" i="9"/>
  <c r="D4" i="9"/>
  <c r="D5" i="9"/>
  <c r="D6" i="9"/>
  <c r="D7" i="9"/>
  <c r="D2" i="9"/>
  <c r="D3" i="10"/>
  <c r="D4" i="10"/>
  <c r="D2" i="10"/>
  <c r="F3" i="8"/>
  <c r="F4" i="8"/>
  <c r="F5" i="8"/>
  <c r="F6" i="8"/>
  <c r="F7" i="8"/>
  <c r="F2" i="8"/>
  <c r="D15" i="15"/>
  <c r="D14" i="15"/>
  <c r="D9" i="15"/>
  <c r="D10" i="15"/>
  <c r="D11" i="15"/>
  <c r="D8" i="15"/>
  <c r="G3" i="15"/>
  <c r="G4" i="15"/>
  <c r="G5" i="15"/>
  <c r="G2" i="15"/>
  <c r="E13" i="2"/>
  <c r="E14" i="2"/>
  <c r="E15" i="2"/>
  <c r="E16" i="2"/>
  <c r="E17" i="2"/>
  <c r="E18" i="2"/>
  <c r="E12" i="2"/>
  <c r="G3" i="2"/>
  <c r="G4" i="2"/>
  <c r="G5" i="2"/>
  <c r="G6" i="2"/>
  <c r="G7" i="2"/>
  <c r="G8" i="2"/>
  <c r="G2" i="2"/>
  <c r="I3" i="1"/>
  <c r="I4" i="1"/>
  <c r="I5" i="1"/>
  <c r="I2" i="1"/>
  <c r="D9" i="1"/>
  <c r="D8" i="1"/>
</calcChain>
</file>

<file path=xl/sharedStrings.xml><?xml version="1.0" encoding="utf-8"?>
<sst xmlns="http://schemas.openxmlformats.org/spreadsheetml/2006/main" count="354" uniqueCount="171">
  <si>
    <t>Name</t>
  </si>
  <si>
    <t>ZIP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</si>
  <si>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</si>
  <si>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</si>
  <si>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</si>
  <si>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</si>
  <si>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</si>
  <si>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</si>
  <si>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</si>
  <si>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</si>
  <si>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</si>
  <si>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</si>
  <si>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</si>
  <si>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</si>
  <si>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Town</t>
  </si>
  <si>
    <t>Country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</si>
  <si>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</si>
  <si>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</si>
  <si>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</si>
  <si>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</si>
  <si>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</si>
  <si>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</si>
  <si>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</si>
  <si>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</si>
  <si>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</si>
  <si>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</si>
  <si>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</si>
  <si>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</si>
  <si>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</si>
  <si>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</si>
  <si>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</si>
  <si>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WSID</t>
  </si>
  <si>
    <t>WTID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</si>
  <si>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</si>
  <si>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</si>
  <si>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</si>
  <si>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</si>
  <si>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</si>
  <si>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</si>
  <si>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</si>
  <si>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</si>
  <si>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</si>
  <si>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</si>
  <si>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</si>
  <si>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</si>
  <si>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</si>
  <si>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</si>
  <si>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</si>
  <si>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</si>
  <si>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</si>
  <si>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</si>
  <si>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</si>
  <si>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</si>
  <si>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</si>
  <si>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</si>
  <si>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</si>
  <si>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</si>
  <si>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</si>
  <si>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</si>
  <si>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</si>
  <si>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</si>
  <si>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</si>
  <si>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</si>
  <si>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</si>
  <si>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</si>
  <si>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</si>
  <si>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</si>
  <si>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</si>
  <si>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</si>
  <si>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</si>
  <si>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</si>
  <si>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PartNumber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</si>
  <si>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</si>
  <si>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</si>
  <si>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</si>
  <si>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</si>
  <si>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</si>
  <si>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</si>
  <si>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</si>
  <si>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</si>
  <si>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</si>
  <si>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</si>
  <si>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</si>
  <si>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</si>
  <si>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</si>
  <si>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</si>
  <si>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</si>
  <si>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</si>
  <si>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</si>
  <si>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</si>
  <si>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</si>
  <si>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</si>
  <si>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</si>
  <si>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</si>
  <si>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</si>
  <si>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</si>
  <si>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</si>
  <si>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</si>
  <si>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</si>
  <si>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</si>
  <si>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</si>
  <si>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</si>
  <si>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</si>
  <si>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</si>
  <si>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</si>
  <si>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</si>
  <si>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</si>
  <si>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</si>
  <si>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</si>
  <si>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</si>
  <si>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</si>
  <si>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</si>
  <si>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</si>
  <si>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</si>
  <si>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</si>
  <si>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</si>
  <si>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</si>
  <si>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</si>
  <si>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</si>
  <si>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</si>
  <si>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</si>
  <si>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</si>
  <si>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</si>
  <si>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</si>
  <si>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</si>
  <si>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</si>
  <si>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</si>
  <si>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</si>
  <si>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</si>
  <si>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</si>
  <si>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</si>
  <si>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</si>
  <si>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</si>
  <si>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</si>
  <si>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</si>
  <si>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</si>
  <si>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</si>
  <si>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</si>
  <si>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</si>
  <si>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</si>
  <si>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</si>
  <si>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</si>
  <si>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CustumerId</t>
  </si>
  <si>
    <t>ProductId</t>
  </si>
  <si>
    <t>OrderId</t>
  </si>
  <si>
    <t>ProductFamilyId</t>
  </si>
  <si>
    <t>Pot</t>
  </si>
  <si>
    <t>Pan</t>
  </si>
  <si>
    <t>Lid</t>
  </si>
  <si>
    <t>OperationId</t>
  </si>
  <si>
    <t>WorkstationTypeId</t>
  </si>
  <si>
    <t>ComponentNumber</t>
  </si>
  <si>
    <t>Operation_SequenceNumber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</si>
  <si>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</si>
  <si>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</si>
  <si>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</si>
  <si>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</si>
  <si>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</si>
  <si>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</si>
  <si>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</si>
  <si>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</si>
  <si>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</si>
  <si>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</si>
  <si>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</si>
  <si>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</si>
  <si>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</si>
  <si>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MeasuramentUnitId</t>
  </si>
  <si>
    <t>M6</t>
  </si>
  <si>
    <t>Depth</t>
  </si>
  <si>
    <t>Width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</si>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</sst>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I9"/>
  <sheetViews>
    <sheetView workbookViewId="0">
      <selection activeCell="I2" sqref="I2:I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19.6640625" bestFit="1" customWidth="1"/>
    <col min="7" max="7" width="11.33203125" customWidth="1"/>
  </cols>
  <sheetData>
    <row r="1" spans="1:9" x14ac:dyDescent="0.3">
      <c r="A1" t="s">
        <v>133</v>
      </c>
      <c r="B1" t="s">
        <v>138</v>
      </c>
      <c r="C1" t="s">
        <v>0</v>
      </c>
      <c r="D1" t="s">
        <v>2</v>
      </c>
      <c r="E1" t="s">
        <v>136</v>
      </c>
      <c r="F1" t="s">
        <v>137</v>
      </c>
      <c r="G1" t="s">
        <v>134</v>
      </c>
    </row>
    <row r="2" spans="1:9" x14ac:dyDescent="0.3">
      <c r="A2">
        <v>456</v>
      </c>
      <c r="B2">
        <v>2</v>
      </c>
      <c r="C2" t="s">
        <v>4</v>
      </c>
      <c r="D2" t="s">
        <v>3</v>
      </c>
      <c r="E2" t="s">
        <v>141</v>
      </c>
      <c r="F2" t="s">
        <v>141</v>
      </c>
      <c r="G2">
        <v>1</v>
      </c>
      <c r="I2" t="str">
        <f>"INSERT INTO Customer(" &amp; $A$1 &amp; "," &amp; $B$1 &amp; "," &amp; $C$1 &amp; "," &amp; $D$1 &amp; "," &amp; $G$1 &amp; "," &amp; $F$1 &amp; "," &amp; $G$1 &amp; ") VALUES('" &amp; A2 &amp; "', '" &amp; B2 &amp; "', '" &amp; C2 &amp; "', '" &amp; D2 &amp; "', '" &amp; E2 &amp; "', '" &amp; F2 &amp; "', '" &amp; G2 &amp; "')"</f>
        <v>INSERT INTO Customer(Id,CustomerTypeId,Name,VATIN,AddressId,Email,AddressId) VALUES('456', '2', 'Carvalho &amp; Carvalho, Lda', 'PT501245987', 'NULL', 'NULL', '1')</v>
      </c>
    </row>
    <row r="3" spans="1:9" x14ac:dyDescent="0.3">
      <c r="A3">
        <v>785</v>
      </c>
      <c r="B3">
        <v>2</v>
      </c>
      <c r="C3" t="s">
        <v>5</v>
      </c>
      <c r="D3" t="s">
        <v>6</v>
      </c>
      <c r="E3" t="s">
        <v>141</v>
      </c>
      <c r="F3" t="s">
        <v>141</v>
      </c>
      <c r="G3">
        <v>2</v>
      </c>
      <c r="I3" t="str">
        <f t="shared" ref="I3:I5" si="0">"INSERT INTO Customer(" &amp; $A$1 &amp; "," &amp; $B$1 &amp; "," &amp; $C$1 &amp; "," &amp; $D$1 &amp; "," &amp; $G$1 &amp; "," &amp; $F$1 &amp; "," &amp; $G$1 &amp; ") VALUES('" &amp; A3 &amp; "', '" &amp; B3 &amp; "', '" &amp; C3 &amp; "', '" &amp; D3 &amp; "', '" &amp; E3 &amp; "', '" &amp; F3 &amp; "', '" &amp; G3 &amp; "')"</f>
        <v>INSERT INTO Customer(Id,CustomerTypeId,Name,VATIN,AddressId,Email,AddressId) VALUES('785', '2', 'Tudo para a casa, Lda', 'PT501245488', 'NULL', 'NULL', '2')</v>
      </c>
    </row>
    <row r="4" spans="1:9" x14ac:dyDescent="0.3">
      <c r="A4">
        <v>657</v>
      </c>
      <c r="B4">
        <v>2</v>
      </c>
      <c r="C4" t="s">
        <v>131</v>
      </c>
      <c r="D4" t="s">
        <v>7</v>
      </c>
      <c r="E4" t="s">
        <v>141</v>
      </c>
      <c r="F4" t="s">
        <v>141</v>
      </c>
      <c r="G4">
        <v>3</v>
      </c>
      <c r="I4" t="str">
        <f t="shared" si="0"/>
        <v>INSERT INTO Customer(Id,CustomerTypeId,Name,VATIN,AddressId,Email,AddressId) VALUES('657', '2', 'Sair de Cena', 'PT501242417', 'NULL', 'NULL', '3')</v>
      </c>
    </row>
    <row r="5" spans="1:9" x14ac:dyDescent="0.3">
      <c r="A5">
        <v>348</v>
      </c>
      <c r="B5">
        <v>2</v>
      </c>
      <c r="C5" t="s">
        <v>8</v>
      </c>
      <c r="D5" t="s">
        <v>9</v>
      </c>
      <c r="E5" t="s">
        <v>141</v>
      </c>
      <c r="F5" t="s">
        <v>141</v>
      </c>
      <c r="G5">
        <v>4</v>
      </c>
      <c r="I5" t="str">
        <f t="shared" si="0"/>
        <v>INSERT INTO Customer(Id,CustomerTypeId,Name,VATIN,AddressId,Email,AddressId) VALUES('348', '2', 'U Fleku', 'CZ6451237810', 'NULL', 'NULL', '4')</v>
      </c>
    </row>
    <row r="7" spans="1:9" x14ac:dyDescent="0.3">
      <c r="A7" t="s">
        <v>133</v>
      </c>
      <c r="B7" t="s">
        <v>0</v>
      </c>
    </row>
    <row r="8" spans="1:9" x14ac:dyDescent="0.3">
      <c r="A8">
        <v>1</v>
      </c>
      <c r="B8" t="s">
        <v>139</v>
      </c>
      <c r="D8" t="str">
        <f>"INSERT INTO CustomerType(" &amp; $A$7 &amp; "," &amp; $B$7 &amp; ") VALUES('" &amp; A8 &amp; "', '" &amp; B8 &amp; "')"</f>
        <v>INSERT INTO CustomerType(Id,Name) VALUES('1', 'Individual')</v>
      </c>
    </row>
    <row r="9" spans="1:9" x14ac:dyDescent="0.3">
      <c r="A9">
        <v>2</v>
      </c>
      <c r="B9" t="s">
        <v>140</v>
      </c>
      <c r="D9" t="str">
        <f>"INSERT INTO CustomerType(" &amp; $A$7 &amp; "," &amp; $B$7 &amp; ") VALUES('" &amp; A9 &amp; "', '" &amp; B9 &amp; "')"</f>
        <v>INSERT INTO CustomerType(Id,Name) VALUES('2', 'Company')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FD3A-319E-497B-BBC6-9FC6F2F78F3D}">
  <dimension ref="A1:E13"/>
  <sheetViews>
    <sheetView workbookViewId="0">
      <selection activeCell="E2" sqref="E2:E13"/>
    </sheetView>
  </sheetViews>
  <sheetFormatPr defaultRowHeight="14.4" x14ac:dyDescent="0.3"/>
  <cols>
    <col min="1" max="1" width="14.21875" customWidth="1"/>
    <col min="2" max="2" width="17.77734375" customWidth="1"/>
    <col min="3" max="3" width="7.6640625" bestFit="1" customWidth="1"/>
  </cols>
  <sheetData>
    <row r="1" spans="1:5" x14ac:dyDescent="0.3">
      <c r="A1" t="s">
        <v>143</v>
      </c>
      <c r="B1" t="s">
        <v>151</v>
      </c>
      <c r="C1" t="s">
        <v>84</v>
      </c>
    </row>
    <row r="2" spans="1:5" x14ac:dyDescent="0.3">
      <c r="A2" t="s">
        <v>21</v>
      </c>
      <c r="B2" t="s">
        <v>82</v>
      </c>
      <c r="C2">
        <v>1</v>
      </c>
      <c r="E2" t="str">
        <f>"INSERT INTO BOM(" &amp; $A$1 &amp; "," &amp; $B$1 &amp; "," &amp; $C$1 &amp; ") VALUES('" &amp; A2 &amp; "', '" &amp; B2 &amp; "', '" &amp; C2 &amp; "')"</f>
        <v>INSERT INTO BOM(ProductId,ComponentNumber,Quantity) VALUES('AS12945S22', 'PN12344A21', '1')</v>
      </c>
    </row>
    <row r="3" spans="1:5" x14ac:dyDescent="0.3">
      <c r="A3" t="s">
        <v>21</v>
      </c>
      <c r="B3" t="s">
        <v>89</v>
      </c>
      <c r="C3">
        <v>1</v>
      </c>
      <c r="E3" t="str">
        <f t="shared" ref="E3:E13" si="0">"INSERT INTO BOM(" &amp; $A$1 &amp; "," &amp; $B$1 &amp; "," &amp; $C$1 &amp; ") VALUES('" &amp; A3 &amp; "', '" &amp; B3 &amp; "', '" &amp; C3 &amp; "')"</f>
        <v>INSERT INTO BOM(ProductId,ComponentNumber,Quantity) VALUES('AS12945S22', 'PN52384R50', '1')</v>
      </c>
    </row>
    <row r="4" spans="1:5" x14ac:dyDescent="0.3">
      <c r="A4" t="s">
        <v>21</v>
      </c>
      <c r="B4" t="s">
        <v>90</v>
      </c>
      <c r="C4">
        <v>1</v>
      </c>
      <c r="E4" t="str">
        <f t="shared" si="0"/>
        <v>INSERT INTO BOM(ProductId,ComponentNumber,Quantity) VALUES('AS12945S22', 'PN52384R10', '1')</v>
      </c>
    </row>
    <row r="5" spans="1:5" x14ac:dyDescent="0.3">
      <c r="A5" t="s">
        <v>21</v>
      </c>
      <c r="B5" t="s">
        <v>87</v>
      </c>
      <c r="C5">
        <v>4</v>
      </c>
      <c r="E5" t="str">
        <f t="shared" si="0"/>
        <v>INSERT INTO BOM(ProductId,ComponentNumber,Quantity) VALUES('AS12945S22', 'PN18544A21', '4')</v>
      </c>
    </row>
    <row r="6" spans="1:5" x14ac:dyDescent="0.3">
      <c r="A6" t="s">
        <v>21</v>
      </c>
      <c r="B6" t="s">
        <v>91</v>
      </c>
      <c r="C6">
        <v>2</v>
      </c>
      <c r="E6" t="str">
        <f t="shared" si="0"/>
        <v>INSERT INTO BOM(ProductId,ComponentNumber,Quantity) VALUES('AS12945S22', 'PN18544C21', '2')</v>
      </c>
    </row>
    <row r="7" spans="1:5" x14ac:dyDescent="0.3">
      <c r="A7" t="s">
        <v>21</v>
      </c>
      <c r="B7" t="s">
        <v>92</v>
      </c>
      <c r="C7">
        <v>1</v>
      </c>
      <c r="E7" t="str">
        <f t="shared" si="0"/>
        <v>INSERT INTO BOM(ProductId,ComponentNumber,Quantity) VALUES('AS12945S22', 'PN18324C54', '1')</v>
      </c>
    </row>
    <row r="8" spans="1:5" x14ac:dyDescent="0.3">
      <c r="A8" t="s">
        <v>23</v>
      </c>
      <c r="B8" t="s">
        <v>82</v>
      </c>
      <c r="C8">
        <v>1</v>
      </c>
      <c r="E8" t="str">
        <f t="shared" si="0"/>
        <v>INSERT INTO BOM(ProductId,ComponentNumber,Quantity) VALUES('AS12945S20', 'PN12344A21', '1')</v>
      </c>
    </row>
    <row r="9" spans="1:5" x14ac:dyDescent="0.3">
      <c r="A9" t="s">
        <v>23</v>
      </c>
      <c r="B9" t="s">
        <v>89</v>
      </c>
      <c r="C9">
        <v>1</v>
      </c>
      <c r="E9" t="str">
        <f t="shared" si="0"/>
        <v>INSERT INTO BOM(ProductId,ComponentNumber,Quantity) VALUES('AS12945S20', 'PN52384R50', '1')</v>
      </c>
    </row>
    <row r="10" spans="1:5" x14ac:dyDescent="0.3">
      <c r="A10" t="s">
        <v>23</v>
      </c>
      <c r="B10" t="s">
        <v>90</v>
      </c>
      <c r="C10">
        <v>1</v>
      </c>
      <c r="E10" t="str">
        <f t="shared" si="0"/>
        <v>INSERT INTO BOM(ProductId,ComponentNumber,Quantity) VALUES('AS12945S20', 'PN52384R10', '1')</v>
      </c>
    </row>
    <row r="11" spans="1:5" x14ac:dyDescent="0.3">
      <c r="A11" t="s">
        <v>23</v>
      </c>
      <c r="B11" t="s">
        <v>87</v>
      </c>
      <c r="C11">
        <v>4</v>
      </c>
      <c r="E11" t="str">
        <f t="shared" si="0"/>
        <v>INSERT INTO BOM(ProductId,ComponentNumber,Quantity) VALUES('AS12945S20', 'PN18544A21', '4')</v>
      </c>
    </row>
    <row r="12" spans="1:5" x14ac:dyDescent="0.3">
      <c r="A12" t="s">
        <v>23</v>
      </c>
      <c r="B12" t="s">
        <v>91</v>
      </c>
      <c r="C12">
        <v>2</v>
      </c>
      <c r="E12" t="str">
        <f t="shared" si="0"/>
        <v>INSERT INTO BOM(ProductId,ComponentNumber,Quantity) VALUES('AS12945S20', 'PN18544C21', '2')</v>
      </c>
    </row>
    <row r="13" spans="1:5" x14ac:dyDescent="0.3">
      <c r="A13" t="s">
        <v>23</v>
      </c>
      <c r="B13" t="s">
        <v>153</v>
      </c>
      <c r="C13">
        <v>1</v>
      </c>
      <c r="E13" t="str">
        <f t="shared" si="0"/>
        <v>INSERT INTO BOM(ProductId,ComponentNumber,Quantity) VALUES('AS12945S20', 'PN18324C51', '1')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E13"/>
  <sheetViews>
    <sheetView tabSelected="1" workbookViewId="0">
      <selection activeCell="E2" sqref="E2:E13"/>
    </sheetView>
  </sheetViews>
  <sheetFormatPr defaultRowHeight="14.4" x14ac:dyDescent="0.3"/>
  <cols>
    <col min="1" max="1" width="13.6640625" customWidth="1"/>
    <col min="2" max="2" width="10.77734375" customWidth="1"/>
    <col min="3" max="3" width="23.88671875" bestFit="1" customWidth="1"/>
  </cols>
  <sheetData>
    <row r="1" spans="1:5" x14ac:dyDescent="0.3">
      <c r="A1" t="s">
        <v>145</v>
      </c>
      <c r="B1" t="s">
        <v>149</v>
      </c>
      <c r="C1" t="s">
        <v>152</v>
      </c>
    </row>
    <row r="2" spans="1:5" x14ac:dyDescent="0.3">
      <c r="A2">
        <v>1</v>
      </c>
      <c r="B2">
        <v>5647</v>
      </c>
      <c r="C2">
        <v>1</v>
      </c>
      <c r="E2" t="str">
        <f>"INSERT INTO BOO(" &amp; $A$1 &amp; "," &amp; $B$1 &amp; "," &amp; $C$1 &amp; ") VALUES('" &amp; A2 &amp; "', '" &amp; B2 &amp; "', '" &amp; C2 &amp; "')"</f>
        <v>INSERT INTO BOO(ProductFamilyId,OperationId,Operation_SequenceNumber) VALUES('1', '5647', '1')</v>
      </c>
    </row>
    <row r="3" spans="1:5" x14ac:dyDescent="0.3">
      <c r="A3">
        <v>1</v>
      </c>
      <c r="B3">
        <v>5647</v>
      </c>
      <c r="C3">
        <v>2</v>
      </c>
      <c r="E3" t="str">
        <f t="shared" ref="E3:E13" si="0">"INSERT INTO BOO(" &amp; $A$1 &amp; "," &amp; $B$1 &amp; "," &amp; $C$1 &amp; ") VALUES('" &amp; A3 &amp; "', '" &amp; B3 &amp; "', '" &amp; C3 &amp; "')"</f>
        <v>INSERT INTO BOO(ProductFamilyId,OperationId,Operation_SequenceNumber) VALUES('1', '5647', '2')</v>
      </c>
    </row>
    <row r="4" spans="1:5" x14ac:dyDescent="0.3">
      <c r="A4">
        <v>1</v>
      </c>
      <c r="B4">
        <v>5649</v>
      </c>
      <c r="C4">
        <v>3</v>
      </c>
      <c r="E4" t="str">
        <f t="shared" si="0"/>
        <v>INSERT INTO BOO(ProductFamilyId,OperationId,Operation_SequenceNumber) VALUES('1', '5649', '3')</v>
      </c>
    </row>
    <row r="5" spans="1:5" x14ac:dyDescent="0.3">
      <c r="A5">
        <v>1</v>
      </c>
      <c r="B5">
        <v>5651</v>
      </c>
      <c r="C5">
        <v>4</v>
      </c>
      <c r="E5" t="str">
        <f t="shared" si="0"/>
        <v>INSERT INTO BOO(ProductFamilyId,OperationId,Operation_SequenceNumber) VALUES('1', '5651', '4')</v>
      </c>
    </row>
    <row r="6" spans="1:5" x14ac:dyDescent="0.3">
      <c r="A6">
        <v>1</v>
      </c>
      <c r="B6">
        <v>5653</v>
      </c>
      <c r="C6">
        <v>5</v>
      </c>
      <c r="E6" t="str">
        <f t="shared" si="0"/>
        <v>INSERT INTO BOO(ProductFamilyId,OperationId,Operation_SequenceNumber) VALUES('1', '5653', '5')</v>
      </c>
    </row>
    <row r="7" spans="1:5" x14ac:dyDescent="0.3">
      <c r="A7">
        <v>1</v>
      </c>
      <c r="B7">
        <v>5659</v>
      </c>
      <c r="C7">
        <v>6</v>
      </c>
      <c r="E7" t="str">
        <f t="shared" si="0"/>
        <v>INSERT INTO BOO(ProductFamilyId,OperationId,Operation_SequenceNumber) VALUES('1', '5659', '6')</v>
      </c>
    </row>
    <row r="8" spans="1:5" x14ac:dyDescent="0.3">
      <c r="A8">
        <v>1</v>
      </c>
      <c r="B8">
        <v>5669</v>
      </c>
      <c r="C8">
        <v>7</v>
      </c>
      <c r="E8" t="str">
        <f t="shared" si="0"/>
        <v>INSERT INTO BOO(ProductFamilyId,OperationId,Operation_SequenceNumber) VALUES('1', '5669', '7')</v>
      </c>
    </row>
    <row r="9" spans="1:5" x14ac:dyDescent="0.3">
      <c r="A9">
        <v>1</v>
      </c>
      <c r="B9">
        <v>5655</v>
      </c>
      <c r="C9">
        <v>8</v>
      </c>
      <c r="E9" t="str">
        <f t="shared" si="0"/>
        <v>INSERT INTO BOO(ProductFamilyId,OperationId,Operation_SequenceNumber) VALUES('1', '5655', '8')</v>
      </c>
    </row>
    <row r="10" spans="1:5" x14ac:dyDescent="0.3">
      <c r="A10">
        <v>1</v>
      </c>
      <c r="B10">
        <v>5657</v>
      </c>
      <c r="C10">
        <v>9</v>
      </c>
      <c r="E10" t="str">
        <f t="shared" si="0"/>
        <v>INSERT INTO BOO(ProductFamilyId,OperationId,Operation_SequenceNumber) VALUES('1', '5657', '9')</v>
      </c>
    </row>
    <row r="11" spans="1:5" x14ac:dyDescent="0.3">
      <c r="A11">
        <v>1</v>
      </c>
      <c r="B11">
        <v>5661</v>
      </c>
      <c r="C11">
        <v>10</v>
      </c>
      <c r="E11" t="str">
        <f t="shared" si="0"/>
        <v>INSERT INTO BOO(ProductFamilyId,OperationId,Operation_SequenceNumber) VALUES('1', '5661', '10')</v>
      </c>
    </row>
    <row r="12" spans="1:5" x14ac:dyDescent="0.3">
      <c r="A12">
        <v>1</v>
      </c>
      <c r="B12">
        <v>5667</v>
      </c>
      <c r="C12">
        <v>11</v>
      </c>
      <c r="E12" t="str">
        <f t="shared" si="0"/>
        <v>INSERT INTO BOO(ProductFamilyId,OperationId,Operation_SequenceNumber) VALUES('1', '5667', '11')</v>
      </c>
    </row>
    <row r="13" spans="1:5" x14ac:dyDescent="0.3">
      <c r="A13">
        <v>1</v>
      </c>
      <c r="B13">
        <v>5663</v>
      </c>
      <c r="C13">
        <v>12</v>
      </c>
      <c r="E13" t="str">
        <f t="shared" si="0"/>
        <v>INSERT INTO BOO(ProductFamilyId,OperationId,Operation_SequenceNumber) VALUES('1', '5663', '12')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D22"/>
  <sheetViews>
    <sheetView workbookViewId="0">
      <selection activeCell="D22" sqref="A1:D22"/>
    </sheetView>
  </sheetViews>
  <sheetFormatPr defaultRowHeight="14.4" x14ac:dyDescent="0.3"/>
  <cols>
    <col min="3" max="3" width="14.21875" customWidth="1"/>
    <col min="4" max="4" width="30.44140625" bestFit="1" customWidth="1"/>
  </cols>
  <sheetData>
    <row r="1" spans="1:4" x14ac:dyDescent="0.3">
      <c r="A1" t="s">
        <v>31</v>
      </c>
      <c r="B1" t="s">
        <v>32</v>
      </c>
      <c r="C1" t="s">
        <v>0</v>
      </c>
      <c r="D1" t="s">
        <v>17</v>
      </c>
    </row>
    <row r="2" spans="1:4" x14ac:dyDescent="0.3">
      <c r="A2">
        <v>9875</v>
      </c>
      <c r="B2" t="s">
        <v>30</v>
      </c>
      <c r="C2" t="s">
        <v>33</v>
      </c>
      <c r="D2" t="s">
        <v>43</v>
      </c>
    </row>
    <row r="3" spans="1:4" x14ac:dyDescent="0.3">
      <c r="A3">
        <v>9886</v>
      </c>
      <c r="B3" t="s">
        <v>30</v>
      </c>
      <c r="C3" t="s">
        <v>35</v>
      </c>
      <c r="D3" t="s">
        <v>43</v>
      </c>
    </row>
    <row r="4" spans="1:4" x14ac:dyDescent="0.3">
      <c r="A4">
        <v>9847</v>
      </c>
      <c r="B4" t="s">
        <v>37</v>
      </c>
      <c r="C4" t="s">
        <v>36</v>
      </c>
      <c r="D4" t="s">
        <v>34</v>
      </c>
    </row>
    <row r="5" spans="1:4" x14ac:dyDescent="0.3">
      <c r="A5">
        <v>9855</v>
      </c>
      <c r="B5" t="s">
        <v>37</v>
      </c>
      <c r="C5" t="s">
        <v>41</v>
      </c>
      <c r="D5" t="s">
        <v>42</v>
      </c>
    </row>
    <row r="6" spans="1:4" x14ac:dyDescent="0.3">
      <c r="A6">
        <v>8541</v>
      </c>
      <c r="B6" t="s">
        <v>45</v>
      </c>
      <c r="C6" t="s">
        <v>69</v>
      </c>
      <c r="D6" t="s">
        <v>44</v>
      </c>
    </row>
    <row r="7" spans="1:4" x14ac:dyDescent="0.3">
      <c r="A7">
        <v>8543</v>
      </c>
      <c r="B7" t="s">
        <v>45</v>
      </c>
      <c r="C7" t="s">
        <v>70</v>
      </c>
      <c r="D7" t="s">
        <v>44</v>
      </c>
    </row>
    <row r="8" spans="1:4" x14ac:dyDescent="0.3">
      <c r="A8">
        <v>6814</v>
      </c>
      <c r="B8" t="s">
        <v>57</v>
      </c>
      <c r="C8" t="s">
        <v>95</v>
      </c>
      <c r="D8" t="s">
        <v>100</v>
      </c>
    </row>
    <row r="9" spans="1:4" x14ac:dyDescent="0.3">
      <c r="A9">
        <v>6815</v>
      </c>
      <c r="B9" t="s">
        <v>57</v>
      </c>
      <c r="C9" t="s">
        <v>96</v>
      </c>
      <c r="D9" t="s">
        <v>100</v>
      </c>
    </row>
    <row r="10" spans="1:4" x14ac:dyDescent="0.3">
      <c r="A10">
        <v>6816</v>
      </c>
      <c r="B10" t="s">
        <v>57</v>
      </c>
      <c r="C10" t="s">
        <v>97</v>
      </c>
      <c r="D10" t="s">
        <v>100</v>
      </c>
    </row>
    <row r="11" spans="1:4" x14ac:dyDescent="0.3">
      <c r="A11">
        <v>6821</v>
      </c>
      <c r="B11" t="s">
        <v>57</v>
      </c>
      <c r="C11" t="s">
        <v>98</v>
      </c>
      <c r="D11" t="s">
        <v>100</v>
      </c>
    </row>
    <row r="12" spans="1:4" x14ac:dyDescent="0.3">
      <c r="A12">
        <v>6822</v>
      </c>
      <c r="B12" t="s">
        <v>101</v>
      </c>
      <c r="C12" t="s">
        <v>99</v>
      </c>
      <c r="D12" t="s">
        <v>100</v>
      </c>
    </row>
    <row r="13" spans="1:4" x14ac:dyDescent="0.3">
      <c r="A13">
        <v>8167</v>
      </c>
      <c r="B13" t="s">
        <v>60</v>
      </c>
      <c r="C13" t="s">
        <v>103</v>
      </c>
      <c r="D13" t="s">
        <v>106</v>
      </c>
    </row>
    <row r="14" spans="1:4" x14ac:dyDescent="0.3">
      <c r="A14">
        <v>8170</v>
      </c>
      <c r="B14" t="s">
        <v>60</v>
      </c>
      <c r="C14" t="s">
        <v>104</v>
      </c>
      <c r="D14" t="s">
        <v>106</v>
      </c>
    </row>
    <row r="15" spans="1:4" x14ac:dyDescent="0.3">
      <c r="A15">
        <v>8171</v>
      </c>
      <c r="B15" t="s">
        <v>60</v>
      </c>
      <c r="C15" t="s">
        <v>105</v>
      </c>
      <c r="D15" t="s">
        <v>106</v>
      </c>
    </row>
    <row r="16" spans="1:4" x14ac:dyDescent="0.3">
      <c r="A16">
        <v>7235</v>
      </c>
      <c r="B16" t="s">
        <v>80</v>
      </c>
      <c r="C16" t="s">
        <v>111</v>
      </c>
      <c r="D16" t="s">
        <v>114</v>
      </c>
    </row>
    <row r="17" spans="1:4" x14ac:dyDescent="0.3">
      <c r="A17">
        <v>7236</v>
      </c>
      <c r="B17" t="s">
        <v>80</v>
      </c>
      <c r="C17" t="s">
        <v>112</v>
      </c>
      <c r="D17" t="s">
        <v>114</v>
      </c>
    </row>
    <row r="18" spans="1:4" x14ac:dyDescent="0.3">
      <c r="A18">
        <v>7238</v>
      </c>
      <c r="B18" t="s">
        <v>80</v>
      </c>
      <c r="C18" t="s">
        <v>113</v>
      </c>
      <c r="D18" t="s">
        <v>114</v>
      </c>
    </row>
    <row r="19" spans="1:4" x14ac:dyDescent="0.3">
      <c r="A19">
        <v>5124</v>
      </c>
      <c r="B19" t="s">
        <v>58</v>
      </c>
      <c r="C19" t="s">
        <v>115</v>
      </c>
      <c r="D19" t="s">
        <v>116</v>
      </c>
    </row>
    <row r="20" spans="1:4" x14ac:dyDescent="0.3">
      <c r="A20">
        <v>4123</v>
      </c>
      <c r="B20" t="s">
        <v>68</v>
      </c>
      <c r="C20" t="s">
        <v>117</v>
      </c>
      <c r="D20" t="s">
        <v>120</v>
      </c>
    </row>
    <row r="21" spans="1:4" x14ac:dyDescent="0.3">
      <c r="A21">
        <v>4124</v>
      </c>
      <c r="B21" t="s">
        <v>68</v>
      </c>
      <c r="C21" t="s">
        <v>118</v>
      </c>
      <c r="D21" t="s">
        <v>120</v>
      </c>
    </row>
    <row r="22" spans="1:4" x14ac:dyDescent="0.3">
      <c r="A22">
        <v>4125</v>
      </c>
      <c r="B22" t="s">
        <v>68</v>
      </c>
      <c r="C22" t="s">
        <v>119</v>
      </c>
      <c r="D22" t="s">
        <v>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93.33203125" bestFit="1" customWidth="1"/>
  </cols>
  <sheetData>
    <row r="1" spans="1:7" x14ac:dyDescent="0.3">
      <c r="A1" t="s">
        <v>133</v>
      </c>
      <c r="B1" t="s">
        <v>135</v>
      </c>
      <c r="C1" t="s">
        <v>1</v>
      </c>
      <c r="D1" t="s">
        <v>14</v>
      </c>
      <c r="E1" t="s">
        <v>15</v>
      </c>
    </row>
    <row r="2" spans="1:7" x14ac:dyDescent="0.3">
      <c r="A2" s="2">
        <v>1</v>
      </c>
      <c r="B2" t="s">
        <v>123</v>
      </c>
      <c r="C2" t="s">
        <v>124</v>
      </c>
      <c r="D2">
        <v>1</v>
      </c>
      <c r="E2">
        <v>1</v>
      </c>
      <c r="G2" t="str">
        <f>"INSERT INTO Address(" &amp; $A$1 &amp; "," &amp; $B$1 &amp; "," &amp; $C$1 &amp; "," &amp; $D$1 &amp; "," &amp; $E$1 &amp; ") VALUES('" &amp; A2 &amp; "', '" &amp; B2 &amp; "', '" &amp; C2 &amp; "', '" &amp; D2 &amp; "', '" &amp; E2 &amp; "')"</f>
        <v>INSERT INTO Address(Id,Street,ZIP,Town,Country) VALUES('1', 'Tv. Augusto Lessa 23', '4200-047', '1', '1')</v>
      </c>
    </row>
    <row r="3" spans="1:7" x14ac:dyDescent="0.3">
      <c r="A3" s="2">
        <v>2</v>
      </c>
      <c r="B3" t="s">
        <v>126</v>
      </c>
      <c r="C3" t="s">
        <v>127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VALUES('" &amp; A3 &amp; "', '" &amp; B3 &amp; "', '" &amp; C3 &amp; "', '" &amp; D3 &amp; "', '" &amp; E3 &amp; "')"</f>
        <v>INSERT INTO Address(Id,Street,ZIP,Town,Country) VALUES('2', 'R. Dr. Barros 93', '4465-219', '2', '1')</v>
      </c>
    </row>
    <row r="4" spans="1:7" x14ac:dyDescent="0.3">
      <c r="A4" s="2">
        <v>3</v>
      </c>
      <c r="B4" t="s">
        <v>132</v>
      </c>
      <c r="C4" t="s">
        <v>130</v>
      </c>
      <c r="D4">
        <v>3</v>
      </c>
      <c r="E4">
        <v>1</v>
      </c>
      <c r="G4" t="str">
        <f t="shared" si="0"/>
        <v>INSERT INTO Address(Id,Street,ZIP,Town,Country) VALUES('3', 'EDIFICIO CRISTAL lj18, R. António Correia de Carvalho 88', '4400-023', '3', '1')</v>
      </c>
    </row>
    <row r="5" spans="1:7" x14ac:dyDescent="0.3">
      <c r="A5" s="2">
        <v>4</v>
      </c>
      <c r="B5" t="s">
        <v>10</v>
      </c>
      <c r="C5" t="s">
        <v>11</v>
      </c>
      <c r="D5">
        <v>4</v>
      </c>
      <c r="E5">
        <v>2</v>
      </c>
      <c r="G5" t="str">
        <f t="shared" si="0"/>
        <v>INSERT INTO Address(Id,Street,ZIP,Town,Country) VALUES('4', 'Křemencova 11', '110 00', '4', '2')</v>
      </c>
    </row>
    <row r="7" spans="1:7" x14ac:dyDescent="0.3">
      <c r="A7" t="s">
        <v>133</v>
      </c>
      <c r="B7" t="s">
        <v>0</v>
      </c>
    </row>
    <row r="8" spans="1:7" x14ac:dyDescent="0.3">
      <c r="A8" s="2">
        <v>1</v>
      </c>
      <c r="B8" t="s">
        <v>125</v>
      </c>
      <c r="D8" t="str">
        <f>"INSERT INTO Town(" &amp; $A$7 &amp; "," &amp; $B$7 &amp; ") VALUES('" &amp; A8 &amp; "', '" &amp; B8 &amp; "')"</f>
        <v>INSERT INTO Town(Id,Name) VALUES('1', 'Porto')</v>
      </c>
    </row>
    <row r="9" spans="1:7" x14ac:dyDescent="0.3">
      <c r="A9" s="2">
        <v>2</v>
      </c>
      <c r="B9" t="s">
        <v>128</v>
      </c>
      <c r="D9" t="str">
        <f>"INSERT INTO Town(" &amp; $A$7 &amp; "," &amp; $B$7 &amp; ") VALUES('" &amp; A9 &amp; "', '" &amp; B9 &amp; "')"</f>
        <v>INSERT INTO Town(Id,Name) VALUES('2', 'São Mamede de Infesta')</v>
      </c>
    </row>
    <row r="10" spans="1:7" x14ac:dyDescent="0.3">
      <c r="A10" s="2">
        <v>3</v>
      </c>
      <c r="B10" t="s">
        <v>129</v>
      </c>
      <c r="D10" t="str">
        <f>"INSERT INTO Town(" &amp; $A$7 &amp; "," &amp; $B$7 &amp; ") VALUES('" &amp; A10 &amp; "', '" &amp; B10 &amp; "')"</f>
        <v>INSERT INTO Town(Id,Name) VALUES('3', 'Vila Nova de Gaia')</v>
      </c>
    </row>
    <row r="11" spans="1:7" x14ac:dyDescent="0.3">
      <c r="A11" s="2">
        <v>4</v>
      </c>
      <c r="B11" t="s">
        <v>12</v>
      </c>
      <c r="D11" t="str">
        <f>"INSERT INTO Town(" &amp; $A$7 &amp; "," &amp; $B$7 &amp; ") VALUES('" &amp; A11 &amp; "', '" &amp; B11 &amp; "')"</f>
        <v>INSERT INTO Town(Id,Name) VALUES('4', 'Nové Město')</v>
      </c>
    </row>
    <row r="13" spans="1:7" x14ac:dyDescent="0.3">
      <c r="A13" t="s">
        <v>133</v>
      </c>
      <c r="B13" t="s">
        <v>0</v>
      </c>
    </row>
    <row r="14" spans="1:7" x14ac:dyDescent="0.3">
      <c r="A14" s="2">
        <v>1</v>
      </c>
      <c r="B14" t="s">
        <v>16</v>
      </c>
      <c r="D14" t="str">
        <f>"INSERT INTO Country(" &amp; $A$13 &amp; "," &amp; $B$13 &amp; ") VALUES('" &amp; A14 &amp; "', '" &amp; B14 &amp; "')"</f>
        <v>INSERT INTO Country(Id,Name) VALUES('1', 'Portugal')</v>
      </c>
    </row>
    <row r="15" spans="1:7" x14ac:dyDescent="0.3">
      <c r="A15" s="2">
        <v>2</v>
      </c>
      <c r="B15" t="s">
        <v>13</v>
      </c>
      <c r="D15" t="str">
        <f>"INSERT INTO Country(" &amp; $A$13 &amp; "," &amp; $B$13 &amp; ") VALUES('" &amp; A15 &amp; "', '" &amp; B15 &amp; "')"</f>
        <v>INSERT INTO Country(Id,Name) VALUES('2', 'Czechia')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G18"/>
  <sheetViews>
    <sheetView workbookViewId="0">
      <selection activeCell="E12" sqref="E12:E18"/>
    </sheetView>
  </sheetViews>
  <sheetFormatPr defaultRowHeight="14.4" x14ac:dyDescent="0.3"/>
  <cols>
    <col min="2" max="2" width="11.109375" bestFit="1" customWidth="1"/>
    <col min="3" max="3" width="9.5546875" customWidth="1"/>
    <col min="4" max="4" width="15" customWidth="1"/>
    <col min="5" max="6" width="14.5546875" customWidth="1"/>
  </cols>
  <sheetData>
    <row r="1" spans="1:7" x14ac:dyDescent="0.3">
      <c r="A1" t="s">
        <v>133</v>
      </c>
      <c r="B1" t="s">
        <v>142</v>
      </c>
      <c r="C1" t="s">
        <v>134</v>
      </c>
      <c r="D1" t="s">
        <v>121</v>
      </c>
      <c r="E1" t="s">
        <v>122</v>
      </c>
    </row>
    <row r="2" spans="1:7" x14ac:dyDescent="0.3">
      <c r="A2">
        <v>1</v>
      </c>
      <c r="B2">
        <v>785</v>
      </c>
      <c r="C2" t="s">
        <v>141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VALUES('" &amp; A2 &amp; "', '" &amp; B2 &amp; "', '" &amp; C2 &amp; "', '" &amp; D2 &amp; "', '" &amp; E2 &amp; "')"</f>
        <v>INSERT INTO CustomerOrder(Id,CustumerId,AddressId,DateOrder,DateDelivery) VALUES('1', '785', 'NULL', '45550', '45558')</v>
      </c>
    </row>
    <row r="3" spans="1:7" x14ac:dyDescent="0.3">
      <c r="A3">
        <v>2</v>
      </c>
      <c r="B3">
        <v>657</v>
      </c>
      <c r="C3" t="s">
        <v>141</v>
      </c>
      <c r="D3" s="1">
        <v>45550</v>
      </c>
      <c r="E3" s="1">
        <v>45560</v>
      </c>
      <c r="F3" s="1"/>
      <c r="G3" t="str">
        <f t="shared" ref="G3:G8" si="0">"INSERT INTO CustomerOrder(" &amp; $A$1 &amp; "," &amp; $B$1 &amp; "," &amp; $C$1 &amp; "," &amp; $D$1 &amp; "," &amp; $E$1 &amp; ") VALUES('" &amp; A3 &amp; "', '" &amp; B3 &amp; "', '" &amp; C3 &amp; "', '" &amp; D3 &amp; "', '" &amp; E3 &amp; "')"</f>
        <v>INSERT INTO CustomerOrder(Id,CustumerId,AddressId,DateOrder,DateDelivery) VALUES('2', '657', 'NULL', '45550', '45560')</v>
      </c>
    </row>
    <row r="4" spans="1:7" x14ac:dyDescent="0.3">
      <c r="A4">
        <v>3</v>
      </c>
      <c r="B4">
        <v>348</v>
      </c>
      <c r="C4" t="s">
        <v>141</v>
      </c>
      <c r="D4" s="1">
        <v>45550</v>
      </c>
      <c r="E4" s="1">
        <v>45560</v>
      </c>
      <c r="F4" s="1"/>
      <c r="G4" t="str">
        <f t="shared" si="0"/>
        <v>INSERT INTO CustomerOrder(Id,CustumerId,AddressId,DateOrder,DateDelivery) VALUES('3', '348', 'NULL', '45550', '45560')</v>
      </c>
    </row>
    <row r="5" spans="1:7" x14ac:dyDescent="0.3">
      <c r="A5">
        <v>4</v>
      </c>
      <c r="B5">
        <v>785</v>
      </c>
      <c r="C5" t="s">
        <v>141</v>
      </c>
      <c r="D5" s="1">
        <v>45553</v>
      </c>
      <c r="E5" s="1">
        <v>45560</v>
      </c>
      <c r="F5" s="1"/>
      <c r="G5" t="str">
        <f t="shared" si="0"/>
        <v>INSERT INTO CustomerOrder(Id,CustumerId,AddressId,DateOrder,DateDelivery) VALUES('4', '785', 'NULL', '45553', '45560')</v>
      </c>
    </row>
    <row r="6" spans="1:7" x14ac:dyDescent="0.3">
      <c r="A6">
        <v>5</v>
      </c>
      <c r="B6">
        <v>657</v>
      </c>
      <c r="C6" t="s">
        <v>141</v>
      </c>
      <c r="D6" s="1">
        <v>45553</v>
      </c>
      <c r="E6" s="1">
        <v>45560</v>
      </c>
      <c r="F6" s="1"/>
      <c r="G6" t="str">
        <f t="shared" si="0"/>
        <v>INSERT INTO CustomerOrder(Id,CustumerId,AddressId,DateOrder,DateDelivery) VALUES('5', '657', 'NULL', '45553', '45560')</v>
      </c>
    </row>
    <row r="7" spans="1:7" x14ac:dyDescent="0.3">
      <c r="A7">
        <v>6</v>
      </c>
      <c r="B7">
        <v>348</v>
      </c>
      <c r="C7" t="s">
        <v>141</v>
      </c>
      <c r="D7" s="1">
        <v>45553</v>
      </c>
      <c r="E7" s="1">
        <v>45561</v>
      </c>
      <c r="F7" s="1"/>
      <c r="G7" t="str">
        <f t="shared" si="0"/>
        <v>INSERT INTO CustomerOrder(Id,CustumerId,AddressId,DateOrder,DateDelivery) VALUES('6', '348', 'NULL', '45553', '45561')</v>
      </c>
    </row>
    <row r="8" spans="1:7" x14ac:dyDescent="0.3">
      <c r="A8">
        <v>7</v>
      </c>
      <c r="B8">
        <v>456</v>
      </c>
      <c r="C8" t="s">
        <v>141</v>
      </c>
      <c r="D8" s="1">
        <v>45556</v>
      </c>
      <c r="E8" s="1">
        <v>45561</v>
      </c>
      <c r="F8" s="1"/>
      <c r="G8" t="str">
        <f t="shared" si="0"/>
        <v>INSERT INTO CustomerOrder(Id,CustumerId,AddressId,DateOrder,DateDelivery) VALUES('7', '456', 'NULL', '45556', '45561')</v>
      </c>
    </row>
    <row r="11" spans="1:7" x14ac:dyDescent="0.3">
      <c r="A11" t="s">
        <v>144</v>
      </c>
      <c r="B11" t="s">
        <v>143</v>
      </c>
      <c r="C11" t="s">
        <v>84</v>
      </c>
    </row>
    <row r="12" spans="1:7" x14ac:dyDescent="0.3">
      <c r="A12">
        <v>1</v>
      </c>
      <c r="B12" t="s">
        <v>21</v>
      </c>
      <c r="C12">
        <v>5</v>
      </c>
      <c r="E12" t="str">
        <f>"INSERT INTO ProductionOrder(" &amp; $A$11 &amp; "," &amp; $B$11 &amp; "," &amp; $C$11 &amp; ") VALUES('" &amp; A12 &amp; "', '" &amp; B12 &amp; "', '" &amp; C12 &amp; "')"</f>
        <v>INSERT INTO ProductionOrder(OrderId,ProductId,Quantity) VALUES('1', 'AS12945S22', '5')</v>
      </c>
    </row>
    <row r="13" spans="1:7" x14ac:dyDescent="0.3">
      <c r="A13">
        <v>2</v>
      </c>
      <c r="B13" t="s">
        <v>21</v>
      </c>
      <c r="C13">
        <v>10</v>
      </c>
      <c r="E13" t="str">
        <f t="shared" ref="E13:E18" si="1">"INSERT INTO ProductionOrder(" &amp; $A$11 &amp; "," &amp; $B$11 &amp; "," &amp; $C$11 &amp; ") VALUES('" &amp; A13 &amp; "', '" &amp; B13 &amp; "', '" &amp; C13 &amp; "')"</f>
        <v>INSERT INTO ProductionOrder(OrderId,ProductId,Quantity) VALUES('2', 'AS12945S22', '10')</v>
      </c>
    </row>
    <row r="14" spans="1:7" x14ac:dyDescent="0.3">
      <c r="A14">
        <v>3</v>
      </c>
      <c r="B14" t="s">
        <v>21</v>
      </c>
      <c r="C14">
        <v>10</v>
      </c>
      <c r="E14" t="str">
        <f t="shared" si="1"/>
        <v>INSERT INTO ProductionOrder(OrderId,ProductId,Quantity) VALUES('3', 'AS12945S22', '10')</v>
      </c>
    </row>
    <row r="15" spans="1:7" x14ac:dyDescent="0.3">
      <c r="A15">
        <v>4</v>
      </c>
      <c r="B15" t="s">
        <v>21</v>
      </c>
      <c r="C15">
        <v>4</v>
      </c>
      <c r="E15" t="str">
        <f t="shared" si="1"/>
        <v>INSERT INTO ProductionOrder(OrderId,ProductId,Quantity) VALUES('4', 'AS12945S22', '4')</v>
      </c>
    </row>
    <row r="16" spans="1:7" x14ac:dyDescent="0.3">
      <c r="A16">
        <v>5</v>
      </c>
      <c r="B16" t="s">
        <v>21</v>
      </c>
      <c r="C16">
        <v>12</v>
      </c>
      <c r="E16" t="str">
        <f t="shared" si="1"/>
        <v>INSERT INTO ProductionOrder(OrderId,ProductId,Quantity) VALUES('5', 'AS12945S22', '12')</v>
      </c>
    </row>
    <row r="17" spans="1:5" x14ac:dyDescent="0.3">
      <c r="A17">
        <v>6</v>
      </c>
      <c r="B17" t="s">
        <v>21</v>
      </c>
      <c r="C17">
        <v>8</v>
      </c>
      <c r="E17" t="str">
        <f t="shared" si="1"/>
        <v>INSERT INTO ProductionOrder(OrderId,ProductId,Quantity) VALUES('6', 'AS12945S22', '8')</v>
      </c>
    </row>
    <row r="18" spans="1:5" x14ac:dyDescent="0.3">
      <c r="A18">
        <v>7</v>
      </c>
      <c r="B18" t="s">
        <v>21</v>
      </c>
      <c r="C18">
        <v>7</v>
      </c>
      <c r="E18" t="str">
        <f t="shared" si="1"/>
        <v>INSERT INTO ProductionOrder(OrderId,ProductId,Quantity) VALUES('7', 'AS12945S22', '7')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4"/>
  <sheetViews>
    <sheetView workbookViewId="0">
      <selection activeCell="D2" sqref="D2:D4"/>
    </sheetView>
  </sheetViews>
  <sheetFormatPr defaultRowHeight="14.4" x14ac:dyDescent="0.3"/>
  <sheetData>
    <row r="1" spans="1:4" x14ac:dyDescent="0.3">
      <c r="A1" t="s">
        <v>133</v>
      </c>
      <c r="B1" t="s">
        <v>0</v>
      </c>
    </row>
    <row r="2" spans="1:4" x14ac:dyDescent="0.3">
      <c r="A2">
        <v>1</v>
      </c>
      <c r="B2" t="s">
        <v>146</v>
      </c>
      <c r="D2" t="str">
        <f>"INSERT INTO ProductFamily(" &amp; $A$1 &amp; "," &amp; $B$1 &amp; ") VALUES('" &amp; A2 &amp; "', '" &amp; B2 &amp; "')"</f>
        <v>INSERT INTO ProductFamily(Id,Name) VALUES('1', 'Pot')</v>
      </c>
    </row>
    <row r="3" spans="1:4" x14ac:dyDescent="0.3">
      <c r="A3">
        <v>2</v>
      </c>
      <c r="B3" t="s">
        <v>147</v>
      </c>
      <c r="D3" t="str">
        <f t="shared" ref="D3:D4" si="0">"INSERT INTO ProductFamily(" &amp; $A$1 &amp; "," &amp; $B$1 &amp; ") VALUES('" &amp; A3 &amp; "', '" &amp; B3 &amp; "')"</f>
        <v>INSERT INTO ProductFamily(Id,Name) VALUES('2', 'Pan')</v>
      </c>
    </row>
    <row r="4" spans="1:4" x14ac:dyDescent="0.3">
      <c r="A4">
        <v>3</v>
      </c>
      <c r="B4" t="s">
        <v>148</v>
      </c>
      <c r="D4" t="str">
        <f t="shared" si="0"/>
        <v>INSERT INTO ProductFamily(Id,Name) VALUES('3', 'Lid')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F7"/>
  <sheetViews>
    <sheetView workbookViewId="0">
      <selection activeCell="F2" sqref="F2:F7"/>
    </sheetView>
  </sheetViews>
  <sheetFormatPr defaultRowHeight="14.4" x14ac:dyDescent="0.3"/>
  <cols>
    <col min="1" max="1" width="13.21875" customWidth="1"/>
    <col min="2" max="2" width="14.5546875" customWidth="1"/>
    <col min="3" max="3" width="19.109375" customWidth="1"/>
    <col min="4" max="4" width="35.6640625" bestFit="1" customWidth="1"/>
  </cols>
  <sheetData>
    <row r="1" spans="1:6" x14ac:dyDescent="0.3">
      <c r="A1" t="s">
        <v>133</v>
      </c>
      <c r="B1" t="s">
        <v>145</v>
      </c>
      <c r="C1" t="s">
        <v>0</v>
      </c>
      <c r="D1" t="s">
        <v>17</v>
      </c>
    </row>
    <row r="2" spans="1:6" x14ac:dyDescent="0.3">
      <c r="A2" t="s">
        <v>28</v>
      </c>
      <c r="B2">
        <v>1</v>
      </c>
      <c r="C2" t="s">
        <v>18</v>
      </c>
      <c r="D2" t="s">
        <v>19</v>
      </c>
      <c r="F2" t="str">
        <f>"INSERT INTO Product(" &amp; $A$1 &amp; "," &amp; $B$1 &amp; "," &amp; $C$1 &amp; "," &amp; $D$1 &amp; ") VALUES('" &amp; A2 &amp; "', '" &amp; B2 &amp; "', '" &amp; C2 &amp; "', '" &amp; D2 &amp; "')"</f>
        <v>INSERT INTO Product(Id,ProductFamilyId,Name,Description) VALUES('AS12945T22', '1', 'La Belle 22 5l pot', '5l 22 cm aluminium and teflon non stick pot')</v>
      </c>
    </row>
    <row r="3" spans="1:6" x14ac:dyDescent="0.3">
      <c r="A3" t="s">
        <v>21</v>
      </c>
      <c r="B3">
        <v>1</v>
      </c>
      <c r="C3" t="s">
        <v>20</v>
      </c>
      <c r="D3" t="s">
        <v>22</v>
      </c>
      <c r="F3" t="str">
        <f t="shared" ref="F3:F7" si="0">"INSERT INTO Product(" &amp; $A$1 &amp; "," &amp; $B$1 &amp; "," &amp; $C$1 &amp; "," &amp; $D$1 &amp; ") VALUES('" &amp; A3 &amp; "', '" &amp; B3 &amp; "', '" &amp; C3 &amp; "', '" &amp; D3 &amp; "')"</f>
        <v>INSERT INTO Product(Id,ProductFamilyId,Name,Description) VALUES('AS12945S22', '1', 'Pro 22 5l pot', '5l 22 cm stainless steel pot')</v>
      </c>
    </row>
    <row r="4" spans="1:6" x14ac:dyDescent="0.3">
      <c r="A4" t="s">
        <v>23</v>
      </c>
      <c r="B4">
        <v>1</v>
      </c>
      <c r="C4" t="s">
        <v>24</v>
      </c>
      <c r="D4" t="s">
        <v>25</v>
      </c>
      <c r="F4" t="str">
        <f t="shared" si="0"/>
        <v>INSERT INTO Product(Id,ProductFamilyId,Name,Description) VALUES('AS12945S20', '1', 'Pro 20 3l pot', '3l 20 cm stainless steel pot')</v>
      </c>
    </row>
    <row r="5" spans="1:6" x14ac:dyDescent="0.3">
      <c r="A5" t="s">
        <v>26</v>
      </c>
      <c r="B5">
        <v>2</v>
      </c>
      <c r="C5" t="s">
        <v>27</v>
      </c>
      <c r="D5" t="s">
        <v>74</v>
      </c>
      <c r="F5" t="str">
        <f t="shared" si="0"/>
        <v>INSERT INTO Product(Id,ProductFamilyId,Name,Description) VALUES('AS12945S17', '2', 'Pro 17 2l sauce pan', '2l 17 cm stainless steel souce pan')</v>
      </c>
    </row>
    <row r="6" spans="1:6" x14ac:dyDescent="0.3">
      <c r="A6" t="s">
        <v>72</v>
      </c>
      <c r="B6">
        <v>3</v>
      </c>
      <c r="C6" t="s">
        <v>73</v>
      </c>
      <c r="D6" t="s">
        <v>75</v>
      </c>
      <c r="F6" t="str">
        <f t="shared" si="0"/>
        <v>INSERT INTO Product(Id,ProductFamilyId,Name,Description) VALUES('AS12945S48', '3', 'Pro 17 lid', '17 cm stainless steel lid')</v>
      </c>
    </row>
    <row r="7" spans="1:6" x14ac:dyDescent="0.3">
      <c r="A7" t="s">
        <v>78</v>
      </c>
      <c r="B7">
        <v>3</v>
      </c>
      <c r="C7" t="s">
        <v>77</v>
      </c>
      <c r="D7" t="s">
        <v>76</v>
      </c>
      <c r="F7" t="str">
        <f t="shared" si="0"/>
        <v>INSERT INTO Product(Id,ProductFamilyId,Name,Description) VALUES('AS12945G48', '3', 'Pro Clear 17 lid', '17 cm glass lid')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362C-6691-4EE3-8846-2BABB0626DA6}">
  <dimension ref="A1:D8"/>
  <sheetViews>
    <sheetView workbookViewId="0">
      <selection activeCell="D2" sqref="D2:D8"/>
    </sheetView>
  </sheetViews>
  <sheetFormatPr defaultRowHeight="14.4" x14ac:dyDescent="0.3"/>
  <cols>
    <col min="1" max="1" width="11.6640625" bestFit="1" customWidth="1"/>
    <col min="2" max="2" width="32.6640625" bestFit="1" customWidth="1"/>
  </cols>
  <sheetData>
    <row r="1" spans="1:4" x14ac:dyDescent="0.3">
      <c r="A1" t="s">
        <v>71</v>
      </c>
      <c r="B1" t="s">
        <v>17</v>
      </c>
    </row>
    <row r="2" spans="1:4" x14ac:dyDescent="0.3">
      <c r="A2" t="s">
        <v>82</v>
      </c>
      <c r="B2" t="s">
        <v>83</v>
      </c>
      <c r="D2" t="str">
        <f>"INSERT INTO Component(" &amp; $A$1 &amp; "," &amp; $B$1 &amp; ") VALUES('" &amp; A2 &amp; "', '" &amp; B2 &amp; "')"</f>
        <v>INSERT INTO Component(PartNumber,Description) VALUES('PN12344A21', 'Screw M6 35 mm')</v>
      </c>
    </row>
    <row r="3" spans="1:4" x14ac:dyDescent="0.3">
      <c r="A3" t="s">
        <v>89</v>
      </c>
      <c r="B3" t="s">
        <v>85</v>
      </c>
      <c r="D3" t="str">
        <f t="shared" ref="D3:D8" si="0">"INSERT INTO Component(" &amp; $A$1 &amp; "," &amp; $B$1 &amp; ") VALUES('" &amp; A3 &amp; "', '" &amp; B3 &amp; "')"</f>
        <v>INSERT INTO Component(PartNumber,Description) VALUES('PN52384R50', '300x300 mm 5mm stainless steel sheet')</v>
      </c>
    </row>
    <row r="4" spans="1:4" x14ac:dyDescent="0.3">
      <c r="A4" t="s">
        <v>90</v>
      </c>
      <c r="B4" t="s">
        <v>86</v>
      </c>
      <c r="D4" t="str">
        <f t="shared" si="0"/>
        <v>INSERT INTO Component(PartNumber,Description) VALUES('PN52384R10', '300x300 mm 1mm stainless steel sheet')</v>
      </c>
    </row>
    <row r="5" spans="1:4" x14ac:dyDescent="0.3">
      <c r="A5" t="s">
        <v>87</v>
      </c>
      <c r="B5" t="s">
        <v>88</v>
      </c>
      <c r="D5" t="str">
        <f t="shared" si="0"/>
        <v>INSERT INTO Component(PartNumber,Description) VALUES('PN18544A21', 'Rivet 6 mm')</v>
      </c>
    </row>
    <row r="6" spans="1:4" x14ac:dyDescent="0.3">
      <c r="A6" t="s">
        <v>91</v>
      </c>
      <c r="B6" t="s">
        <v>94</v>
      </c>
      <c r="D6" t="str">
        <f t="shared" si="0"/>
        <v>INSERT INTO Component(PartNumber,Description) VALUES('PN18544C21', 'Stainless steel handle model U6')</v>
      </c>
    </row>
    <row r="7" spans="1:4" x14ac:dyDescent="0.3">
      <c r="A7" t="s">
        <v>92</v>
      </c>
      <c r="B7" t="s">
        <v>93</v>
      </c>
      <c r="D7" t="str">
        <f t="shared" si="0"/>
        <v>INSERT INTO Component(PartNumber,Description) VALUES('PN18324C54', 'Stainless steel handle model R12')</v>
      </c>
    </row>
    <row r="8" spans="1:4" x14ac:dyDescent="0.3">
      <c r="A8" t="s">
        <v>153</v>
      </c>
      <c r="B8" t="s">
        <v>154</v>
      </c>
      <c r="D8" t="str">
        <f t="shared" si="0"/>
        <v>INSERT INTO Component(PartNumber,Description) VALUES('PN18324C51', 'Stainless steel handle model R11')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G58"/>
  <sheetViews>
    <sheetView topLeftCell="A35" workbookViewId="0">
      <selection activeCell="G39" sqref="G39:G58"/>
    </sheetView>
  </sheetViews>
  <sheetFormatPr defaultRowHeight="14.4" x14ac:dyDescent="0.3"/>
  <cols>
    <col min="1" max="2" width="17" bestFit="1" customWidth="1"/>
    <col min="4" max="4" width="18.21875" customWidth="1"/>
    <col min="5" max="5" width="10.88671875" customWidth="1"/>
    <col min="10" max="10" width="35.6640625" bestFit="1" customWidth="1"/>
  </cols>
  <sheetData>
    <row r="1" spans="1:4" x14ac:dyDescent="0.3">
      <c r="A1" t="s">
        <v>133</v>
      </c>
      <c r="B1" t="s">
        <v>0</v>
      </c>
    </row>
    <row r="2" spans="1:4" x14ac:dyDescent="0.3">
      <c r="D2" t="str">
        <f>"INSERT INTO Colour(" &amp; $A$1 &amp; "," &amp; $B$1 &amp; ") VALUES('" &amp; A2 &amp; "', '" &amp; B2 &amp; "')"</f>
        <v>INSERT INTO Colour(Id,Name) VALUES('', '')</v>
      </c>
    </row>
    <row r="4" spans="1:4" x14ac:dyDescent="0.3">
      <c r="A4" t="s">
        <v>143</v>
      </c>
      <c r="B4" t="s">
        <v>163</v>
      </c>
    </row>
    <row r="5" spans="1:4" x14ac:dyDescent="0.3">
      <c r="D5" t="str">
        <f>"INSERT INTO Product_Colour(" &amp; $A$4 &amp; "," &amp; $B$4 &amp; ") VALUES('" &amp; A5 &amp; "', '" &amp; B5 &amp; "')"</f>
        <v>INSERT INTO Product_Colour(ProductId,ColourId) VALUES('', '')</v>
      </c>
    </row>
    <row r="7" spans="1:4" x14ac:dyDescent="0.3">
      <c r="A7" t="s">
        <v>151</v>
      </c>
      <c r="B7" t="s">
        <v>163</v>
      </c>
    </row>
    <row r="8" spans="1:4" x14ac:dyDescent="0.3">
      <c r="D8" t="str">
        <f>"INSERT INTO Component_Colour(" &amp; $A$7 &amp; "," &amp; $B$7 &amp; ") VALUES('" &amp; A8 &amp; "', '" &amp; B8 &amp; "')"</f>
        <v>INSERT INTO Component_Colour(ComponentNumber,ColourId) VALUES('', '')</v>
      </c>
    </row>
    <row r="10" spans="1:4" x14ac:dyDescent="0.3">
      <c r="A10" t="s">
        <v>133</v>
      </c>
      <c r="B10" t="s">
        <v>0</v>
      </c>
    </row>
    <row r="11" spans="1:4" x14ac:dyDescent="0.3">
      <c r="A11">
        <v>1</v>
      </c>
      <c r="B11" t="s">
        <v>155</v>
      </c>
      <c r="D11" t="str">
        <f>"INSERT INTO Material(" &amp; $A$10 &amp; "," &amp; $B$10 &amp; ") VALUES('" &amp; A11 &amp; "', '" &amp; B11 &amp; "')"</f>
        <v>INSERT INTO Material(Id,Name) VALUES('1', 'aluminium')</v>
      </c>
    </row>
    <row r="12" spans="1:4" x14ac:dyDescent="0.3">
      <c r="A12">
        <v>2</v>
      </c>
      <c r="B12" t="s">
        <v>156</v>
      </c>
      <c r="D12" t="str">
        <f>"INSERT INTO Material(" &amp; $A$10 &amp; "," &amp; $B$10 &amp; ") VALUES('" &amp; A12 &amp; "', '" &amp; B12 &amp; "')"</f>
        <v>INSERT INTO Material(Id,Name) VALUES('2', 'teflon')</v>
      </c>
    </row>
    <row r="13" spans="1:4" x14ac:dyDescent="0.3">
      <c r="A13">
        <v>3</v>
      </c>
      <c r="B13" t="s">
        <v>157</v>
      </c>
      <c r="D13" t="str">
        <f>"INSERT INTO Material(" &amp; $A$10 &amp; "," &amp; $B$10 &amp; ") VALUES('" &amp; A13 &amp; "', '" &amp; B13 &amp; "')"</f>
        <v>INSERT INTO Material(Id,Name) VALUES('3', 'stainless steel')</v>
      </c>
    </row>
    <row r="14" spans="1:4" x14ac:dyDescent="0.3">
      <c r="A14">
        <v>4</v>
      </c>
      <c r="B14" t="s">
        <v>158</v>
      </c>
      <c r="D14" t="str">
        <f>"INSERT INTO Material(" &amp; $A$10 &amp; "," &amp; $B$10 &amp; ") VALUES('" &amp; A14 &amp; "', '" &amp; B14 &amp; "')"</f>
        <v>INSERT INTO Material(Id,Name) VALUES('4', 'glass')</v>
      </c>
    </row>
    <row r="16" spans="1:4" x14ac:dyDescent="0.3">
      <c r="A16" t="s">
        <v>143</v>
      </c>
      <c r="B16" t="s">
        <v>164</v>
      </c>
    </row>
    <row r="17" spans="1:4" x14ac:dyDescent="0.3">
      <c r="A17" t="s">
        <v>28</v>
      </c>
      <c r="B17">
        <v>1</v>
      </c>
      <c r="D17" t="str">
        <f>"INSERT INTO Product_Material(" &amp; $A$16 &amp; "," &amp; $B$16 &amp; ") VALUES('" &amp; A17 &amp; "', '" &amp; B17 &amp; "')"</f>
        <v>INSERT INTO Product_Material(ProductId,MaterialId) VALUES('AS12945T22', '1')</v>
      </c>
    </row>
    <row r="18" spans="1:4" x14ac:dyDescent="0.3">
      <c r="A18" t="s">
        <v>28</v>
      </c>
      <c r="B18">
        <v>2</v>
      </c>
      <c r="D18" t="str">
        <f t="shared" ref="D18:D23" si="0">"INSERT INTO Product_Material(" &amp; $A$16 &amp; "," &amp; $B$16 &amp; ") VALUES('" &amp; A18 &amp; "', '" &amp; B18 &amp; "')"</f>
        <v>INSERT INTO Product_Material(ProductId,MaterialId) VALUES('AS12945T22', '2')</v>
      </c>
    </row>
    <row r="19" spans="1:4" x14ac:dyDescent="0.3">
      <c r="A19" t="s">
        <v>21</v>
      </c>
      <c r="B19">
        <v>3</v>
      </c>
      <c r="D19" t="str">
        <f t="shared" si="0"/>
        <v>INSERT INTO Product_Material(ProductId,MaterialId) VALUES('AS12945S22', '3')</v>
      </c>
    </row>
    <row r="20" spans="1:4" x14ac:dyDescent="0.3">
      <c r="A20" t="s">
        <v>23</v>
      </c>
      <c r="B20">
        <v>3</v>
      </c>
      <c r="D20" t="str">
        <f t="shared" si="0"/>
        <v>INSERT INTO Product_Material(ProductId,MaterialId) VALUES('AS12945S20', '3')</v>
      </c>
    </row>
    <row r="21" spans="1:4" x14ac:dyDescent="0.3">
      <c r="A21" t="s">
        <v>26</v>
      </c>
      <c r="B21">
        <v>3</v>
      </c>
      <c r="D21" t="str">
        <f t="shared" si="0"/>
        <v>INSERT INTO Product_Material(ProductId,MaterialId) VALUES('AS12945S17', '3')</v>
      </c>
    </row>
    <row r="22" spans="1:4" x14ac:dyDescent="0.3">
      <c r="A22" t="s">
        <v>72</v>
      </c>
      <c r="B22">
        <v>3</v>
      </c>
      <c r="D22" t="str">
        <f t="shared" si="0"/>
        <v>INSERT INTO Product_Material(ProductId,MaterialId) VALUES('AS12945S48', '3')</v>
      </c>
    </row>
    <row r="23" spans="1:4" x14ac:dyDescent="0.3">
      <c r="A23" t="s">
        <v>78</v>
      </c>
      <c r="B23">
        <v>4</v>
      </c>
      <c r="D23" t="str">
        <f t="shared" si="0"/>
        <v>INSERT INTO Product_Material(ProductId,MaterialId) VALUES('AS12945G48', '4')</v>
      </c>
    </row>
    <row r="26" spans="1:4" x14ac:dyDescent="0.3">
      <c r="A26" t="s">
        <v>151</v>
      </c>
      <c r="B26" t="s">
        <v>164</v>
      </c>
    </row>
    <row r="27" spans="1:4" x14ac:dyDescent="0.3">
      <c r="A27" t="s">
        <v>89</v>
      </c>
      <c r="B27">
        <v>3</v>
      </c>
      <c r="D27" t="str">
        <f>"INSERT INTO Component_Material(" &amp; $A$26 &amp; "," &amp; $B$26 &amp; ") VALUES('" &amp; A27 &amp; "', '" &amp; B27 &amp; "')"</f>
        <v>INSERT INTO Component_Material(ComponentNumber,MaterialId) VALUES('PN52384R50', '3')</v>
      </c>
    </row>
    <row r="28" spans="1:4" x14ac:dyDescent="0.3">
      <c r="A28" t="s">
        <v>90</v>
      </c>
      <c r="B28">
        <v>3</v>
      </c>
      <c r="D28" t="str">
        <f t="shared" ref="D28:D31" si="1">"INSERT INTO Component_Colour(" &amp; $A$26 &amp; "," &amp; $B$26 &amp; ") VALUES('" &amp; A28 &amp; "', '" &amp; B28 &amp; "')"</f>
        <v>INSERT INTO Component_Colour(ComponentNumber,MaterialId) VALUES('PN52384R10', '3')</v>
      </c>
    </row>
    <row r="29" spans="1:4" x14ac:dyDescent="0.3">
      <c r="A29" t="s">
        <v>91</v>
      </c>
      <c r="B29">
        <v>3</v>
      </c>
      <c r="D29" t="str">
        <f t="shared" si="1"/>
        <v>INSERT INTO Component_Colour(ComponentNumber,MaterialId) VALUES('PN18544C21', '3')</v>
      </c>
    </row>
    <row r="30" spans="1:4" x14ac:dyDescent="0.3">
      <c r="A30" t="s">
        <v>92</v>
      </c>
      <c r="B30">
        <v>3</v>
      </c>
      <c r="D30" t="str">
        <f t="shared" si="1"/>
        <v>INSERT INTO Component_Colour(ComponentNumber,MaterialId) VALUES('PN18324C54', '3')</v>
      </c>
    </row>
    <row r="31" spans="1:4" x14ac:dyDescent="0.3">
      <c r="A31" t="s">
        <v>153</v>
      </c>
      <c r="B31">
        <v>3</v>
      </c>
      <c r="D31" t="str">
        <f t="shared" si="1"/>
        <v>INSERT INTO Component_Colour(ComponentNumber,MaterialId) VALUES('PN18324C51', '3')</v>
      </c>
    </row>
    <row r="33" spans="1:7" x14ac:dyDescent="0.3">
      <c r="A33" t="s">
        <v>133</v>
      </c>
      <c r="B33" t="s">
        <v>159</v>
      </c>
    </row>
    <row r="34" spans="1:7" x14ac:dyDescent="0.3">
      <c r="A34">
        <v>1</v>
      </c>
      <c r="B34" t="s">
        <v>160</v>
      </c>
      <c r="D34" t="str">
        <f>"INSERT INTO MesurementUnit(" &amp; $A$33 &amp; "," &amp; $B$33 &amp; ") VALUES('" &amp; A34 &amp; "', '" &amp; B34 &amp; "')"</f>
        <v>INSERT INTO MesurementUnit(Id,Unit) VALUES('1', 'cm')</v>
      </c>
    </row>
    <row r="35" spans="1:7" x14ac:dyDescent="0.3">
      <c r="A35">
        <v>2</v>
      </c>
      <c r="B35" t="s">
        <v>161</v>
      </c>
      <c r="D35" t="str">
        <f>"INSERT INTO MesurementUnit(" &amp; $A$33 &amp; "," &amp; $B$33 &amp; ") VALUES('" &amp; A35 &amp; "', '" &amp; B35 &amp; "')"</f>
        <v>INSERT INTO MesurementUnit(Id,Unit) VALUES('2', 'l')</v>
      </c>
    </row>
    <row r="36" spans="1:7" x14ac:dyDescent="0.3">
      <c r="A36">
        <v>3</v>
      </c>
      <c r="B36" t="s">
        <v>162</v>
      </c>
      <c r="D36" t="str">
        <f>"INSERT INTO MesurementUnit(" &amp; $A$33 &amp; "," &amp; $B$33 &amp; ") VALUES('" &amp; A36 &amp; "', '" &amp; B36 &amp; "')"</f>
        <v>INSERT INTO MesurementUnit(Id,Unit) VALUES('3', 'mm')</v>
      </c>
    </row>
    <row r="38" spans="1:7" x14ac:dyDescent="0.3">
      <c r="A38" t="s">
        <v>133</v>
      </c>
      <c r="B38" t="s">
        <v>143</v>
      </c>
      <c r="C38" t="s">
        <v>165</v>
      </c>
      <c r="D38" t="s">
        <v>166</v>
      </c>
      <c r="E38" t="s">
        <v>17</v>
      </c>
    </row>
    <row r="39" spans="1:7" x14ac:dyDescent="0.3">
      <c r="A39">
        <v>1</v>
      </c>
      <c r="B39" t="s">
        <v>28</v>
      </c>
      <c r="C39">
        <v>5</v>
      </c>
      <c r="D39">
        <v>2</v>
      </c>
      <c r="E39" t="s">
        <v>141</v>
      </c>
      <c r="G39" t="str">
        <f>"INSERT INTO Product_Size(" &amp; $A$38 &amp; "," &amp; $B$38 &amp; "," &amp; $C$38 &amp; "," &amp; $D$38 &amp; "," &amp; $E$38 &amp; ") VALUES('" &amp; A39 &amp; "', '" &amp; B39 &amp; "','" &amp; C39 &amp; "', '" &amp; D39 &amp; "','" &amp; E39 &amp; "')"</f>
        <v>INSERT INTO Product_Size(Id,ProductId,SizeInt,MeasuramentUnitId,Description) VALUES('1', 'AS12945T22','5', '2','NULL')</v>
      </c>
    </row>
    <row r="40" spans="1:7" x14ac:dyDescent="0.3">
      <c r="A40">
        <v>2</v>
      </c>
      <c r="B40" t="s">
        <v>28</v>
      </c>
      <c r="C40">
        <v>22</v>
      </c>
      <c r="D40">
        <v>1</v>
      </c>
      <c r="E40" t="s">
        <v>141</v>
      </c>
      <c r="G40" t="str">
        <f t="shared" ref="G40:G48" si="2">"INSERT INTO Product_Size(" &amp; $A$38 &amp; "," &amp; $B$38 &amp; "," &amp; $C$38 &amp; "," &amp; $D$38 &amp; "," &amp; $E$38 &amp; ") VALUES('" &amp; A40 &amp; "', '" &amp; B40 &amp; "','" &amp; C40 &amp; "', '" &amp; D40 &amp; "','" &amp; E40 &amp; "')"</f>
        <v>INSERT INTO Product_Size(Id,ProductId,SizeInt,MeasuramentUnitId,Description) VALUES('2', 'AS12945T22','22', '1','NULL')</v>
      </c>
    </row>
    <row r="41" spans="1:7" x14ac:dyDescent="0.3">
      <c r="A41">
        <v>3</v>
      </c>
      <c r="B41" t="s">
        <v>21</v>
      </c>
      <c r="C41">
        <v>5</v>
      </c>
      <c r="D41">
        <v>2</v>
      </c>
      <c r="E41" t="s">
        <v>141</v>
      </c>
      <c r="G41" t="str">
        <f t="shared" si="2"/>
        <v>INSERT INTO Product_Size(Id,ProductId,SizeInt,MeasuramentUnitId,Description) VALUES('3', 'AS12945S22','5', '2','NULL')</v>
      </c>
    </row>
    <row r="42" spans="1:7" x14ac:dyDescent="0.3">
      <c r="A42">
        <v>4</v>
      </c>
      <c r="B42" t="s">
        <v>21</v>
      </c>
      <c r="C42">
        <v>22</v>
      </c>
      <c r="D42">
        <v>1</v>
      </c>
      <c r="E42" t="s">
        <v>141</v>
      </c>
      <c r="G42" t="str">
        <f t="shared" si="2"/>
        <v>INSERT INTO Product_Size(Id,ProductId,SizeInt,MeasuramentUnitId,Description) VALUES('4', 'AS12945S22','22', '1','NULL')</v>
      </c>
    </row>
    <row r="43" spans="1:7" x14ac:dyDescent="0.3">
      <c r="A43">
        <v>5</v>
      </c>
      <c r="B43" t="s">
        <v>23</v>
      </c>
      <c r="C43">
        <v>3</v>
      </c>
      <c r="D43">
        <v>2</v>
      </c>
      <c r="E43" t="s">
        <v>141</v>
      </c>
      <c r="G43" t="str">
        <f t="shared" si="2"/>
        <v>INSERT INTO Product_Size(Id,ProductId,SizeInt,MeasuramentUnitId,Description) VALUES('5', 'AS12945S20','3', '2','NULL')</v>
      </c>
    </row>
    <row r="44" spans="1:7" x14ac:dyDescent="0.3">
      <c r="A44">
        <v>6</v>
      </c>
      <c r="B44" t="s">
        <v>23</v>
      </c>
      <c r="C44">
        <v>20</v>
      </c>
      <c r="D44">
        <v>1</v>
      </c>
      <c r="E44" t="s">
        <v>141</v>
      </c>
      <c r="G44" t="str">
        <f t="shared" si="2"/>
        <v>INSERT INTO Product_Size(Id,ProductId,SizeInt,MeasuramentUnitId,Description) VALUES('6', 'AS12945S20','20', '1','NULL')</v>
      </c>
    </row>
    <row r="45" spans="1:7" x14ac:dyDescent="0.3">
      <c r="A45">
        <v>7</v>
      </c>
      <c r="B45" t="s">
        <v>26</v>
      </c>
      <c r="C45">
        <v>2</v>
      </c>
      <c r="D45">
        <v>2</v>
      </c>
      <c r="E45" t="s">
        <v>141</v>
      </c>
      <c r="G45" t="str">
        <f t="shared" si="2"/>
        <v>INSERT INTO Product_Size(Id,ProductId,SizeInt,MeasuramentUnitId,Description) VALUES('7', 'AS12945S17','2', '2','NULL')</v>
      </c>
    </row>
    <row r="46" spans="1:7" x14ac:dyDescent="0.3">
      <c r="A46">
        <v>8</v>
      </c>
      <c r="B46" t="s">
        <v>26</v>
      </c>
      <c r="C46">
        <v>17</v>
      </c>
      <c r="D46">
        <v>1</v>
      </c>
      <c r="E46" t="s">
        <v>141</v>
      </c>
      <c r="G46" t="str">
        <f t="shared" si="2"/>
        <v>INSERT INTO Product_Size(Id,ProductId,SizeInt,MeasuramentUnitId,Description) VALUES('8', 'AS12945S17','17', '1','NULL')</v>
      </c>
    </row>
    <row r="47" spans="1:7" x14ac:dyDescent="0.3">
      <c r="A47">
        <v>9</v>
      </c>
      <c r="B47" t="s">
        <v>72</v>
      </c>
      <c r="C47">
        <v>17</v>
      </c>
      <c r="D47">
        <v>1</v>
      </c>
      <c r="E47" t="s">
        <v>141</v>
      </c>
      <c r="G47" t="str">
        <f t="shared" si="2"/>
        <v>INSERT INTO Product_Size(Id,ProductId,SizeInt,MeasuramentUnitId,Description) VALUES('9', 'AS12945S48','17', '1','NULL')</v>
      </c>
    </row>
    <row r="48" spans="1:7" x14ac:dyDescent="0.3">
      <c r="A48">
        <v>10</v>
      </c>
      <c r="B48" t="s">
        <v>78</v>
      </c>
      <c r="C48">
        <v>17</v>
      </c>
      <c r="D48">
        <v>1</v>
      </c>
      <c r="E48" t="s">
        <v>141</v>
      </c>
      <c r="G48" t="str">
        <f t="shared" si="2"/>
        <v>INSERT INTO Product_Size(Id,ProductId,SizeInt,MeasuramentUnitId,Description) VALUES('10', 'AS12945G48','17', '1','NULL')</v>
      </c>
    </row>
    <row r="50" spans="1:7" x14ac:dyDescent="0.3">
      <c r="A50" t="s">
        <v>133</v>
      </c>
      <c r="B50" t="s">
        <v>151</v>
      </c>
      <c r="C50" t="s">
        <v>165</v>
      </c>
      <c r="D50" t="s">
        <v>166</v>
      </c>
      <c r="E50" t="s">
        <v>17</v>
      </c>
    </row>
    <row r="51" spans="1:7" x14ac:dyDescent="0.3">
      <c r="A51">
        <v>1</v>
      </c>
      <c r="B51" t="s">
        <v>82</v>
      </c>
      <c r="C51">
        <v>35</v>
      </c>
      <c r="D51">
        <v>3</v>
      </c>
      <c r="E51" t="s">
        <v>167</v>
      </c>
      <c r="G51" t="str">
        <f>"INSERT INTO Component_Size(" &amp; $A$50 &amp; "," &amp; $B$50 &amp; "," &amp; $C$50 &amp; "," &amp; $D$50 &amp; "," &amp; $E$50 &amp; ") VALUES('" &amp; A51 &amp; "', '" &amp; B51 &amp; "','" &amp; C51 &amp; "', '" &amp; D51 &amp; "','" &amp; E51 &amp; "')"</f>
        <v>INSERT INTO Component_Size(Id,ComponentNumber,SizeInt,MeasuramentUnitId,Description) VALUES('1', 'PN12344A21','35', '3','M6')</v>
      </c>
    </row>
    <row r="52" spans="1:7" x14ac:dyDescent="0.3">
      <c r="A52">
        <v>2</v>
      </c>
      <c r="B52" t="s">
        <v>89</v>
      </c>
      <c r="C52">
        <v>300</v>
      </c>
      <c r="D52">
        <v>3</v>
      </c>
      <c r="E52" t="s">
        <v>169</v>
      </c>
      <c r="G52" t="str">
        <f t="shared" ref="G52:G58" si="3">"INSERT INTO Component_Size(" &amp; $A$50 &amp; "," &amp; $B$50 &amp; "," &amp; $C$50 &amp; "," &amp; $D$50 &amp; "," &amp; $E$50 &amp; ") VALUES('" &amp; A52 &amp; "', '" &amp; B52 &amp; "','" &amp; C52 &amp; "', '" &amp; D52 &amp; "','" &amp; E52 &amp; "')"</f>
        <v>INSERT INTO Component_Size(Id,ComponentNumber,SizeInt,MeasuramentUnitId,Description) VALUES('2', 'PN52384R50','300', '3','Width')</v>
      </c>
    </row>
    <row r="53" spans="1:7" x14ac:dyDescent="0.3">
      <c r="A53">
        <v>3</v>
      </c>
      <c r="B53" t="s">
        <v>89</v>
      </c>
      <c r="C53">
        <v>300</v>
      </c>
      <c r="D53">
        <v>3</v>
      </c>
      <c r="E53" t="s">
        <v>170</v>
      </c>
      <c r="G53" t="str">
        <f t="shared" si="3"/>
        <v>INSERT INTO Component_Size(Id,ComponentNumber,SizeInt,MeasuramentUnitId,Description) VALUES('3', 'PN52384R50','300', '3','Length')</v>
      </c>
    </row>
    <row r="54" spans="1:7" x14ac:dyDescent="0.3">
      <c r="A54">
        <v>4</v>
      </c>
      <c r="B54" t="s">
        <v>89</v>
      </c>
      <c r="C54">
        <v>5</v>
      </c>
      <c r="D54">
        <v>3</v>
      </c>
      <c r="E54" t="s">
        <v>168</v>
      </c>
      <c r="G54" t="str">
        <f t="shared" si="3"/>
        <v>INSERT INTO Component_Size(Id,ComponentNumber,SizeInt,MeasuramentUnitId,Description) VALUES('4', 'PN52384R50','5', '3','Depth')</v>
      </c>
    </row>
    <row r="55" spans="1:7" x14ac:dyDescent="0.3">
      <c r="A55">
        <v>5</v>
      </c>
      <c r="B55" t="s">
        <v>90</v>
      </c>
      <c r="C55">
        <v>300</v>
      </c>
      <c r="D55">
        <v>3</v>
      </c>
      <c r="E55" t="s">
        <v>169</v>
      </c>
      <c r="G55" t="str">
        <f t="shared" si="3"/>
        <v>INSERT INTO Component_Size(Id,ComponentNumber,SizeInt,MeasuramentUnitId,Description) VALUES('5', 'PN52384R10','300', '3','Width')</v>
      </c>
    </row>
    <row r="56" spans="1:7" x14ac:dyDescent="0.3">
      <c r="A56">
        <v>6</v>
      </c>
      <c r="B56" t="s">
        <v>90</v>
      </c>
      <c r="C56">
        <v>300</v>
      </c>
      <c r="D56">
        <v>3</v>
      </c>
      <c r="E56" t="s">
        <v>170</v>
      </c>
      <c r="G56" t="str">
        <f t="shared" si="3"/>
        <v>INSERT INTO Component_Size(Id,ComponentNumber,SizeInt,MeasuramentUnitId,Description) VALUES('6', 'PN52384R10','300', '3','Length')</v>
      </c>
    </row>
    <row r="57" spans="1:7" x14ac:dyDescent="0.3">
      <c r="A57">
        <v>7</v>
      </c>
      <c r="B57" t="s">
        <v>90</v>
      </c>
      <c r="C57">
        <v>1</v>
      </c>
      <c r="D57">
        <v>3</v>
      </c>
      <c r="E57" t="s">
        <v>168</v>
      </c>
      <c r="G57" t="str">
        <f t="shared" si="3"/>
        <v>INSERT INTO Component_Size(Id,ComponentNumber,SizeInt,MeasuramentUnitId,Description) VALUES('7', 'PN52384R10','1', '3','Depth')</v>
      </c>
    </row>
    <row r="58" spans="1:7" x14ac:dyDescent="0.3">
      <c r="A58">
        <v>8</v>
      </c>
      <c r="B58" t="s">
        <v>87</v>
      </c>
      <c r="C58">
        <v>6</v>
      </c>
      <c r="D58">
        <v>3</v>
      </c>
      <c r="E58" t="s">
        <v>141</v>
      </c>
      <c r="G58" t="str">
        <f t="shared" si="3"/>
        <v>INSERT INTO Component_Size(Id,ComponentNumber,SizeInt,MeasuramentUnitId,Description) VALUES('8', 'PN18544A21','6', '3','NULL')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35"/>
  <sheetViews>
    <sheetView topLeftCell="A12" workbookViewId="0">
      <selection activeCell="D18" sqref="D18:D35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</cols>
  <sheetData>
    <row r="1" spans="1:4" x14ac:dyDescent="0.3">
      <c r="A1" t="s">
        <v>133</v>
      </c>
      <c r="B1" t="s">
        <v>17</v>
      </c>
    </row>
    <row r="2" spans="1:4" x14ac:dyDescent="0.3">
      <c r="A2">
        <v>5647</v>
      </c>
      <c r="B2" t="s">
        <v>46</v>
      </c>
      <c r="D2" t="str">
        <f t="shared" ref="D2:D14" si="0">"INSERT INTO Operation(" &amp; $A$1 &amp; "," &amp; $B$1 &amp; ") VALUES('" &amp; A2 &amp; "', '" &amp; B2 &amp; "')"</f>
        <v>INSERT INTO Operation(Id,Description) VALUES('5647', 'Disc cutting')</v>
      </c>
    </row>
    <row r="3" spans="1:4" x14ac:dyDescent="0.3">
      <c r="A3">
        <v>5649</v>
      </c>
      <c r="B3" t="s">
        <v>47</v>
      </c>
      <c r="D3" t="str">
        <f t="shared" si="0"/>
        <v>INSERT INTO Operation(Id,Description) VALUES('5649', 'Initial pot base pressing')</v>
      </c>
    </row>
    <row r="4" spans="1:4" x14ac:dyDescent="0.3">
      <c r="A4">
        <v>5651</v>
      </c>
      <c r="B4" t="s">
        <v>48</v>
      </c>
      <c r="D4" t="str">
        <f t="shared" si="0"/>
        <v>INSERT INTO Operation(Id,Description) VALUES('5651', 'Final pot base pressing')</v>
      </c>
    </row>
    <row r="5" spans="1:4" x14ac:dyDescent="0.3">
      <c r="A5">
        <v>5653</v>
      </c>
      <c r="B5" t="s">
        <v>51</v>
      </c>
      <c r="D5" t="str">
        <f t="shared" si="0"/>
        <v>INSERT INTO Operation(Id,Description) VALUES('5653', 'Pot base finishing')</v>
      </c>
    </row>
    <row r="6" spans="1:4" x14ac:dyDescent="0.3">
      <c r="A6">
        <v>5655</v>
      </c>
      <c r="B6" t="s">
        <v>49</v>
      </c>
      <c r="D6" t="str">
        <f t="shared" si="0"/>
        <v>INSERT INTO Operation(Id,Description) VALUES('5655', 'Lid pressing')</v>
      </c>
    </row>
    <row r="7" spans="1:4" x14ac:dyDescent="0.3">
      <c r="A7">
        <v>5657</v>
      </c>
      <c r="B7" t="s">
        <v>50</v>
      </c>
      <c r="D7" t="str">
        <f t="shared" si="0"/>
        <v>INSERT INTO Operation(Id,Description) VALUES('5657', 'Lid finishing')</v>
      </c>
    </row>
    <row r="8" spans="1:4" x14ac:dyDescent="0.3">
      <c r="A8">
        <v>5659</v>
      </c>
      <c r="B8" t="s">
        <v>52</v>
      </c>
      <c r="D8" t="str">
        <f t="shared" si="0"/>
        <v>INSERT INTO Operation(Id,Description) VALUES('5659', 'Pot handles riveting')</v>
      </c>
    </row>
    <row r="9" spans="1:4" x14ac:dyDescent="0.3">
      <c r="A9">
        <v>5661</v>
      </c>
      <c r="B9" t="s">
        <v>81</v>
      </c>
      <c r="D9" t="str">
        <f t="shared" si="0"/>
        <v>INSERT INTO Operation(Id,Description) VALUES('5661', 'Lid handle screw')</v>
      </c>
    </row>
    <row r="10" spans="1:4" x14ac:dyDescent="0.3">
      <c r="A10">
        <v>5663</v>
      </c>
      <c r="B10" t="s">
        <v>53</v>
      </c>
      <c r="D10" t="str">
        <f t="shared" si="0"/>
        <v>INSERT INTO Operation(Id,Description) VALUES('5663', 'Pot test and packaging')</v>
      </c>
    </row>
    <row r="11" spans="1:4" x14ac:dyDescent="0.3">
      <c r="A11">
        <v>5665</v>
      </c>
      <c r="B11" t="s">
        <v>61</v>
      </c>
      <c r="D11" t="str">
        <f t="shared" si="0"/>
        <v>INSERT INTO Operation(Id,Description) VALUES('5665', 'Handle welding')</v>
      </c>
    </row>
    <row r="12" spans="1:4" x14ac:dyDescent="0.3">
      <c r="A12">
        <v>5667</v>
      </c>
      <c r="B12" t="s">
        <v>62</v>
      </c>
      <c r="D12" t="str">
        <f t="shared" si="0"/>
        <v>INSERT INTO Operation(Id,Description) VALUES('5667', 'Lid polishing')</v>
      </c>
    </row>
    <row r="13" spans="1:4" x14ac:dyDescent="0.3">
      <c r="A13">
        <v>5669</v>
      </c>
      <c r="B13" t="s">
        <v>63</v>
      </c>
      <c r="D13" t="str">
        <f t="shared" si="0"/>
        <v>INSERT INTO Operation(Id,Description) VALUES('5669', 'Pot base polishing')</v>
      </c>
    </row>
    <row r="14" spans="1:4" x14ac:dyDescent="0.3">
      <c r="A14">
        <v>5671</v>
      </c>
      <c r="B14" t="s">
        <v>64</v>
      </c>
      <c r="D14" t="str">
        <f t="shared" si="0"/>
        <v>INSERT INTO Operation(Id,Description) VALUES('5671', 'Teflon painting')</v>
      </c>
    </row>
    <row r="17" spans="1:4" x14ac:dyDescent="0.3">
      <c r="A17" t="s">
        <v>149</v>
      </c>
      <c r="B17" t="s">
        <v>150</v>
      </c>
    </row>
    <row r="18" spans="1:4" x14ac:dyDescent="0.3">
      <c r="A18">
        <v>5647</v>
      </c>
      <c r="B18" t="s">
        <v>30</v>
      </c>
      <c r="D18" t="str">
        <f>"INSERT INTO Operation_WorkstationType(" &amp; $A$17 &amp; "," &amp; $B$17 &amp; ") VALUES('" &amp; A18 &amp; "', '" &amp; B18 &amp; "')"</f>
        <v>INSERT INTO Operation_WorkstationType(OperationId,WorkstationTypeId) VALUES('5647', 'A4578')</v>
      </c>
    </row>
    <row r="19" spans="1:4" x14ac:dyDescent="0.3">
      <c r="A19">
        <v>5647</v>
      </c>
      <c r="B19" t="s">
        <v>37</v>
      </c>
      <c r="D19" t="str">
        <f t="shared" ref="D19:D35" si="1">"INSERT INTO Operation_WorkstationType(" &amp; $A$17 &amp; "," &amp; $B$17 &amp; ") VALUES('" &amp; A19 &amp; "', '" &amp; B19 &amp; "')"</f>
        <v>INSERT INTO Operation_WorkstationType(OperationId,WorkstationTypeId) VALUES('5647', 'A4588')</v>
      </c>
    </row>
    <row r="20" spans="1:4" x14ac:dyDescent="0.3">
      <c r="A20">
        <v>5647</v>
      </c>
      <c r="B20" t="s">
        <v>39</v>
      </c>
      <c r="D20" t="str">
        <f t="shared" si="1"/>
        <v>INSERT INTO Operation_WorkstationType(OperationId,WorkstationTypeId) VALUES('5647', 'A4598')</v>
      </c>
    </row>
    <row r="21" spans="1:4" x14ac:dyDescent="0.3">
      <c r="A21">
        <v>5649</v>
      </c>
      <c r="B21" t="s">
        <v>37</v>
      </c>
      <c r="D21" t="str">
        <f t="shared" si="1"/>
        <v>INSERT INTO Operation_WorkstationType(OperationId,WorkstationTypeId) VALUES('5649', 'A4588')</v>
      </c>
    </row>
    <row r="22" spans="1:4" x14ac:dyDescent="0.3">
      <c r="A22">
        <v>5649</v>
      </c>
      <c r="B22" t="s">
        <v>39</v>
      </c>
      <c r="D22" t="str">
        <f t="shared" si="1"/>
        <v>INSERT INTO Operation_WorkstationType(OperationId,WorkstationTypeId) VALUES('5649', 'A4598')</v>
      </c>
    </row>
    <row r="23" spans="1:4" x14ac:dyDescent="0.3">
      <c r="A23">
        <v>5651</v>
      </c>
      <c r="B23" t="s">
        <v>37</v>
      </c>
      <c r="D23" t="str">
        <f t="shared" si="1"/>
        <v>INSERT INTO Operation_WorkstationType(OperationId,WorkstationTypeId) VALUES('5651', 'A4588')</v>
      </c>
    </row>
    <row r="24" spans="1:4" x14ac:dyDescent="0.3">
      <c r="A24">
        <v>5651</v>
      </c>
      <c r="B24" t="s">
        <v>39</v>
      </c>
      <c r="D24" t="str">
        <f t="shared" si="1"/>
        <v>INSERT INTO Operation_WorkstationType(OperationId,WorkstationTypeId) VALUES('5651', 'A4598')</v>
      </c>
    </row>
    <row r="25" spans="1:4" x14ac:dyDescent="0.3">
      <c r="A25">
        <v>5653</v>
      </c>
      <c r="B25" t="s">
        <v>58</v>
      </c>
      <c r="D25" t="str">
        <f t="shared" si="1"/>
        <v>INSERT INTO Operation_WorkstationType(OperationId,WorkstationTypeId) VALUES('5653', 'C5637')</v>
      </c>
    </row>
    <row r="26" spans="1:4" x14ac:dyDescent="0.3">
      <c r="A26">
        <v>5655</v>
      </c>
      <c r="B26" t="s">
        <v>37</v>
      </c>
      <c r="D26" t="str">
        <f t="shared" si="1"/>
        <v>INSERT INTO Operation_WorkstationType(OperationId,WorkstationTypeId) VALUES('5655', 'A4588')</v>
      </c>
    </row>
    <row r="27" spans="1:4" x14ac:dyDescent="0.3">
      <c r="A27">
        <v>5655</v>
      </c>
      <c r="B27" t="s">
        <v>39</v>
      </c>
      <c r="D27" t="str">
        <f t="shared" si="1"/>
        <v>INSERT INTO Operation_WorkstationType(OperationId,WorkstationTypeId) VALUES('5655', 'A4598')</v>
      </c>
    </row>
    <row r="28" spans="1:4" x14ac:dyDescent="0.3">
      <c r="A28">
        <v>5657</v>
      </c>
      <c r="B28" t="s">
        <v>58</v>
      </c>
      <c r="D28" t="str">
        <f t="shared" si="1"/>
        <v>INSERT INTO Operation_WorkstationType(OperationId,WorkstationTypeId) VALUES('5657', 'C5637')</v>
      </c>
    </row>
    <row r="29" spans="1:4" x14ac:dyDescent="0.3">
      <c r="A29">
        <v>5659</v>
      </c>
      <c r="B29" t="s">
        <v>45</v>
      </c>
      <c r="D29" t="str">
        <f t="shared" si="1"/>
        <v>INSERT INTO Operation_WorkstationType(OperationId,WorkstationTypeId) VALUES('5659', 'S3271')</v>
      </c>
    </row>
    <row r="30" spans="1:4" x14ac:dyDescent="0.3">
      <c r="A30">
        <v>5661</v>
      </c>
      <c r="B30" t="s">
        <v>80</v>
      </c>
      <c r="D30" t="str">
        <f t="shared" si="1"/>
        <v>INSERT INTO Operation_WorkstationType(OperationId,WorkstationTypeId) VALUES('5661', 'T3452')</v>
      </c>
    </row>
    <row r="31" spans="1:4" x14ac:dyDescent="0.3">
      <c r="A31">
        <v>5663</v>
      </c>
      <c r="B31" t="s">
        <v>57</v>
      </c>
      <c r="D31" t="str">
        <f t="shared" si="1"/>
        <v>INSERT INTO Operation_WorkstationType(OperationId,WorkstationTypeId) VALUES('5663', 'K3675')</v>
      </c>
    </row>
    <row r="32" spans="1:4" x14ac:dyDescent="0.3">
      <c r="A32">
        <v>5665</v>
      </c>
      <c r="B32" t="s">
        <v>60</v>
      </c>
      <c r="D32" t="str">
        <f t="shared" si="1"/>
        <v>INSERT INTO Operation_WorkstationType(OperationId,WorkstationTypeId) VALUES('5665', 'D9123')</v>
      </c>
    </row>
    <row r="33" spans="1:4" x14ac:dyDescent="0.3">
      <c r="A33">
        <v>5667</v>
      </c>
      <c r="B33" t="s">
        <v>68</v>
      </c>
      <c r="D33" t="str">
        <f t="shared" si="1"/>
        <v>INSERT INTO Operation_WorkstationType(OperationId,WorkstationTypeId) VALUES('5667', 'Q3547')</v>
      </c>
    </row>
    <row r="34" spans="1:4" x14ac:dyDescent="0.3">
      <c r="A34">
        <v>5669</v>
      </c>
      <c r="B34" t="s">
        <v>68</v>
      </c>
      <c r="D34" t="str">
        <f t="shared" si="1"/>
        <v>INSERT INTO Operation_WorkstationType(OperationId,WorkstationTypeId) VALUES('5669', 'Q3547')</v>
      </c>
    </row>
    <row r="35" spans="1:4" x14ac:dyDescent="0.3">
      <c r="A35">
        <v>5671</v>
      </c>
      <c r="B35" t="s">
        <v>67</v>
      </c>
      <c r="D35" t="str">
        <f t="shared" si="1"/>
        <v>INSERT INTO Operation_WorkstationType(OperationId,WorkstationTypeId) VALUES('5671', 'Q5478')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E2" sqref="E2:E14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133</v>
      </c>
      <c r="B1" t="s">
        <v>0</v>
      </c>
    </row>
    <row r="2" spans="1:5" x14ac:dyDescent="0.3">
      <c r="A2" t="s">
        <v>30</v>
      </c>
      <c r="B2" t="s">
        <v>29</v>
      </c>
      <c r="E2" t="str">
        <f>"INSERT INTO WorkstationType(" &amp; $A$1 &amp; "," &amp; $B$1 &amp; ") VALUES('" &amp; A2 &amp; "', '" &amp; B2 &amp; "')"</f>
        <v>INSERT INTO WorkstationType(Id,Name) VALUES('A4578', '600t cold forging stamping press')</v>
      </c>
    </row>
    <row r="3" spans="1:5" x14ac:dyDescent="0.3">
      <c r="A3" t="s">
        <v>37</v>
      </c>
      <c r="B3" t="s">
        <v>38</v>
      </c>
      <c r="E3" t="str">
        <f t="shared" ref="E3:E14" si="0">"INSERT INTO WorkstationType(" &amp; $A$1 &amp; "," &amp; $B$1 &amp; ") VALUES('" &amp; A3 &amp; "', '" &amp; B3 &amp; "')"</f>
        <v>INSERT INTO WorkstationType(Id,Name) VALUES('A4588', '600t cold forging precision stamping press')</v>
      </c>
    </row>
    <row r="4" spans="1:5" x14ac:dyDescent="0.3">
      <c r="A4" t="s">
        <v>39</v>
      </c>
      <c r="B4" t="s">
        <v>40</v>
      </c>
      <c r="E4" t="str">
        <f t="shared" si="0"/>
        <v>INSERT INTO WorkstationType(Id,Name) VALUES('A4598', '1000t cold forging precision stamping press')</v>
      </c>
    </row>
    <row r="5" spans="1:5" x14ac:dyDescent="0.3">
      <c r="A5" t="s">
        <v>45</v>
      </c>
      <c r="B5" t="s">
        <v>54</v>
      </c>
      <c r="E5" t="str">
        <f t="shared" si="0"/>
        <v>INSERT INTO WorkstationType(Id,Name) VALUES('S3271', 'Handle rivet')</v>
      </c>
    </row>
    <row r="6" spans="1:5" x14ac:dyDescent="0.3">
      <c r="A6" t="s">
        <v>57</v>
      </c>
      <c r="B6" t="s">
        <v>55</v>
      </c>
      <c r="E6" t="str">
        <f t="shared" si="0"/>
        <v>INSERT INTO WorkstationType(Id,Name) VALUES('K3675', 'Packaging')</v>
      </c>
    </row>
    <row r="7" spans="1:5" x14ac:dyDescent="0.3">
      <c r="A7" t="s">
        <v>101</v>
      </c>
      <c r="B7" t="s">
        <v>102</v>
      </c>
      <c r="E7" t="str">
        <f t="shared" si="0"/>
        <v>INSERT INTO WorkstationType(Id,Name) VALUES('K3676', 'Packaging for large itens')</v>
      </c>
    </row>
    <row r="8" spans="1:5" x14ac:dyDescent="0.3">
      <c r="A8" t="s">
        <v>58</v>
      </c>
      <c r="B8" t="s">
        <v>56</v>
      </c>
      <c r="E8" t="str">
        <f t="shared" si="0"/>
        <v>INSERT INTO WorkstationType(Id,Name) VALUES('C5637', 'Border trimming')</v>
      </c>
    </row>
    <row r="9" spans="1:5" x14ac:dyDescent="0.3">
      <c r="A9" t="s">
        <v>60</v>
      </c>
      <c r="B9" t="s">
        <v>59</v>
      </c>
      <c r="E9" t="str">
        <f t="shared" si="0"/>
        <v>INSERT INTO WorkstationType(Id,Name) VALUES('D9123', 'Spot welding')</v>
      </c>
    </row>
    <row r="10" spans="1:5" x14ac:dyDescent="0.3">
      <c r="A10" t="s">
        <v>67</v>
      </c>
      <c r="B10" t="s">
        <v>65</v>
      </c>
      <c r="E10" t="str">
        <f t="shared" si="0"/>
        <v>INSERT INTO WorkstationType(Id,Name) VALUES('Q5478', 'Teflon application station')</v>
      </c>
    </row>
    <row r="11" spans="1:5" x14ac:dyDescent="0.3">
      <c r="A11" t="s">
        <v>68</v>
      </c>
      <c r="B11" t="s">
        <v>66</v>
      </c>
      <c r="E11" t="str">
        <f t="shared" si="0"/>
        <v>INSERT INTO WorkstationType(Id,Name) VALUES('Q3547', 'Stainless steel polishing')</v>
      </c>
    </row>
    <row r="12" spans="1:5" x14ac:dyDescent="0.3">
      <c r="A12" t="s">
        <v>80</v>
      </c>
      <c r="B12" t="s">
        <v>79</v>
      </c>
      <c r="E12" t="str">
        <f t="shared" si="0"/>
        <v>INSERT INTO WorkstationType(Id,Name) VALUES('T3452', 'Assembly T1')</v>
      </c>
    </row>
    <row r="13" spans="1:5" x14ac:dyDescent="0.3">
      <c r="A13" t="s">
        <v>107</v>
      </c>
      <c r="B13" t="s">
        <v>108</v>
      </c>
      <c r="E13" t="str">
        <f t="shared" si="0"/>
        <v>INSERT INTO WorkstationType(Id,Name) VALUES('G9273', 'Circular glass cutting')</v>
      </c>
    </row>
    <row r="14" spans="1:5" x14ac:dyDescent="0.3">
      <c r="A14" t="s">
        <v>109</v>
      </c>
      <c r="B14" t="s">
        <v>110</v>
      </c>
      <c r="E14" t="str">
        <f t="shared" si="0"/>
        <v>INSERT INTO WorkstationType(Id,Name) VALUES('G9274', 'Glass trimming')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Clients</vt:lpstr>
      <vt:lpstr>Address</vt:lpstr>
      <vt:lpstr>Orders</vt:lpstr>
      <vt:lpstr>Product_Family</vt:lpstr>
      <vt:lpstr>Products</vt:lpstr>
      <vt:lpstr>Component</vt:lpstr>
      <vt:lpstr>Colour Material Size</vt:lpstr>
      <vt:lpstr>Operations</vt:lpstr>
      <vt:lpstr>WorkstationTypes</vt:lpstr>
      <vt:lpstr>BOM</vt:lpstr>
      <vt:lpstr>BOO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2024-10-19T13:50:04Z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