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IC Geneva Drive Small\Matlab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9" i="1"/>
  <c r="J19" i="1"/>
  <c r="I19" i="1"/>
  <c r="E21" i="1"/>
  <c r="D21" i="1"/>
  <c r="C21" i="1"/>
  <c r="E19" i="1"/>
  <c r="D19" i="1"/>
  <c r="C19" i="1"/>
  <c r="L12" i="1"/>
  <c r="Q12" i="1" s="1"/>
  <c r="L6" i="1"/>
  <c r="Q6" i="1" s="1"/>
  <c r="F2" i="1"/>
  <c r="L8" i="1" s="1"/>
  <c r="Q8" i="1" s="1"/>
  <c r="E2" i="1"/>
  <c r="K7" i="1" s="1"/>
  <c r="P7" i="1" s="1"/>
  <c r="D2" i="1"/>
  <c r="J9" i="1" s="1"/>
  <c r="O9" i="1" s="1"/>
  <c r="C2" i="1"/>
  <c r="I3" i="1" s="1"/>
  <c r="N3" i="1" s="1"/>
  <c r="L11" i="1" l="1"/>
  <c r="Q11" i="1" s="1"/>
  <c r="L3" i="1"/>
  <c r="Q3" i="1" s="1"/>
  <c r="L16" i="1"/>
  <c r="Q16" i="1" s="1"/>
  <c r="K3" i="1"/>
  <c r="P3" i="1" s="1"/>
  <c r="L15" i="1"/>
  <c r="Q15" i="1" s="1"/>
  <c r="J7" i="1"/>
  <c r="O7" i="1" s="1"/>
  <c r="K8" i="1"/>
  <c r="P8" i="1" s="1"/>
  <c r="L5" i="1"/>
  <c r="Q5" i="1" s="1"/>
  <c r="L14" i="1"/>
  <c r="Q14" i="1" s="1"/>
  <c r="L10" i="1"/>
  <c r="Q10" i="1" s="1"/>
  <c r="J3" i="1"/>
  <c r="O3" i="1" s="1"/>
  <c r="L7" i="1"/>
  <c r="Q7" i="1" s="1"/>
  <c r="L4" i="1"/>
  <c r="Q4" i="1" s="1"/>
  <c r="L13" i="1"/>
  <c r="Q13" i="1" s="1"/>
  <c r="L9" i="1"/>
  <c r="Q9" i="1" s="1"/>
  <c r="I6" i="1"/>
  <c r="N6" i="1" s="1"/>
  <c r="I5" i="1"/>
  <c r="N5" i="1" s="1"/>
  <c r="I4" i="1"/>
  <c r="N4" i="1" s="1"/>
  <c r="I16" i="1"/>
  <c r="N16" i="1" s="1"/>
  <c r="I15" i="1"/>
  <c r="N15" i="1" s="1"/>
  <c r="I14" i="1"/>
  <c r="N14" i="1" s="1"/>
  <c r="I13" i="1"/>
  <c r="N13" i="1" s="1"/>
  <c r="I12" i="1"/>
  <c r="N12" i="1" s="1"/>
  <c r="I11" i="1"/>
  <c r="N11" i="1" s="1"/>
  <c r="I10" i="1"/>
  <c r="N10" i="1" s="1"/>
  <c r="I9" i="1"/>
  <c r="N9" i="1" s="1"/>
  <c r="J8" i="1"/>
  <c r="O8" i="1" s="1"/>
  <c r="I7" i="1"/>
  <c r="N7" i="1" s="1"/>
  <c r="K6" i="1"/>
  <c r="P6" i="1" s="1"/>
  <c r="K5" i="1"/>
  <c r="P5" i="1" s="1"/>
  <c r="K4" i="1"/>
  <c r="P4" i="1" s="1"/>
  <c r="K16" i="1"/>
  <c r="P16" i="1" s="1"/>
  <c r="K15" i="1"/>
  <c r="P15" i="1" s="1"/>
  <c r="K14" i="1"/>
  <c r="P14" i="1" s="1"/>
  <c r="K13" i="1"/>
  <c r="P13" i="1" s="1"/>
  <c r="K12" i="1"/>
  <c r="P12" i="1" s="1"/>
  <c r="K11" i="1"/>
  <c r="P11" i="1" s="1"/>
  <c r="K10" i="1"/>
  <c r="P10" i="1" s="1"/>
  <c r="K9" i="1"/>
  <c r="P9" i="1" s="1"/>
  <c r="I8" i="1"/>
  <c r="N8" i="1" s="1"/>
  <c r="J6" i="1"/>
  <c r="O6" i="1" s="1"/>
  <c r="J5" i="1"/>
  <c r="O5" i="1" s="1"/>
  <c r="J4" i="1"/>
  <c r="O4" i="1" s="1"/>
  <c r="J16" i="1"/>
  <c r="O16" i="1" s="1"/>
  <c r="J15" i="1"/>
  <c r="O15" i="1" s="1"/>
  <c r="J14" i="1"/>
  <c r="O14" i="1" s="1"/>
  <c r="J13" i="1"/>
  <c r="O13" i="1" s="1"/>
  <c r="J12" i="1"/>
  <c r="O12" i="1" s="1"/>
  <c r="J11" i="1"/>
  <c r="O11" i="1" s="1"/>
  <c r="J10" i="1"/>
  <c r="O10" i="1" s="1"/>
  <c r="N18" i="1" l="1"/>
  <c r="P18" i="1"/>
  <c r="Q18" i="1"/>
  <c r="O18" i="1"/>
</calcChain>
</file>

<file path=xl/sharedStrings.xml><?xml version="1.0" encoding="utf-8"?>
<sst xmlns="http://schemas.openxmlformats.org/spreadsheetml/2006/main" count="11" uniqueCount="11">
  <si>
    <t>Vchute</t>
  </si>
  <si>
    <t>Theta</t>
  </si>
  <si>
    <t>s1</t>
  </si>
  <si>
    <t>s2</t>
  </si>
  <si>
    <t>s3</t>
  </si>
  <si>
    <t>s4</t>
  </si>
  <si>
    <t>s5</t>
  </si>
  <si>
    <t>n1=</t>
  </si>
  <si>
    <t>n4-</t>
  </si>
  <si>
    <t>n2=</t>
  </si>
  <si>
    <t>n3=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</si>
</sst>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L19" sqref="L1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7</v>
      </c>
      <c r="O1" t="s">
        <v>9</v>
      </c>
      <c r="P1" t="s">
        <v>10</v>
      </c>
      <c r="Q1" s="1" t="s">
        <v>8</v>
      </c>
    </row>
    <row r="2" spans="1:17" x14ac:dyDescent="0.25">
      <c r="A2">
        <v>1</v>
      </c>
      <c r="B2">
        <v>50</v>
      </c>
      <c r="C2">
        <f>3.9226*1000</f>
        <v>3922.6</v>
      </c>
      <c r="D2">
        <f>-0.8639*1000</f>
        <v>-863.9</v>
      </c>
      <c r="E2">
        <f>0.0385*1000</f>
        <v>38.5</v>
      </c>
      <c r="F2">
        <f>0.0004*1000</f>
        <v>0.4</v>
      </c>
      <c r="G2">
        <v>0</v>
      </c>
    </row>
    <row r="3" spans="1:17" x14ac:dyDescent="0.25">
      <c r="A3">
        <v>1.5</v>
      </c>
      <c r="B3">
        <v>50</v>
      </c>
      <c r="C3">
        <v>353.88</v>
      </c>
      <c r="D3">
        <v>-163.16</v>
      </c>
      <c r="E3">
        <v>15.26</v>
      </c>
      <c r="F3">
        <v>0.43580000000000002</v>
      </c>
      <c r="G3">
        <v>0</v>
      </c>
      <c r="I3">
        <f>C3/C$2</f>
        <v>9.0215673277927899E-2</v>
      </c>
      <c r="J3">
        <f>D3/D$2</f>
        <v>0.18886445190415557</v>
      </c>
      <c r="K3">
        <f>E3/E$2</f>
        <v>0.39636363636363636</v>
      </c>
      <c r="L3">
        <f>F3/F$2</f>
        <v>1.0894999999999999</v>
      </c>
      <c r="N3">
        <f>LOG(I3,$A3)</f>
        <v>-5.9328214869983471</v>
      </c>
      <c r="O3">
        <f>LOG(J3,$A3)</f>
        <v>-4.1106513817974557</v>
      </c>
      <c r="P3">
        <f>LOG(K3,$A3)</f>
        <v>-2.2823744803968582</v>
      </c>
      <c r="Q3">
        <f>LOG(L3,$A3)</f>
        <v>0.21140875919629201</v>
      </c>
    </row>
    <row r="4" spans="1:17" x14ac:dyDescent="0.25">
      <c r="A4">
        <v>2</v>
      </c>
      <c r="B4">
        <v>50</v>
      </c>
      <c r="C4">
        <v>60.75</v>
      </c>
      <c r="D4">
        <v>-48.66</v>
      </c>
      <c r="E4">
        <v>7.75</v>
      </c>
      <c r="F4">
        <v>0.49</v>
      </c>
      <c r="G4">
        <v>0</v>
      </c>
      <c r="I4">
        <f>C4/C$2</f>
        <v>1.5487176872482538E-2</v>
      </c>
      <c r="J4">
        <f>D4/D$2</f>
        <v>5.6325963653200598E-2</v>
      </c>
      <c r="K4">
        <f>E4/E$2</f>
        <v>0.20129870129870131</v>
      </c>
      <c r="L4">
        <f>F4/F$2</f>
        <v>1.2249999999999999</v>
      </c>
      <c r="N4">
        <f t="shared" ref="N4:N16" si="0">LOG(I4,$A4)</f>
        <v>-6.0127820077691494</v>
      </c>
      <c r="O4">
        <f t="shared" ref="O4:Q16" si="1">LOG(J4,$A4)</f>
        <v>-4.1500560987432102</v>
      </c>
      <c r="P4">
        <f t="shared" si="1"/>
        <v>-2.3125902303080261</v>
      </c>
      <c r="Q4">
        <f t="shared" si="1"/>
        <v>0.29278174922784572</v>
      </c>
    </row>
    <row r="5" spans="1:17" x14ac:dyDescent="0.25">
      <c r="A5">
        <v>2.5</v>
      </c>
      <c r="B5">
        <v>50</v>
      </c>
      <c r="C5">
        <v>15.82</v>
      </c>
      <c r="D5">
        <v>-19.39</v>
      </c>
      <c r="E5">
        <v>4.68</v>
      </c>
      <c r="F5">
        <v>0.52</v>
      </c>
      <c r="G5">
        <v>0</v>
      </c>
      <c r="I5">
        <f>C5/C$2</f>
        <v>4.0330393106612966E-3</v>
      </c>
      <c r="J5">
        <f>D5/D$2</f>
        <v>2.2444727399004515E-2</v>
      </c>
      <c r="K5">
        <f>E5/E$2</f>
        <v>0.12155844155844155</v>
      </c>
      <c r="L5">
        <f>F5/F$2</f>
        <v>1.3</v>
      </c>
      <c r="N5">
        <f t="shared" si="0"/>
        <v>-6.0169057964946209</v>
      </c>
      <c r="O5">
        <f t="shared" si="1"/>
        <v>-4.1435533723500795</v>
      </c>
      <c r="P5">
        <f t="shared" si="1"/>
        <v>-2.299881531109508</v>
      </c>
      <c r="Q5">
        <f t="shared" si="1"/>
        <v>0.28633298945505936</v>
      </c>
    </row>
    <row r="6" spans="1:17" x14ac:dyDescent="0.25">
      <c r="A6">
        <v>3</v>
      </c>
      <c r="B6">
        <v>50</v>
      </c>
      <c r="C6">
        <v>5.05</v>
      </c>
      <c r="D6">
        <v>-8.8699999999999992</v>
      </c>
      <c r="E6">
        <v>2.99</v>
      </c>
      <c r="F6">
        <v>0.55000000000000004</v>
      </c>
      <c r="G6">
        <v>0</v>
      </c>
      <c r="I6">
        <f>C6/C$2</f>
        <v>1.2874114107989598E-3</v>
      </c>
      <c r="J6">
        <f>D6/D$2</f>
        <v>1.0267392059266118E-2</v>
      </c>
      <c r="K6">
        <f>E6/E$2</f>
        <v>7.7662337662337669E-2</v>
      </c>
      <c r="L6">
        <f>F6/F$2</f>
        <v>1.375</v>
      </c>
      <c r="N6">
        <f t="shared" si="0"/>
        <v>-6.0577528611193703</v>
      </c>
      <c r="O6">
        <f t="shared" si="1"/>
        <v>-4.1677871914161688</v>
      </c>
      <c r="P6">
        <f t="shared" si="1"/>
        <v>-2.3260115331398077</v>
      </c>
      <c r="Q6">
        <f t="shared" si="1"/>
        <v>0.28986907792976574</v>
      </c>
    </row>
    <row r="7" spans="1:17" x14ac:dyDescent="0.25">
      <c r="A7">
        <v>3.5</v>
      </c>
      <c r="B7">
        <v>50</v>
      </c>
      <c r="C7">
        <v>2</v>
      </c>
      <c r="D7">
        <v>-4.72</v>
      </c>
      <c r="E7">
        <v>2.13</v>
      </c>
      <c r="F7">
        <v>0.56999999999999995</v>
      </c>
      <c r="G7">
        <v>0</v>
      </c>
      <c r="I7">
        <f>C7/C$2</f>
        <v>5.0986590526691479E-4</v>
      </c>
      <c r="J7">
        <f>D7/D$2</f>
        <v>5.4635953235328159E-3</v>
      </c>
      <c r="K7">
        <f>E7/E$2</f>
        <v>5.5324675324675325E-2</v>
      </c>
      <c r="L7">
        <f>F7/F$2</f>
        <v>1.4249999999999998</v>
      </c>
      <c r="N7">
        <f t="shared" si="0"/>
        <v>-6.0517136827352633</v>
      </c>
      <c r="O7">
        <f t="shared" si="1"/>
        <v>-4.1585266748620668</v>
      </c>
      <c r="P7">
        <f t="shared" si="1"/>
        <v>-2.3105218899061883</v>
      </c>
      <c r="Q7">
        <f t="shared" si="1"/>
        <v>0.28271255028075426</v>
      </c>
    </row>
    <row r="8" spans="1:17" x14ac:dyDescent="0.25">
      <c r="A8">
        <v>4</v>
      </c>
      <c r="B8">
        <v>50</v>
      </c>
      <c r="C8">
        <v>0.86</v>
      </c>
      <c r="D8">
        <v>-2.65</v>
      </c>
      <c r="E8">
        <v>1.53</v>
      </c>
      <c r="F8">
        <v>0.59</v>
      </c>
      <c r="G8">
        <v>0</v>
      </c>
      <c r="I8">
        <f>C8/C$2</f>
        <v>2.1924233926477336E-4</v>
      </c>
      <c r="J8">
        <f>D8/D$2</f>
        <v>3.0674846625766872E-3</v>
      </c>
      <c r="K8">
        <f>E8/E$2</f>
        <v>3.9740259740259742E-2</v>
      </c>
      <c r="L8">
        <f>F8/F$2</f>
        <v>1.4749999999999999</v>
      </c>
      <c r="N8">
        <f t="shared" si="0"/>
        <v>-6.077592973223779</v>
      </c>
      <c r="O8">
        <f t="shared" si="1"/>
        <v>-4.1743640771155386</v>
      </c>
      <c r="P8">
        <f t="shared" si="1"/>
        <v>-2.3266274438884871</v>
      </c>
      <c r="Q8">
        <f t="shared" si="1"/>
        <v>0.28035747723723942</v>
      </c>
    </row>
    <row r="9" spans="1:17" x14ac:dyDescent="0.25">
      <c r="A9">
        <v>4.5</v>
      </c>
      <c r="B9">
        <v>50</v>
      </c>
      <c r="C9">
        <v>0.42</v>
      </c>
      <c r="D9">
        <v>-1.63</v>
      </c>
      <c r="E9">
        <v>1.17</v>
      </c>
      <c r="F9">
        <v>0.6</v>
      </c>
      <c r="G9">
        <v>0</v>
      </c>
      <c r="I9">
        <f>C9/C$2</f>
        <v>1.0707184010605211E-4</v>
      </c>
      <c r="J9">
        <f>D9/D$2</f>
        <v>1.8867924528301887E-3</v>
      </c>
      <c r="K9">
        <f>E9/E$2</f>
        <v>3.0389610389610387E-2</v>
      </c>
      <c r="L9">
        <f>F9/F$2</f>
        <v>1.4999999999999998</v>
      </c>
      <c r="N9">
        <f t="shared" si="0"/>
        <v>-6.0781516732625782</v>
      </c>
      <c r="O9">
        <f t="shared" si="1"/>
        <v>-4.1705812613040907</v>
      </c>
      <c r="P9">
        <f t="shared" si="1"/>
        <v>-2.3227890399603828</v>
      </c>
      <c r="Q9">
        <f t="shared" si="1"/>
        <v>0.26957728969081479</v>
      </c>
    </row>
    <row r="10" spans="1:17" x14ac:dyDescent="0.25">
      <c r="A10">
        <v>5</v>
      </c>
      <c r="B10">
        <v>50</v>
      </c>
      <c r="C10">
        <v>0.23</v>
      </c>
      <c r="D10">
        <v>-1.03</v>
      </c>
      <c r="E10">
        <v>0.9</v>
      </c>
      <c r="F10">
        <v>0.63</v>
      </c>
      <c r="G10">
        <v>0</v>
      </c>
      <c r="I10">
        <f>C10/C$2</f>
        <v>5.8634579105695209E-5</v>
      </c>
      <c r="J10">
        <f>D10/D$2</f>
        <v>1.1922676235675425E-3</v>
      </c>
      <c r="K10">
        <f>E10/E$2</f>
        <v>2.3376623376623377E-2</v>
      </c>
      <c r="L10">
        <f>F10/F$2</f>
        <v>1.575</v>
      </c>
      <c r="N10">
        <f t="shared" si="0"/>
        <v>-6.0544031385151902</v>
      </c>
      <c r="O10">
        <f t="shared" si="1"/>
        <v>-4.1827635394409395</v>
      </c>
      <c r="P10">
        <f t="shared" si="1"/>
        <v>-2.3337456685551752</v>
      </c>
      <c r="Q10">
        <f t="shared" si="1"/>
        <v>0.28224466987395902</v>
      </c>
    </row>
    <row r="11" spans="1:17" x14ac:dyDescent="0.25">
      <c r="A11">
        <v>5.5</v>
      </c>
      <c r="B11">
        <v>50</v>
      </c>
      <c r="C11">
        <v>0.14000000000000001</v>
      </c>
      <c r="D11">
        <v>-0.79</v>
      </c>
      <c r="E11">
        <v>0.86</v>
      </c>
      <c r="F11">
        <v>0.56999999999999995</v>
      </c>
      <c r="G11">
        <v>0.01</v>
      </c>
      <c r="I11">
        <f>C11/C$2</f>
        <v>3.5690613368684042E-5</v>
      </c>
      <c r="J11">
        <f>D11/D$2</f>
        <v>9.1445769186248411E-4</v>
      </c>
      <c r="K11">
        <f>E11/E$2</f>
        <v>2.2337662337662337E-2</v>
      </c>
      <c r="L11">
        <f>F11/F$2</f>
        <v>1.4249999999999998</v>
      </c>
      <c r="N11">
        <f t="shared" si="0"/>
        <v>-6.0071179321008996</v>
      </c>
      <c r="O11">
        <f t="shared" si="1"/>
        <v>-4.1045239391928217</v>
      </c>
      <c r="P11">
        <f t="shared" si="1"/>
        <v>-2.2299371668671437</v>
      </c>
      <c r="Q11">
        <f t="shared" si="1"/>
        <v>0.20775609917566604</v>
      </c>
    </row>
    <row r="12" spans="1:17" x14ac:dyDescent="0.25">
      <c r="A12">
        <v>6</v>
      </c>
      <c r="B12">
        <v>50</v>
      </c>
      <c r="C12">
        <v>0.08</v>
      </c>
      <c r="D12">
        <v>-0.53</v>
      </c>
      <c r="E12">
        <v>0.68</v>
      </c>
      <c r="F12">
        <v>0.59</v>
      </c>
      <c r="G12">
        <v>0.02</v>
      </c>
      <c r="I12">
        <f>C12/C$2</f>
        <v>2.0394636210676594E-5</v>
      </c>
      <c r="J12">
        <f>D12/D$2</f>
        <v>6.1349693251533746E-4</v>
      </c>
      <c r="K12">
        <f>E12/E$2</f>
        <v>1.7662337662337664E-2</v>
      </c>
      <c r="L12">
        <f>F12/F$2</f>
        <v>1.4749999999999999</v>
      </c>
      <c r="N12">
        <f t="shared" si="0"/>
        <v>-6.0277279445263598</v>
      </c>
      <c r="O12">
        <f t="shared" si="1"/>
        <v>-4.1279733250062725</v>
      </c>
      <c r="P12">
        <f t="shared" si="1"/>
        <v>-2.2527134871762078</v>
      </c>
      <c r="Q12">
        <f t="shared" si="1"/>
        <v>0.21691415419684032</v>
      </c>
    </row>
    <row r="13" spans="1:17" x14ac:dyDescent="0.25">
      <c r="A13">
        <v>6.5</v>
      </c>
      <c r="B13">
        <v>50</v>
      </c>
      <c r="C13">
        <v>0.05</v>
      </c>
      <c r="D13">
        <v>-0.38</v>
      </c>
      <c r="E13">
        <v>0.56000000000000005</v>
      </c>
      <c r="F13">
        <v>0.6</v>
      </c>
      <c r="G13">
        <v>0.02</v>
      </c>
      <c r="I13">
        <f>C13/C$2</f>
        <v>1.2746647631672872E-5</v>
      </c>
      <c r="J13">
        <f>D13/D$2</f>
        <v>4.3986572519967592E-4</v>
      </c>
      <c r="K13">
        <f>E13/E$2</f>
        <v>1.4545454545454547E-2</v>
      </c>
      <c r="L13">
        <f>F13/F$2</f>
        <v>1.4999999999999998</v>
      </c>
      <c r="N13">
        <f t="shared" si="0"/>
        <v>-6.0210648277143903</v>
      </c>
      <c r="O13">
        <f t="shared" si="1"/>
        <v>-4.1291975952397308</v>
      </c>
      <c r="P13">
        <f t="shared" si="1"/>
        <v>-2.2601088879752358</v>
      </c>
      <c r="Q13">
        <f t="shared" si="1"/>
        <v>0.21661750002841312</v>
      </c>
    </row>
    <row r="14" spans="1:17" x14ac:dyDescent="0.25">
      <c r="A14">
        <v>7</v>
      </c>
      <c r="B14">
        <v>50</v>
      </c>
      <c r="C14">
        <v>0.03</v>
      </c>
      <c r="D14">
        <v>-0.28000000000000003</v>
      </c>
      <c r="E14">
        <v>0.47</v>
      </c>
      <c r="F14">
        <v>0.62</v>
      </c>
      <c r="G14">
        <v>0.02</v>
      </c>
      <c r="I14">
        <f>C14/C$2</f>
        <v>7.6479885790037223E-6</v>
      </c>
      <c r="J14">
        <f>D14/D$2</f>
        <v>3.2411158698923492E-4</v>
      </c>
      <c r="K14">
        <f>E14/E$2</f>
        <v>1.2207792207792207E-2</v>
      </c>
      <c r="L14">
        <f>F14/F$2</f>
        <v>1.5499999999999998</v>
      </c>
      <c r="N14">
        <f t="shared" si="0"/>
        <v>-6.0542712525893254</v>
      </c>
      <c r="O14">
        <f t="shared" si="1"/>
        <v>-4.1288765059775354</v>
      </c>
      <c r="P14">
        <f t="shared" si="1"/>
        <v>-2.264072073271528</v>
      </c>
      <c r="Q14">
        <f t="shared" si="1"/>
        <v>0.22521848254089022</v>
      </c>
    </row>
    <row r="15" spans="1:17" x14ac:dyDescent="0.25">
      <c r="A15">
        <v>7.5</v>
      </c>
      <c r="B15">
        <v>50</v>
      </c>
      <c r="C15">
        <v>0.03</v>
      </c>
      <c r="D15">
        <v>-0.26</v>
      </c>
      <c r="E15">
        <v>0.53</v>
      </c>
      <c r="F15">
        <v>0.52</v>
      </c>
      <c r="G15">
        <v>0.04</v>
      </c>
      <c r="I15">
        <f>C15/C$2</f>
        <v>7.6479885790037223E-6</v>
      </c>
      <c r="J15">
        <f>D15/D$2</f>
        <v>3.009607593471467E-4</v>
      </c>
      <c r="K15">
        <f>E15/E$2</f>
        <v>1.3766233766233767E-2</v>
      </c>
      <c r="L15">
        <f>F15/F$2</f>
        <v>1.3</v>
      </c>
      <c r="N15">
        <f t="shared" si="0"/>
        <v>-5.8469652164086741</v>
      </c>
      <c r="O15">
        <f t="shared" si="1"/>
        <v>-4.0242783829611923</v>
      </c>
      <c r="P15">
        <f t="shared" si="1"/>
        <v>-2.1269194944064131</v>
      </c>
      <c r="Q15">
        <f t="shared" si="1"/>
        <v>0.13021185724208292</v>
      </c>
    </row>
    <row r="16" spans="1:17" x14ac:dyDescent="0.25">
      <c r="A16">
        <v>8</v>
      </c>
      <c r="B16">
        <v>50</v>
      </c>
      <c r="C16">
        <v>0.02</v>
      </c>
      <c r="D16">
        <v>-0.19</v>
      </c>
      <c r="E16">
        <v>0.45</v>
      </c>
      <c r="F16">
        <v>0.53</v>
      </c>
      <c r="G16">
        <v>0.04</v>
      </c>
      <c r="I16">
        <f>C16/C$2</f>
        <v>5.0986590526691485E-6</v>
      </c>
      <c r="J16">
        <f>D16/D$2</f>
        <v>2.1993286259983796E-4</v>
      </c>
      <c r="K16">
        <f>E16/E$2</f>
        <v>1.1688311688311689E-2</v>
      </c>
      <c r="L16">
        <f>F16/F$2</f>
        <v>1.325</v>
      </c>
      <c r="N16">
        <f t="shared" si="0"/>
        <v>-5.8604835670498856</v>
      </c>
      <c r="O16">
        <f t="shared" si="1"/>
        <v>-4.0502163967460181</v>
      </c>
      <c r="P16">
        <f t="shared" si="1"/>
        <v>-2.1395965447133172</v>
      </c>
      <c r="Q16">
        <f t="shared" si="1"/>
        <v>0.13533078655861228</v>
      </c>
    </row>
    <row r="18" spans="1:17" x14ac:dyDescent="0.25">
      <c r="N18">
        <f>AVERAGE(N3:N16)</f>
        <v>-6.0071253114648453</v>
      </c>
      <c r="O18">
        <f t="shared" ref="O18:Q18" si="2">AVERAGE(O3:O16)</f>
        <v>-4.1302392672966519</v>
      </c>
      <c r="P18">
        <f t="shared" si="2"/>
        <v>-2.2705635336910199</v>
      </c>
      <c r="Q18">
        <f t="shared" si="2"/>
        <v>0.23766667447387393</v>
      </c>
    </row>
    <row r="19" spans="1:17" x14ac:dyDescent="0.25">
      <c r="A19">
        <v>1</v>
      </c>
      <c r="B19">
        <v>10</v>
      </c>
      <c r="C19">
        <f>1.15*1000000</f>
        <v>1150000</v>
      </c>
      <c r="D19">
        <f>-0.06*1000000</f>
        <v>-60000</v>
      </c>
      <c r="E19">
        <f>0.0006*1000000</f>
        <v>600</v>
      </c>
      <c r="F19">
        <v>4</v>
      </c>
      <c r="G19">
        <v>0</v>
      </c>
      <c r="I19">
        <f>5.734*10^9*10^(-3.7)</f>
        <v>1144083.4114031533</v>
      </c>
      <c r="J19">
        <f>(0.4197*B19^4-31.46*B19^3-1172*B19^2+1.479*10^5*B19-5.017*10^6)/(B19^2+-6.64*B19+27.79)</f>
        <v>-59984.736927838399</v>
      </c>
      <c r="K19">
        <f>(-3.629*10^-6*B19^5+0.00133*B19^4-0.2113*B19^3+15.97*B19^2-587*B19+1.058*10^4)/(B19+0.1656)</f>
        <v>600.91259738726683</v>
      </c>
      <c r="L19">
        <f>53.61*B19^(-1.092)-0.3465</f>
        <v>3.9910631154953062</v>
      </c>
    </row>
    <row r="20" spans="1:17" x14ac:dyDescent="0.25">
      <c r="A20">
        <v>1</v>
      </c>
      <c r="B20">
        <v>15</v>
      </c>
      <c r="C20">
        <v>257140</v>
      </c>
      <c r="D20">
        <v>-20550</v>
      </c>
      <c r="E20">
        <v>310</v>
      </c>
      <c r="F20">
        <v>2.4</v>
      </c>
      <c r="G20">
        <v>0</v>
      </c>
    </row>
    <row r="21" spans="1:17" x14ac:dyDescent="0.25">
      <c r="A21">
        <v>1</v>
      </c>
      <c r="B21">
        <v>20</v>
      </c>
      <c r="C21">
        <f>8.81*10000</f>
        <v>88100</v>
      </c>
      <c r="D21">
        <f>-0.92*10000</f>
        <v>-9200</v>
      </c>
      <c r="E21">
        <f>0.0185*10000</f>
        <v>185</v>
      </c>
      <c r="F21">
        <v>1.72</v>
      </c>
      <c r="G21">
        <v>0</v>
      </c>
    </row>
    <row r="22" spans="1:17" x14ac:dyDescent="0.25">
      <c r="A22">
        <v>1</v>
      </c>
      <c r="B22">
        <v>30</v>
      </c>
      <c r="C22">
        <v>19456</v>
      </c>
      <c r="D22">
        <v>-2941</v>
      </c>
      <c r="E22">
        <v>86</v>
      </c>
      <c r="F22">
        <v>1</v>
      </c>
      <c r="G22">
        <v>0</v>
      </c>
    </row>
    <row r="23" spans="1:17" x14ac:dyDescent="0.25">
      <c r="A23">
        <v>1</v>
      </c>
      <c r="B23">
        <v>40</v>
      </c>
      <c r="C23">
        <v>7354.3</v>
      </c>
      <c r="D23">
        <v>-1406</v>
      </c>
      <c r="E23">
        <v>52.3</v>
      </c>
      <c r="F23">
        <v>0.6</v>
      </c>
      <c r="G23">
        <v>0</v>
      </c>
    </row>
    <row r="24" spans="1:17" x14ac:dyDescent="0.25">
      <c r="A24">
        <v>1</v>
      </c>
      <c r="B24">
        <v>50</v>
      </c>
      <c r="C24">
        <v>3922.6</v>
      </c>
      <c r="D24">
        <v>-863.9</v>
      </c>
      <c r="E24">
        <v>38.5</v>
      </c>
      <c r="F24">
        <v>0.4</v>
      </c>
      <c r="G24">
        <v>0</v>
      </c>
    </row>
    <row r="25" spans="1:17" x14ac:dyDescent="0.25">
      <c r="A25">
        <v>1</v>
      </c>
      <c r="B25">
        <v>60</v>
      </c>
      <c r="C25">
        <v>2013</v>
      </c>
      <c r="D25">
        <v>-533.70000000000005</v>
      </c>
      <c r="E25">
        <v>26.9</v>
      </c>
      <c r="F25">
        <v>0.2</v>
      </c>
      <c r="G25">
        <v>0</v>
      </c>
    </row>
    <row r="26" spans="1:17" x14ac:dyDescent="0.25">
      <c r="A26">
        <v>1</v>
      </c>
      <c r="B26">
        <v>70</v>
      </c>
      <c r="C26">
        <v>-18.489999999999998</v>
      </c>
      <c r="D26">
        <v>-203.3</v>
      </c>
      <c r="E26">
        <v>13.141500000000001</v>
      </c>
      <c r="F26">
        <v>0.16</v>
      </c>
      <c r="G26">
        <v>0</v>
      </c>
    </row>
    <row r="27" spans="1:17" x14ac:dyDescent="0.25">
      <c r="A27">
        <v>1</v>
      </c>
      <c r="B27">
        <v>80</v>
      </c>
      <c r="C27">
        <v>-1378.5</v>
      </c>
      <c r="D27">
        <v>14.2</v>
      </c>
      <c r="E27">
        <v>3.7</v>
      </c>
      <c r="F27">
        <v>0.1</v>
      </c>
      <c r="G27">
        <v>0</v>
      </c>
    </row>
    <row r="28" spans="1:17" x14ac:dyDescent="0.25">
      <c r="B28">
        <v>90</v>
      </c>
      <c r="C28">
        <v>-5175.3999999999996</v>
      </c>
      <c r="D28">
        <v>469.3</v>
      </c>
      <c r="E28">
        <v>-12.9</v>
      </c>
      <c r="F28">
        <v>0.1</v>
      </c>
      <c r="G2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Azevedo</dc:creator>
  <cp:lastModifiedBy>Arthur Azevedo</cp:lastModifiedBy>
  <dcterms:created xsi:type="dcterms:W3CDTF">2018-11-11T18:00:26Z</dcterms:created>
  <dcterms:modified xsi:type="dcterms:W3CDTF">2018-11-11T20:04:09Z</dcterms:modified>
</cp:coreProperties>
</file>