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isco Bezerra\OneDrive\Área de Trabalho\"/>
    </mc:Choice>
  </mc:AlternateContent>
  <xr:revisionPtr revIDLastSave="0" documentId="8_{72F60468-F254-43A8-AAC0-ECD089428F28}" xr6:coauthVersionLast="47" xr6:coauthVersionMax="47" xr10:uidLastSave="{00000000-0000-0000-0000-000000000000}"/>
  <bookViews>
    <workbookView xWindow="-108" yWindow="-108" windowWidth="23256" windowHeight="12720" tabRatio="345" xr2:uid="{D63472A4-8300-4934-9C87-0EC792DCF89D}"/>
  </bookViews>
  <sheets>
    <sheet name="Frank-Capital" sheetId="1" r:id="rId1"/>
    <sheet name="Planilha2" sheetId="2" state="hidden" r:id="rId2"/>
  </sheets>
  <definedNames>
    <definedName name="aporte">'Frank-Capital'!$D$17</definedName>
    <definedName name="patrimonio">'Frank-Capital'!$D$20</definedName>
    <definedName name="qtd_anos">'Frank-Capital'!$D$18</definedName>
    <definedName name="rendimento_carteira">'Frank-Capital'!$D$13</definedName>
    <definedName name="salario">'Frank-Capital'!$D$12</definedName>
    <definedName name="sugestao_investimento">'Frank-Capital'!$D$14</definedName>
    <definedName name="taxa_mensal">'Frank-Capital'!$D$19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<sst xmlns="http://schemas.openxmlformats.org/spreadsheetml/2006/main" count="72" uniqueCount="41">
  <si>
    <t>Quanto investir por mês ?</t>
  </si>
  <si>
    <t>Taxa de Rendimento mensal ?</t>
  </si>
  <si>
    <t>Patrimônio acumulado ?</t>
  </si>
  <si>
    <t>Dividendos Mensais ?</t>
  </si>
  <si>
    <t>INVESTIMENTO MENSAL</t>
  </si>
  <si>
    <t>Quanto em 5 Anos ?</t>
  </si>
  <si>
    <t>Quanto em 10 Anos ?</t>
  </si>
  <si>
    <t>Quanto em 20 Anos ?</t>
  </si>
  <si>
    <t>Rendimento Carteira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</si>
  <si>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</si>
  <si>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</si>
  <si>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</si>
  <si>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</si>
  <si>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</si>
  <si>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</si>
  <si>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</si>
  <si>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</si>
  <si>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</si>
  <si>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</si>
  <si>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</si>
  <si>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</si>
  <si>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</si>
  <si>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</si>
  <si>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</si>
  <si>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</si>
  <si>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</si>
  <si>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Requisistos</t>
  </si>
  <si>
    <t>Dio Invest &amp; Frank_ capital</t>
  </si>
  <si>
    <t>Quanto tempo investir?</t>
  </si>
  <si>
    <t>Salário inicial</t>
  </si>
  <si>
    <t>Sugestão de Investimento (25%)</t>
  </si>
  <si>
    <t>Recebíveis</t>
  </si>
  <si>
    <t>Entradas e cenários</t>
  </si>
  <si>
    <t>Quanto em 15 Anos ?</t>
  </si>
  <si>
    <t>Quanto em 25 Anos ?</t>
  </si>
  <si>
    <t>CURSOS EAD</t>
  </si>
  <si>
    <t>GRADUAÇÃO</t>
  </si>
  <si>
    <t>TECNÓLOGOS</t>
  </si>
  <si>
    <t>BACHARELADO</t>
  </si>
  <si>
    <t>EXTENSÃO</t>
  </si>
  <si>
    <t>PÓS-GRADUAÇÃO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</si>
</sst>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13" fillId="0" borderId="4" xfId="0" applyFont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'Frank-Capital'!$C$35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9-4F05-ACB7-9C09A3909F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39-4F05-ACB7-9C09A3909F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39-4F05-ACB7-9C09A3909F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039-4F05-ACB7-9C09A3909F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39-4F05-ACB7-9C09A3909F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039-4F05-ACB7-9C09A3909F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'Frank-Capital'!$B$36:$B$41</c:f>
              <c:strCache>
                <c:ptCount val="6"/>
                <c:pt idx="0">
                  <c:v>CURSOS EAD</c:v>
                </c:pt>
                <c:pt idx="1">
                  <c:v>GRADUAÇÃO</c:v>
                </c:pt>
                <c:pt idx="2">
                  <c:v>TECNÓLOGOS</c:v>
                </c:pt>
                <c:pt idx="3">
                  <c:v>BACHARELADO</c:v>
                </c:pt>
                <c:pt idx="4">
                  <c:v>EXTENSÃO</c:v>
                </c:pt>
                <c:pt idx="5">
                  <c:v>PÓS-GRADUAÇÃO</c:v>
                </c:pt>
              </c:strCache>
            </c:strRef>
          </c:cat>
          <c:val>
            <c:numRef>
              <c:f>'Frank-Capital'!$C$36:$C$41</c:f>
              <c:numCache>
                <c:formatCode>0%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0.05</c:v>
                </c:pt>
                <c:pt idx="3">
                  <c:v>0.1</c:v>
                </c:pt>
                <c:pt idx="4">
                  <c:v>0.05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256309</xdr:colOff>
      <xdr:row>0</xdr:row>
      <xdr:rowOff>152640</xdr:rowOff>
    </xdr:from>
    <xdr:to>
      <xdr:col>1</xdr:col>
      <xdr:colOff>2944091</xdr:colOff>
      <xdr:row>5</xdr:row>
      <xdr:rowOff>11859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56309" y="152640"/>
          <a:ext cx="3061855" cy="759764"/>
        </a:xfrm>
        <a:prstGeom prst="rect">
          <a:avLst/>
        </a:prstGeom>
      </xdr:spPr>
    </xdr:pic>
    <xdr:clientData/>
  </xdr:twoCellAnchor>
  <xdr:twoCellAnchor>
    <xdr:from>
      <xdr:col>0</xdr:col>
      <xdr:colOff>337828</xdr:colOff>
      <xdr:row>42</xdr:row>
      <xdr:rowOff>97971</xdr:rowOff>
    </xdr:from>
    <xdr:to>
      <xdr:col>3</xdr:col>
      <xdr:colOff>912957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41563</xdr:colOff>
      <xdr:row>0</xdr:row>
      <xdr:rowOff>150532</xdr:rowOff>
    </xdr:from>
    <xdr:to>
      <xdr:col>4</xdr:col>
      <xdr:colOff>228600</xdr:colOff>
      <xdr:row>8</xdr:row>
      <xdr:rowOff>11943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E2A81F-9305-6EE5-CE76-D940030CD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22963" y="150532"/>
          <a:ext cx="2417619" cy="1302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G8" sqref="G8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6.2" thickBot="1" x14ac:dyDescent="0.35">
      <c r="B10" s="56" t="s">
        <v>27</v>
      </c>
      <c r="C10" s="56"/>
      <c r="D10" s="56"/>
    </row>
    <row r="11" spans="2:4" ht="27" x14ac:dyDescent="0.4">
      <c r="B11" s="5" t="s">
        <v>26</v>
      </c>
      <c r="C11" s="6"/>
      <c r="D11" s="7"/>
    </row>
    <row r="12" spans="2:4" ht="19.2" x14ac:dyDescent="0.45">
      <c r="B12" s="43" t="s">
        <v>29</v>
      </c>
      <c r="C12" s="44"/>
      <c r="D12" s="23">
        <v>15000</v>
      </c>
    </row>
    <row r="13" spans="2:4" ht="19.2" x14ac:dyDescent="0.45">
      <c r="B13" s="45" t="s">
        <v>8</v>
      </c>
      <c r="C13" s="46"/>
      <c r="D13" s="24">
        <v>8.9999999999999993E-3</v>
      </c>
    </row>
    <row r="14" spans="2:4" ht="19.8" thickBot="1" x14ac:dyDescent="0.5">
      <c r="B14" s="52" t="s">
        <v>30</v>
      </c>
      <c r="C14" s="53"/>
      <c r="D14" s="25">
        <f>D12*25%</f>
        <v>3750</v>
      </c>
    </row>
    <row r="15" spans="2:4" ht="15" thickBot="1" x14ac:dyDescent="0.35"/>
    <row r="16" spans="2:4" ht="28.5" customHeight="1" x14ac:dyDescent="0.3">
      <c r="B16" s="49" t="s">
        <v>4</v>
      </c>
      <c r="C16" s="50"/>
      <c r="D16" s="51"/>
    </row>
    <row r="17" spans="1:6" ht="19.2" x14ac:dyDescent="0.45">
      <c r="B17" s="43" t="s">
        <v>0</v>
      </c>
      <c r="C17" s="44"/>
      <c r="D17" s="18">
        <v>1500</v>
      </c>
    </row>
    <row r="18" spans="1:6" ht="19.2" x14ac:dyDescent="0.45">
      <c r="B18" s="45" t="s">
        <v>28</v>
      </c>
      <c r="C18" s="46"/>
      <c r="D18" s="19">
        <v>10</v>
      </c>
    </row>
    <row r="19" spans="1:6" ht="19.2" x14ac:dyDescent="0.45">
      <c r="B19" s="45" t="s">
        <v>1</v>
      </c>
      <c r="C19" s="46"/>
      <c r="D19" s="20">
        <v>1.0789999999999999E-2</v>
      </c>
    </row>
    <row r="20" spans="1:6" ht="19.2" x14ac:dyDescent="0.45">
      <c r="B20" s="54" t="s">
        <v>2</v>
      </c>
      <c r="C20" s="55"/>
      <c r="D20" s="21">
        <f>FV(taxa_mensal,qtd_anos*12,aporte*-1)</f>
        <v>364926.3187952583</v>
      </c>
    </row>
    <row r="21" spans="1:6" ht="19.8" thickBot="1" x14ac:dyDescent="0.5">
      <c r="B21" s="47" t="s">
        <v>3</v>
      </c>
      <c r="C21" s="48"/>
      <c r="D21" s="22">
        <f>patrimonio*rendimento_carteira</f>
        <v>3284.3368691573246</v>
      </c>
      <c r="F21" s="3"/>
    </row>
    <row r="22" spans="1:6" ht="15" thickBot="1" x14ac:dyDescent="0.35"/>
    <row r="23" spans="1:6" ht="29.4" x14ac:dyDescent="0.3">
      <c r="B23" s="49" t="s">
        <v>32</v>
      </c>
      <c r="C23" s="50"/>
      <c r="D23" s="8" t="s">
        <v>31</v>
      </c>
    </row>
    <row r="24" spans="1:6" ht="19.2" x14ac:dyDescent="0.45">
      <c r="A24" s="1">
        <v>2</v>
      </c>
      <c r="B24" s="9" t="s">
        <v>5</v>
      </c>
      <c r="C24" s="10">
        <f>FV($D$19,$A24*12,$D$17*-1)</f>
        <v>40841.440946467825</v>
      </c>
      <c r="D24" s="11">
        <f>C24*rendimento_carteira</f>
        <v>367.57296851821042</v>
      </c>
    </row>
    <row r="25" spans="1:6" ht="19.2" x14ac:dyDescent="0.45">
      <c r="A25" s="1">
        <v>5</v>
      </c>
      <c r="B25" s="12" t="s">
        <v>6</v>
      </c>
      <c r="C25" s="13">
        <f>FV($D$19,$A25*12,$D$17*-1)</f>
        <v>125665.37099773147</v>
      </c>
      <c r="D25" s="14">
        <f>C25*rendimento_carteira</f>
        <v>1130.9883389795832</v>
      </c>
    </row>
    <row r="26" spans="1:6" ht="19.2" x14ac:dyDescent="0.45">
      <c r="A26" s="1">
        <v>10</v>
      </c>
      <c r="B26" s="12" t="s">
        <v>33</v>
      </c>
      <c r="C26" s="13">
        <f>FV($D$19,$A26*12,$D$17*-1)</f>
        <v>364926.3187952583</v>
      </c>
      <c r="D26" s="14">
        <f>C26*rendimento_carteira</f>
        <v>3284.3368691573246</v>
      </c>
    </row>
    <row r="27" spans="1:6" ht="19.2" x14ac:dyDescent="0.45">
      <c r="A27" s="1">
        <v>20</v>
      </c>
      <c r="B27" s="12" t="s">
        <v>7</v>
      </c>
      <c r="C27" s="13">
        <f>FV($D$19,$A27*12,$D$17*-1)</f>
        <v>1687797.600145621</v>
      </c>
      <c r="D27" s="14">
        <f>C27*rendimento_carteira</f>
        <v>15190.178401310588</v>
      </c>
    </row>
    <row r="28" spans="1:6" ht="19.8" thickBot="1" x14ac:dyDescent="0.5">
      <c r="A28" s="1">
        <v>30</v>
      </c>
      <c r="B28" s="15" t="s">
        <v>34</v>
      </c>
      <c r="C28" s="16">
        <f>FV($D$19,$A28*12,$D$17*-1)</f>
        <v>6483254.4825070715</v>
      </c>
      <c r="D28" s="17">
        <f>C28*rendimento_carteira</f>
        <v>58349.29034256364</v>
      </c>
    </row>
    <row r="32" spans="1:6" x14ac:dyDescent="0.3">
      <c r="B32" s="26" t="s">
        <v>13</v>
      </c>
      <c r="C32" s="27" t="s">
        <v>10</v>
      </c>
      <c r="D32" s="26"/>
    </row>
    <row r="33" spans="2:4" x14ac:dyDescent="0.3">
      <c r="B33" s="28" t="s">
        <v>12</v>
      </c>
      <c r="C33" s="29">
        <f>aporte</f>
        <v>1500</v>
      </c>
      <c r="D33" s="28"/>
    </row>
    <row r="35" spans="2:4" x14ac:dyDescent="0.3">
      <c r="B35" s="30" t="s">
        <v>14</v>
      </c>
      <c r="C35" s="30" t="s">
        <v>15</v>
      </c>
      <c r="D35" s="30" t="s">
        <v>16</v>
      </c>
    </row>
    <row r="36" spans="2:4" x14ac:dyDescent="0.3">
      <c r="B36" s="2" t="s">
        <v>35</v>
      </c>
      <c r="C36" s="4">
        <v>0.5</v>
      </c>
      <c r="D36" s="33">
        <f>C36*$C$33</f>
        <v>750</v>
      </c>
    </row>
    <row r="37" spans="2:4" x14ac:dyDescent="0.3">
      <c r="B37" s="2" t="s">
        <v>36</v>
      </c>
      <c r="C37" s="4">
        <v>0.2</v>
      </c>
      <c r="D37" s="33">
        <f t="shared" ref="D37:D41" si="0">C37*$C$33</f>
        <v>300</v>
      </c>
    </row>
    <row r="38" spans="2:4" x14ac:dyDescent="0.3">
      <c r="B38" s="2" t="s">
        <v>37</v>
      </c>
      <c r="C38" s="4">
        <v>0.05</v>
      </c>
      <c r="D38" s="33">
        <f t="shared" si="0"/>
        <v>75</v>
      </c>
    </row>
    <row r="39" spans="2:4" x14ac:dyDescent="0.3">
      <c r="B39" s="2" t="s">
        <v>38</v>
      </c>
      <c r="C39" s="4">
        <v>0.1</v>
      </c>
      <c r="D39" s="33">
        <f t="shared" si="0"/>
        <v>150</v>
      </c>
    </row>
    <row r="40" spans="2:4" x14ac:dyDescent="0.3">
      <c r="B40" s="2" t="s">
        <v>39</v>
      </c>
      <c r="C40" s="4">
        <v>0.05</v>
      </c>
      <c r="D40" s="33">
        <f t="shared" si="0"/>
        <v>75</v>
      </c>
    </row>
    <row r="41" spans="2:4" x14ac:dyDescent="0.3">
      <c r="B41" s="2" t="s">
        <v>40</v>
      </c>
      <c r="C41" s="4">
        <v>0.1</v>
      </c>
      <c r="D41" s="33">
        <f t="shared" si="0"/>
        <v>150</v>
      </c>
    </row>
    <row r="42" spans="2:4" x14ac:dyDescent="0.3">
      <c r="B42" s="31"/>
      <c r="C42" s="31"/>
      <c r="D42" s="32">
        <f>SUM(D36:D41)</f>
        <v>1500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</sheetData>
  <mergeCells count="11">
    <mergeCell ref="B10:D10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topLeftCell="A9" zoomScale="115" zoomScaleNormal="115" workbookViewId="0">
      <selection activeCell="J26" sqref="J26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1" t="s">
        <v>24</v>
      </c>
      <c r="B2" s="41" t="s">
        <v>13</v>
      </c>
      <c r="C2" s="42" t="s">
        <v>14</v>
      </c>
      <c r="D2" s="42" t="s">
        <v>23</v>
      </c>
    </row>
    <row r="3" spans="1:8" x14ac:dyDescent="0.3">
      <c r="A3" t="str">
        <f>B3&amp;"-"&amp;C3</f>
        <v>Conservador-PAPEL</v>
      </c>
      <c r="B3" t="s">
        <v>9</v>
      </c>
      <c r="C3" s="2" t="s">
        <v>17</v>
      </c>
      <c r="D3" s="4">
        <v>0.3</v>
      </c>
      <c r="H3" t="s">
        <v>23</v>
      </c>
    </row>
    <row r="4" spans="1:8" x14ac:dyDescent="0.3">
      <c r="A4" t="str">
        <f t="shared" ref="A4:A20" si="0">B4&amp;"-"&amp;C4</f>
        <v>Conservador-TIJOLO</v>
      </c>
      <c r="B4" t="s">
        <v>9</v>
      </c>
      <c r="C4" s="2" t="s">
        <v>18</v>
      </c>
      <c r="D4" s="4">
        <v>0.5</v>
      </c>
      <c r="G4" s="26" t="s">
        <v>25</v>
      </c>
      <c r="H4" s="40">
        <f>VLOOKUP(G4,$A:$D,4,FALSE)</f>
        <v>0.35</v>
      </c>
    </row>
    <row r="5" spans="1:8" x14ac:dyDescent="0.3">
      <c r="A5" t="str">
        <f t="shared" si="0"/>
        <v>Conservador-HÍBRIDOS</v>
      </c>
      <c r="B5" t="s">
        <v>9</v>
      </c>
      <c r="C5" s="2" t="s">
        <v>19</v>
      </c>
      <c r="D5" s="4">
        <v>0.1</v>
      </c>
    </row>
    <row r="6" spans="1:8" x14ac:dyDescent="0.3">
      <c r="A6" t="str">
        <f t="shared" si="0"/>
        <v>Conservador-FOFs</v>
      </c>
      <c r="B6" t="s">
        <v>9</v>
      </c>
      <c r="C6" s="2" t="s">
        <v>20</v>
      </c>
      <c r="D6" s="4">
        <v>0.1</v>
      </c>
    </row>
    <row r="7" spans="1:8" x14ac:dyDescent="0.3">
      <c r="A7" t="str">
        <f t="shared" si="0"/>
        <v>Conservador-DESENVOLVIMENTO</v>
      </c>
      <c r="B7" t="s">
        <v>9</v>
      </c>
      <c r="C7" s="2" t="s">
        <v>21</v>
      </c>
      <c r="D7" s="4">
        <v>0</v>
      </c>
    </row>
    <row r="8" spans="1:8" ht="15" thickBot="1" x14ac:dyDescent="0.35">
      <c r="A8" s="34" t="str">
        <f t="shared" si="0"/>
        <v>Conservador-HOTELARIAS</v>
      </c>
      <c r="B8" s="34" t="s">
        <v>9</v>
      </c>
      <c r="C8" s="35" t="s">
        <v>22</v>
      </c>
      <c r="D8" s="36">
        <v>0</v>
      </c>
    </row>
    <row r="9" spans="1:8" x14ac:dyDescent="0.3">
      <c r="A9" t="str">
        <f t="shared" si="0"/>
        <v>Moderado-PAPEL</v>
      </c>
      <c r="B9" t="s">
        <v>10</v>
      </c>
      <c r="C9" s="2" t="s">
        <v>17</v>
      </c>
      <c r="D9" s="4">
        <v>0.32</v>
      </c>
    </row>
    <row r="10" spans="1:8" x14ac:dyDescent="0.3">
      <c r="A10" s="37" t="str">
        <f t="shared" si="0"/>
        <v>Moderado-TIJOLO</v>
      </c>
      <c r="B10" s="37" t="s">
        <v>10</v>
      </c>
      <c r="C10" s="38" t="s">
        <v>18</v>
      </c>
      <c r="D10" s="39">
        <v>0.35</v>
      </c>
    </row>
    <row r="11" spans="1:8" x14ac:dyDescent="0.3">
      <c r="A11" t="str">
        <f t="shared" si="0"/>
        <v>Moderado-HÍBRIDOS</v>
      </c>
      <c r="B11" t="s">
        <v>10</v>
      </c>
      <c r="C11" s="2" t="s">
        <v>19</v>
      </c>
      <c r="D11" s="4">
        <v>0.08</v>
      </c>
    </row>
    <row r="12" spans="1:8" x14ac:dyDescent="0.3">
      <c r="A12" t="str">
        <f t="shared" si="0"/>
        <v>Moderado-FOFs</v>
      </c>
      <c r="B12" t="s">
        <v>10</v>
      </c>
      <c r="C12" s="2" t="s">
        <v>20</v>
      </c>
      <c r="D12" s="4">
        <v>0.05</v>
      </c>
    </row>
    <row r="13" spans="1:8" x14ac:dyDescent="0.3">
      <c r="A13" t="str">
        <f t="shared" si="0"/>
        <v>Moderado-DESENVOLVIMENTO</v>
      </c>
      <c r="B13" t="s">
        <v>10</v>
      </c>
      <c r="C13" s="2" t="s">
        <v>21</v>
      </c>
      <c r="D13" s="4">
        <v>0.1</v>
      </c>
    </row>
    <row r="14" spans="1:8" ht="15" thickBot="1" x14ac:dyDescent="0.35">
      <c r="A14" s="34" t="str">
        <f t="shared" si="0"/>
        <v>Moderado-HOTELARIAS</v>
      </c>
      <c r="B14" s="34" t="s">
        <v>10</v>
      </c>
      <c r="C14" s="35" t="s">
        <v>22</v>
      </c>
      <c r="D14" s="36">
        <v>0.1</v>
      </c>
    </row>
    <row r="15" spans="1:8" x14ac:dyDescent="0.3">
      <c r="A15" t="str">
        <f t="shared" si="0"/>
        <v>Agressivo-PAPEL</v>
      </c>
      <c r="B15" t="s">
        <v>11</v>
      </c>
      <c r="C15" s="2" t="s">
        <v>17</v>
      </c>
      <c r="D15" s="4">
        <v>0.5</v>
      </c>
    </row>
    <row r="16" spans="1:8" x14ac:dyDescent="0.3">
      <c r="A16" t="str">
        <f t="shared" si="0"/>
        <v>Agressivo-TIJOLO</v>
      </c>
      <c r="B16" t="s">
        <v>11</v>
      </c>
      <c r="C16" s="2" t="s">
        <v>18</v>
      </c>
      <c r="D16" s="4">
        <v>0.1</v>
      </c>
    </row>
    <row r="17" spans="1:4" x14ac:dyDescent="0.3">
      <c r="A17" t="str">
        <f t="shared" si="0"/>
        <v>Agressivo-HÍBRIDOS</v>
      </c>
      <c r="B17" t="s">
        <v>11</v>
      </c>
      <c r="C17" s="2" t="s">
        <v>19</v>
      </c>
      <c r="D17" s="4">
        <v>0.05</v>
      </c>
    </row>
    <row r="18" spans="1:4" x14ac:dyDescent="0.3">
      <c r="A18" t="str">
        <f t="shared" si="0"/>
        <v>Agressivo-FOFs</v>
      </c>
      <c r="B18" t="s">
        <v>11</v>
      </c>
      <c r="C18" s="2" t="s">
        <v>20</v>
      </c>
      <c r="D18" s="4">
        <v>0.05</v>
      </c>
    </row>
    <row r="19" spans="1:4" x14ac:dyDescent="0.3">
      <c r="A19" t="str">
        <f t="shared" si="0"/>
        <v>Agressivo-DESENVOLVIMENTO</v>
      </c>
      <c r="B19" t="s">
        <v>11</v>
      </c>
      <c r="C19" s="2" t="s">
        <v>21</v>
      </c>
      <c r="D19" s="4">
        <v>0.2</v>
      </c>
    </row>
    <row r="20" spans="1:4" x14ac:dyDescent="0.3">
      <c r="A20" t="str">
        <f t="shared" si="0"/>
        <v>Agressivo-HOTELARIAS</v>
      </c>
      <c r="B20" t="s">
        <v>11</v>
      </c>
      <c r="C20" s="2" t="s">
        <v>22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Frank-Capital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Francisco Bezerra</cp:lastModifiedBy>
  <dcterms:created xsi:type="dcterms:W3CDTF">2025-04-16T18:38:03Z</dcterms:created>
  <dcterms:modified xsi:type="dcterms:W3CDTF">2025-05-27T21:54:53Z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