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 activeTab="8"/>
  </bookViews>
  <sheets>
    <sheet name="Exerc1" sheetId="1" r:id="rId1"/>
    <sheet name="Exerc2" sheetId="2" r:id="rId2"/>
    <sheet name="Exerc3" sheetId="3" r:id="rId3"/>
    <sheet name="Exerc4" sheetId="4" r:id="rId4"/>
    <sheet name="Exerc5" sheetId="6" r:id="rId5"/>
    <sheet name="Exerc6" sheetId="7" r:id="rId6"/>
    <sheet name="Exerc7" sheetId="8" r:id="rId7"/>
    <sheet name="Exerc8" sheetId="9" r:id="rId8"/>
    <sheet name="Exerc9" sheetId="5" r:id="rId9"/>
    <sheet name="Exerc10" sheetId="10" r:id="rId10"/>
    <sheet name="Exerc11" sheetId="11" r:id="rId11"/>
  </sheets>
  <calcPr calcId="145621"/>
</workbook>
</file>

<file path=xl/calcChain.xml><?xml version="1.0" encoding="utf-8"?>
<calcChain xmlns="http://schemas.openxmlformats.org/spreadsheetml/2006/main">
  <c r="K5" i="5" l="1"/>
  <c r="H5" i="5"/>
  <c r="H6" i="5"/>
  <c r="H7" i="5"/>
  <c r="H8" i="5"/>
  <c r="H9" i="5"/>
  <c r="H10" i="5"/>
  <c r="H11" i="5"/>
  <c r="H12" i="5"/>
  <c r="H13" i="5"/>
  <c r="H14" i="5"/>
  <c r="H15" i="5"/>
  <c r="H4" i="5"/>
  <c r="G5" i="5"/>
  <c r="G6" i="5"/>
  <c r="G7" i="5"/>
  <c r="G8" i="5"/>
  <c r="G9" i="5"/>
  <c r="G10" i="5"/>
  <c r="G11" i="5"/>
  <c r="G12" i="5"/>
  <c r="G13" i="5"/>
  <c r="G14" i="5"/>
  <c r="G15" i="5"/>
  <c r="G4" i="5"/>
  <c r="F11" i="6" l="1"/>
  <c r="E9" i="6"/>
  <c r="F9" i="6"/>
  <c r="G9" i="6"/>
  <c r="H9" i="6"/>
  <c r="I9" i="6"/>
  <c r="J9" i="6"/>
  <c r="K9" i="6"/>
  <c r="L9" i="6"/>
  <c r="M9" i="6"/>
  <c r="N9" i="6"/>
  <c r="O9" i="6"/>
  <c r="P9" i="6"/>
  <c r="Q9" i="6"/>
  <c r="D9" i="6"/>
  <c r="J11" i="4"/>
  <c r="J12" i="4"/>
  <c r="J13" i="4"/>
  <c r="J14" i="4"/>
  <c r="J15" i="4"/>
  <c r="J16" i="4"/>
  <c r="J17" i="4"/>
  <c r="J18" i="4"/>
  <c r="J19" i="4"/>
  <c r="J20" i="4"/>
  <c r="J21" i="4"/>
  <c r="J10" i="4"/>
  <c r="I21" i="4"/>
  <c r="N11" i="4"/>
  <c r="N12" i="4"/>
  <c r="N13" i="4"/>
  <c r="N14" i="4"/>
  <c r="N15" i="4"/>
  <c r="N16" i="4"/>
  <c r="N17" i="4"/>
  <c r="N18" i="4"/>
  <c r="N19" i="4"/>
  <c r="N20" i="4"/>
  <c r="N21" i="4"/>
  <c r="N10" i="4"/>
  <c r="M21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F9" i="4"/>
  <c r="G10" i="4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8" i="1"/>
  <c r="E6" i="3" l="1"/>
  <c r="E7" i="3"/>
  <c r="E8" i="3" s="1"/>
  <c r="E9" i="3" s="1"/>
  <c r="E10" i="3" s="1"/>
  <c r="E11" i="3" s="1"/>
  <c r="E12" i="3" s="1"/>
  <c r="E13" i="3" s="1"/>
  <c r="E5" i="3"/>
  <c r="D6" i="3"/>
  <c r="D7" i="3"/>
  <c r="D8" i="3" s="1"/>
  <c r="D9" i="3" s="1"/>
  <c r="D10" i="3" s="1"/>
  <c r="D11" i="3" s="1"/>
  <c r="D12" i="3" s="1"/>
  <c r="D13" i="3" s="1"/>
  <c r="D5" i="3"/>
  <c r="E6" i="2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5" i="2"/>
  <c r="D6" i="2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5" i="2"/>
  <c r="G11" i="6" l="1"/>
  <c r="E10" i="6"/>
  <c r="F10" i="6"/>
  <c r="G10" i="6"/>
  <c r="H10" i="6"/>
  <c r="D11" i="6" s="1"/>
  <c r="I10" i="6"/>
  <c r="E11" i="6" s="1"/>
  <c r="J10" i="6"/>
  <c r="K10" i="6"/>
  <c r="L10" i="6"/>
  <c r="M10" i="6"/>
  <c r="N10" i="6"/>
  <c r="O10" i="6"/>
  <c r="P10" i="6"/>
  <c r="Q10" i="6"/>
  <c r="D10" i="6"/>
  <c r="A5" i="6"/>
  <c r="A6" i="6" s="1"/>
  <c r="A7" i="6" s="1"/>
  <c r="A4" i="6"/>
  <c r="F4" i="9"/>
  <c r="F3" i="9"/>
  <c r="D4" i="9"/>
  <c r="D3" i="9"/>
  <c r="D3" i="8"/>
  <c r="D2" i="8"/>
  <c r="D8" i="7"/>
  <c r="D6" i="7"/>
  <c r="C6" i="7"/>
  <c r="D6" i="10"/>
  <c r="D7" i="10"/>
  <c r="E7" i="10" s="1"/>
  <c r="F7" i="10" s="1"/>
  <c r="E6" i="10"/>
  <c r="F6" i="10" s="1"/>
  <c r="F7" i="11"/>
  <c r="F8" i="11"/>
  <c r="F9" i="11"/>
  <c r="F10" i="11"/>
  <c r="F11" i="11"/>
  <c r="F12" i="11"/>
  <c r="F13" i="11"/>
  <c r="F14" i="11"/>
  <c r="F15" i="11"/>
  <c r="F16" i="11"/>
  <c r="F17" i="11"/>
  <c r="F6" i="11"/>
  <c r="E7" i="11"/>
  <c r="E8" i="11"/>
  <c r="E9" i="11"/>
  <c r="E10" i="11"/>
  <c r="E11" i="11"/>
  <c r="E12" i="11"/>
  <c r="E13" i="11"/>
  <c r="E14" i="11"/>
  <c r="E15" i="11"/>
  <c r="E16" i="11"/>
  <c r="E17" i="11"/>
  <c r="E6" i="11"/>
  <c r="D8" i="11"/>
  <c r="D9" i="11" s="1"/>
  <c r="D10" i="11" s="1"/>
  <c r="D11" i="11" s="1"/>
  <c r="D12" i="11" s="1"/>
  <c r="D13" i="11" s="1"/>
  <c r="D14" i="11" s="1"/>
  <c r="D15" i="11" s="1"/>
  <c r="D16" i="11" s="1"/>
  <c r="D17" i="11" s="1"/>
  <c r="D7" i="11"/>
  <c r="D6" i="11"/>
  <c r="M11" i="4"/>
  <c r="M15" i="4"/>
  <c r="M18" i="4"/>
  <c r="M19" i="4"/>
  <c r="M20" i="4"/>
  <c r="M17" i="4"/>
  <c r="M16" i="4"/>
  <c r="M14" i="4"/>
  <c r="M13" i="4"/>
  <c r="M12" i="4"/>
  <c r="M10" i="4"/>
  <c r="I11" i="4"/>
  <c r="I12" i="4"/>
  <c r="I13" i="4"/>
  <c r="I14" i="4"/>
  <c r="I15" i="4"/>
  <c r="I16" i="4"/>
  <c r="I17" i="4"/>
  <c r="I18" i="4"/>
  <c r="I19" i="4"/>
  <c r="I20" i="4"/>
  <c r="I10" i="4"/>
  <c r="F26" i="4"/>
  <c r="F27" i="4"/>
  <c r="F28" i="4"/>
  <c r="F29" i="4"/>
  <c r="F30" i="4"/>
  <c r="F31" i="4"/>
  <c r="F32" i="4"/>
  <c r="F33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7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6" i="1"/>
  <c r="D12" i="6" l="1"/>
  <c r="D8" i="10"/>
  <c r="A5" i="3"/>
  <c r="A6" i="3" s="1"/>
  <c r="A7" i="3" s="1"/>
  <c r="A8" i="3" s="1"/>
  <c r="A9" i="3" s="1"/>
  <c r="A10" i="3" s="1"/>
  <c r="A11" i="3" s="1"/>
  <c r="A12" i="3" s="1"/>
  <c r="A13" i="3" s="1"/>
  <c r="F12" i="6" l="1"/>
  <c r="E12" i="6"/>
  <c r="G12" i="6"/>
  <c r="E8" i="10"/>
  <c r="F8" i="10" s="1"/>
  <c r="D9" i="10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D10" i="10" l="1"/>
  <c r="E9" i="10"/>
  <c r="F9" i="10" s="1"/>
  <c r="D11" i="10" l="1"/>
  <c r="E10" i="10"/>
  <c r="F10" i="10" s="1"/>
  <c r="D12" i="10" l="1"/>
  <c r="E11" i="10"/>
  <c r="F11" i="10" s="1"/>
  <c r="D13" i="10" l="1"/>
  <c r="E12" i="10"/>
  <c r="F12" i="10" s="1"/>
  <c r="E13" i="10" l="1"/>
  <c r="F13" i="10" s="1"/>
  <c r="D14" i="10"/>
  <c r="E14" i="10" l="1"/>
  <c r="F14" i="10" s="1"/>
  <c r="D15" i="10"/>
  <c r="D16" i="10" l="1"/>
  <c r="E15" i="10"/>
  <c r="F15" i="10" s="1"/>
  <c r="E16" i="10" l="1"/>
  <c r="F16" i="10" s="1"/>
  <c r="D17" i="10"/>
  <c r="E17" i="10" s="1"/>
  <c r="F17" i="10" s="1"/>
</calcChain>
</file>

<file path=xl/sharedStrings.xml><?xml version="1.0" encoding="utf-8"?>
<sst xmlns="http://schemas.openxmlformats.org/spreadsheetml/2006/main" count="164" uniqueCount="52">
  <si>
    <t>Evolução anual do preço de uma determinada acção</t>
  </si>
  <si>
    <t>Ano</t>
  </si>
  <si>
    <t>Preço ($)</t>
  </si>
  <si>
    <t>Vendas anuais em milhões de euros da empresa Alfa, SA</t>
  </si>
  <si>
    <t>Vendas</t>
  </si>
  <si>
    <t>Vendas anuais em milhões de euros da empresa Beta, SA</t>
  </si>
  <si>
    <t>Vendas mensais em milhões de euros da empresa ABC, SA</t>
  </si>
  <si>
    <t>Mês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</si>
  <si>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</si>
  <si>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</si>
  <si>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</si>
  <si>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</si>
  <si>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</si>
  <si>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</si>
  <si>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</si>
  <si>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</si>
  <si>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</si>
  <si>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</si>
  <si>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</si>
  <si>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</si>
  <si>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Rácios de vendas</t>
  </si>
  <si>
    <t>MM 5 anos</t>
  </si>
  <si>
    <t>MM 7 anos</t>
  </si>
  <si>
    <t>MM 12 m</t>
  </si>
  <si>
    <t>Vendas - MM</t>
  </si>
  <si>
    <t>IS</t>
  </si>
  <si>
    <t>IS corr.</t>
  </si>
  <si>
    <t>Aditiva</t>
  </si>
  <si>
    <t>Multiplicativa</t>
  </si>
  <si>
    <t>Vendas /MM</t>
  </si>
  <si>
    <t>+</t>
  </si>
  <si>
    <t>t</t>
  </si>
  <si>
    <t>St=</t>
  </si>
  <si>
    <t>Vendas SS</t>
  </si>
  <si>
    <t>a)</t>
  </si>
  <si>
    <t>b)</t>
  </si>
  <si>
    <t>Nov</t>
  </si>
  <si>
    <t>Dez</t>
  </si>
  <si>
    <t>Vendas DSS</t>
  </si>
  <si>
    <t>Jan</t>
  </si>
  <si>
    <t>Fev</t>
  </si>
  <si>
    <t>1ª</t>
  </si>
  <si>
    <t>2ª</t>
  </si>
  <si>
    <t>3ª</t>
  </si>
  <si>
    <t>4ª</t>
  </si>
  <si>
    <t>MM 4</t>
  </si>
  <si>
    <t>Vendas/MM</t>
  </si>
  <si>
    <t>IS corr</t>
  </si>
  <si>
    <t>centrada</t>
  </si>
  <si>
    <t>MMC 12 m</t>
  </si>
  <si>
    <t xml:space="preserve">IS </t>
  </si>
  <si>
    <t>Sazonal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</si>
</sst>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1" fillId="0" borderId="1" xfId="0" applyFont="1" applyBorder="1" applyAlignment="1">
      <alignment horizontal="center"/>
    </xf>
    <xf numFmtId="164" fontId="0" fillId="0" borderId="0" xfId="0" applyNumberFormat="1"/>
    <xf numFmtId="0" fontId="0" fillId="0" borderId="0" xfId="0" quotePrefix="1"/>
    <xf numFmtId="17" fontId="0" fillId="0" borderId="0" xfId="0" applyNumberFormat="1"/>
    <xf numFmtId="0" fontId="1" fillId="0" borderId="0" xfId="0" applyFont="1"/>
    <xf numFmtId="2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Exerc1!$A$4:$A$24</c:f>
              <c:numCache>
                <c:formatCode>General</c:formatCode>
                <c:ptCount val="2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</c:numCache>
            </c:numRef>
          </c:xVal>
          <c:yVal>
            <c:numRef>
              <c:f>Exerc1!$B$4:$B$24</c:f>
              <c:numCache>
                <c:formatCode>General</c:formatCode>
                <c:ptCount val="21"/>
                <c:pt idx="0">
                  <c:v>106</c:v>
                </c:pt>
                <c:pt idx="1">
                  <c:v>146</c:v>
                </c:pt>
                <c:pt idx="2">
                  <c:v>142</c:v>
                </c:pt>
                <c:pt idx="3">
                  <c:v>88</c:v>
                </c:pt>
                <c:pt idx="4">
                  <c:v>67</c:v>
                </c:pt>
                <c:pt idx="5">
                  <c:v>59</c:v>
                </c:pt>
                <c:pt idx="6">
                  <c:v>51</c:v>
                </c:pt>
                <c:pt idx="7">
                  <c:v>52</c:v>
                </c:pt>
                <c:pt idx="8">
                  <c:v>61</c:v>
                </c:pt>
                <c:pt idx="9">
                  <c:v>60</c:v>
                </c:pt>
                <c:pt idx="10">
                  <c:v>51</c:v>
                </c:pt>
                <c:pt idx="11">
                  <c:v>34</c:v>
                </c:pt>
                <c:pt idx="12">
                  <c:v>44</c:v>
                </c:pt>
                <c:pt idx="13">
                  <c:v>42</c:v>
                </c:pt>
                <c:pt idx="14">
                  <c:v>49</c:v>
                </c:pt>
                <c:pt idx="15">
                  <c:v>60</c:v>
                </c:pt>
                <c:pt idx="16">
                  <c:v>68</c:v>
                </c:pt>
                <c:pt idx="17">
                  <c:v>57</c:v>
                </c:pt>
                <c:pt idx="18">
                  <c:v>62</c:v>
                </c:pt>
                <c:pt idx="19">
                  <c:v>44</c:v>
                </c:pt>
                <c:pt idx="20">
                  <c:v>52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Exerc1!$E$3</c:f>
              <c:strCache>
                <c:ptCount val="1"/>
                <c:pt idx="0">
                  <c:v>MM 5 anos</c:v>
                </c:pt>
              </c:strCache>
            </c:strRef>
          </c:tx>
          <c:marker>
            <c:symbol val="none"/>
          </c:marker>
          <c:xVal>
            <c:numRef>
              <c:f>Exerc1!$A$6:$A$22</c:f>
              <c:numCache>
                <c:formatCode>General</c:formatCode>
                <c:ptCount val="1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</c:numCache>
            </c:numRef>
          </c:xVal>
          <c:yVal>
            <c:numRef>
              <c:f>Exerc1!$E$6:$E$22</c:f>
              <c:numCache>
                <c:formatCode>General</c:formatCode>
                <c:ptCount val="17"/>
                <c:pt idx="0">
                  <c:v>109.8</c:v>
                </c:pt>
                <c:pt idx="1">
                  <c:v>100.4</c:v>
                </c:pt>
                <c:pt idx="2">
                  <c:v>81.400000000000006</c:v>
                </c:pt>
                <c:pt idx="3">
                  <c:v>63.4</c:v>
                </c:pt>
                <c:pt idx="4">
                  <c:v>58</c:v>
                </c:pt>
                <c:pt idx="5">
                  <c:v>56.6</c:v>
                </c:pt>
                <c:pt idx="6">
                  <c:v>55</c:v>
                </c:pt>
                <c:pt idx="7">
                  <c:v>51.6</c:v>
                </c:pt>
                <c:pt idx="8">
                  <c:v>50</c:v>
                </c:pt>
                <c:pt idx="9">
                  <c:v>46.2</c:v>
                </c:pt>
                <c:pt idx="10">
                  <c:v>44</c:v>
                </c:pt>
                <c:pt idx="11">
                  <c:v>45.8</c:v>
                </c:pt>
                <c:pt idx="12">
                  <c:v>52.6</c:v>
                </c:pt>
                <c:pt idx="13">
                  <c:v>55.2</c:v>
                </c:pt>
                <c:pt idx="14">
                  <c:v>59.2</c:v>
                </c:pt>
                <c:pt idx="15">
                  <c:v>58.2</c:v>
                </c:pt>
                <c:pt idx="16">
                  <c:v>56.6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Exerc1!$F$3</c:f>
              <c:strCache>
                <c:ptCount val="1"/>
                <c:pt idx="0">
                  <c:v>MM 7 anos</c:v>
                </c:pt>
              </c:strCache>
            </c:strRef>
          </c:tx>
          <c:marker>
            <c:symbol val="none"/>
          </c:marker>
          <c:xVal>
            <c:numRef>
              <c:f>Exerc1!$A$7:$A$21</c:f>
              <c:numCache>
                <c:formatCode>General</c:formatCode>
                <c:ptCount val="15"/>
                <c:pt idx="0">
                  <c:v>1994</c:v>
                </c:pt>
                <c:pt idx="1">
                  <c:v>1995</c:v>
                </c:pt>
                <c:pt idx="2">
                  <c:v>1996</c:v>
                </c:pt>
                <c:pt idx="3">
                  <c:v>1997</c:v>
                </c:pt>
                <c:pt idx="4">
                  <c:v>1998</c:v>
                </c:pt>
                <c:pt idx="5">
                  <c:v>1999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2004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</c:numCache>
            </c:numRef>
          </c:xVal>
          <c:yVal>
            <c:numRef>
              <c:f>Exerc1!$F$7:$F$21</c:f>
              <c:numCache>
                <c:formatCode>General</c:formatCode>
                <c:ptCount val="15"/>
                <c:pt idx="0">
                  <c:v>94.142857142857139</c:v>
                </c:pt>
                <c:pt idx="1">
                  <c:v>86.428571428571431</c:v>
                </c:pt>
                <c:pt idx="2">
                  <c:v>74.285714285714292</c:v>
                </c:pt>
                <c:pt idx="3">
                  <c:v>62.571428571428569</c:v>
                </c:pt>
                <c:pt idx="4">
                  <c:v>57.285714285714285</c:v>
                </c:pt>
                <c:pt idx="5">
                  <c:v>52.571428571428569</c:v>
                </c:pt>
                <c:pt idx="6">
                  <c:v>50.428571428571431</c:v>
                </c:pt>
                <c:pt idx="7">
                  <c:v>49.142857142857146</c:v>
                </c:pt>
                <c:pt idx="8">
                  <c:v>48.714285714285715</c:v>
                </c:pt>
                <c:pt idx="9">
                  <c:v>48.571428571428569</c:v>
                </c:pt>
                <c:pt idx="10">
                  <c:v>49.714285714285715</c:v>
                </c:pt>
                <c:pt idx="11">
                  <c:v>50.571428571428569</c:v>
                </c:pt>
                <c:pt idx="12">
                  <c:v>54.571428571428569</c:v>
                </c:pt>
                <c:pt idx="13">
                  <c:v>54.571428571428569</c:v>
                </c:pt>
                <c:pt idx="14">
                  <c:v>56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228160"/>
        <c:axId val="107909888"/>
      </c:scatterChart>
      <c:valAx>
        <c:axId val="107228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7909888"/>
        <c:crosses val="autoZero"/>
        <c:crossBetween val="midCat"/>
      </c:valAx>
      <c:valAx>
        <c:axId val="107909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72281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6653123838972183E-2"/>
          <c:y val="3.9911182671537641E-2"/>
          <c:w val="0.77197154008716951"/>
          <c:h val="0.85716872057257187"/>
        </c:manualLayout>
      </c:layout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Exerc2!$A$5:$A$18</c:f>
              <c:numCache>
                <c:formatCode>General</c:formatCode>
                <c:ptCount val="14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</c:numCache>
            </c:numRef>
          </c:xVal>
          <c:yVal>
            <c:numRef>
              <c:f>Exerc2!$B$5:$B$18</c:f>
              <c:numCache>
                <c:formatCode>General</c:formatCode>
                <c:ptCount val="1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5</c:v>
                </c:pt>
                <c:pt idx="4">
                  <c:v>7</c:v>
                </c:pt>
                <c:pt idx="5">
                  <c:v>8</c:v>
                </c:pt>
                <c:pt idx="6">
                  <c:v>6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16</c:v>
                </c:pt>
                <c:pt idx="11">
                  <c:v>13</c:v>
                </c:pt>
                <c:pt idx="12">
                  <c:v>19</c:v>
                </c:pt>
                <c:pt idx="13">
                  <c:v>20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Exerc2!$D$3</c:f>
              <c:strCache>
                <c:ptCount val="1"/>
                <c:pt idx="0">
                  <c:v>0,4</c:v>
                </c:pt>
              </c:strCache>
            </c:strRef>
          </c:tx>
          <c:marker>
            <c:symbol val="none"/>
          </c:marker>
          <c:xVal>
            <c:numRef>
              <c:f>Exerc2!$A$5:$A$18</c:f>
              <c:numCache>
                <c:formatCode>General</c:formatCode>
                <c:ptCount val="14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</c:numCache>
            </c:numRef>
          </c:xVal>
          <c:yVal>
            <c:numRef>
              <c:f>Exerc2!$D$5:$D$18</c:f>
              <c:numCache>
                <c:formatCode>General</c:formatCode>
                <c:ptCount val="14"/>
                <c:pt idx="0">
                  <c:v>1.4</c:v>
                </c:pt>
                <c:pt idx="1">
                  <c:v>2.44</c:v>
                </c:pt>
                <c:pt idx="2">
                  <c:v>3.8640000000000003</c:v>
                </c:pt>
                <c:pt idx="3">
                  <c:v>4.3184000000000005</c:v>
                </c:pt>
                <c:pt idx="4">
                  <c:v>5.3910400000000003</c:v>
                </c:pt>
                <c:pt idx="5">
                  <c:v>6.4346240000000003</c:v>
                </c:pt>
                <c:pt idx="6">
                  <c:v>6.2607744000000007</c:v>
                </c:pt>
                <c:pt idx="7">
                  <c:v>7.7564646400000008</c:v>
                </c:pt>
                <c:pt idx="8">
                  <c:v>9.4538787840000005</c:v>
                </c:pt>
                <c:pt idx="9">
                  <c:v>11.272327270400002</c:v>
                </c:pt>
                <c:pt idx="10">
                  <c:v>13.16339636224</c:v>
                </c:pt>
                <c:pt idx="11">
                  <c:v>13.098037817344</c:v>
                </c:pt>
                <c:pt idx="12">
                  <c:v>15.4588226904064</c:v>
                </c:pt>
                <c:pt idx="13">
                  <c:v>17.275293614243839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Exerc2!$E$3</c:f>
              <c:strCache>
                <c:ptCount val="1"/>
                <c:pt idx="0">
                  <c:v>0,2</c:v>
                </c:pt>
              </c:strCache>
            </c:strRef>
          </c:tx>
          <c:marker>
            <c:symbol val="none"/>
          </c:marker>
          <c:xVal>
            <c:numRef>
              <c:f>Exerc2!$A$5:$A$18</c:f>
              <c:numCache>
                <c:formatCode>General</c:formatCode>
                <c:ptCount val="14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</c:numCache>
            </c:numRef>
          </c:xVal>
          <c:yVal>
            <c:numRef>
              <c:f>Exerc2!$E$5:$E$18</c:f>
              <c:numCache>
                <c:formatCode>General</c:formatCode>
                <c:ptCount val="14"/>
                <c:pt idx="0">
                  <c:v>1.2000000000000002</c:v>
                </c:pt>
                <c:pt idx="1">
                  <c:v>1.7600000000000002</c:v>
                </c:pt>
                <c:pt idx="2">
                  <c:v>2.6080000000000005</c:v>
                </c:pt>
                <c:pt idx="3">
                  <c:v>3.0864000000000007</c:v>
                </c:pt>
                <c:pt idx="4">
                  <c:v>3.8691200000000006</c:v>
                </c:pt>
                <c:pt idx="5">
                  <c:v>4.6952960000000008</c:v>
                </c:pt>
                <c:pt idx="6">
                  <c:v>4.956236800000001</c:v>
                </c:pt>
                <c:pt idx="7">
                  <c:v>5.964989440000001</c:v>
                </c:pt>
                <c:pt idx="8">
                  <c:v>7.1719915520000015</c:v>
                </c:pt>
                <c:pt idx="9">
                  <c:v>8.5375932416000015</c:v>
                </c:pt>
                <c:pt idx="10">
                  <c:v>10.030074593280002</c:v>
                </c:pt>
                <c:pt idx="11">
                  <c:v>10.624059674624002</c:v>
                </c:pt>
                <c:pt idx="12">
                  <c:v>12.299247739699203</c:v>
                </c:pt>
                <c:pt idx="13">
                  <c:v>13.839398191759363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067776"/>
        <c:axId val="99069312"/>
      </c:scatterChart>
      <c:valAx>
        <c:axId val="99067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9069312"/>
        <c:crosses val="autoZero"/>
        <c:crossBetween val="midCat"/>
      </c:valAx>
      <c:valAx>
        <c:axId val="99069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906777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Exerc3!$B$3</c:f>
              <c:strCache>
                <c:ptCount val="1"/>
                <c:pt idx="0">
                  <c:v>Vendas</c:v>
                </c:pt>
              </c:strCache>
            </c:strRef>
          </c:tx>
          <c:marker>
            <c:symbol val="none"/>
          </c:marker>
          <c:xVal>
            <c:numRef>
              <c:f>Exerc3!$A$5:$A$13</c:f>
              <c:numCache>
                <c:formatCode>General</c:formatCode>
                <c:ptCount val="9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</c:numCache>
            </c:numRef>
          </c:xVal>
          <c:yVal>
            <c:numRef>
              <c:f>Exerc3!$B$5:$B$13</c:f>
              <c:numCache>
                <c:formatCode>General</c:formatCode>
                <c:ptCount val="9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20</c:v>
                </c:pt>
                <c:pt idx="4">
                  <c:v>28</c:v>
                </c:pt>
                <c:pt idx="5">
                  <c:v>38</c:v>
                </c:pt>
                <c:pt idx="6">
                  <c:v>50</c:v>
                </c:pt>
                <c:pt idx="7">
                  <c:v>70</c:v>
                </c:pt>
                <c:pt idx="8">
                  <c:v>90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Exerc3!$D$3</c:f>
              <c:strCache>
                <c:ptCount val="1"/>
                <c:pt idx="0">
                  <c:v>0,25</c:v>
                </c:pt>
              </c:strCache>
            </c:strRef>
          </c:tx>
          <c:marker>
            <c:symbol val="none"/>
          </c:marker>
          <c:xVal>
            <c:numRef>
              <c:f>Exerc3!$A$5:$A$13</c:f>
              <c:numCache>
                <c:formatCode>General</c:formatCode>
                <c:ptCount val="9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</c:numCache>
            </c:numRef>
          </c:xVal>
          <c:yVal>
            <c:numRef>
              <c:f>Exerc3!$D$5:$D$13</c:f>
              <c:numCache>
                <c:formatCode>0.00</c:formatCode>
                <c:ptCount val="9"/>
                <c:pt idx="0">
                  <c:v>2.5</c:v>
                </c:pt>
                <c:pt idx="1">
                  <c:v>3.875</c:v>
                </c:pt>
                <c:pt idx="2">
                  <c:v>5.90625</c:v>
                </c:pt>
                <c:pt idx="3">
                  <c:v>9.4296875</c:v>
                </c:pt>
                <c:pt idx="4">
                  <c:v>14.072265625</c:v>
                </c:pt>
                <c:pt idx="5">
                  <c:v>20.05419921875</c:v>
                </c:pt>
                <c:pt idx="6">
                  <c:v>27.5406494140625</c:v>
                </c:pt>
                <c:pt idx="7">
                  <c:v>38.155487060546875</c:v>
                </c:pt>
                <c:pt idx="8">
                  <c:v>51.116615295410156</c:v>
                </c:pt>
              </c:numCache>
            </c:numRef>
          </c:yVal>
          <c:smooth val="1"/>
        </c:ser>
        <c:ser>
          <c:idx val="3"/>
          <c:order val="2"/>
          <c:tx>
            <c:strRef>
              <c:f>Exerc3!$E$3</c:f>
              <c:strCache>
                <c:ptCount val="1"/>
                <c:pt idx="0">
                  <c:v>0,5</c:v>
                </c:pt>
              </c:strCache>
            </c:strRef>
          </c:tx>
          <c:marker>
            <c:symbol val="none"/>
          </c:marker>
          <c:xVal>
            <c:numRef>
              <c:f>Exerc3!$A$5:$A$13</c:f>
              <c:numCache>
                <c:formatCode>General</c:formatCode>
                <c:ptCount val="9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</c:numCache>
            </c:numRef>
          </c:xVal>
          <c:yVal>
            <c:numRef>
              <c:f>Exerc3!$E$5:$E$13</c:f>
              <c:numCache>
                <c:formatCode>0.00</c:formatCode>
                <c:ptCount val="9"/>
                <c:pt idx="0">
                  <c:v>3</c:v>
                </c:pt>
                <c:pt idx="1">
                  <c:v>5.5</c:v>
                </c:pt>
                <c:pt idx="2">
                  <c:v>8.75</c:v>
                </c:pt>
                <c:pt idx="3">
                  <c:v>14.375</c:v>
                </c:pt>
                <c:pt idx="4">
                  <c:v>21.1875</c:v>
                </c:pt>
                <c:pt idx="5">
                  <c:v>29.59375</c:v>
                </c:pt>
                <c:pt idx="6">
                  <c:v>39.796875</c:v>
                </c:pt>
                <c:pt idx="7">
                  <c:v>54.8984375</c:v>
                </c:pt>
                <c:pt idx="8">
                  <c:v>72.44921875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805504"/>
        <c:axId val="104807040"/>
      </c:scatterChart>
      <c:valAx>
        <c:axId val="104805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4807040"/>
        <c:crosses val="autoZero"/>
        <c:crossBetween val="midCat"/>
      </c:valAx>
      <c:valAx>
        <c:axId val="104807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80550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strRef>
              <c:f>Exerc5!$B$2:$S$2</c:f>
              <c:strCache>
                <c:ptCount val="18"/>
                <c:pt idx="0">
                  <c:v>1ª</c:v>
                </c:pt>
                <c:pt idx="1">
                  <c:v>2ª</c:v>
                </c:pt>
                <c:pt idx="2">
                  <c:v>3ª</c:v>
                </c:pt>
                <c:pt idx="3">
                  <c:v>4ª</c:v>
                </c:pt>
                <c:pt idx="4">
                  <c:v>1ª</c:v>
                </c:pt>
                <c:pt idx="5">
                  <c:v>2ª</c:v>
                </c:pt>
                <c:pt idx="6">
                  <c:v>3ª</c:v>
                </c:pt>
                <c:pt idx="7">
                  <c:v>4ª</c:v>
                </c:pt>
                <c:pt idx="8">
                  <c:v>1ª</c:v>
                </c:pt>
                <c:pt idx="9">
                  <c:v>2ª</c:v>
                </c:pt>
                <c:pt idx="10">
                  <c:v>3ª</c:v>
                </c:pt>
                <c:pt idx="11">
                  <c:v>4ª</c:v>
                </c:pt>
                <c:pt idx="12">
                  <c:v>1ª</c:v>
                </c:pt>
                <c:pt idx="13">
                  <c:v>2ª</c:v>
                </c:pt>
                <c:pt idx="14">
                  <c:v>3ª</c:v>
                </c:pt>
                <c:pt idx="15">
                  <c:v>4ª</c:v>
                </c:pt>
                <c:pt idx="16">
                  <c:v>1ª</c:v>
                </c:pt>
                <c:pt idx="17">
                  <c:v>2ª</c:v>
                </c:pt>
              </c:strCache>
            </c:strRef>
          </c:xVal>
          <c:yVal>
            <c:numRef>
              <c:f>Exerc5!$B$3:$S$3</c:f>
              <c:numCache>
                <c:formatCode>General</c:formatCode>
                <c:ptCount val="18"/>
                <c:pt idx="0">
                  <c:v>420</c:v>
                </c:pt>
                <c:pt idx="1">
                  <c:v>453</c:v>
                </c:pt>
                <c:pt idx="2">
                  <c:v>512</c:v>
                </c:pt>
                <c:pt idx="3">
                  <c:v>458</c:v>
                </c:pt>
                <c:pt idx="4">
                  <c:v>435</c:v>
                </c:pt>
                <c:pt idx="5">
                  <c:v>455</c:v>
                </c:pt>
                <c:pt idx="6">
                  <c:v>519</c:v>
                </c:pt>
                <c:pt idx="7">
                  <c:v>469</c:v>
                </c:pt>
                <c:pt idx="8">
                  <c:v>440</c:v>
                </c:pt>
                <c:pt idx="9">
                  <c:v>468</c:v>
                </c:pt>
                <c:pt idx="10">
                  <c:v>536</c:v>
                </c:pt>
                <c:pt idx="11">
                  <c:v>488</c:v>
                </c:pt>
                <c:pt idx="12">
                  <c:v>454</c:v>
                </c:pt>
                <c:pt idx="13">
                  <c:v>477</c:v>
                </c:pt>
                <c:pt idx="14">
                  <c:v>543</c:v>
                </c:pt>
                <c:pt idx="15">
                  <c:v>492</c:v>
                </c:pt>
                <c:pt idx="16">
                  <c:v>469</c:v>
                </c:pt>
                <c:pt idx="17">
                  <c:v>505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259008"/>
        <c:axId val="107260544"/>
      </c:scatterChart>
      <c:valAx>
        <c:axId val="107259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7260544"/>
        <c:crosses val="autoZero"/>
        <c:crossBetween val="midCat"/>
      </c:valAx>
      <c:valAx>
        <c:axId val="107260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72590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257175</xdr:colOff>
      <xdr:row>3</xdr:row>
      <xdr:rowOff>57150</xdr:rowOff>
    </xdr:from>
    <xdr:to>
      <xdr:col>19</xdr:col>
      <xdr:colOff>9525</xdr:colOff>
      <xdr:row>21</xdr:row>
      <xdr:rowOff>190499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609599</xdr:colOff>
      <xdr:row>1</xdr:row>
      <xdr:rowOff>4762</xdr:rowOff>
    </xdr:from>
    <xdr:to>
      <xdr:col>17</xdr:col>
      <xdr:colOff>161924</xdr:colOff>
      <xdr:row>17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1</xdr:row>
      <xdr:rowOff>4761</xdr:rowOff>
    </xdr:from>
    <xdr:to>
      <xdr:col>17</xdr:col>
      <xdr:colOff>257175</xdr:colOff>
      <xdr:row>20</xdr:row>
      <xdr:rowOff>47624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781050</xdr:colOff>
      <xdr:row>15</xdr:row>
      <xdr:rowOff>42862</xdr:rowOff>
    </xdr:from>
    <xdr:to>
      <xdr:col>13</xdr:col>
      <xdr:colOff>285750</xdr:colOff>
      <xdr:row>32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D23" sqref="D23"/>
    </sheetView>
  </sheetViews>
  <sheetFormatPr defaultRowHeight="15" x14ac:dyDescent="0.25"/>
  <cols>
    <col min="4" max="6" width="10.7109375" bestFit="1" customWidth="1"/>
  </cols>
  <sheetData>
    <row r="1" spans="1:6" x14ac:dyDescent="0.25">
      <c r="A1" s="1" t="s">
        <v>0</v>
      </c>
    </row>
    <row r="2" spans="1:6" x14ac:dyDescent="0.25">
      <c r="E2" s="8" t="s">
        <v>48</v>
      </c>
      <c r="F2" s="8"/>
    </row>
    <row r="3" spans="1:6" x14ac:dyDescent="0.25">
      <c r="A3" s="2" t="s">
        <v>1</v>
      </c>
      <c r="B3" s="2" t="s">
        <v>2</v>
      </c>
      <c r="D3" s="2" t="s">
        <v>21</v>
      </c>
      <c r="E3" s="2" t="s">
        <v>21</v>
      </c>
      <c r="F3" s="2" t="s">
        <v>22</v>
      </c>
    </row>
    <row r="4" spans="1:6" x14ac:dyDescent="0.25">
      <c r="A4">
        <v>1991</v>
      </c>
      <c r="B4">
        <v>106</v>
      </c>
    </row>
    <row r="5" spans="1:6" x14ac:dyDescent="0.25">
      <c r="A5">
        <f>A4+1</f>
        <v>1992</v>
      </c>
      <c r="B5">
        <v>146</v>
      </c>
    </row>
    <row r="6" spans="1:6" x14ac:dyDescent="0.25">
      <c r="A6">
        <f t="shared" ref="A6:A24" si="0">A5+1</f>
        <v>1993</v>
      </c>
      <c r="B6">
        <v>142</v>
      </c>
      <c r="E6">
        <f>SUM(B4:B8)/5</f>
        <v>109.8</v>
      </c>
    </row>
    <row r="7" spans="1:6" x14ac:dyDescent="0.25">
      <c r="A7">
        <f t="shared" si="0"/>
        <v>1994</v>
      </c>
      <c r="B7">
        <v>88</v>
      </c>
      <c r="E7">
        <f t="shared" ref="E7:E22" si="1">SUM(B5:B9)/5</f>
        <v>100.4</v>
      </c>
      <c r="F7">
        <f>SUM(B4:B10)/7</f>
        <v>94.142857142857139</v>
      </c>
    </row>
    <row r="8" spans="1:6" x14ac:dyDescent="0.25">
      <c r="A8">
        <f t="shared" si="0"/>
        <v>1995</v>
      </c>
      <c r="B8">
        <v>67</v>
      </c>
      <c r="D8">
        <f>SUM(B4:B8)/5</f>
        <v>109.8</v>
      </c>
      <c r="E8">
        <f t="shared" si="1"/>
        <v>81.400000000000006</v>
      </c>
      <c r="F8">
        <f t="shared" ref="F8:F21" si="2">SUM(B5:B11)/7</f>
        <v>86.428571428571431</v>
      </c>
    </row>
    <row r="9" spans="1:6" x14ac:dyDescent="0.25">
      <c r="A9">
        <f t="shared" si="0"/>
        <v>1996</v>
      </c>
      <c r="B9">
        <v>59</v>
      </c>
      <c r="D9">
        <f t="shared" ref="D9:D24" si="3">SUM(B5:B9)/5</f>
        <v>100.4</v>
      </c>
      <c r="E9">
        <f t="shared" si="1"/>
        <v>63.4</v>
      </c>
      <c r="F9">
        <f t="shared" si="2"/>
        <v>74.285714285714292</v>
      </c>
    </row>
    <row r="10" spans="1:6" x14ac:dyDescent="0.25">
      <c r="A10">
        <f t="shared" si="0"/>
        <v>1997</v>
      </c>
      <c r="B10">
        <v>51</v>
      </c>
      <c r="D10">
        <f t="shared" si="3"/>
        <v>81.400000000000006</v>
      </c>
      <c r="E10">
        <f t="shared" si="1"/>
        <v>58</v>
      </c>
      <c r="F10">
        <f t="shared" si="2"/>
        <v>62.571428571428569</v>
      </c>
    </row>
    <row r="11" spans="1:6" x14ac:dyDescent="0.25">
      <c r="A11">
        <f t="shared" si="0"/>
        <v>1998</v>
      </c>
      <c r="B11">
        <v>52</v>
      </c>
      <c r="D11">
        <f t="shared" si="3"/>
        <v>63.4</v>
      </c>
      <c r="E11">
        <f t="shared" si="1"/>
        <v>56.6</v>
      </c>
      <c r="F11">
        <f t="shared" si="2"/>
        <v>57.285714285714285</v>
      </c>
    </row>
    <row r="12" spans="1:6" x14ac:dyDescent="0.25">
      <c r="A12">
        <f t="shared" si="0"/>
        <v>1999</v>
      </c>
      <c r="B12">
        <v>61</v>
      </c>
      <c r="D12">
        <f t="shared" si="3"/>
        <v>58</v>
      </c>
      <c r="E12">
        <f t="shared" si="1"/>
        <v>55</v>
      </c>
      <c r="F12">
        <f t="shared" si="2"/>
        <v>52.571428571428569</v>
      </c>
    </row>
    <row r="13" spans="1:6" x14ac:dyDescent="0.25">
      <c r="A13">
        <f t="shared" si="0"/>
        <v>2000</v>
      </c>
      <c r="B13">
        <v>60</v>
      </c>
      <c r="D13">
        <f t="shared" si="3"/>
        <v>56.6</v>
      </c>
      <c r="E13">
        <f t="shared" si="1"/>
        <v>51.6</v>
      </c>
      <c r="F13">
        <f t="shared" si="2"/>
        <v>50.428571428571431</v>
      </c>
    </row>
    <row r="14" spans="1:6" x14ac:dyDescent="0.25">
      <c r="A14">
        <f t="shared" si="0"/>
        <v>2001</v>
      </c>
      <c r="B14">
        <v>51</v>
      </c>
      <c r="D14">
        <f t="shared" si="3"/>
        <v>55</v>
      </c>
      <c r="E14">
        <f t="shared" si="1"/>
        <v>50</v>
      </c>
      <c r="F14">
        <f t="shared" si="2"/>
        <v>49.142857142857146</v>
      </c>
    </row>
    <row r="15" spans="1:6" x14ac:dyDescent="0.25">
      <c r="A15">
        <f t="shared" si="0"/>
        <v>2002</v>
      </c>
      <c r="B15">
        <v>34</v>
      </c>
      <c r="D15">
        <f t="shared" si="3"/>
        <v>51.6</v>
      </c>
      <c r="E15">
        <f t="shared" si="1"/>
        <v>46.2</v>
      </c>
      <c r="F15">
        <f t="shared" si="2"/>
        <v>48.714285714285715</v>
      </c>
    </row>
    <row r="16" spans="1:6" x14ac:dyDescent="0.25">
      <c r="A16">
        <f t="shared" si="0"/>
        <v>2003</v>
      </c>
      <c r="B16">
        <v>44</v>
      </c>
      <c r="D16">
        <f t="shared" si="3"/>
        <v>50</v>
      </c>
      <c r="E16">
        <f t="shared" si="1"/>
        <v>44</v>
      </c>
      <c r="F16">
        <f t="shared" si="2"/>
        <v>48.571428571428569</v>
      </c>
    </row>
    <row r="17" spans="1:6" x14ac:dyDescent="0.25">
      <c r="A17">
        <f t="shared" si="0"/>
        <v>2004</v>
      </c>
      <c r="B17">
        <v>42</v>
      </c>
      <c r="D17">
        <f t="shared" si="3"/>
        <v>46.2</v>
      </c>
      <c r="E17">
        <f t="shared" si="1"/>
        <v>45.8</v>
      </c>
      <c r="F17">
        <f t="shared" si="2"/>
        <v>49.714285714285715</v>
      </c>
    </row>
    <row r="18" spans="1:6" x14ac:dyDescent="0.25">
      <c r="A18">
        <f t="shared" si="0"/>
        <v>2005</v>
      </c>
      <c r="B18">
        <v>49</v>
      </c>
      <c r="D18">
        <f t="shared" si="3"/>
        <v>44</v>
      </c>
      <c r="E18">
        <f t="shared" si="1"/>
        <v>52.6</v>
      </c>
      <c r="F18">
        <f t="shared" si="2"/>
        <v>50.571428571428569</v>
      </c>
    </row>
    <row r="19" spans="1:6" x14ac:dyDescent="0.25">
      <c r="A19">
        <f t="shared" si="0"/>
        <v>2006</v>
      </c>
      <c r="B19">
        <v>60</v>
      </c>
      <c r="D19">
        <f t="shared" si="3"/>
        <v>45.8</v>
      </c>
      <c r="E19">
        <f t="shared" si="1"/>
        <v>55.2</v>
      </c>
      <c r="F19">
        <f t="shared" si="2"/>
        <v>54.571428571428569</v>
      </c>
    </row>
    <row r="20" spans="1:6" x14ac:dyDescent="0.25">
      <c r="A20">
        <f t="shared" si="0"/>
        <v>2007</v>
      </c>
      <c r="B20">
        <v>68</v>
      </c>
      <c r="D20">
        <f t="shared" si="3"/>
        <v>52.6</v>
      </c>
      <c r="E20">
        <f t="shared" si="1"/>
        <v>59.2</v>
      </c>
      <c r="F20">
        <f t="shared" si="2"/>
        <v>54.571428571428569</v>
      </c>
    </row>
    <row r="21" spans="1:6" x14ac:dyDescent="0.25">
      <c r="A21">
        <f t="shared" si="0"/>
        <v>2008</v>
      </c>
      <c r="B21">
        <v>57</v>
      </c>
      <c r="D21">
        <f t="shared" si="3"/>
        <v>55.2</v>
      </c>
      <c r="E21">
        <f t="shared" si="1"/>
        <v>58.2</v>
      </c>
      <c r="F21">
        <f t="shared" si="2"/>
        <v>56</v>
      </c>
    </row>
    <row r="22" spans="1:6" x14ac:dyDescent="0.25">
      <c r="A22">
        <f t="shared" si="0"/>
        <v>2009</v>
      </c>
      <c r="B22">
        <v>62</v>
      </c>
      <c r="D22">
        <f t="shared" si="3"/>
        <v>59.2</v>
      </c>
      <c r="E22">
        <f t="shared" si="1"/>
        <v>56.6</v>
      </c>
    </row>
    <row r="23" spans="1:6" x14ac:dyDescent="0.25">
      <c r="A23">
        <f t="shared" si="0"/>
        <v>2010</v>
      </c>
      <c r="B23">
        <v>44</v>
      </c>
      <c r="D23">
        <f t="shared" si="3"/>
        <v>58.2</v>
      </c>
    </row>
    <row r="24" spans="1:6" x14ac:dyDescent="0.25">
      <c r="A24">
        <f t="shared" si="0"/>
        <v>2011</v>
      </c>
      <c r="B24">
        <v>52</v>
      </c>
      <c r="D24">
        <f t="shared" si="3"/>
        <v>56.6</v>
      </c>
    </row>
  </sheetData>
  <mergeCells count="1">
    <mergeCell ref="E2:F2"/>
  </mergeCells>
  <pageMargins left="0.7" right="0.7" top="0.75" bottom="0.75" header="0.3" footer="0.3"/>
  <pageSetup paperSize="9" orientation="portrait" r:id="rId1"/>
  <ignoredErrors>
    <ignoredError sqref="E6:E22 F7:F21 D8:D24" formulaRange="1"/>
  </ignoredError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74"/>
  <sheetViews>
    <sheetView workbookViewId="0">
      <selection activeCell="D21" sqref="D21"/>
    </sheetView>
  </sheetViews>
  <sheetFormatPr defaultRowHeight="15" x14ac:dyDescent="0.25"/>
  <sheetData>
    <row r="2" spans="1:9" x14ac:dyDescent="0.25">
      <c r="A2" t="s">
        <v>32</v>
      </c>
      <c r="B2">
        <v>21.3</v>
      </c>
      <c r="C2" s="4" t="s">
        <v>30</v>
      </c>
      <c r="D2">
        <v>1.3</v>
      </c>
      <c r="E2" t="s">
        <v>31</v>
      </c>
      <c r="G2" s="5">
        <v>39814</v>
      </c>
      <c r="I2" s="5"/>
    </row>
    <row r="3" spans="1:9" x14ac:dyDescent="0.25">
      <c r="I3" s="5"/>
    </row>
    <row r="4" spans="1:9" x14ac:dyDescent="0.25">
      <c r="I4" s="5"/>
    </row>
    <row r="5" spans="1:9" x14ac:dyDescent="0.25">
      <c r="A5" s="2" t="s">
        <v>7</v>
      </c>
      <c r="B5" s="2" t="s">
        <v>25</v>
      </c>
      <c r="D5" s="2" t="s">
        <v>31</v>
      </c>
      <c r="E5" s="2" t="s">
        <v>4</v>
      </c>
      <c r="F5" s="2" t="s">
        <v>33</v>
      </c>
      <c r="I5" s="5"/>
    </row>
    <row r="6" spans="1:9" x14ac:dyDescent="0.25">
      <c r="A6" t="s">
        <v>8</v>
      </c>
      <c r="B6">
        <v>103</v>
      </c>
      <c r="D6">
        <f>12*6</f>
        <v>72</v>
      </c>
      <c r="E6">
        <f>$B$2+$D$2*D6</f>
        <v>114.9</v>
      </c>
      <c r="F6">
        <f>E6*B6/100</f>
        <v>118.34700000000001</v>
      </c>
      <c r="I6" s="5"/>
    </row>
    <row r="7" spans="1:9" x14ac:dyDescent="0.25">
      <c r="A7" t="s">
        <v>9</v>
      </c>
      <c r="B7">
        <v>80</v>
      </c>
      <c r="D7">
        <f>D6+1</f>
        <v>73</v>
      </c>
      <c r="E7">
        <f t="shared" ref="E7:E17" si="0">$B$2+$D$2*D7</f>
        <v>116.2</v>
      </c>
      <c r="F7">
        <f t="shared" ref="F7:F17" si="1">E7*B7/100</f>
        <v>92.96</v>
      </c>
      <c r="I7" s="5"/>
    </row>
    <row r="8" spans="1:9" x14ac:dyDescent="0.25">
      <c r="A8" t="s">
        <v>10</v>
      </c>
      <c r="B8">
        <v>75</v>
      </c>
      <c r="D8">
        <f t="shared" ref="D8:D17" si="2">D7+1</f>
        <v>74</v>
      </c>
      <c r="E8">
        <f t="shared" si="0"/>
        <v>117.5</v>
      </c>
      <c r="F8">
        <f t="shared" si="1"/>
        <v>88.125</v>
      </c>
      <c r="I8" s="5"/>
    </row>
    <row r="9" spans="1:9" x14ac:dyDescent="0.25">
      <c r="A9" t="s">
        <v>11</v>
      </c>
      <c r="B9">
        <v>103</v>
      </c>
      <c r="D9">
        <f t="shared" si="2"/>
        <v>75</v>
      </c>
      <c r="E9">
        <f t="shared" si="0"/>
        <v>118.8</v>
      </c>
      <c r="F9">
        <f t="shared" si="1"/>
        <v>122.36399999999999</v>
      </c>
      <c r="I9" s="5"/>
    </row>
    <row r="10" spans="1:9" x14ac:dyDescent="0.25">
      <c r="A10" t="s">
        <v>12</v>
      </c>
      <c r="B10">
        <v>101</v>
      </c>
      <c r="D10">
        <f t="shared" si="2"/>
        <v>76</v>
      </c>
      <c r="E10">
        <f t="shared" si="0"/>
        <v>120.1</v>
      </c>
      <c r="F10">
        <f t="shared" si="1"/>
        <v>121.30099999999999</v>
      </c>
      <c r="I10" s="5"/>
    </row>
    <row r="11" spans="1:9" x14ac:dyDescent="0.25">
      <c r="A11" t="s">
        <v>13</v>
      </c>
      <c r="B11">
        <v>104</v>
      </c>
      <c r="D11">
        <f t="shared" si="2"/>
        <v>77</v>
      </c>
      <c r="E11">
        <f t="shared" si="0"/>
        <v>121.4</v>
      </c>
      <c r="F11">
        <f t="shared" si="1"/>
        <v>126.256</v>
      </c>
      <c r="I11" s="5"/>
    </row>
    <row r="12" spans="1:9" x14ac:dyDescent="0.25">
      <c r="A12" t="s">
        <v>14</v>
      </c>
      <c r="B12">
        <v>120</v>
      </c>
      <c r="D12">
        <f t="shared" si="2"/>
        <v>78</v>
      </c>
      <c r="E12">
        <f t="shared" si="0"/>
        <v>122.7</v>
      </c>
      <c r="F12">
        <f t="shared" si="1"/>
        <v>147.24</v>
      </c>
      <c r="I12" s="5"/>
    </row>
    <row r="13" spans="1:9" x14ac:dyDescent="0.25">
      <c r="A13" t="s">
        <v>15</v>
      </c>
      <c r="B13">
        <v>139</v>
      </c>
      <c r="D13">
        <f t="shared" si="2"/>
        <v>79</v>
      </c>
      <c r="E13">
        <f t="shared" si="0"/>
        <v>124</v>
      </c>
      <c r="F13">
        <f t="shared" si="1"/>
        <v>172.36</v>
      </c>
      <c r="I13" s="5"/>
    </row>
    <row r="14" spans="1:9" x14ac:dyDescent="0.25">
      <c r="A14" t="s">
        <v>16</v>
      </c>
      <c r="B14">
        <v>121</v>
      </c>
      <c r="D14">
        <f t="shared" si="2"/>
        <v>80</v>
      </c>
      <c r="E14">
        <f t="shared" si="0"/>
        <v>125.3</v>
      </c>
      <c r="F14">
        <f t="shared" si="1"/>
        <v>151.613</v>
      </c>
      <c r="I14" s="5"/>
    </row>
    <row r="15" spans="1:9" x14ac:dyDescent="0.25">
      <c r="A15" t="s">
        <v>17</v>
      </c>
      <c r="B15">
        <v>101</v>
      </c>
      <c r="D15">
        <f t="shared" si="2"/>
        <v>81</v>
      </c>
      <c r="E15">
        <f t="shared" si="0"/>
        <v>126.6</v>
      </c>
      <c r="F15">
        <f t="shared" si="1"/>
        <v>127.86599999999999</v>
      </c>
      <c r="I15" s="5"/>
    </row>
    <row r="16" spans="1:9" x14ac:dyDescent="0.25">
      <c r="A16" t="s">
        <v>18</v>
      </c>
      <c r="B16">
        <v>75</v>
      </c>
      <c r="D16">
        <f t="shared" si="2"/>
        <v>82</v>
      </c>
      <c r="E16">
        <f t="shared" si="0"/>
        <v>127.9</v>
      </c>
      <c r="F16">
        <f t="shared" si="1"/>
        <v>95.924999999999997</v>
      </c>
      <c r="I16" s="5"/>
    </row>
    <row r="17" spans="1:9" x14ac:dyDescent="0.25">
      <c r="A17" t="s">
        <v>19</v>
      </c>
      <c r="B17">
        <v>78</v>
      </c>
      <c r="D17">
        <f t="shared" si="2"/>
        <v>83</v>
      </c>
      <c r="E17">
        <f t="shared" si="0"/>
        <v>129.20000000000002</v>
      </c>
      <c r="F17">
        <f t="shared" si="1"/>
        <v>100.77600000000002</v>
      </c>
      <c r="I17" s="5"/>
    </row>
    <row r="18" spans="1:9" x14ac:dyDescent="0.25">
      <c r="I18" s="5"/>
    </row>
    <row r="19" spans="1:9" x14ac:dyDescent="0.25">
      <c r="I19" s="5"/>
    </row>
    <row r="20" spans="1:9" x14ac:dyDescent="0.25">
      <c r="I20" s="5"/>
    </row>
    <row r="21" spans="1:9" x14ac:dyDescent="0.25">
      <c r="I21" s="5"/>
    </row>
    <row r="22" spans="1:9" x14ac:dyDescent="0.25">
      <c r="I22" s="5"/>
    </row>
    <row r="23" spans="1:9" x14ac:dyDescent="0.25">
      <c r="I23" s="5"/>
    </row>
    <row r="24" spans="1:9" x14ac:dyDescent="0.25">
      <c r="I24" s="5"/>
    </row>
    <row r="25" spans="1:9" x14ac:dyDescent="0.25">
      <c r="I25" s="5"/>
    </row>
    <row r="26" spans="1:9" x14ac:dyDescent="0.25">
      <c r="I26" s="5"/>
    </row>
    <row r="27" spans="1:9" x14ac:dyDescent="0.25">
      <c r="I27" s="5"/>
    </row>
    <row r="28" spans="1:9" x14ac:dyDescent="0.25">
      <c r="I28" s="5"/>
    </row>
    <row r="29" spans="1:9" x14ac:dyDescent="0.25">
      <c r="I29" s="5"/>
    </row>
    <row r="30" spans="1:9" x14ac:dyDescent="0.25">
      <c r="I30" s="5"/>
    </row>
    <row r="31" spans="1:9" x14ac:dyDescent="0.25">
      <c r="I31" s="5"/>
    </row>
    <row r="32" spans="1:9" x14ac:dyDescent="0.25">
      <c r="I32" s="5"/>
    </row>
    <row r="33" spans="9:9" x14ac:dyDescent="0.25">
      <c r="I33" s="5"/>
    </row>
    <row r="34" spans="9:9" x14ac:dyDescent="0.25">
      <c r="I34" s="5"/>
    </row>
    <row r="35" spans="9:9" x14ac:dyDescent="0.25">
      <c r="I35" s="5"/>
    </row>
    <row r="36" spans="9:9" x14ac:dyDescent="0.25">
      <c r="I36" s="5"/>
    </row>
    <row r="37" spans="9:9" x14ac:dyDescent="0.25">
      <c r="I37" s="5"/>
    </row>
    <row r="38" spans="9:9" x14ac:dyDescent="0.25">
      <c r="I38" s="5"/>
    </row>
    <row r="39" spans="9:9" x14ac:dyDescent="0.25">
      <c r="I39" s="5"/>
    </row>
    <row r="40" spans="9:9" x14ac:dyDescent="0.25">
      <c r="I40" s="5"/>
    </row>
    <row r="41" spans="9:9" x14ac:dyDescent="0.25">
      <c r="I41" s="5"/>
    </row>
    <row r="42" spans="9:9" x14ac:dyDescent="0.25">
      <c r="I42" s="5"/>
    </row>
    <row r="43" spans="9:9" x14ac:dyDescent="0.25">
      <c r="I43" s="5"/>
    </row>
    <row r="44" spans="9:9" x14ac:dyDescent="0.25">
      <c r="I44" s="5"/>
    </row>
    <row r="45" spans="9:9" x14ac:dyDescent="0.25">
      <c r="I45" s="5"/>
    </row>
    <row r="46" spans="9:9" x14ac:dyDescent="0.25">
      <c r="I46" s="5"/>
    </row>
    <row r="47" spans="9:9" x14ac:dyDescent="0.25">
      <c r="I47" s="5"/>
    </row>
    <row r="48" spans="9:9" x14ac:dyDescent="0.25">
      <c r="I48" s="5"/>
    </row>
    <row r="49" spans="9:9" x14ac:dyDescent="0.25">
      <c r="I49" s="5"/>
    </row>
    <row r="50" spans="9:9" x14ac:dyDescent="0.25">
      <c r="I50" s="5"/>
    </row>
    <row r="51" spans="9:9" x14ac:dyDescent="0.25">
      <c r="I51" s="5"/>
    </row>
    <row r="52" spans="9:9" x14ac:dyDescent="0.25">
      <c r="I52" s="5"/>
    </row>
    <row r="53" spans="9:9" x14ac:dyDescent="0.25">
      <c r="I53" s="5"/>
    </row>
    <row r="54" spans="9:9" x14ac:dyDescent="0.25">
      <c r="I54" s="5"/>
    </row>
    <row r="55" spans="9:9" x14ac:dyDescent="0.25">
      <c r="I55" s="5"/>
    </row>
    <row r="56" spans="9:9" x14ac:dyDescent="0.25">
      <c r="I56" s="5"/>
    </row>
    <row r="57" spans="9:9" x14ac:dyDescent="0.25">
      <c r="I57" s="5"/>
    </row>
    <row r="58" spans="9:9" x14ac:dyDescent="0.25">
      <c r="I58" s="5"/>
    </row>
    <row r="59" spans="9:9" x14ac:dyDescent="0.25">
      <c r="I59" s="5"/>
    </row>
    <row r="60" spans="9:9" x14ac:dyDescent="0.25">
      <c r="I60" s="5"/>
    </row>
    <row r="61" spans="9:9" x14ac:dyDescent="0.25">
      <c r="I61" s="5"/>
    </row>
    <row r="62" spans="9:9" x14ac:dyDescent="0.25">
      <c r="I62" s="5"/>
    </row>
    <row r="63" spans="9:9" x14ac:dyDescent="0.25">
      <c r="I63" s="5"/>
    </row>
    <row r="64" spans="9:9" x14ac:dyDescent="0.25">
      <c r="I64" s="5"/>
    </row>
    <row r="65" spans="9:9" x14ac:dyDescent="0.25">
      <c r="I65" s="5"/>
    </row>
    <row r="66" spans="9:9" x14ac:dyDescent="0.25">
      <c r="I66" s="5"/>
    </row>
    <row r="67" spans="9:9" x14ac:dyDescent="0.25">
      <c r="I67" s="5"/>
    </row>
    <row r="68" spans="9:9" x14ac:dyDescent="0.25">
      <c r="I68" s="5"/>
    </row>
    <row r="69" spans="9:9" x14ac:dyDescent="0.25">
      <c r="I69" s="5"/>
    </row>
    <row r="70" spans="9:9" x14ac:dyDescent="0.25">
      <c r="I70" s="5"/>
    </row>
    <row r="71" spans="9:9" x14ac:dyDescent="0.25">
      <c r="I71" s="5"/>
    </row>
    <row r="72" spans="9:9" x14ac:dyDescent="0.25">
      <c r="I72" s="5"/>
    </row>
    <row r="73" spans="9:9" x14ac:dyDescent="0.25">
      <c r="I73" s="5"/>
    </row>
    <row r="74" spans="9:9" x14ac:dyDescent="0.25">
      <c r="I74" s="5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75"/>
  <sheetViews>
    <sheetView workbookViewId="0">
      <selection activeCell="A2" sqref="A2:G17"/>
    </sheetView>
  </sheetViews>
  <sheetFormatPr defaultRowHeight="15" x14ac:dyDescent="0.25"/>
  <cols>
    <col min="1" max="1" width="10.42578125" bestFit="1" customWidth="1"/>
    <col min="6" max="6" width="10.5703125" customWidth="1"/>
  </cols>
  <sheetData>
    <row r="2" spans="1:9" x14ac:dyDescent="0.25">
      <c r="A2" t="s">
        <v>32</v>
      </c>
      <c r="B2">
        <v>4.12</v>
      </c>
      <c r="C2" s="4" t="s">
        <v>30</v>
      </c>
      <c r="D2">
        <v>0.32</v>
      </c>
      <c r="E2" t="s">
        <v>31</v>
      </c>
      <c r="G2" s="5">
        <v>40360</v>
      </c>
      <c r="I2" s="5"/>
    </row>
    <row r="3" spans="1:9" x14ac:dyDescent="0.25">
      <c r="I3" s="5"/>
    </row>
    <row r="4" spans="1:9" x14ac:dyDescent="0.25">
      <c r="I4" s="5"/>
    </row>
    <row r="5" spans="1:9" x14ac:dyDescent="0.25">
      <c r="A5" s="2" t="s">
        <v>7</v>
      </c>
      <c r="B5" s="2" t="s">
        <v>25</v>
      </c>
      <c r="D5" s="2" t="s">
        <v>31</v>
      </c>
      <c r="E5" s="2" t="s">
        <v>4</v>
      </c>
      <c r="F5" s="2" t="s">
        <v>33</v>
      </c>
      <c r="I5" s="5"/>
    </row>
    <row r="6" spans="1:9" x14ac:dyDescent="0.25">
      <c r="A6" t="s">
        <v>8</v>
      </c>
      <c r="B6">
        <v>81</v>
      </c>
      <c r="D6">
        <f>5+12*5+1</f>
        <v>66</v>
      </c>
      <c r="E6">
        <f>$B$2+$D$2*D6</f>
        <v>25.240000000000002</v>
      </c>
      <c r="F6">
        <f>E6*B6/100</f>
        <v>20.444400000000002</v>
      </c>
      <c r="I6" s="5"/>
    </row>
    <row r="7" spans="1:9" x14ac:dyDescent="0.25">
      <c r="A7" t="s">
        <v>9</v>
      </c>
      <c r="B7">
        <v>98</v>
      </c>
      <c r="D7">
        <f>D6+1</f>
        <v>67</v>
      </c>
      <c r="E7">
        <f t="shared" ref="E7:E17" si="0">$B$2+$D$2*D7</f>
        <v>25.560000000000002</v>
      </c>
      <c r="F7">
        <f t="shared" ref="F7:F17" si="1">E7*B7/100</f>
        <v>25.0488</v>
      </c>
      <c r="I7" s="5"/>
    </row>
    <row r="8" spans="1:9" x14ac:dyDescent="0.25">
      <c r="A8" t="s">
        <v>10</v>
      </c>
      <c r="B8">
        <v>102</v>
      </c>
      <c r="D8">
        <f t="shared" ref="D8:D17" si="2">D7+1</f>
        <v>68</v>
      </c>
      <c r="E8">
        <f t="shared" si="0"/>
        <v>25.880000000000003</v>
      </c>
      <c r="F8">
        <f t="shared" si="1"/>
        <v>26.397600000000001</v>
      </c>
      <c r="I8" s="5"/>
    </row>
    <row r="9" spans="1:9" x14ac:dyDescent="0.25">
      <c r="A9" t="s">
        <v>11</v>
      </c>
      <c r="B9">
        <v>76</v>
      </c>
      <c r="D9">
        <f t="shared" si="2"/>
        <v>69</v>
      </c>
      <c r="E9">
        <f t="shared" si="0"/>
        <v>26.200000000000003</v>
      </c>
      <c r="F9">
        <f t="shared" si="1"/>
        <v>19.912000000000003</v>
      </c>
      <c r="I9" s="5"/>
    </row>
    <row r="10" spans="1:9" x14ac:dyDescent="0.25">
      <c r="A10" t="s">
        <v>12</v>
      </c>
      <c r="B10">
        <v>137</v>
      </c>
      <c r="D10">
        <f t="shared" si="2"/>
        <v>70</v>
      </c>
      <c r="E10">
        <f t="shared" si="0"/>
        <v>26.520000000000003</v>
      </c>
      <c r="F10">
        <f t="shared" si="1"/>
        <v>36.3324</v>
      </c>
      <c r="I10" s="5"/>
    </row>
    <row r="11" spans="1:9" x14ac:dyDescent="0.25">
      <c r="A11" t="s">
        <v>13</v>
      </c>
      <c r="B11">
        <v>122</v>
      </c>
      <c r="D11">
        <f t="shared" si="2"/>
        <v>71</v>
      </c>
      <c r="E11">
        <f t="shared" si="0"/>
        <v>26.84</v>
      </c>
      <c r="F11">
        <f t="shared" si="1"/>
        <v>32.744799999999998</v>
      </c>
      <c r="I11" s="5"/>
    </row>
    <row r="12" spans="1:9" x14ac:dyDescent="0.25">
      <c r="A12" t="s">
        <v>14</v>
      </c>
      <c r="B12">
        <v>104</v>
      </c>
      <c r="D12">
        <f t="shared" si="2"/>
        <v>72</v>
      </c>
      <c r="E12">
        <f t="shared" si="0"/>
        <v>27.16</v>
      </c>
      <c r="F12">
        <f t="shared" si="1"/>
        <v>28.246399999999998</v>
      </c>
      <c r="I12" s="5"/>
    </row>
    <row r="13" spans="1:9" x14ac:dyDescent="0.25">
      <c r="A13" t="s">
        <v>15</v>
      </c>
      <c r="B13">
        <v>101</v>
      </c>
      <c r="D13">
        <f t="shared" si="2"/>
        <v>73</v>
      </c>
      <c r="E13">
        <f t="shared" si="0"/>
        <v>27.48</v>
      </c>
      <c r="F13">
        <f t="shared" si="1"/>
        <v>27.754799999999999</v>
      </c>
      <c r="I13" s="5"/>
    </row>
    <row r="14" spans="1:9" x14ac:dyDescent="0.25">
      <c r="A14" t="s">
        <v>16</v>
      </c>
      <c r="B14">
        <v>79</v>
      </c>
      <c r="D14">
        <f t="shared" si="2"/>
        <v>74</v>
      </c>
      <c r="E14">
        <f t="shared" si="0"/>
        <v>27.8</v>
      </c>
      <c r="F14">
        <f t="shared" si="1"/>
        <v>21.962000000000003</v>
      </c>
      <c r="I14" s="5"/>
    </row>
    <row r="15" spans="1:9" x14ac:dyDescent="0.25">
      <c r="A15" t="s">
        <v>17</v>
      </c>
      <c r="B15">
        <v>101</v>
      </c>
      <c r="D15">
        <f t="shared" si="2"/>
        <v>75</v>
      </c>
      <c r="E15">
        <f t="shared" si="0"/>
        <v>28.12</v>
      </c>
      <c r="F15">
        <f t="shared" si="1"/>
        <v>28.401199999999999</v>
      </c>
      <c r="I15" s="5"/>
    </row>
    <row r="16" spans="1:9" x14ac:dyDescent="0.25">
      <c r="A16" t="s">
        <v>18</v>
      </c>
      <c r="B16">
        <v>74</v>
      </c>
      <c r="D16">
        <f t="shared" si="2"/>
        <v>76</v>
      </c>
      <c r="E16">
        <f t="shared" si="0"/>
        <v>28.44</v>
      </c>
      <c r="F16">
        <f t="shared" si="1"/>
        <v>21.0456</v>
      </c>
      <c r="I16" s="5"/>
    </row>
    <row r="17" spans="1:9" x14ac:dyDescent="0.25">
      <c r="A17" t="s">
        <v>19</v>
      </c>
      <c r="B17">
        <v>125</v>
      </c>
      <c r="D17">
        <f t="shared" si="2"/>
        <v>77</v>
      </c>
      <c r="E17">
        <f t="shared" si="0"/>
        <v>28.76</v>
      </c>
      <c r="F17">
        <f t="shared" si="1"/>
        <v>35.950000000000003</v>
      </c>
      <c r="I17" s="5"/>
    </row>
    <row r="18" spans="1:9" x14ac:dyDescent="0.25">
      <c r="I18" s="5"/>
    </row>
    <row r="19" spans="1:9" x14ac:dyDescent="0.25">
      <c r="I19" s="5"/>
    </row>
    <row r="20" spans="1:9" x14ac:dyDescent="0.25">
      <c r="I20" s="5"/>
    </row>
    <row r="21" spans="1:9" x14ac:dyDescent="0.25">
      <c r="I21" s="5"/>
    </row>
    <row r="22" spans="1:9" x14ac:dyDescent="0.25">
      <c r="I22" s="5"/>
    </row>
    <row r="23" spans="1:9" x14ac:dyDescent="0.25">
      <c r="I23" s="5"/>
    </row>
    <row r="24" spans="1:9" x14ac:dyDescent="0.25">
      <c r="I24" s="5"/>
    </row>
    <row r="25" spans="1:9" x14ac:dyDescent="0.25">
      <c r="I25" s="5"/>
    </row>
    <row r="26" spans="1:9" x14ac:dyDescent="0.25">
      <c r="I26" s="5"/>
    </row>
    <row r="27" spans="1:9" x14ac:dyDescent="0.25">
      <c r="I27" s="5"/>
    </row>
    <row r="28" spans="1:9" x14ac:dyDescent="0.25">
      <c r="I28" s="5"/>
    </row>
    <row r="29" spans="1:9" x14ac:dyDescent="0.25">
      <c r="I29" s="5"/>
    </row>
    <row r="30" spans="1:9" x14ac:dyDescent="0.25">
      <c r="I30" s="5"/>
    </row>
    <row r="31" spans="1:9" x14ac:dyDescent="0.25">
      <c r="I31" s="5"/>
    </row>
    <row r="32" spans="1:9" x14ac:dyDescent="0.25">
      <c r="I32" s="5"/>
    </row>
    <row r="33" spans="9:9" x14ac:dyDescent="0.25">
      <c r="I33" s="5"/>
    </row>
    <row r="34" spans="9:9" x14ac:dyDescent="0.25">
      <c r="I34" s="5"/>
    </row>
    <row r="35" spans="9:9" x14ac:dyDescent="0.25">
      <c r="I35" s="5"/>
    </row>
    <row r="36" spans="9:9" x14ac:dyDescent="0.25">
      <c r="I36" s="5"/>
    </row>
    <row r="37" spans="9:9" x14ac:dyDescent="0.25">
      <c r="I37" s="5"/>
    </row>
    <row r="38" spans="9:9" x14ac:dyDescent="0.25">
      <c r="I38" s="5"/>
    </row>
    <row r="39" spans="9:9" x14ac:dyDescent="0.25">
      <c r="I39" s="5"/>
    </row>
    <row r="40" spans="9:9" x14ac:dyDescent="0.25">
      <c r="I40" s="5"/>
    </row>
    <row r="41" spans="9:9" x14ac:dyDescent="0.25">
      <c r="I41" s="5"/>
    </row>
    <row r="42" spans="9:9" x14ac:dyDescent="0.25">
      <c r="I42" s="5"/>
    </row>
    <row r="43" spans="9:9" x14ac:dyDescent="0.25">
      <c r="I43" s="5"/>
    </row>
    <row r="44" spans="9:9" x14ac:dyDescent="0.25">
      <c r="I44" s="5"/>
    </row>
    <row r="45" spans="9:9" x14ac:dyDescent="0.25">
      <c r="I45" s="5"/>
    </row>
    <row r="46" spans="9:9" x14ac:dyDescent="0.25">
      <c r="I46" s="5"/>
    </row>
    <row r="47" spans="9:9" x14ac:dyDescent="0.25">
      <c r="I47" s="5"/>
    </row>
    <row r="48" spans="9:9" x14ac:dyDescent="0.25">
      <c r="I48" s="5"/>
    </row>
    <row r="49" spans="9:9" x14ac:dyDescent="0.25">
      <c r="I49" s="5"/>
    </row>
    <row r="50" spans="9:9" x14ac:dyDescent="0.25">
      <c r="I50" s="5"/>
    </row>
    <row r="51" spans="9:9" x14ac:dyDescent="0.25">
      <c r="I51" s="5"/>
    </row>
    <row r="52" spans="9:9" x14ac:dyDescent="0.25">
      <c r="I52" s="5"/>
    </row>
    <row r="53" spans="9:9" x14ac:dyDescent="0.25">
      <c r="I53" s="5"/>
    </row>
    <row r="54" spans="9:9" x14ac:dyDescent="0.25">
      <c r="I54" s="5"/>
    </row>
    <row r="55" spans="9:9" x14ac:dyDescent="0.25">
      <c r="I55" s="5"/>
    </row>
    <row r="56" spans="9:9" x14ac:dyDescent="0.25">
      <c r="I56" s="5"/>
    </row>
    <row r="57" spans="9:9" x14ac:dyDescent="0.25">
      <c r="I57" s="5"/>
    </row>
    <row r="58" spans="9:9" x14ac:dyDescent="0.25">
      <c r="I58" s="5"/>
    </row>
    <row r="59" spans="9:9" x14ac:dyDescent="0.25">
      <c r="I59" s="5"/>
    </row>
    <row r="60" spans="9:9" x14ac:dyDescent="0.25">
      <c r="I60" s="5"/>
    </row>
    <row r="61" spans="9:9" x14ac:dyDescent="0.25">
      <c r="I61" s="5"/>
    </row>
    <row r="62" spans="9:9" x14ac:dyDescent="0.25">
      <c r="I62" s="5"/>
    </row>
    <row r="63" spans="9:9" x14ac:dyDescent="0.25">
      <c r="I63" s="5"/>
    </row>
    <row r="64" spans="9:9" x14ac:dyDescent="0.25">
      <c r="I64" s="5"/>
    </row>
    <row r="65" spans="9:9" x14ac:dyDescent="0.25">
      <c r="I65" s="5"/>
    </row>
    <row r="66" spans="9:9" x14ac:dyDescent="0.25">
      <c r="I66" s="5"/>
    </row>
    <row r="67" spans="9:9" x14ac:dyDescent="0.25">
      <c r="I67" s="5"/>
    </row>
    <row r="68" spans="9:9" x14ac:dyDescent="0.25">
      <c r="I68" s="5"/>
    </row>
    <row r="69" spans="9:9" x14ac:dyDescent="0.25">
      <c r="I69" s="5"/>
    </row>
    <row r="70" spans="9:9" x14ac:dyDescent="0.25">
      <c r="I70" s="5"/>
    </row>
    <row r="71" spans="9:9" x14ac:dyDescent="0.25">
      <c r="I71" s="5"/>
    </row>
    <row r="72" spans="9:9" x14ac:dyDescent="0.25">
      <c r="I72" s="5"/>
    </row>
    <row r="73" spans="9:9" x14ac:dyDescent="0.25">
      <c r="I73" s="5"/>
    </row>
    <row r="74" spans="9:9" x14ac:dyDescent="0.25">
      <c r="I74" s="5"/>
    </row>
    <row r="75" spans="9:9" x14ac:dyDescent="0.25">
      <c r="I75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E5" sqref="E5"/>
    </sheetView>
  </sheetViews>
  <sheetFormatPr defaultRowHeight="15" x14ac:dyDescent="0.25"/>
  <sheetData>
    <row r="1" spans="1:5" x14ac:dyDescent="0.25">
      <c r="A1" s="1" t="s">
        <v>3</v>
      </c>
    </row>
    <row r="3" spans="1:5" x14ac:dyDescent="0.25">
      <c r="A3" s="2" t="s">
        <v>1</v>
      </c>
      <c r="B3" s="2" t="s">
        <v>4</v>
      </c>
      <c r="D3" s="2">
        <v>0.4</v>
      </c>
      <c r="E3" s="2">
        <v>0.2</v>
      </c>
    </row>
    <row r="4" spans="1:5" x14ac:dyDescent="0.25">
      <c r="A4">
        <v>1991</v>
      </c>
      <c r="B4">
        <v>1</v>
      </c>
      <c r="D4">
        <v>1</v>
      </c>
      <c r="E4">
        <v>1</v>
      </c>
    </row>
    <row r="5" spans="1:5" x14ac:dyDescent="0.25">
      <c r="A5">
        <f>A4+1</f>
        <v>1992</v>
      </c>
      <c r="B5">
        <v>2</v>
      </c>
      <c r="D5">
        <f>$D$3*B5+(1-$D$3)*D4</f>
        <v>1.4</v>
      </c>
      <c r="E5">
        <f>$E$3*B5+(1-$E$3)*E4</f>
        <v>1.2000000000000002</v>
      </c>
    </row>
    <row r="6" spans="1:5" x14ac:dyDescent="0.25">
      <c r="A6">
        <f t="shared" ref="A6:A18" si="0">A5+1</f>
        <v>1993</v>
      </c>
      <c r="B6">
        <v>4</v>
      </c>
      <c r="D6">
        <f t="shared" ref="D6:D18" si="1">$D$3*B6+(1-$D$3)*D5</f>
        <v>2.44</v>
      </c>
      <c r="E6">
        <f t="shared" ref="E6:E18" si="2">$E$3*B6+(1-$E$3)*E5</f>
        <v>1.7600000000000002</v>
      </c>
    </row>
    <row r="7" spans="1:5" x14ac:dyDescent="0.25">
      <c r="A7">
        <f t="shared" si="0"/>
        <v>1994</v>
      </c>
      <c r="B7">
        <v>6</v>
      </c>
      <c r="D7">
        <f t="shared" si="1"/>
        <v>3.8640000000000003</v>
      </c>
      <c r="E7">
        <f t="shared" si="2"/>
        <v>2.6080000000000005</v>
      </c>
    </row>
    <row r="8" spans="1:5" x14ac:dyDescent="0.25">
      <c r="A8">
        <f t="shared" si="0"/>
        <v>1995</v>
      </c>
      <c r="B8">
        <v>5</v>
      </c>
      <c r="D8">
        <f t="shared" si="1"/>
        <v>4.3184000000000005</v>
      </c>
      <c r="E8">
        <f t="shared" si="2"/>
        <v>3.0864000000000007</v>
      </c>
    </row>
    <row r="9" spans="1:5" x14ac:dyDescent="0.25">
      <c r="A9">
        <f t="shared" si="0"/>
        <v>1996</v>
      </c>
      <c r="B9">
        <v>7</v>
      </c>
      <c r="D9">
        <f t="shared" si="1"/>
        <v>5.3910400000000003</v>
      </c>
      <c r="E9">
        <f t="shared" si="2"/>
        <v>3.8691200000000006</v>
      </c>
    </row>
    <row r="10" spans="1:5" x14ac:dyDescent="0.25">
      <c r="A10">
        <f t="shared" si="0"/>
        <v>1997</v>
      </c>
      <c r="B10">
        <v>8</v>
      </c>
      <c r="D10">
        <f t="shared" si="1"/>
        <v>6.4346240000000003</v>
      </c>
      <c r="E10">
        <f t="shared" si="2"/>
        <v>4.6952960000000008</v>
      </c>
    </row>
    <row r="11" spans="1:5" x14ac:dyDescent="0.25">
      <c r="A11">
        <f t="shared" si="0"/>
        <v>1998</v>
      </c>
      <c r="B11">
        <v>6</v>
      </c>
      <c r="D11">
        <f t="shared" si="1"/>
        <v>6.2607744000000007</v>
      </c>
      <c r="E11">
        <f t="shared" si="2"/>
        <v>4.956236800000001</v>
      </c>
    </row>
    <row r="12" spans="1:5" x14ac:dyDescent="0.25">
      <c r="A12">
        <f t="shared" si="0"/>
        <v>1999</v>
      </c>
      <c r="B12">
        <v>10</v>
      </c>
      <c r="D12">
        <f t="shared" si="1"/>
        <v>7.7564646400000008</v>
      </c>
      <c r="E12">
        <f t="shared" si="2"/>
        <v>5.964989440000001</v>
      </c>
    </row>
    <row r="13" spans="1:5" x14ac:dyDescent="0.25">
      <c r="A13">
        <f t="shared" si="0"/>
        <v>2000</v>
      </c>
      <c r="B13">
        <v>12</v>
      </c>
      <c r="D13">
        <f t="shared" si="1"/>
        <v>9.4538787840000005</v>
      </c>
      <c r="E13">
        <f t="shared" si="2"/>
        <v>7.1719915520000015</v>
      </c>
    </row>
    <row r="14" spans="1:5" x14ac:dyDescent="0.25">
      <c r="A14">
        <f t="shared" si="0"/>
        <v>2001</v>
      </c>
      <c r="B14">
        <v>14</v>
      </c>
      <c r="D14">
        <f t="shared" si="1"/>
        <v>11.272327270400002</v>
      </c>
      <c r="E14">
        <f t="shared" si="2"/>
        <v>8.5375932416000015</v>
      </c>
    </row>
    <row r="15" spans="1:5" x14ac:dyDescent="0.25">
      <c r="A15">
        <f t="shared" si="0"/>
        <v>2002</v>
      </c>
      <c r="B15">
        <v>16</v>
      </c>
      <c r="D15">
        <f t="shared" si="1"/>
        <v>13.16339636224</v>
      </c>
      <c r="E15">
        <f t="shared" si="2"/>
        <v>10.030074593280002</v>
      </c>
    </row>
    <row r="16" spans="1:5" x14ac:dyDescent="0.25">
      <c r="A16">
        <f t="shared" si="0"/>
        <v>2003</v>
      </c>
      <c r="B16">
        <v>13</v>
      </c>
      <c r="D16">
        <f t="shared" si="1"/>
        <v>13.098037817344</v>
      </c>
      <c r="E16">
        <f t="shared" si="2"/>
        <v>10.624059674624002</v>
      </c>
    </row>
    <row r="17" spans="1:5" x14ac:dyDescent="0.25">
      <c r="A17">
        <f t="shared" si="0"/>
        <v>2004</v>
      </c>
      <c r="B17">
        <v>19</v>
      </c>
      <c r="D17">
        <f t="shared" si="1"/>
        <v>15.4588226904064</v>
      </c>
      <c r="E17">
        <f t="shared" si="2"/>
        <v>12.299247739699203</v>
      </c>
    </row>
    <row r="18" spans="1:5" x14ac:dyDescent="0.25">
      <c r="A18">
        <f t="shared" si="0"/>
        <v>2005</v>
      </c>
      <c r="B18">
        <v>20</v>
      </c>
      <c r="D18">
        <f t="shared" si="1"/>
        <v>17.275293614243839</v>
      </c>
      <c r="E18">
        <f t="shared" si="2"/>
        <v>13.839398191759363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C16" sqref="C16"/>
    </sheetView>
  </sheetViews>
  <sheetFormatPr defaultRowHeight="15" x14ac:dyDescent="0.25"/>
  <sheetData>
    <row r="1" spans="1:5" x14ac:dyDescent="0.25">
      <c r="A1" s="1" t="s">
        <v>5</v>
      </c>
    </row>
    <row r="3" spans="1:5" x14ac:dyDescent="0.25">
      <c r="A3" s="2" t="s">
        <v>1</v>
      </c>
      <c r="B3" s="2" t="s">
        <v>4</v>
      </c>
      <c r="D3" s="2">
        <v>0.25</v>
      </c>
      <c r="E3" s="2">
        <v>0.5</v>
      </c>
    </row>
    <row r="4" spans="1:5" x14ac:dyDescent="0.25">
      <c r="A4">
        <v>1996</v>
      </c>
      <c r="B4">
        <v>2</v>
      </c>
      <c r="D4">
        <v>2</v>
      </c>
      <c r="E4">
        <v>2</v>
      </c>
    </row>
    <row r="5" spans="1:5" x14ac:dyDescent="0.25">
      <c r="A5">
        <f t="shared" ref="A5:A13" si="0">A4+1</f>
        <v>1997</v>
      </c>
      <c r="B5">
        <v>4</v>
      </c>
      <c r="D5" s="7">
        <f>$D$3*B5+(1-$D$3)*D4</f>
        <v>2.5</v>
      </c>
      <c r="E5" s="7">
        <f>$E$3*B5+(1-$E$3)*E4</f>
        <v>3</v>
      </c>
    </row>
    <row r="6" spans="1:5" x14ac:dyDescent="0.25">
      <c r="A6">
        <f t="shared" si="0"/>
        <v>1998</v>
      </c>
      <c r="B6">
        <v>8</v>
      </c>
      <c r="D6" s="7">
        <f t="shared" ref="D6:D13" si="1">$D$3*B6+(1-$D$3)*D5</f>
        <v>3.875</v>
      </c>
      <c r="E6" s="7">
        <f t="shared" ref="E6:E13" si="2">$E$3*B6+(1-$E$3)*E5</f>
        <v>5.5</v>
      </c>
    </row>
    <row r="7" spans="1:5" x14ac:dyDescent="0.25">
      <c r="A7">
        <f t="shared" si="0"/>
        <v>1999</v>
      </c>
      <c r="B7">
        <v>12</v>
      </c>
      <c r="D7" s="7">
        <f t="shared" si="1"/>
        <v>5.90625</v>
      </c>
      <c r="E7" s="7">
        <f t="shared" si="2"/>
        <v>8.75</v>
      </c>
    </row>
    <row r="8" spans="1:5" x14ac:dyDescent="0.25">
      <c r="A8">
        <f t="shared" si="0"/>
        <v>2000</v>
      </c>
      <c r="B8">
        <v>20</v>
      </c>
      <c r="D8" s="7">
        <f t="shared" si="1"/>
        <v>9.4296875</v>
      </c>
      <c r="E8" s="7">
        <f t="shared" si="2"/>
        <v>14.375</v>
      </c>
    </row>
    <row r="9" spans="1:5" x14ac:dyDescent="0.25">
      <c r="A9">
        <f t="shared" si="0"/>
        <v>2001</v>
      </c>
      <c r="B9">
        <v>28</v>
      </c>
      <c r="D9" s="7">
        <f t="shared" si="1"/>
        <v>14.072265625</v>
      </c>
      <c r="E9" s="7">
        <f t="shared" si="2"/>
        <v>21.1875</v>
      </c>
    </row>
    <row r="10" spans="1:5" x14ac:dyDescent="0.25">
      <c r="A10">
        <f t="shared" si="0"/>
        <v>2002</v>
      </c>
      <c r="B10">
        <v>38</v>
      </c>
      <c r="D10" s="7">
        <f t="shared" si="1"/>
        <v>20.05419921875</v>
      </c>
      <c r="E10" s="7">
        <f t="shared" si="2"/>
        <v>29.59375</v>
      </c>
    </row>
    <row r="11" spans="1:5" x14ac:dyDescent="0.25">
      <c r="A11">
        <f t="shared" si="0"/>
        <v>2003</v>
      </c>
      <c r="B11">
        <v>50</v>
      </c>
      <c r="D11" s="7">
        <f t="shared" si="1"/>
        <v>27.5406494140625</v>
      </c>
      <c r="E11" s="7">
        <f t="shared" si="2"/>
        <v>39.796875</v>
      </c>
    </row>
    <row r="12" spans="1:5" x14ac:dyDescent="0.25">
      <c r="A12">
        <f t="shared" si="0"/>
        <v>2004</v>
      </c>
      <c r="B12">
        <v>70</v>
      </c>
      <c r="D12" s="7">
        <f t="shared" si="1"/>
        <v>38.155487060546875</v>
      </c>
      <c r="E12" s="7">
        <f t="shared" si="2"/>
        <v>54.8984375</v>
      </c>
    </row>
    <row r="13" spans="1:5" x14ac:dyDescent="0.25">
      <c r="A13">
        <f t="shared" si="0"/>
        <v>2005</v>
      </c>
      <c r="B13">
        <v>90</v>
      </c>
      <c r="D13" s="7">
        <f t="shared" si="1"/>
        <v>51.116615295410156</v>
      </c>
      <c r="E13" s="7">
        <f t="shared" si="2"/>
        <v>72.44921875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"/>
  <sheetViews>
    <sheetView workbookViewId="0">
      <selection activeCell="N21" sqref="N10:N21"/>
    </sheetView>
  </sheetViews>
  <sheetFormatPr defaultRowHeight="15" x14ac:dyDescent="0.25"/>
  <cols>
    <col min="1" max="1" width="11.7109375" customWidth="1"/>
    <col min="6" max="6" width="9.85546875" customWidth="1"/>
    <col min="7" max="7" width="10.42578125" bestFit="1" customWidth="1"/>
    <col min="8" max="8" width="12.42578125" customWidth="1"/>
    <col min="12" max="12" width="12.42578125" customWidth="1"/>
  </cols>
  <sheetData>
    <row r="1" spans="1:14" x14ac:dyDescent="0.25">
      <c r="A1" s="1" t="s">
        <v>6</v>
      </c>
    </row>
    <row r="2" spans="1:14" x14ac:dyDescent="0.25">
      <c r="H2" s="8" t="s">
        <v>27</v>
      </c>
      <c r="I2" s="8"/>
      <c r="J2" s="8"/>
      <c r="L2" s="8" t="s">
        <v>28</v>
      </c>
      <c r="M2" s="8"/>
      <c r="N2" s="8"/>
    </row>
    <row r="3" spans="1:14" x14ac:dyDescent="0.25">
      <c r="A3" s="2" t="s">
        <v>7</v>
      </c>
      <c r="B3" s="2">
        <v>2010</v>
      </c>
      <c r="C3" s="2">
        <v>2011</v>
      </c>
      <c r="D3" s="2">
        <v>2012</v>
      </c>
      <c r="F3" s="2" t="s">
        <v>23</v>
      </c>
      <c r="G3" s="2" t="s">
        <v>49</v>
      </c>
      <c r="H3" s="2" t="s">
        <v>24</v>
      </c>
      <c r="I3" s="2" t="s">
        <v>25</v>
      </c>
      <c r="J3" s="2" t="s">
        <v>26</v>
      </c>
      <c r="L3" s="2" t="s">
        <v>29</v>
      </c>
      <c r="M3" s="2" t="s">
        <v>25</v>
      </c>
      <c r="N3" s="2" t="s">
        <v>26</v>
      </c>
    </row>
    <row r="4" spans="1:14" x14ac:dyDescent="0.25">
      <c r="A4" t="s">
        <v>8</v>
      </c>
      <c r="B4">
        <v>2</v>
      </c>
      <c r="C4">
        <v>3</v>
      </c>
      <c r="D4">
        <v>3</v>
      </c>
    </row>
    <row r="5" spans="1:14" x14ac:dyDescent="0.25">
      <c r="A5" t="s">
        <v>9</v>
      </c>
      <c r="B5">
        <v>3</v>
      </c>
      <c r="C5">
        <v>4</v>
      </c>
      <c r="D5">
        <v>5</v>
      </c>
    </row>
    <row r="6" spans="1:14" x14ac:dyDescent="0.25">
      <c r="A6" t="s">
        <v>10</v>
      </c>
      <c r="B6">
        <v>4</v>
      </c>
      <c r="C6">
        <v>5</v>
      </c>
      <c r="D6">
        <v>4</v>
      </c>
    </row>
    <row r="7" spans="1:14" x14ac:dyDescent="0.25">
      <c r="A7" t="s">
        <v>11</v>
      </c>
      <c r="B7">
        <v>5</v>
      </c>
      <c r="C7">
        <v>6</v>
      </c>
      <c r="D7">
        <v>6</v>
      </c>
    </row>
    <row r="8" spans="1:14" x14ac:dyDescent="0.25">
      <c r="A8" t="s">
        <v>12</v>
      </c>
      <c r="B8">
        <v>6</v>
      </c>
      <c r="C8">
        <v>7</v>
      </c>
      <c r="D8">
        <v>7</v>
      </c>
    </row>
    <row r="9" spans="1:14" x14ac:dyDescent="0.25">
      <c r="A9" t="s">
        <v>13</v>
      </c>
      <c r="B9">
        <v>7</v>
      </c>
      <c r="C9">
        <v>8</v>
      </c>
      <c r="D9">
        <v>8</v>
      </c>
      <c r="F9" s="3">
        <f t="shared" ref="F9:F33" si="0">SUM(B4:B15)/12</f>
        <v>5</v>
      </c>
      <c r="H9" s="3"/>
      <c r="L9" s="3"/>
    </row>
    <row r="10" spans="1:14" x14ac:dyDescent="0.25">
      <c r="A10" t="s">
        <v>14</v>
      </c>
      <c r="B10">
        <v>8</v>
      </c>
      <c r="C10">
        <v>8</v>
      </c>
      <c r="D10">
        <v>9</v>
      </c>
      <c r="F10" s="3">
        <f t="shared" si="0"/>
        <v>5.083333333333333</v>
      </c>
      <c r="G10" s="3">
        <f>1/2*(AVERAGE(B4:B15)+AVERAGE(B5:B16))</f>
        <v>5.0416666666666661</v>
      </c>
      <c r="H10" s="3">
        <f>B10-G10</f>
        <v>2.9583333333333339</v>
      </c>
      <c r="I10">
        <f>(H10+H22)/2</f>
        <v>2.729166666666667</v>
      </c>
      <c r="J10">
        <f>I10-SUM($I$10:$I$21)/12</f>
        <v>2.7309027777777781</v>
      </c>
      <c r="L10" s="3">
        <f>B10/G10</f>
        <v>1.5867768595041325</v>
      </c>
      <c r="M10">
        <f>(L10+L22)/2</f>
        <v>1.5206611570247937</v>
      </c>
      <c r="N10">
        <f>M10+1-SUM($M$10:$M$21)/12</f>
        <v>1.5190335193036126</v>
      </c>
    </row>
    <row r="11" spans="1:14" x14ac:dyDescent="0.25">
      <c r="A11" t="s">
        <v>15</v>
      </c>
      <c r="B11">
        <v>7</v>
      </c>
      <c r="C11">
        <v>7</v>
      </c>
      <c r="D11">
        <v>8</v>
      </c>
      <c r="F11" s="3">
        <f t="shared" si="0"/>
        <v>5.166666666666667</v>
      </c>
      <c r="G11" s="3">
        <f t="shared" ref="G11:G33" si="1">1/2*(AVERAGE(B5:B16)+AVERAGE(B6:B17))</f>
        <v>5.125</v>
      </c>
      <c r="H11" s="3">
        <f t="shared" ref="H11:H33" si="2">B11-G11</f>
        <v>1.875</v>
      </c>
      <c r="I11">
        <f t="shared" ref="I11:I21" si="3">(H11+H23)/2</f>
        <v>1.666666666666667</v>
      </c>
      <c r="J11">
        <f t="shared" ref="J11:J21" si="4">I11-SUM($I$10:$I$21)/12</f>
        <v>1.6684027777777781</v>
      </c>
      <c r="L11" s="3">
        <f t="shared" ref="L11:L33" si="5">B11/G11</f>
        <v>1.3658536585365855</v>
      </c>
      <c r="M11">
        <f t="shared" ref="M11:M21" si="6">(L11+L23)/2</f>
        <v>1.3145057766367139</v>
      </c>
      <c r="N11">
        <f t="shared" ref="N11:N21" si="7">M11+1-SUM($M$10:$M$21)/12</f>
        <v>1.3128781389155326</v>
      </c>
    </row>
    <row r="12" spans="1:14" x14ac:dyDescent="0.25">
      <c r="A12" t="s">
        <v>16</v>
      </c>
      <c r="B12">
        <v>6</v>
      </c>
      <c r="C12">
        <v>6</v>
      </c>
      <c r="D12">
        <v>7</v>
      </c>
      <c r="F12" s="3">
        <f t="shared" si="0"/>
        <v>5.25</v>
      </c>
      <c r="G12" s="3">
        <f t="shared" si="1"/>
        <v>5.2083333333333339</v>
      </c>
      <c r="H12" s="3">
        <f t="shared" si="2"/>
        <v>0.79166666666666607</v>
      </c>
      <c r="I12">
        <f t="shared" si="3"/>
        <v>0.625</v>
      </c>
      <c r="J12">
        <f t="shared" si="4"/>
        <v>0.62673611111111105</v>
      </c>
      <c r="L12" s="3">
        <f t="shared" si="5"/>
        <v>1.1519999999999999</v>
      </c>
      <c r="M12">
        <f t="shared" si="6"/>
        <v>1.1173533834586467</v>
      </c>
      <c r="N12">
        <f t="shared" si="7"/>
        <v>1.1157257457374656</v>
      </c>
    </row>
    <row r="13" spans="1:14" x14ac:dyDescent="0.25">
      <c r="A13" t="s">
        <v>17</v>
      </c>
      <c r="B13">
        <v>5</v>
      </c>
      <c r="C13">
        <v>5</v>
      </c>
      <c r="D13">
        <v>6</v>
      </c>
      <c r="F13" s="3">
        <f t="shared" si="0"/>
        <v>5.333333333333333</v>
      </c>
      <c r="G13" s="3">
        <f t="shared" si="1"/>
        <v>5.2916666666666661</v>
      </c>
      <c r="H13" s="3">
        <f t="shared" si="2"/>
        <v>-0.29166666666666607</v>
      </c>
      <c r="I13">
        <f t="shared" si="3"/>
        <v>-0.39583333333333304</v>
      </c>
      <c r="J13">
        <f t="shared" si="4"/>
        <v>-0.39409722222222193</v>
      </c>
      <c r="L13" s="3">
        <f t="shared" si="5"/>
        <v>0.94488188976377963</v>
      </c>
      <c r="M13">
        <f t="shared" si="6"/>
        <v>0.9269863994273444</v>
      </c>
      <c r="N13">
        <f t="shared" si="7"/>
        <v>0.92535876170616338</v>
      </c>
    </row>
    <row r="14" spans="1:14" x14ac:dyDescent="0.25">
      <c r="A14" t="s">
        <v>18</v>
      </c>
      <c r="B14">
        <v>4</v>
      </c>
      <c r="C14">
        <v>3</v>
      </c>
      <c r="D14">
        <v>5</v>
      </c>
      <c r="F14" s="3">
        <f t="shared" si="0"/>
        <v>5.416666666666667</v>
      </c>
      <c r="G14" s="3">
        <f t="shared" si="1"/>
        <v>5.375</v>
      </c>
      <c r="H14" s="3">
        <f t="shared" si="2"/>
        <v>-1.375</v>
      </c>
      <c r="I14">
        <f t="shared" si="3"/>
        <v>-1.9375</v>
      </c>
      <c r="J14">
        <f t="shared" si="4"/>
        <v>-1.9357638888888888</v>
      </c>
      <c r="L14" s="3">
        <f t="shared" si="5"/>
        <v>0.7441860465116279</v>
      </c>
      <c r="M14">
        <f t="shared" si="6"/>
        <v>0.64482029598308666</v>
      </c>
      <c r="N14">
        <f t="shared" si="7"/>
        <v>0.64319265826190564</v>
      </c>
    </row>
    <row r="15" spans="1:14" x14ac:dyDescent="0.25">
      <c r="A15" t="s">
        <v>19</v>
      </c>
      <c r="B15">
        <v>3</v>
      </c>
      <c r="C15">
        <v>4</v>
      </c>
      <c r="D15">
        <v>3</v>
      </c>
      <c r="F15" s="3">
        <f t="shared" si="0"/>
        <v>5.5</v>
      </c>
      <c r="G15" s="3">
        <f t="shared" si="1"/>
        <v>5.4583333333333339</v>
      </c>
      <c r="H15" s="3">
        <f t="shared" si="2"/>
        <v>-2.4583333333333339</v>
      </c>
      <c r="I15">
        <f t="shared" si="3"/>
        <v>-1.979166666666667</v>
      </c>
      <c r="J15">
        <f t="shared" si="4"/>
        <v>-1.9774305555555558</v>
      </c>
      <c r="L15" s="3">
        <f t="shared" si="5"/>
        <v>0.54961832061068694</v>
      </c>
      <c r="M15">
        <f t="shared" si="6"/>
        <v>0.63844552394170706</v>
      </c>
      <c r="N15">
        <f t="shared" si="7"/>
        <v>0.63681788622052604</v>
      </c>
    </row>
    <row r="16" spans="1:14" x14ac:dyDescent="0.25">
      <c r="A16" t="s">
        <v>8</v>
      </c>
      <c r="B16">
        <v>3</v>
      </c>
      <c r="F16" s="3">
        <f t="shared" si="0"/>
        <v>5.5</v>
      </c>
      <c r="G16" s="3">
        <f t="shared" si="1"/>
        <v>5.5</v>
      </c>
      <c r="H16" s="3">
        <f t="shared" si="2"/>
        <v>-2.5</v>
      </c>
      <c r="I16">
        <f t="shared" si="3"/>
        <v>-2.520833333333333</v>
      </c>
      <c r="J16">
        <f t="shared" si="4"/>
        <v>-2.5190972222222219</v>
      </c>
      <c r="L16" s="3">
        <f t="shared" si="5"/>
        <v>0.54545454545454541</v>
      </c>
      <c r="M16">
        <f t="shared" si="6"/>
        <v>0.543403964456596</v>
      </c>
      <c r="N16">
        <f t="shared" si="7"/>
        <v>0.54177632673541498</v>
      </c>
    </row>
    <row r="17" spans="1:14" x14ac:dyDescent="0.25">
      <c r="A17" t="s">
        <v>9</v>
      </c>
      <c r="B17">
        <v>4</v>
      </c>
      <c r="F17" s="3">
        <f t="shared" si="0"/>
        <v>5.5</v>
      </c>
      <c r="G17" s="3">
        <f t="shared" si="1"/>
        <v>5.5</v>
      </c>
      <c r="H17" s="3">
        <f t="shared" si="2"/>
        <v>-1.5</v>
      </c>
      <c r="I17">
        <f t="shared" si="3"/>
        <v>-1.0625</v>
      </c>
      <c r="J17">
        <f t="shared" si="4"/>
        <v>-1.0607638888888888</v>
      </c>
      <c r="L17" s="3">
        <f t="shared" si="5"/>
        <v>0.72727272727272729</v>
      </c>
      <c r="M17">
        <f t="shared" si="6"/>
        <v>0.80808080808080807</v>
      </c>
      <c r="N17">
        <f t="shared" si="7"/>
        <v>0.80645317035962694</v>
      </c>
    </row>
    <row r="18" spans="1:14" x14ac:dyDescent="0.25">
      <c r="A18" t="s">
        <v>10</v>
      </c>
      <c r="B18">
        <v>5</v>
      </c>
      <c r="F18" s="3">
        <f t="shared" si="0"/>
        <v>5.5</v>
      </c>
      <c r="G18" s="3">
        <f t="shared" si="1"/>
        <v>5.5</v>
      </c>
      <c r="H18" s="3">
        <f t="shared" si="2"/>
        <v>-0.5</v>
      </c>
      <c r="I18">
        <f t="shared" si="3"/>
        <v>-1.104166666666667</v>
      </c>
      <c r="J18">
        <f t="shared" si="4"/>
        <v>-1.1024305555555558</v>
      </c>
      <c r="L18" s="3">
        <f t="shared" si="5"/>
        <v>0.90909090909090906</v>
      </c>
      <c r="M18">
        <f t="shared" si="6"/>
        <v>0.80491041804910413</v>
      </c>
      <c r="N18">
        <f t="shared" si="7"/>
        <v>0.80328278032792322</v>
      </c>
    </row>
    <row r="19" spans="1:14" x14ac:dyDescent="0.25">
      <c r="A19" t="s">
        <v>11</v>
      </c>
      <c r="B19">
        <v>6</v>
      </c>
      <c r="F19" s="3">
        <f t="shared" si="0"/>
        <v>5.5</v>
      </c>
      <c r="G19" s="3">
        <f t="shared" si="1"/>
        <v>5.5</v>
      </c>
      <c r="H19" s="3">
        <f t="shared" si="2"/>
        <v>0.5</v>
      </c>
      <c r="I19">
        <f t="shared" si="3"/>
        <v>0.35416666666666696</v>
      </c>
      <c r="J19">
        <f t="shared" si="4"/>
        <v>0.35590277777777807</v>
      </c>
      <c r="L19" s="3">
        <f t="shared" si="5"/>
        <v>1.0909090909090908</v>
      </c>
      <c r="M19">
        <f t="shared" si="6"/>
        <v>1.0634401569653367</v>
      </c>
      <c r="N19">
        <f t="shared" si="7"/>
        <v>1.0618125192441557</v>
      </c>
    </row>
    <row r="20" spans="1:14" x14ac:dyDescent="0.25">
      <c r="A20" t="s">
        <v>12</v>
      </c>
      <c r="B20">
        <v>7</v>
      </c>
      <c r="F20" s="3">
        <f t="shared" si="0"/>
        <v>5.416666666666667</v>
      </c>
      <c r="G20" s="3">
        <f t="shared" si="1"/>
        <v>5.4583333333333339</v>
      </c>
      <c r="H20" s="3">
        <f t="shared" si="2"/>
        <v>1.5416666666666661</v>
      </c>
      <c r="I20">
        <f t="shared" si="3"/>
        <v>1.3125</v>
      </c>
      <c r="J20">
        <f t="shared" si="4"/>
        <v>1.3142361111111112</v>
      </c>
      <c r="L20" s="3">
        <f t="shared" si="5"/>
        <v>1.282442748091603</v>
      </c>
      <c r="M20">
        <f t="shared" si="6"/>
        <v>1.2327706698204495</v>
      </c>
      <c r="N20">
        <f t="shared" si="7"/>
        <v>1.2311430320992682</v>
      </c>
    </row>
    <row r="21" spans="1:14" x14ac:dyDescent="0.25">
      <c r="A21" t="s">
        <v>13</v>
      </c>
      <c r="B21">
        <v>8</v>
      </c>
      <c r="F21" s="3">
        <f t="shared" si="0"/>
        <v>5.5</v>
      </c>
      <c r="G21" s="3">
        <f t="shared" si="1"/>
        <v>5.4583333333333339</v>
      </c>
      <c r="H21" s="3">
        <f t="shared" si="2"/>
        <v>2.5416666666666661</v>
      </c>
      <c r="I21">
        <f t="shared" si="3"/>
        <v>2.2916666666666661</v>
      </c>
      <c r="J21">
        <f t="shared" si="4"/>
        <v>2.2934027777777772</v>
      </c>
      <c r="L21" s="3">
        <f t="shared" si="5"/>
        <v>1.4656488549618318</v>
      </c>
      <c r="M21">
        <f t="shared" si="6"/>
        <v>1.4041530988095872</v>
      </c>
      <c r="N21">
        <f t="shared" si="7"/>
        <v>1.4025254610884061</v>
      </c>
    </row>
    <row r="22" spans="1:14" x14ac:dyDescent="0.25">
      <c r="A22" t="s">
        <v>14</v>
      </c>
      <c r="B22">
        <v>8</v>
      </c>
      <c r="F22" s="3">
        <f t="shared" si="0"/>
        <v>5.5</v>
      </c>
      <c r="G22" s="3">
        <f t="shared" si="1"/>
        <v>5.5</v>
      </c>
      <c r="H22" s="3">
        <f t="shared" si="2"/>
        <v>2.5</v>
      </c>
      <c r="L22" s="3">
        <f t="shared" si="5"/>
        <v>1.4545454545454546</v>
      </c>
    </row>
    <row r="23" spans="1:14" x14ac:dyDescent="0.25">
      <c r="A23" t="s">
        <v>15</v>
      </c>
      <c r="B23">
        <v>7</v>
      </c>
      <c r="F23" s="3">
        <f t="shared" si="0"/>
        <v>5.583333333333333</v>
      </c>
      <c r="G23" s="3">
        <f t="shared" si="1"/>
        <v>5.5416666666666661</v>
      </c>
      <c r="H23" s="3">
        <f t="shared" si="2"/>
        <v>1.4583333333333339</v>
      </c>
      <c r="L23" s="3">
        <f t="shared" si="5"/>
        <v>1.2631578947368423</v>
      </c>
    </row>
    <row r="24" spans="1:14" x14ac:dyDescent="0.25">
      <c r="A24" t="s">
        <v>16</v>
      </c>
      <c r="B24">
        <v>6</v>
      </c>
      <c r="F24" s="3">
        <f t="shared" si="0"/>
        <v>5.5</v>
      </c>
      <c r="G24" s="3">
        <f t="shared" si="1"/>
        <v>5.5416666666666661</v>
      </c>
      <c r="H24" s="3">
        <f t="shared" si="2"/>
        <v>0.45833333333333393</v>
      </c>
      <c r="L24" s="3">
        <f t="shared" si="5"/>
        <v>1.0827067669172934</v>
      </c>
    </row>
    <row r="25" spans="1:14" x14ac:dyDescent="0.25">
      <c r="A25" t="s">
        <v>17</v>
      </c>
      <c r="B25">
        <v>5</v>
      </c>
      <c r="F25" s="3">
        <f t="shared" si="0"/>
        <v>5.5</v>
      </c>
      <c r="G25" s="3">
        <f t="shared" si="1"/>
        <v>5.5</v>
      </c>
      <c r="H25" s="3">
        <f t="shared" si="2"/>
        <v>-0.5</v>
      </c>
      <c r="L25" s="3">
        <f t="shared" si="5"/>
        <v>0.90909090909090906</v>
      </c>
    </row>
    <row r="26" spans="1:14" x14ac:dyDescent="0.25">
      <c r="A26" t="s">
        <v>18</v>
      </c>
      <c r="B26">
        <v>3</v>
      </c>
      <c r="F26" s="3">
        <f>SUM(B21:B32)/12</f>
        <v>5.5</v>
      </c>
      <c r="G26" s="3">
        <f t="shared" si="1"/>
        <v>5.5</v>
      </c>
      <c r="H26" s="3">
        <f t="shared" si="2"/>
        <v>-2.5</v>
      </c>
      <c r="L26" s="3">
        <f t="shared" si="5"/>
        <v>0.54545454545454541</v>
      </c>
    </row>
    <row r="27" spans="1:14" x14ac:dyDescent="0.25">
      <c r="A27" t="s">
        <v>19</v>
      </c>
      <c r="B27">
        <v>4</v>
      </c>
      <c r="F27" s="3">
        <f t="shared" si="0"/>
        <v>5.5</v>
      </c>
      <c r="G27" s="3">
        <f t="shared" si="1"/>
        <v>5.5</v>
      </c>
      <c r="H27" s="3">
        <f t="shared" si="2"/>
        <v>-1.5</v>
      </c>
      <c r="L27" s="3">
        <f t="shared" si="5"/>
        <v>0.72727272727272729</v>
      </c>
    </row>
    <row r="28" spans="1:14" x14ac:dyDescent="0.25">
      <c r="A28" t="s">
        <v>8</v>
      </c>
      <c r="B28">
        <v>3</v>
      </c>
      <c r="F28" s="3">
        <f t="shared" si="0"/>
        <v>5.583333333333333</v>
      </c>
      <c r="G28" s="3">
        <f t="shared" si="1"/>
        <v>5.5416666666666661</v>
      </c>
      <c r="H28" s="3">
        <f t="shared" si="2"/>
        <v>-2.5416666666666661</v>
      </c>
      <c r="L28" s="3">
        <f t="shared" si="5"/>
        <v>0.5413533834586467</v>
      </c>
    </row>
    <row r="29" spans="1:14" x14ac:dyDescent="0.25">
      <c r="A29" t="s">
        <v>9</v>
      </c>
      <c r="B29">
        <v>5</v>
      </c>
      <c r="F29" s="3">
        <f t="shared" si="0"/>
        <v>5.666666666666667</v>
      </c>
      <c r="G29" s="3">
        <f t="shared" si="1"/>
        <v>5.625</v>
      </c>
      <c r="H29" s="3">
        <f t="shared" si="2"/>
        <v>-0.625</v>
      </c>
      <c r="L29" s="3">
        <f t="shared" si="5"/>
        <v>0.88888888888888884</v>
      </c>
    </row>
    <row r="30" spans="1:14" x14ac:dyDescent="0.25">
      <c r="A30" t="s">
        <v>10</v>
      </c>
      <c r="B30">
        <v>4</v>
      </c>
      <c r="F30" s="3">
        <f t="shared" si="0"/>
        <v>5.75</v>
      </c>
      <c r="G30" s="3">
        <f t="shared" si="1"/>
        <v>5.7083333333333339</v>
      </c>
      <c r="H30" s="3">
        <f t="shared" si="2"/>
        <v>-1.7083333333333339</v>
      </c>
      <c r="L30" s="3">
        <f t="shared" si="5"/>
        <v>0.70072992700729919</v>
      </c>
    </row>
    <row r="31" spans="1:14" x14ac:dyDescent="0.25">
      <c r="A31" t="s">
        <v>11</v>
      </c>
      <c r="B31">
        <v>6</v>
      </c>
      <c r="F31" s="3">
        <f t="shared" si="0"/>
        <v>5.833333333333333</v>
      </c>
      <c r="G31" s="3">
        <f t="shared" si="1"/>
        <v>5.7916666666666661</v>
      </c>
      <c r="H31" s="3">
        <f t="shared" si="2"/>
        <v>0.20833333333333393</v>
      </c>
      <c r="L31" s="3">
        <f t="shared" si="5"/>
        <v>1.0359712230215827</v>
      </c>
    </row>
    <row r="32" spans="1:14" x14ac:dyDescent="0.25">
      <c r="A32" t="s">
        <v>12</v>
      </c>
      <c r="B32">
        <v>7</v>
      </c>
      <c r="F32" s="3">
        <f t="shared" si="0"/>
        <v>6</v>
      </c>
      <c r="G32" s="3">
        <f t="shared" si="1"/>
        <v>5.9166666666666661</v>
      </c>
      <c r="H32" s="3">
        <f t="shared" si="2"/>
        <v>1.0833333333333339</v>
      </c>
      <c r="L32" s="3">
        <f t="shared" si="5"/>
        <v>1.183098591549296</v>
      </c>
    </row>
    <row r="33" spans="1:12" x14ac:dyDescent="0.25">
      <c r="A33" t="s">
        <v>13</v>
      </c>
      <c r="B33">
        <v>8</v>
      </c>
      <c r="F33" s="3">
        <f t="shared" si="0"/>
        <v>5.916666666666667</v>
      </c>
      <c r="G33" s="3">
        <f t="shared" si="1"/>
        <v>5.9583333333333339</v>
      </c>
      <c r="H33" s="3">
        <f t="shared" si="2"/>
        <v>2.0416666666666661</v>
      </c>
      <c r="L33" s="3">
        <f t="shared" si="5"/>
        <v>1.3426573426573425</v>
      </c>
    </row>
    <row r="34" spans="1:12" x14ac:dyDescent="0.25">
      <c r="A34" t="s">
        <v>14</v>
      </c>
      <c r="B34">
        <v>9</v>
      </c>
      <c r="G34" s="3"/>
    </row>
    <row r="35" spans="1:12" x14ac:dyDescent="0.25">
      <c r="A35" t="s">
        <v>15</v>
      </c>
      <c r="B35">
        <v>8</v>
      </c>
    </row>
    <row r="36" spans="1:12" x14ac:dyDescent="0.25">
      <c r="A36" t="s">
        <v>16</v>
      </c>
      <c r="B36">
        <v>7</v>
      </c>
    </row>
    <row r="37" spans="1:12" x14ac:dyDescent="0.25">
      <c r="A37" t="s">
        <v>17</v>
      </c>
      <c r="B37">
        <v>6</v>
      </c>
    </row>
    <row r="38" spans="1:12" x14ac:dyDescent="0.25">
      <c r="A38" t="s">
        <v>18</v>
      </c>
      <c r="B38">
        <v>5</v>
      </c>
    </row>
    <row r="39" spans="1:12" x14ac:dyDescent="0.25">
      <c r="A39" t="s">
        <v>19</v>
      </c>
      <c r="B39">
        <v>3</v>
      </c>
    </row>
  </sheetData>
  <mergeCells count="2">
    <mergeCell ref="H2:J2"/>
    <mergeCell ref="L2:N2"/>
  </mergeCells>
  <pageMargins left="0.7" right="0.7" top="0.75" bottom="0.75" header="0.3" footer="0.3"/>
  <ignoredErrors>
    <ignoredError sqref="F9:F33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12"/>
  <sheetViews>
    <sheetView workbookViewId="0">
      <selection activeCell="D12" sqref="D12"/>
    </sheetView>
  </sheetViews>
  <sheetFormatPr defaultRowHeight="15" x14ac:dyDescent="0.25"/>
  <cols>
    <col min="1" max="1" width="13.140625" customWidth="1"/>
  </cols>
  <sheetData>
    <row r="2" spans="1:21" x14ac:dyDescent="0.25">
      <c r="A2" s="6"/>
      <c r="B2" s="2" t="s">
        <v>41</v>
      </c>
      <c r="C2" s="2" t="s">
        <v>42</v>
      </c>
      <c r="D2" s="2" t="s">
        <v>43</v>
      </c>
      <c r="E2" s="2" t="s">
        <v>44</v>
      </c>
      <c r="F2" s="2" t="s">
        <v>41</v>
      </c>
      <c r="G2" s="2" t="s">
        <v>42</v>
      </c>
      <c r="H2" s="2" t="s">
        <v>43</v>
      </c>
      <c r="I2" s="2" t="s">
        <v>44</v>
      </c>
      <c r="J2" s="2" t="s">
        <v>41</v>
      </c>
      <c r="K2" s="2" t="s">
        <v>42</v>
      </c>
      <c r="L2" s="2" t="s">
        <v>43</v>
      </c>
      <c r="M2" s="2" t="s">
        <v>44</v>
      </c>
      <c r="N2" s="2" t="s">
        <v>41</v>
      </c>
      <c r="O2" s="2" t="s">
        <v>42</v>
      </c>
      <c r="P2" s="2" t="s">
        <v>43</v>
      </c>
      <c r="Q2" s="2" t="s">
        <v>44</v>
      </c>
      <c r="R2" s="2" t="s">
        <v>41</v>
      </c>
      <c r="S2" s="2" t="s">
        <v>42</v>
      </c>
      <c r="T2" s="2" t="s">
        <v>43</v>
      </c>
      <c r="U2" s="2" t="s">
        <v>44</v>
      </c>
    </row>
    <row r="3" spans="1:21" x14ac:dyDescent="0.25">
      <c r="A3" s="6">
        <v>1994</v>
      </c>
      <c r="B3">
        <v>420</v>
      </c>
      <c r="C3">
        <v>453</v>
      </c>
      <c r="D3">
        <v>512</v>
      </c>
      <c r="E3">
        <v>458</v>
      </c>
      <c r="F3">
        <v>435</v>
      </c>
      <c r="G3">
        <v>455</v>
      </c>
      <c r="H3">
        <v>519</v>
      </c>
      <c r="I3">
        <v>469</v>
      </c>
      <c r="J3">
        <v>440</v>
      </c>
      <c r="K3">
        <v>468</v>
      </c>
      <c r="L3">
        <v>536</v>
      </c>
      <c r="M3">
        <v>488</v>
      </c>
      <c r="N3">
        <v>454</v>
      </c>
      <c r="O3">
        <v>477</v>
      </c>
      <c r="P3">
        <v>543</v>
      </c>
      <c r="Q3">
        <v>492</v>
      </c>
      <c r="R3">
        <v>469</v>
      </c>
      <c r="S3">
        <v>505</v>
      </c>
    </row>
    <row r="4" spans="1:21" x14ac:dyDescent="0.25">
      <c r="A4" s="6">
        <f>A3+1</f>
        <v>1995</v>
      </c>
      <c r="B4">
        <v>435</v>
      </c>
      <c r="C4">
        <v>455</v>
      </c>
      <c r="D4">
        <v>519</v>
      </c>
      <c r="E4">
        <v>469</v>
      </c>
    </row>
    <row r="5" spans="1:21" x14ac:dyDescent="0.25">
      <c r="A5" s="6">
        <f t="shared" ref="A5:A7" si="0">A4+1</f>
        <v>1996</v>
      </c>
      <c r="B5">
        <v>440</v>
      </c>
      <c r="C5">
        <v>468</v>
      </c>
      <c r="D5">
        <v>536</v>
      </c>
      <c r="E5">
        <v>488</v>
      </c>
    </row>
    <row r="6" spans="1:21" x14ac:dyDescent="0.25">
      <c r="A6" s="6">
        <f t="shared" si="0"/>
        <v>1997</v>
      </c>
      <c r="B6">
        <v>454</v>
      </c>
      <c r="C6">
        <v>477</v>
      </c>
      <c r="D6">
        <v>543</v>
      </c>
      <c r="E6">
        <v>492</v>
      </c>
    </row>
    <row r="7" spans="1:21" x14ac:dyDescent="0.25">
      <c r="A7" s="6">
        <f t="shared" si="0"/>
        <v>1998</v>
      </c>
      <c r="B7">
        <v>469</v>
      </c>
      <c r="C7">
        <v>505</v>
      </c>
    </row>
    <row r="9" spans="1:21" x14ac:dyDescent="0.25">
      <c r="A9" s="6" t="s">
        <v>45</v>
      </c>
      <c r="D9">
        <f>1/2*(AVERAGE(B3:E3)+AVERAGE(C3:F3))</f>
        <v>462.625</v>
      </c>
      <c r="E9">
        <f t="shared" ref="E9:Q9" si="1">1/2*(AVERAGE(C3:F3)+AVERAGE(D3:G3))</f>
        <v>464.75</v>
      </c>
      <c r="F9">
        <f t="shared" si="1"/>
        <v>465.875</v>
      </c>
      <c r="G9">
        <f t="shared" si="1"/>
        <v>468.125</v>
      </c>
      <c r="H9">
        <f t="shared" si="1"/>
        <v>470.125</v>
      </c>
      <c r="I9">
        <f t="shared" si="1"/>
        <v>472.375</v>
      </c>
      <c r="J9">
        <f t="shared" si="1"/>
        <v>476.125</v>
      </c>
      <c r="K9">
        <f t="shared" si="1"/>
        <v>480.625</v>
      </c>
      <c r="L9">
        <f t="shared" si="1"/>
        <v>484.75</v>
      </c>
      <c r="M9">
        <f t="shared" si="1"/>
        <v>487.625</v>
      </c>
      <c r="N9">
        <f t="shared" si="1"/>
        <v>489.625</v>
      </c>
      <c r="O9">
        <f t="shared" si="1"/>
        <v>491</v>
      </c>
      <c r="P9">
        <f t="shared" si="1"/>
        <v>493.375</v>
      </c>
      <c r="Q9">
        <f t="shared" si="1"/>
        <v>498.75</v>
      </c>
    </row>
    <row r="10" spans="1:21" x14ac:dyDescent="0.25">
      <c r="A10" s="6" t="s">
        <v>46</v>
      </c>
      <c r="D10">
        <f>D3/D9</f>
        <v>1.1067279113753039</v>
      </c>
      <c r="E10">
        <f t="shared" ref="E10:Q10" si="2">E3/E9</f>
        <v>0.98547606239913932</v>
      </c>
      <c r="F10">
        <f t="shared" si="2"/>
        <v>0.9337268580627851</v>
      </c>
      <c r="G10">
        <f t="shared" si="2"/>
        <v>0.9719626168224299</v>
      </c>
      <c r="H10">
        <f t="shared" si="2"/>
        <v>1.1039617123105556</v>
      </c>
      <c r="I10">
        <f t="shared" si="2"/>
        <v>0.99285525271235775</v>
      </c>
      <c r="J10">
        <f t="shared" si="2"/>
        <v>0.92412706747177742</v>
      </c>
      <c r="K10">
        <f t="shared" si="2"/>
        <v>0.97373211963589079</v>
      </c>
      <c r="L10">
        <f t="shared" si="2"/>
        <v>1.1057246003094379</v>
      </c>
      <c r="M10">
        <f t="shared" si="2"/>
        <v>1.000769033581133</v>
      </c>
      <c r="N10">
        <f t="shared" si="2"/>
        <v>0.92724023487362772</v>
      </c>
      <c r="O10">
        <f t="shared" si="2"/>
        <v>0.97148676171079429</v>
      </c>
      <c r="P10">
        <f t="shared" si="2"/>
        <v>1.1005827210539649</v>
      </c>
      <c r="Q10">
        <f t="shared" si="2"/>
        <v>0.98646616541353382</v>
      </c>
    </row>
    <row r="11" spans="1:21" x14ac:dyDescent="0.25">
      <c r="A11" s="6" t="s">
        <v>25</v>
      </c>
      <c r="D11">
        <f>(D10+H10+L10+P10)/4</f>
        <v>1.1042492362623157</v>
      </c>
      <c r="E11">
        <f t="shared" ref="E11" si="3">(E10+I10+M10+Q10)/4</f>
        <v>0.99139162852654095</v>
      </c>
      <c r="F11">
        <f>(F10+J10+N10)/3</f>
        <v>0.92836472013606341</v>
      </c>
      <c r="G11">
        <f>(G10+K10+O10)/3</f>
        <v>0.97239383272303836</v>
      </c>
    </row>
    <row r="12" spans="1:21" x14ac:dyDescent="0.25">
      <c r="A12" s="6" t="s">
        <v>47</v>
      </c>
      <c r="D12">
        <f>D11+1-AVERAGE($D$11:$G$11)</f>
        <v>1.105149381850326</v>
      </c>
      <c r="E12">
        <f t="shared" ref="E12:G12" si="4">E11+1-AVERAGE($D$11:$G$11)</f>
        <v>0.99229177411455127</v>
      </c>
      <c r="F12">
        <f t="shared" si="4"/>
        <v>0.92926486572407374</v>
      </c>
      <c r="G12">
        <f t="shared" si="4"/>
        <v>0.97329397831104869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8"/>
  <sheetViews>
    <sheetView workbookViewId="0">
      <selection activeCell="D8" sqref="D8"/>
    </sheetView>
  </sheetViews>
  <sheetFormatPr defaultRowHeight="15" x14ac:dyDescent="0.25"/>
  <sheetData>
    <row r="2" spans="1:7" x14ac:dyDescent="0.25">
      <c r="A2" t="s">
        <v>32</v>
      </c>
      <c r="B2">
        <v>5</v>
      </c>
      <c r="C2" s="4" t="s">
        <v>30</v>
      </c>
      <c r="D2">
        <v>0.1</v>
      </c>
      <c r="E2" t="s">
        <v>31</v>
      </c>
      <c r="G2" s="5">
        <v>37987</v>
      </c>
    </row>
    <row r="5" spans="1:7" x14ac:dyDescent="0.25">
      <c r="A5" s="6" t="s">
        <v>34</v>
      </c>
      <c r="C5" t="s">
        <v>31</v>
      </c>
      <c r="D5" t="s">
        <v>4</v>
      </c>
    </row>
    <row r="6" spans="1:7" x14ac:dyDescent="0.25">
      <c r="B6" s="5">
        <v>40940</v>
      </c>
      <c r="C6">
        <f>12*8+1</f>
        <v>97</v>
      </c>
      <c r="D6">
        <f>B2+D2*C6</f>
        <v>14.700000000000001</v>
      </c>
    </row>
    <row r="8" spans="1:7" x14ac:dyDescent="0.25">
      <c r="A8" s="6" t="s">
        <v>35</v>
      </c>
      <c r="B8" t="s">
        <v>25</v>
      </c>
      <c r="C8">
        <v>109</v>
      </c>
      <c r="D8">
        <f>D6*C8/100</f>
        <v>16.023000000000003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/>
  </sheetViews>
  <sheetFormatPr defaultRowHeight="15" x14ac:dyDescent="0.25"/>
  <cols>
    <col min="4" max="4" width="11.85546875" customWidth="1"/>
  </cols>
  <sheetData>
    <row r="1" spans="1:4" x14ac:dyDescent="0.25">
      <c r="B1" t="s">
        <v>4</v>
      </c>
      <c r="C1" t="s">
        <v>25</v>
      </c>
      <c r="D1" t="s">
        <v>38</v>
      </c>
    </row>
    <row r="2" spans="1:4" x14ac:dyDescent="0.25">
      <c r="A2" t="s">
        <v>36</v>
      </c>
      <c r="B2">
        <v>2.8</v>
      </c>
      <c r="C2">
        <v>95</v>
      </c>
      <c r="D2">
        <f>B2/(C2/100)</f>
        <v>2.9473684210526314</v>
      </c>
    </row>
    <row r="3" spans="1:4" x14ac:dyDescent="0.25">
      <c r="A3" t="s">
        <v>37</v>
      </c>
      <c r="B3">
        <v>3.1</v>
      </c>
      <c r="C3">
        <v>110</v>
      </c>
      <c r="D3">
        <f>B3/(C3/100)</f>
        <v>2.8181818181818179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C3" sqref="C3"/>
    </sheetView>
  </sheetViews>
  <sheetFormatPr defaultRowHeight="15" x14ac:dyDescent="0.25"/>
  <cols>
    <col min="4" max="4" width="12" bestFit="1" customWidth="1"/>
  </cols>
  <sheetData>
    <row r="1" spans="1:6" x14ac:dyDescent="0.25">
      <c r="D1" s="6" t="s">
        <v>34</v>
      </c>
      <c r="F1" s="6" t="s">
        <v>35</v>
      </c>
    </row>
    <row r="2" spans="1:6" x14ac:dyDescent="0.25">
      <c r="B2" t="s">
        <v>4</v>
      </c>
      <c r="C2" t="s">
        <v>25</v>
      </c>
      <c r="D2" t="s">
        <v>38</v>
      </c>
    </row>
    <row r="3" spans="1:6" x14ac:dyDescent="0.25">
      <c r="A3" t="s">
        <v>39</v>
      </c>
      <c r="B3">
        <v>4</v>
      </c>
      <c r="C3">
        <v>110</v>
      </c>
      <c r="D3">
        <f>B3/(C3/100)</f>
        <v>3.6363636363636362</v>
      </c>
      <c r="F3">
        <f>B3*12</f>
        <v>48</v>
      </c>
    </row>
    <row r="4" spans="1:6" x14ac:dyDescent="0.25">
      <c r="A4" t="s">
        <v>40</v>
      </c>
      <c r="B4">
        <v>3.8</v>
      </c>
      <c r="C4">
        <v>101</v>
      </c>
      <c r="D4">
        <f>B4/(C4/100)</f>
        <v>3.7623762376237622</v>
      </c>
      <c r="F4">
        <f>AVERAGE(D3:D4)*12</f>
        <v>44.392439243924393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tabSelected="1" workbookViewId="0">
      <selection activeCell="K5" sqref="K5"/>
    </sheetView>
  </sheetViews>
  <sheetFormatPr defaultRowHeight="15" x14ac:dyDescent="0.25"/>
  <cols>
    <col min="1" max="1" width="11.7109375" customWidth="1"/>
    <col min="11" max="11" width="9.5703125" bestFit="1" customWidth="1"/>
  </cols>
  <sheetData>
    <row r="1" spans="1:11" x14ac:dyDescent="0.25">
      <c r="A1" s="1" t="s">
        <v>20</v>
      </c>
      <c r="G1" s="6" t="s">
        <v>34</v>
      </c>
      <c r="J1" s="6" t="s">
        <v>35</v>
      </c>
    </row>
    <row r="3" spans="1:11" x14ac:dyDescent="0.25">
      <c r="A3" s="2" t="s">
        <v>7</v>
      </c>
      <c r="B3" s="2">
        <v>2010</v>
      </c>
      <c r="C3" s="2">
        <v>2011</v>
      </c>
      <c r="D3" s="2">
        <v>2012</v>
      </c>
      <c r="E3" s="2">
        <v>2013</v>
      </c>
      <c r="G3" s="2" t="s">
        <v>50</v>
      </c>
      <c r="H3" s="2" t="s">
        <v>26</v>
      </c>
      <c r="J3" s="2">
        <v>2015</v>
      </c>
      <c r="K3" s="2" t="s">
        <v>51</v>
      </c>
    </row>
    <row r="4" spans="1:11" x14ac:dyDescent="0.25">
      <c r="A4" t="s">
        <v>8</v>
      </c>
      <c r="B4">
        <v>91</v>
      </c>
      <c r="C4">
        <v>90</v>
      </c>
      <c r="D4">
        <v>90.5</v>
      </c>
      <c r="E4">
        <v>94</v>
      </c>
      <c r="G4">
        <f>AVERAGE(B4:E4)</f>
        <v>91.375</v>
      </c>
      <c r="H4">
        <f>G4+100-AVERAGE($G$4:$G$15)</f>
        <v>91.375</v>
      </c>
    </row>
    <row r="5" spans="1:11" x14ac:dyDescent="0.25">
      <c r="A5" t="s">
        <v>9</v>
      </c>
      <c r="B5">
        <v>93</v>
      </c>
      <c r="C5">
        <v>92</v>
      </c>
      <c r="D5">
        <v>92.5</v>
      </c>
      <c r="E5">
        <v>95</v>
      </c>
      <c r="G5">
        <f t="shared" ref="G5:G15" si="0">AVERAGE(B5:E5)</f>
        <v>93.125</v>
      </c>
      <c r="H5">
        <f t="shared" ref="H5:H15" si="1">G5+100-AVERAGE($G$4:$G$15)</f>
        <v>93.125</v>
      </c>
      <c r="J5">
        <v>25</v>
      </c>
      <c r="K5" s="7">
        <f>J5*H5/100</f>
        <v>23.28125</v>
      </c>
    </row>
    <row r="6" spans="1:11" x14ac:dyDescent="0.25">
      <c r="A6" t="s">
        <v>10</v>
      </c>
      <c r="B6">
        <v>95</v>
      </c>
      <c r="C6">
        <v>94</v>
      </c>
      <c r="D6">
        <v>94.5</v>
      </c>
      <c r="E6">
        <v>96</v>
      </c>
      <c r="G6">
        <f t="shared" si="0"/>
        <v>94.875</v>
      </c>
      <c r="H6">
        <f t="shared" si="1"/>
        <v>94.875</v>
      </c>
    </row>
    <row r="7" spans="1:11" x14ac:dyDescent="0.25">
      <c r="A7" t="s">
        <v>11</v>
      </c>
      <c r="B7">
        <v>97</v>
      </c>
      <c r="C7">
        <v>96</v>
      </c>
      <c r="D7">
        <v>96.5</v>
      </c>
      <c r="E7">
        <v>97</v>
      </c>
      <c r="G7">
        <f t="shared" si="0"/>
        <v>96.625</v>
      </c>
      <c r="H7">
        <f t="shared" si="1"/>
        <v>96.625</v>
      </c>
    </row>
    <row r="8" spans="1:11" x14ac:dyDescent="0.25">
      <c r="A8" t="s">
        <v>12</v>
      </c>
      <c r="B8">
        <v>99</v>
      </c>
      <c r="C8">
        <v>98</v>
      </c>
      <c r="D8">
        <v>98.5</v>
      </c>
      <c r="E8">
        <v>98</v>
      </c>
      <c r="G8">
        <f t="shared" si="0"/>
        <v>98.375</v>
      </c>
      <c r="H8">
        <f t="shared" si="1"/>
        <v>98.375</v>
      </c>
    </row>
    <row r="9" spans="1:11" x14ac:dyDescent="0.25">
      <c r="A9" t="s">
        <v>13</v>
      </c>
      <c r="B9">
        <v>101</v>
      </c>
      <c r="C9">
        <v>100</v>
      </c>
      <c r="D9">
        <v>100.5</v>
      </c>
      <c r="E9">
        <v>99</v>
      </c>
      <c r="G9">
        <f t="shared" si="0"/>
        <v>100.125</v>
      </c>
      <c r="H9">
        <f t="shared" si="1"/>
        <v>100.125</v>
      </c>
    </row>
    <row r="10" spans="1:11" x14ac:dyDescent="0.25">
      <c r="A10" t="s">
        <v>14</v>
      </c>
      <c r="B10">
        <v>103</v>
      </c>
      <c r="C10">
        <v>102</v>
      </c>
      <c r="D10">
        <v>102.5</v>
      </c>
      <c r="E10">
        <v>101</v>
      </c>
      <c r="G10">
        <f t="shared" si="0"/>
        <v>102.125</v>
      </c>
      <c r="H10">
        <f t="shared" si="1"/>
        <v>102.125</v>
      </c>
    </row>
    <row r="11" spans="1:11" x14ac:dyDescent="0.25">
      <c r="A11" t="s">
        <v>15</v>
      </c>
      <c r="B11">
        <v>105</v>
      </c>
      <c r="C11">
        <v>104</v>
      </c>
      <c r="D11">
        <v>104.5</v>
      </c>
      <c r="E11">
        <v>102</v>
      </c>
      <c r="G11">
        <f t="shared" si="0"/>
        <v>103.875</v>
      </c>
      <c r="H11">
        <f t="shared" si="1"/>
        <v>103.875</v>
      </c>
    </row>
    <row r="12" spans="1:11" x14ac:dyDescent="0.25">
      <c r="A12" t="s">
        <v>16</v>
      </c>
      <c r="B12">
        <v>107</v>
      </c>
      <c r="C12">
        <v>106</v>
      </c>
      <c r="D12">
        <v>106.5</v>
      </c>
      <c r="E12">
        <v>103</v>
      </c>
      <c r="G12">
        <f t="shared" si="0"/>
        <v>105.625</v>
      </c>
      <c r="H12">
        <f t="shared" si="1"/>
        <v>105.625</v>
      </c>
    </row>
    <row r="13" spans="1:11" x14ac:dyDescent="0.25">
      <c r="A13" t="s">
        <v>17</v>
      </c>
      <c r="B13">
        <v>109</v>
      </c>
      <c r="C13">
        <v>108</v>
      </c>
      <c r="D13">
        <v>108.5</v>
      </c>
      <c r="E13">
        <v>104</v>
      </c>
      <c r="G13">
        <f t="shared" si="0"/>
        <v>107.375</v>
      </c>
      <c r="H13">
        <f t="shared" si="1"/>
        <v>107.375</v>
      </c>
    </row>
    <row r="14" spans="1:11" x14ac:dyDescent="0.25">
      <c r="A14" t="s">
        <v>18</v>
      </c>
      <c r="B14">
        <v>100</v>
      </c>
      <c r="C14">
        <v>110</v>
      </c>
      <c r="D14">
        <v>105</v>
      </c>
      <c r="E14">
        <v>105</v>
      </c>
      <c r="G14">
        <f t="shared" si="0"/>
        <v>105</v>
      </c>
      <c r="H14">
        <f t="shared" si="1"/>
        <v>105</v>
      </c>
    </row>
    <row r="15" spans="1:11" x14ac:dyDescent="0.25">
      <c r="A15" t="s">
        <v>19</v>
      </c>
      <c r="B15">
        <v>100</v>
      </c>
      <c r="C15">
        <v>100</v>
      </c>
      <c r="D15">
        <v>100</v>
      </c>
      <c r="E15">
        <v>106</v>
      </c>
      <c r="G15">
        <f t="shared" si="0"/>
        <v>101.5</v>
      </c>
      <c r="H15">
        <f t="shared" si="1"/>
        <v>101.5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Exerc1</vt:lpstr>
      <vt:lpstr>Exerc2</vt:lpstr>
      <vt:lpstr>Exerc3</vt:lpstr>
      <vt:lpstr>Exerc4</vt:lpstr>
      <vt:lpstr>Exerc5</vt:lpstr>
      <vt:lpstr>Exerc6</vt:lpstr>
      <vt:lpstr>Exerc7</vt:lpstr>
      <vt:lpstr>Exerc8</vt:lpstr>
      <vt:lpstr>Exerc9</vt:lpstr>
      <vt:lpstr>Exerc10</vt:lpstr>
      <vt:lpstr>Exerc11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Raquel João Fonseca</dc:creator>
  <cp:lastModifiedBy>Raquel João Fonseca</cp:lastModifiedBy>
  <dcterms:created xsi:type="dcterms:W3CDTF">2014-09-16T12:23:27Z</dcterms:created>
  <dcterms:modified xsi:type="dcterms:W3CDTF">2014-10-01T11:28:55Z</dcterms:modified>
</cp:coreProperties>
</file>