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P:\PLS\Reports for Stats webpage\"/>
    </mc:Choice>
  </mc:AlternateContent>
  <xr:revisionPtr revIDLastSave="0" documentId="8_{7A4F4F12-A24B-454A-AC41-E3DB6806F7F5}" xr6:coauthVersionLast="47" xr6:coauthVersionMax="47" xr10:uidLastSave="{00000000-0000-0000-0000-000000000000}"/>
  <bookViews>
    <workbookView xWindow="6165" yWindow="-13470" windowWidth="15615" windowHeight="9855" xr2:uid="{00000000-000D-0000-FFFF-FFFF00000000}"/>
  </bookViews>
  <sheets>
    <sheet name="Read Me" sheetId="11" r:id="rId1"/>
    <sheet name="Pop. Up to 24,999" sheetId="8" r:id="rId2"/>
    <sheet name="25K-49,999" sheetId="7" r:id="rId3"/>
    <sheet name="50K-69,999" sheetId="6" r:id="rId4"/>
    <sheet name="70K-99,999" sheetId="5" r:id="rId5"/>
    <sheet name="100K-149,999" sheetId="4" r:id="rId6"/>
    <sheet name="150K-499,999" sheetId="3" r:id="rId7"/>
    <sheet name="500K+" sheetId="2" r:id="rId8"/>
    <sheet name="All libraries" sheetId="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3" l="1"/>
  <c r="C44" i="3" s="1"/>
  <c r="B3" i="3"/>
  <c r="B44" i="3" s="1"/>
  <c r="V28" i="4"/>
  <c r="E28" i="4"/>
  <c r="F28" i="4"/>
  <c r="G28" i="4"/>
  <c r="H28" i="4"/>
  <c r="I28" i="4"/>
  <c r="J28" i="4"/>
  <c r="K28" i="4"/>
  <c r="L28" i="4"/>
  <c r="M28" i="4"/>
  <c r="N28" i="4"/>
  <c r="O28" i="4"/>
  <c r="P28" i="4"/>
  <c r="Q28" i="4"/>
  <c r="R28" i="4"/>
  <c r="S28" i="4"/>
  <c r="T28" i="4"/>
  <c r="U28" i="4"/>
  <c r="V29" i="4"/>
  <c r="E29" i="4"/>
  <c r="F29" i="4"/>
  <c r="G29" i="4"/>
  <c r="H29" i="4"/>
  <c r="I29" i="4"/>
  <c r="J29" i="4"/>
  <c r="K29" i="4"/>
  <c r="L29" i="4"/>
  <c r="M29" i="4"/>
  <c r="N29" i="4"/>
  <c r="O29" i="4"/>
  <c r="P29" i="4"/>
  <c r="Q29" i="4"/>
  <c r="R29" i="4"/>
  <c r="S29" i="4"/>
  <c r="T29" i="4"/>
  <c r="U29" i="4"/>
  <c r="V30" i="4"/>
  <c r="E30" i="4" a="1"/>
  <c r="E30" i="4" s="1"/>
  <c r="F30" i="4" a="1"/>
  <c r="F30" i="4" s="1"/>
  <c r="G30" i="4" a="1"/>
  <c r="G30" i="4" s="1"/>
  <c r="H30" i="4" a="1"/>
  <c r="H30" i="4" s="1"/>
  <c r="I30" i="4" a="1"/>
  <c r="I30" i="4" s="1"/>
  <c r="J30" i="4" a="1"/>
  <c r="J30" i="4" s="1"/>
  <c r="K30" i="4" a="1"/>
  <c r="K30" i="4" s="1"/>
  <c r="L30" i="4" a="1"/>
  <c r="L30" i="4" s="1"/>
  <c r="M30" i="4" a="1"/>
  <c r="M30" i="4" s="1"/>
  <c r="N30" i="4" a="1"/>
  <c r="N30" i="4" s="1"/>
  <c r="O30" i="4" a="1"/>
  <c r="O30" i="4" s="1"/>
  <c r="P30" i="4" a="1"/>
  <c r="P30" i="4" s="1"/>
  <c r="Q30" i="4" a="1"/>
  <c r="Q30" i="4" s="1"/>
  <c r="R30" i="4" a="1"/>
  <c r="R30" i="4" s="1"/>
  <c r="S30" i="4" a="1"/>
  <c r="S30" i="4" s="1"/>
  <c r="T30" i="4" a="1"/>
  <c r="T30" i="4" s="1"/>
  <c r="U30" i="4" a="1"/>
  <c r="U30" i="4" s="1"/>
  <c r="V31" i="4"/>
  <c r="E31" i="4"/>
  <c r="F31" i="4"/>
  <c r="G31" i="4"/>
  <c r="H31" i="4"/>
  <c r="I31" i="4"/>
  <c r="J31" i="4"/>
  <c r="K31" i="4"/>
  <c r="L31" i="4"/>
  <c r="M31" i="4"/>
  <c r="N31" i="4"/>
  <c r="O31" i="4"/>
  <c r="P31" i="4"/>
  <c r="Q31" i="4"/>
  <c r="R31" i="4"/>
  <c r="S31" i="4"/>
  <c r="T31" i="4"/>
  <c r="U31" i="4"/>
  <c r="D189" i="1"/>
  <c r="H189" i="1"/>
  <c r="I189" i="1"/>
  <c r="P189" i="1"/>
  <c r="Q189" i="1"/>
  <c r="T189" i="1"/>
  <c r="U189" i="1"/>
  <c r="D190" i="1"/>
  <c r="H190" i="1"/>
  <c r="I190" i="1"/>
  <c r="P190" i="1"/>
  <c r="Q190" i="1"/>
  <c r="T190" i="1"/>
  <c r="U190" i="1"/>
  <c r="D191" i="1" a="1"/>
  <c r="D191" i="1" s="1"/>
  <c r="H191" i="1" a="1"/>
  <c r="H191" i="1" s="1"/>
  <c r="I191" i="1" a="1"/>
  <c r="I191" i="1" s="1"/>
  <c r="P191" i="1" a="1"/>
  <c r="P191" i="1" s="1"/>
  <c r="Q191" i="1" a="1"/>
  <c r="Q191" i="1" s="1"/>
  <c r="T191" i="1" a="1"/>
  <c r="T191" i="1" s="1"/>
  <c r="U191" i="1" a="1"/>
  <c r="U191" i="1" s="1"/>
  <c r="D192" i="1"/>
  <c r="H192" i="1"/>
  <c r="I192" i="1"/>
  <c r="P192" i="1"/>
  <c r="Q192" i="1"/>
  <c r="T192" i="1"/>
  <c r="U192" i="1"/>
  <c r="V192" i="1"/>
  <c r="V191" i="1"/>
  <c r="V190" i="1"/>
  <c r="V189" i="1"/>
  <c r="S133" i="1"/>
  <c r="S189" i="1" s="1"/>
  <c r="R133" i="1"/>
  <c r="R190" i="1" s="1"/>
  <c r="O133" i="1"/>
  <c r="O189" i="1" s="1"/>
  <c r="N133" i="1"/>
  <c r="N190" i="1" s="1"/>
  <c r="M133" i="1"/>
  <c r="M190" i="1" s="1"/>
  <c r="L133" i="1"/>
  <c r="L190" i="1" s="1"/>
  <c r="K133" i="1"/>
  <c r="K189" i="1" s="1"/>
  <c r="J133" i="1"/>
  <c r="J190" i="1" s="1"/>
  <c r="G133" i="1"/>
  <c r="G189" i="1" s="1"/>
  <c r="F133" i="1"/>
  <c r="E133" i="1"/>
  <c r="E190" i="1" s="1"/>
  <c r="C133" i="1"/>
  <c r="B133" i="1"/>
  <c r="C119" i="1"/>
  <c r="B119" i="1"/>
  <c r="C44" i="1"/>
  <c r="B44" i="1"/>
  <c r="C38" i="8"/>
  <c r="D38" i="8"/>
  <c r="E38" i="8"/>
  <c r="F38" i="8"/>
  <c r="G38" i="8"/>
  <c r="H38" i="8"/>
  <c r="I38" i="8"/>
  <c r="J38" i="8"/>
  <c r="K38" i="8"/>
  <c r="L38" i="8"/>
  <c r="M38" i="8"/>
  <c r="N38" i="8"/>
  <c r="O38" i="8"/>
  <c r="P38" i="8"/>
  <c r="Q38" i="8"/>
  <c r="R38" i="8"/>
  <c r="S38" i="8"/>
  <c r="T38" i="8"/>
  <c r="U38" i="8"/>
  <c r="C39" i="8"/>
  <c r="D39" i="8"/>
  <c r="E39" i="8"/>
  <c r="F39" i="8"/>
  <c r="G39" i="8"/>
  <c r="H39" i="8"/>
  <c r="I39" i="8"/>
  <c r="J39" i="8"/>
  <c r="K39" i="8"/>
  <c r="L39" i="8"/>
  <c r="M39" i="8"/>
  <c r="N39" i="8"/>
  <c r="O39" i="8"/>
  <c r="P39" i="8"/>
  <c r="Q39" i="8"/>
  <c r="R39" i="8"/>
  <c r="S39" i="8"/>
  <c r="T39" i="8"/>
  <c r="U39" i="8"/>
  <c r="C40" i="8" a="1"/>
  <c r="C40" i="8" s="1"/>
  <c r="D40" i="8" a="1"/>
  <c r="D40" i="8" s="1"/>
  <c r="E40" i="8" a="1"/>
  <c r="E40" i="8" s="1"/>
  <c r="F40" i="8" a="1"/>
  <c r="F40" i="8" s="1"/>
  <c r="G40" i="8" a="1"/>
  <c r="G40" i="8" s="1"/>
  <c r="H40" i="8" a="1"/>
  <c r="H40" i="8" s="1"/>
  <c r="I40" i="8" a="1"/>
  <c r="I40" i="8" s="1"/>
  <c r="J40" i="8" a="1"/>
  <c r="J40" i="8" s="1"/>
  <c r="K40" i="8" a="1"/>
  <c r="K40" i="8" s="1"/>
  <c r="L40" i="8" a="1"/>
  <c r="L40" i="8" s="1"/>
  <c r="M40" i="8" a="1"/>
  <c r="M40" i="8" s="1"/>
  <c r="N40" i="8" a="1"/>
  <c r="N40" i="8" s="1"/>
  <c r="O40" i="8" a="1"/>
  <c r="O40" i="8" s="1"/>
  <c r="P40" i="8" a="1"/>
  <c r="P40" i="8" s="1"/>
  <c r="Q40" i="8" a="1"/>
  <c r="Q40" i="8" s="1"/>
  <c r="R40" i="8" a="1"/>
  <c r="R40" i="8" s="1"/>
  <c r="S40" i="8" a="1"/>
  <c r="S40" i="8" s="1"/>
  <c r="T40" i="8" a="1"/>
  <c r="T40" i="8" s="1"/>
  <c r="U40" i="8" a="1"/>
  <c r="U40" i="8" s="1"/>
  <c r="C41" i="8"/>
  <c r="D41" i="8"/>
  <c r="E41" i="8"/>
  <c r="F41" i="8"/>
  <c r="G41" i="8"/>
  <c r="H41" i="8"/>
  <c r="I41" i="8"/>
  <c r="J41" i="8"/>
  <c r="K41" i="8"/>
  <c r="L41" i="8"/>
  <c r="M41" i="8"/>
  <c r="N41" i="8"/>
  <c r="O41" i="8"/>
  <c r="P41" i="8"/>
  <c r="Q41" i="8"/>
  <c r="R41" i="8"/>
  <c r="S41" i="8"/>
  <c r="T41" i="8"/>
  <c r="U41" i="8"/>
  <c r="B40" i="8" a="1"/>
  <c r="B40" i="8" s="1"/>
  <c r="B38" i="8"/>
  <c r="B39" i="8"/>
  <c r="B41" i="8"/>
  <c r="V41" i="8"/>
  <c r="V40" i="8"/>
  <c r="V39" i="8"/>
  <c r="V38" i="8"/>
  <c r="C22" i="7"/>
  <c r="C32" i="7" s="1"/>
  <c r="B22" i="7"/>
  <c r="B30" i="7" s="1"/>
  <c r="D29" i="7"/>
  <c r="E29" i="7"/>
  <c r="F29" i="7"/>
  <c r="G29" i="7"/>
  <c r="H29" i="7"/>
  <c r="I29" i="7"/>
  <c r="J29" i="7"/>
  <c r="K29" i="7"/>
  <c r="L29" i="7"/>
  <c r="M29" i="7"/>
  <c r="N29" i="7"/>
  <c r="O29" i="7"/>
  <c r="P29" i="7"/>
  <c r="Q29" i="7"/>
  <c r="R29" i="7"/>
  <c r="S29" i="7"/>
  <c r="T29" i="7"/>
  <c r="U29" i="7"/>
  <c r="D30" i="7"/>
  <c r="E30" i="7"/>
  <c r="F30" i="7"/>
  <c r="G30" i="7"/>
  <c r="H30" i="7"/>
  <c r="I30" i="7"/>
  <c r="J30" i="7"/>
  <c r="K30" i="7"/>
  <c r="L30" i="7"/>
  <c r="M30" i="7"/>
  <c r="N30" i="7"/>
  <c r="O30" i="7"/>
  <c r="P30" i="7"/>
  <c r="Q30" i="7"/>
  <c r="R30" i="7"/>
  <c r="S30" i="7"/>
  <c r="T30" i="7"/>
  <c r="U30" i="7"/>
  <c r="D31" i="7" a="1"/>
  <c r="D31" i="7" s="1"/>
  <c r="E31" i="7" a="1"/>
  <c r="E31" i="7" s="1"/>
  <c r="F31" i="7" a="1"/>
  <c r="F31" i="7" s="1"/>
  <c r="G31" i="7" a="1"/>
  <c r="G31" i="7" s="1"/>
  <c r="H31" i="7" a="1"/>
  <c r="H31" i="7" s="1"/>
  <c r="I31" i="7" a="1"/>
  <c r="I31" i="7" s="1"/>
  <c r="J31" i="7" a="1"/>
  <c r="J31" i="7" s="1"/>
  <c r="K31" i="7" a="1"/>
  <c r="K31" i="7" s="1"/>
  <c r="L31" i="7" a="1"/>
  <c r="L31" i="7" s="1"/>
  <c r="M31" i="7" a="1"/>
  <c r="M31" i="7" s="1"/>
  <c r="N31" i="7" a="1"/>
  <c r="N31" i="7" s="1"/>
  <c r="O31" i="7" a="1"/>
  <c r="O31" i="7" s="1"/>
  <c r="P31" i="7" a="1"/>
  <c r="P31" i="7" s="1"/>
  <c r="Q31" i="7" a="1"/>
  <c r="Q31" i="7" s="1"/>
  <c r="R31" i="7" a="1"/>
  <c r="R31" i="7" s="1"/>
  <c r="S31" i="7" a="1"/>
  <c r="S31" i="7" s="1"/>
  <c r="T31" i="7" a="1"/>
  <c r="T31" i="7" s="1"/>
  <c r="U31" i="7" a="1"/>
  <c r="U31" i="7" s="1"/>
  <c r="D32" i="7"/>
  <c r="E32" i="7"/>
  <c r="F32" i="7"/>
  <c r="G32" i="7"/>
  <c r="H32" i="7"/>
  <c r="I32" i="7"/>
  <c r="J32" i="7"/>
  <c r="K32" i="7"/>
  <c r="L32" i="7"/>
  <c r="M32" i="7"/>
  <c r="N32" i="7"/>
  <c r="O32" i="7"/>
  <c r="P32" i="7"/>
  <c r="Q32" i="7"/>
  <c r="R32" i="7"/>
  <c r="S32" i="7"/>
  <c r="T32" i="7"/>
  <c r="U32" i="7"/>
  <c r="B31" i="7" a="1"/>
  <c r="B31" i="7" s="1"/>
  <c r="V32" i="7"/>
  <c r="V31" i="7"/>
  <c r="V30" i="7"/>
  <c r="V29" i="7"/>
  <c r="C31" i="6"/>
  <c r="D31" i="6"/>
  <c r="E31" i="6"/>
  <c r="F31" i="6"/>
  <c r="G31" i="6"/>
  <c r="H31" i="6"/>
  <c r="I31" i="6"/>
  <c r="J31" i="6"/>
  <c r="K31" i="6"/>
  <c r="L31" i="6"/>
  <c r="M31" i="6"/>
  <c r="N31" i="6"/>
  <c r="O31" i="6"/>
  <c r="P31" i="6"/>
  <c r="Q31" i="6"/>
  <c r="R31" i="6"/>
  <c r="S31" i="6"/>
  <c r="T31" i="6"/>
  <c r="U31" i="6"/>
  <c r="C32" i="6"/>
  <c r="D32" i="6"/>
  <c r="E32" i="6"/>
  <c r="F32" i="6"/>
  <c r="G32" i="6"/>
  <c r="H32" i="6"/>
  <c r="I32" i="6"/>
  <c r="J32" i="6"/>
  <c r="K32" i="6"/>
  <c r="L32" i="6"/>
  <c r="M32" i="6"/>
  <c r="N32" i="6"/>
  <c r="O32" i="6"/>
  <c r="P32" i="6"/>
  <c r="Q32" i="6"/>
  <c r="R32" i="6"/>
  <c r="S32" i="6"/>
  <c r="T32" i="6"/>
  <c r="U32" i="6"/>
  <c r="C33" i="6" a="1"/>
  <c r="C33" i="6" s="1"/>
  <c r="D33" i="6" a="1"/>
  <c r="D33" i="6" s="1"/>
  <c r="E33" i="6" a="1"/>
  <c r="E33" i="6" s="1"/>
  <c r="F33" i="6" a="1"/>
  <c r="F33" i="6" s="1"/>
  <c r="G33" i="6" a="1"/>
  <c r="G33" i="6" s="1"/>
  <c r="H33" i="6" a="1"/>
  <c r="H33" i="6" s="1"/>
  <c r="I33" i="6" a="1"/>
  <c r="I33" i="6" s="1"/>
  <c r="J33" i="6" a="1"/>
  <c r="J33" i="6" s="1"/>
  <c r="K33" i="6" a="1"/>
  <c r="K33" i="6" s="1"/>
  <c r="L33" i="6" a="1"/>
  <c r="L33" i="6" s="1"/>
  <c r="M33" i="6" a="1"/>
  <c r="M33" i="6" s="1"/>
  <c r="N33" i="6" a="1"/>
  <c r="N33" i="6" s="1"/>
  <c r="O33" i="6" a="1"/>
  <c r="O33" i="6" s="1"/>
  <c r="P33" i="6" a="1"/>
  <c r="P33" i="6" s="1"/>
  <c r="Q33" i="6" a="1"/>
  <c r="Q33" i="6" s="1"/>
  <c r="R33" i="6" a="1"/>
  <c r="R33" i="6" s="1"/>
  <c r="S33" i="6" a="1"/>
  <c r="S33" i="6" s="1"/>
  <c r="T33" i="6" a="1"/>
  <c r="T33" i="6" s="1"/>
  <c r="U33" i="6" a="1"/>
  <c r="U33" i="6" s="1"/>
  <c r="C34" i="6"/>
  <c r="D34" i="6"/>
  <c r="E34" i="6"/>
  <c r="F34" i="6"/>
  <c r="G34" i="6"/>
  <c r="H34" i="6"/>
  <c r="I34" i="6"/>
  <c r="J34" i="6"/>
  <c r="K34" i="6"/>
  <c r="L34" i="6"/>
  <c r="M34" i="6"/>
  <c r="N34" i="6"/>
  <c r="O34" i="6"/>
  <c r="P34" i="6"/>
  <c r="Q34" i="6"/>
  <c r="R34" i="6"/>
  <c r="S34" i="6"/>
  <c r="T34" i="6"/>
  <c r="U34" i="6"/>
  <c r="B33" i="6" a="1"/>
  <c r="B33" i="6" s="1"/>
  <c r="B31" i="6"/>
  <c r="B32" i="6"/>
  <c r="B34" i="6"/>
  <c r="V34" i="6"/>
  <c r="V33" i="6"/>
  <c r="V32" i="6"/>
  <c r="V31" i="6"/>
  <c r="D20" i="4"/>
  <c r="D29" i="4" s="1"/>
  <c r="C20" i="4"/>
  <c r="C31" i="4" s="1"/>
  <c r="B20" i="4"/>
  <c r="B31" i="4" s="1"/>
  <c r="C22" i="5"/>
  <c r="D22" i="5"/>
  <c r="E22" i="5"/>
  <c r="F22" i="5"/>
  <c r="G22" i="5"/>
  <c r="H22" i="5"/>
  <c r="I22" i="5"/>
  <c r="J22" i="5"/>
  <c r="K22" i="5"/>
  <c r="L22" i="5"/>
  <c r="M22" i="5"/>
  <c r="N22" i="5"/>
  <c r="O22" i="5"/>
  <c r="P22" i="5"/>
  <c r="Q22" i="5"/>
  <c r="R22" i="5"/>
  <c r="S22" i="5"/>
  <c r="T22" i="5"/>
  <c r="U22" i="5"/>
  <c r="C23" i="5"/>
  <c r="D23" i="5"/>
  <c r="E23" i="5"/>
  <c r="F23" i="5"/>
  <c r="G23" i="5"/>
  <c r="H23" i="5"/>
  <c r="I23" i="5"/>
  <c r="J23" i="5"/>
  <c r="K23" i="5"/>
  <c r="L23" i="5"/>
  <c r="M23" i="5"/>
  <c r="N23" i="5"/>
  <c r="O23" i="5"/>
  <c r="P23" i="5"/>
  <c r="Q23" i="5"/>
  <c r="R23" i="5"/>
  <c r="S23" i="5"/>
  <c r="T23" i="5"/>
  <c r="U23" i="5"/>
  <c r="C24" i="5" a="1"/>
  <c r="C24" i="5" s="1"/>
  <c r="D24" i="5" a="1"/>
  <c r="D24" i="5" s="1"/>
  <c r="E24" i="5" a="1"/>
  <c r="E24" i="5" s="1"/>
  <c r="F24" i="5" a="1"/>
  <c r="F24" i="5" s="1"/>
  <c r="G24" i="5" a="1"/>
  <c r="G24" i="5" s="1"/>
  <c r="H24" i="5" a="1"/>
  <c r="H24" i="5" s="1"/>
  <c r="I24" i="5" a="1"/>
  <c r="I24" i="5" s="1"/>
  <c r="J24" i="5" a="1"/>
  <c r="J24" i="5" s="1"/>
  <c r="K24" i="5" a="1"/>
  <c r="K24" i="5" s="1"/>
  <c r="L24" i="5" a="1"/>
  <c r="L24" i="5" s="1"/>
  <c r="M24" i="5" a="1"/>
  <c r="M24" i="5" s="1"/>
  <c r="N24" i="5" a="1"/>
  <c r="N24" i="5" s="1"/>
  <c r="O24" i="5" a="1"/>
  <c r="O24" i="5" s="1"/>
  <c r="P24" i="5" a="1"/>
  <c r="P24" i="5" s="1"/>
  <c r="Q24" i="5" a="1"/>
  <c r="Q24" i="5" s="1"/>
  <c r="R24" i="5" a="1"/>
  <c r="R24" i="5" s="1"/>
  <c r="S24" i="5" a="1"/>
  <c r="S24" i="5" s="1"/>
  <c r="T24" i="5" a="1"/>
  <c r="T24" i="5" s="1"/>
  <c r="U24" i="5" a="1"/>
  <c r="U24" i="5" s="1"/>
  <c r="C25" i="5"/>
  <c r="D25" i="5"/>
  <c r="E25" i="5"/>
  <c r="F25" i="5"/>
  <c r="G25" i="5"/>
  <c r="H25" i="5"/>
  <c r="I25" i="5"/>
  <c r="J25" i="5"/>
  <c r="K25" i="5"/>
  <c r="L25" i="5"/>
  <c r="M25" i="5"/>
  <c r="N25" i="5"/>
  <c r="O25" i="5"/>
  <c r="P25" i="5"/>
  <c r="Q25" i="5"/>
  <c r="R25" i="5"/>
  <c r="S25" i="5"/>
  <c r="T25" i="5"/>
  <c r="U25" i="5"/>
  <c r="B24" i="5" a="1"/>
  <c r="B24" i="5" s="1"/>
  <c r="B22" i="5"/>
  <c r="B23" i="5"/>
  <c r="B25" i="5"/>
  <c r="V25" i="5"/>
  <c r="V24" i="5"/>
  <c r="V23" i="5"/>
  <c r="V22" i="5"/>
  <c r="D22" i="2" a="1"/>
  <c r="D22" i="2" s="1"/>
  <c r="H22" i="2" a="1"/>
  <c r="H22" i="2" s="1"/>
  <c r="I22" i="2" a="1"/>
  <c r="I22" i="2" s="1"/>
  <c r="P22" i="2" a="1"/>
  <c r="P22" i="2" s="1"/>
  <c r="Q22" i="2" a="1"/>
  <c r="Q22" i="2" s="1"/>
  <c r="T22" i="2" a="1"/>
  <c r="T22" i="2" s="1"/>
  <c r="U22" i="2" a="1"/>
  <c r="U22" i="2" s="1"/>
  <c r="L46" i="3" a="1"/>
  <c r="L46" i="3" s="1"/>
  <c r="M46" i="3" a="1"/>
  <c r="M46" i="3" s="1"/>
  <c r="N46" i="3" a="1"/>
  <c r="N46" i="3" s="1"/>
  <c r="O46" i="3" a="1"/>
  <c r="O46" i="3" s="1"/>
  <c r="P46" i="3" a="1"/>
  <c r="P46" i="3" s="1"/>
  <c r="Q46" i="3" a="1"/>
  <c r="Q46" i="3" s="1"/>
  <c r="R46" i="3" a="1"/>
  <c r="R46" i="3" s="1"/>
  <c r="S46" i="3" a="1"/>
  <c r="S46" i="3" s="1"/>
  <c r="T46" i="3" a="1"/>
  <c r="T46" i="3" s="1"/>
  <c r="U46" i="3" a="1"/>
  <c r="U46" i="3" s="1"/>
  <c r="D46" i="3" a="1"/>
  <c r="D46" i="3" s="1"/>
  <c r="E46" i="3" a="1"/>
  <c r="E46" i="3" s="1"/>
  <c r="F46" i="3" a="1"/>
  <c r="F46" i="3" s="1"/>
  <c r="G46" i="3" a="1"/>
  <c r="G46" i="3" s="1"/>
  <c r="H46" i="3" a="1"/>
  <c r="H46" i="3" s="1"/>
  <c r="I46" i="3" a="1"/>
  <c r="I46" i="3" s="1"/>
  <c r="J46" i="3" a="1"/>
  <c r="J46" i="3" s="1"/>
  <c r="K46" i="3" a="1"/>
  <c r="K46" i="3" s="1"/>
  <c r="C46" i="3" a="1"/>
  <c r="C46" i="3" s="1"/>
  <c r="B46" i="3" a="1"/>
  <c r="B46" i="3" s="1"/>
  <c r="D44" i="3"/>
  <c r="E44" i="3"/>
  <c r="F44" i="3"/>
  <c r="G44" i="3"/>
  <c r="H44" i="3"/>
  <c r="I44" i="3"/>
  <c r="J44" i="3"/>
  <c r="K44" i="3"/>
  <c r="L44" i="3"/>
  <c r="M44" i="3"/>
  <c r="N44" i="3"/>
  <c r="O44" i="3"/>
  <c r="P44" i="3"/>
  <c r="Q44" i="3"/>
  <c r="R44" i="3"/>
  <c r="S44" i="3"/>
  <c r="T44" i="3"/>
  <c r="U44" i="3"/>
  <c r="C45" i="3"/>
  <c r="D45" i="3"/>
  <c r="E45" i="3"/>
  <c r="F45" i="3"/>
  <c r="G45" i="3"/>
  <c r="H45" i="3"/>
  <c r="I45" i="3"/>
  <c r="J45" i="3"/>
  <c r="K45" i="3"/>
  <c r="L45" i="3"/>
  <c r="M45" i="3"/>
  <c r="N45" i="3"/>
  <c r="O45" i="3"/>
  <c r="P45" i="3"/>
  <c r="Q45" i="3"/>
  <c r="R45" i="3"/>
  <c r="S45" i="3"/>
  <c r="T45" i="3"/>
  <c r="U45" i="3"/>
  <c r="C47" i="3"/>
  <c r="D47" i="3"/>
  <c r="E47" i="3"/>
  <c r="F47" i="3"/>
  <c r="G47" i="3"/>
  <c r="H47" i="3"/>
  <c r="I47" i="3"/>
  <c r="J47" i="3"/>
  <c r="K47" i="3"/>
  <c r="L47" i="3"/>
  <c r="M47" i="3"/>
  <c r="N47" i="3"/>
  <c r="O47" i="3"/>
  <c r="P47" i="3"/>
  <c r="Q47" i="3"/>
  <c r="R47" i="3"/>
  <c r="S47" i="3"/>
  <c r="T47" i="3"/>
  <c r="U47" i="3"/>
  <c r="V47" i="3"/>
  <c r="V46" i="3"/>
  <c r="V45" i="3"/>
  <c r="V44" i="3"/>
  <c r="S12" i="2"/>
  <c r="S22" i="2" s="1" a="1"/>
  <c r="S22" i="2" s="1"/>
  <c r="R12" i="2"/>
  <c r="R23" i="2" s="1"/>
  <c r="O12" i="2"/>
  <c r="O23" i="2" s="1"/>
  <c r="N12" i="2"/>
  <c r="N21" i="2" s="1"/>
  <c r="M12" i="2"/>
  <c r="M22" i="2" s="1" a="1"/>
  <c r="M22" i="2" s="1"/>
  <c r="L12" i="2"/>
  <c r="L20" i="2" s="1"/>
  <c r="K12" i="2"/>
  <c r="K21" i="2" s="1"/>
  <c r="J12" i="2"/>
  <c r="J22" i="2" s="1" a="1"/>
  <c r="J22" i="2" s="1"/>
  <c r="G12" i="2"/>
  <c r="G21" i="2" s="1"/>
  <c r="F12" i="2"/>
  <c r="F20" i="2" s="1"/>
  <c r="E12" i="2"/>
  <c r="E22" i="2" s="1" a="1"/>
  <c r="E22" i="2" s="1"/>
  <c r="C12" i="2"/>
  <c r="C20" i="2" s="1"/>
  <c r="B12" i="2"/>
  <c r="B20" i="2" s="1"/>
  <c r="B22" i="2" s="1" a="1"/>
  <c r="B22" i="2" s="1"/>
  <c r="D20" i="2"/>
  <c r="H20" i="2"/>
  <c r="I20" i="2"/>
  <c r="P20" i="2"/>
  <c r="Q20" i="2"/>
  <c r="T20" i="2"/>
  <c r="U20" i="2"/>
  <c r="D21" i="2"/>
  <c r="H21" i="2"/>
  <c r="I21" i="2"/>
  <c r="P21" i="2"/>
  <c r="Q21" i="2"/>
  <c r="T21" i="2"/>
  <c r="U21" i="2"/>
  <c r="B23" i="2"/>
  <c r="D23" i="2"/>
  <c r="H23" i="2"/>
  <c r="I23" i="2"/>
  <c r="N23" i="2"/>
  <c r="P23" i="2"/>
  <c r="Q23" i="2"/>
  <c r="T23" i="2"/>
  <c r="U23" i="2"/>
  <c r="V23" i="2"/>
  <c r="V22" i="2"/>
  <c r="V21" i="2"/>
  <c r="V20" i="2"/>
  <c r="N20" i="2" l="1"/>
  <c r="C190" i="1"/>
  <c r="C31" i="7" a="1"/>
  <c r="C31" i="7" s="1"/>
  <c r="C29" i="7"/>
  <c r="C30" i="7"/>
  <c r="K23" i="2"/>
  <c r="G20" i="2"/>
  <c r="C22" i="2" a="1"/>
  <c r="C22" i="2" s="1"/>
  <c r="G23" i="2"/>
  <c r="M21" i="2"/>
  <c r="S20" i="2"/>
  <c r="M20" i="2"/>
  <c r="S23" i="2"/>
  <c r="M23" i="2"/>
  <c r="J23" i="2"/>
  <c r="S21" i="2"/>
  <c r="J21" i="2"/>
  <c r="B21" i="2"/>
  <c r="E23" i="2"/>
  <c r="O21" i="2"/>
  <c r="E21" i="2"/>
  <c r="O20" i="2"/>
  <c r="O22" i="2" a="1"/>
  <c r="O22" i="2" s="1"/>
  <c r="B190" i="1"/>
  <c r="N189" i="1"/>
  <c r="K190" i="1"/>
  <c r="E189" i="1"/>
  <c r="B191" i="1" a="1"/>
  <c r="B191" i="1" s="1"/>
  <c r="K192" i="1"/>
  <c r="N191" i="1" a="1"/>
  <c r="N191" i="1" s="1"/>
  <c r="E191" i="1" a="1"/>
  <c r="E191" i="1" s="1"/>
  <c r="J189" i="1"/>
  <c r="O190" i="1"/>
  <c r="O192" i="1"/>
  <c r="C189" i="1"/>
  <c r="J191" i="1" a="1"/>
  <c r="J191" i="1" s="1"/>
  <c r="B32" i="7"/>
  <c r="B29" i="7"/>
  <c r="R22" i="2" a="1"/>
  <c r="R22" i="2" s="1"/>
  <c r="L22" i="2" a="1"/>
  <c r="L22" i="2" s="1"/>
  <c r="F22" i="2" a="1"/>
  <c r="F22" i="2" s="1"/>
  <c r="L23" i="2"/>
  <c r="L21" i="2"/>
  <c r="F21" i="2"/>
  <c r="K20" i="2"/>
  <c r="E20" i="2"/>
  <c r="N22" i="2" a="1"/>
  <c r="N22" i="2" s="1"/>
  <c r="K22" i="2" a="1"/>
  <c r="K22" i="2" s="1"/>
  <c r="G22" i="2" a="1"/>
  <c r="G22" i="2" s="1"/>
  <c r="C192" i="1"/>
  <c r="R191" i="1" a="1"/>
  <c r="R191" i="1" s="1"/>
  <c r="R189" i="1"/>
  <c r="B189" i="1"/>
  <c r="M191" i="1" a="1"/>
  <c r="M191" i="1" s="1"/>
  <c r="B192" i="1"/>
  <c r="R192" i="1"/>
  <c r="N192" i="1"/>
  <c r="J192" i="1"/>
  <c r="E192" i="1"/>
  <c r="L191" i="1" a="1"/>
  <c r="L191" i="1" s="1"/>
  <c r="C191" i="1" a="1"/>
  <c r="C191" i="1" s="1"/>
  <c r="L189" i="1"/>
  <c r="L192" i="1"/>
  <c r="S192" i="1"/>
  <c r="G192" i="1"/>
  <c r="S190" i="1"/>
  <c r="G190" i="1"/>
  <c r="M189" i="1"/>
  <c r="M192" i="1"/>
  <c r="S191" i="1" a="1"/>
  <c r="S191" i="1" s="1"/>
  <c r="O191" i="1" a="1"/>
  <c r="O191" i="1" s="1"/>
  <c r="K191" i="1" a="1"/>
  <c r="K191" i="1" s="1"/>
  <c r="G191" i="1" a="1"/>
  <c r="G191" i="1" s="1"/>
  <c r="D28" i="4"/>
  <c r="B47" i="3"/>
  <c r="B45" i="3"/>
  <c r="D30" i="4" a="1"/>
  <c r="D30" i="4" s="1"/>
  <c r="B30" i="4" a="1"/>
  <c r="B30" i="4" s="1"/>
  <c r="C29" i="4"/>
  <c r="D31" i="4"/>
  <c r="B29" i="4"/>
  <c r="C28" i="4"/>
  <c r="C30" i="4" a="1"/>
  <c r="C30" i="4" s="1"/>
  <c r="B28" i="4"/>
  <c r="R21" i="2"/>
  <c r="R20" i="2"/>
  <c r="J20" i="2"/>
  <c r="F23" i="2"/>
  <c r="C23" i="2"/>
  <c r="C21" i="2"/>
  <c r="F191" i="1" l="1" a="1"/>
  <c r="F191" i="1" s="1"/>
  <c r="F192" i="1"/>
  <c r="F190" i="1"/>
  <c r="F18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<sst xmlns="http://schemas.openxmlformats.org/spreadsheetml/2006/main" count="2891" uniqueCount="223">
  <si>
    <t>Location</t>
  </si>
  <si>
    <t>Beginning Salary for Library Director</t>
  </si>
  <si>
    <t>Final Salary for Library Director</t>
  </si>
  <si>
    <t>Beginning Salary for Assistant Director</t>
  </si>
  <si>
    <t>Final Salary for Assistant Director</t>
  </si>
  <si>
    <t>Beginning Salary for Chief Library Division</t>
  </si>
  <si>
    <t>Final Salary for Chief Library Division</t>
  </si>
  <si>
    <t>Beginning Salary for Clerk</t>
  </si>
  <si>
    <t>Final Salary for Clerk</t>
  </si>
  <si>
    <t>Beginning Salary for Information Technology Specialist</t>
  </si>
  <si>
    <t>Final Salary for Information Technology Specialist</t>
  </si>
  <si>
    <t>Beginning Salary for Librarian I</t>
  </si>
  <si>
    <t>Final Salary for Librarian I</t>
  </si>
  <si>
    <t>Beginning Salary for Librarian II</t>
  </si>
  <si>
    <t>Final Salary for Librarian II</t>
  </si>
  <si>
    <t>Beginning Salary for Librarian III</t>
  </si>
  <si>
    <t>Final Salary for Librarian III</t>
  </si>
  <si>
    <t>Beginning Salary for Library Assistant</t>
  </si>
  <si>
    <t>Final Salary for Library Assistant</t>
  </si>
  <si>
    <t>Beginning Salary for Manager of Special Library Service (non-MLS)</t>
  </si>
  <si>
    <t>Final Salary for Manager of Special Library Service (non-MLS)</t>
  </si>
  <si>
    <t>2.1 Population of The Legal Service Area</t>
  </si>
  <si>
    <t>NAPA COUNTY LIBRARY</t>
  </si>
  <si>
    <t/>
  </si>
  <si>
    <t>SAN BERNARDINO COUNTY LIBRARY</t>
  </si>
  <si>
    <t>POMONA PUBLIC LIBRARY</t>
  </si>
  <si>
    <t>EL CENTRO PUBLIC LIBRARY</t>
  </si>
  <si>
    <t>SUNNYVALE PUBLIC LIBRARY</t>
  </si>
  <si>
    <t>LOS ANGELES PUBLIC LIBRARY</t>
  </si>
  <si>
    <t>SAN FRANCISCO PUBLIC LIBRARY</t>
  </si>
  <si>
    <t>LONG BEACH PUBLIC LIBRARY</t>
  </si>
  <si>
    <t>LA COUNTY LIBRARY</t>
  </si>
  <si>
    <t>SANTA CLARA CITY LIBRARY</t>
  </si>
  <si>
    <t>SAN MATEO PUBLIC LIBRARY</t>
  </si>
  <si>
    <t>SOUTH SAN FRANCISCO PUBLIC LIBRARY</t>
  </si>
  <si>
    <t>SAN LEANDRO PUBLIC LIBRARY</t>
  </si>
  <si>
    <t>PLEASANTON PUBLIC LIBRARY</t>
  </si>
  <si>
    <t>HAYWARD PUBLIC LIBRARY</t>
  </si>
  <si>
    <t>SANTA CLARA COUNTY LIBRARY</t>
  </si>
  <si>
    <t>SAN MATEO COUNTY LIBRARIES</t>
  </si>
  <si>
    <t>MONTEREY PUBLIC LIBRARY</t>
  </si>
  <si>
    <t>SACRAMENTO PUBLIC LIBRARY</t>
  </si>
  <si>
    <t>MARIN COUNTY FREE LIBRARY</t>
  </si>
  <si>
    <t>LIVERMORE PUBLIC LIBRARY</t>
  </si>
  <si>
    <t>A. K. SMILEY PUBLIC LIBRARY</t>
  </si>
  <si>
    <t>DALY CITY PUBLIC LIBRARY</t>
  </si>
  <si>
    <t>ALAMEDA FREE LIBRARY</t>
  </si>
  <si>
    <t>BELVEDERE-TIBURON LIBRARY</t>
  </si>
  <si>
    <t>PALOS VERDES LIBRARY DISTRICT</t>
  </si>
  <si>
    <t>VENTURA COUNTY LIBRARY</t>
  </si>
  <si>
    <t>RANCHO MIRAGE PUBLIC LIBRARY</t>
  </si>
  <si>
    <t>MONTEREY COUNTY FREE LIBRARIES</t>
  </si>
  <si>
    <t>MILL VALLEY PUBLIC LIBRARY</t>
  </si>
  <si>
    <t>REDWOOD CITY PUBLIC LIBRARY</t>
  </si>
  <si>
    <t>PLACENTIA LIBRARY DISTRICT</t>
  </si>
  <si>
    <t>BURLINGAME PUBLIC LIBRARY</t>
  </si>
  <si>
    <t>SONOMA COUNTY LIBRARY</t>
  </si>
  <si>
    <t>MOUNTAIN VIEW PUBLIC LIBRARY</t>
  </si>
  <si>
    <t>SAN JOSE PUBLIC LIBRARY</t>
  </si>
  <si>
    <t>BERKELEY PUBLIC LIBRARY</t>
  </si>
  <si>
    <t>SANTA BARBARA PUBLIC LIBRARY</t>
  </si>
  <si>
    <t>SAN DIEGO COUNTY LIBRARY</t>
  </si>
  <si>
    <t>SANTA MONICA PUBLIC LIBRARY</t>
  </si>
  <si>
    <t>SAN RAFAEL PUBLIC LIBRARY</t>
  </si>
  <si>
    <t>AZUSA CITY LIBRARY</t>
  </si>
  <si>
    <t>PASADENA PUBLIC LIBRARY</t>
  </si>
  <si>
    <t>OAKLAND PUBLIC LIBRARY</t>
  </si>
  <si>
    <t>MENLO PARK PUBLIC LIBRARY</t>
  </si>
  <si>
    <t>ALAMEDA COUNTY LIBRARY</t>
  </si>
  <si>
    <t>SANTA MARIA PUBLIC LIBRARY</t>
  </si>
  <si>
    <t>NEWPORT BEACH PUBLIC LIBRARY</t>
  </si>
  <si>
    <t>CITY OF COMMERCE PUBLIC LIBRARY</t>
  </si>
  <si>
    <t>CHULA VISTA PUBLIC LIBRARY</t>
  </si>
  <si>
    <t>CONTRA COSTA COUNTY LIBRARY</t>
  </si>
  <si>
    <t>CORONA PUBLIC LIBRARY</t>
  </si>
  <si>
    <t>GOLETA VALLEY LIBRARY</t>
  </si>
  <si>
    <t>SOLANO COUNTY LIBRARY</t>
  </si>
  <si>
    <t>TORRANCE PUBLIC LIBRARY</t>
  </si>
  <si>
    <t>PALO ALTO CITY LIBRARY</t>
  </si>
  <si>
    <t>YORBA LINDA PUBLIC LIBRARY</t>
  </si>
  <si>
    <t>YOLO COUNTY LIBRARY</t>
  </si>
  <si>
    <t>LOS GATOS LIBRARY</t>
  </si>
  <si>
    <t>THOUSAND OAKS LIBRARY</t>
  </si>
  <si>
    <t>BURBANK PUBLIC LIBRARY</t>
  </si>
  <si>
    <t>SANTA CRUZ PUBLIC LIBRARIES</t>
  </si>
  <si>
    <t>SALINAS PUBLIC LIBRARY</t>
  </si>
  <si>
    <t>ALTADENA LIBRARY DISTRICT</t>
  </si>
  <si>
    <t>SAN ANSELMO PUBLIC LIBRARY</t>
  </si>
  <si>
    <t>EL SEGUNDO PUBLIC LIBRARY</t>
  </si>
  <si>
    <t>OCEANSIDE PUBLIC LIBRARY</t>
  </si>
  <si>
    <t>BEVERLY HILLS PUBLIC LIBRARY</t>
  </si>
  <si>
    <t>BEAUMONT LIBRARY DISTRICT</t>
  </si>
  <si>
    <t>MURRIETA PUBLIC LIBRARY</t>
  </si>
  <si>
    <t>WATSONVILLE PUBLIC LIBRARY</t>
  </si>
  <si>
    <t>MISSION VIEJO LIBRARY</t>
  </si>
  <si>
    <t>BENICIA PUBLIC LIBRARY</t>
  </si>
  <si>
    <t>RIVERSIDE PUBLIC LIBRARY</t>
  </si>
  <si>
    <t>ORANGE PUBLIC LIBRARY</t>
  </si>
  <si>
    <t>SAN DIEGO PUBLIC LIBRARY</t>
  </si>
  <si>
    <t>GLENDORA LIBRARY &amp; CULTURAL CENTER</t>
  </si>
  <si>
    <t>MERCED COUNTY LIBRARY</t>
  </si>
  <si>
    <t>ALHAMBRA CIVIC CENTER LIBRARY</t>
  </si>
  <si>
    <t>STOCKTON-SAN JOAQUIN COUNTY PUBLIC LIBRARY</t>
  </si>
  <si>
    <t>RICHMOND PUBLIC LIBRARY</t>
  </si>
  <si>
    <t>LODI PUBLIC LIBRARY</t>
  </si>
  <si>
    <t>ARCADIA PUBLIC LIBRARY</t>
  </si>
  <si>
    <t>CARLSBAD CITY LIBRARY</t>
  </si>
  <si>
    <t>COVINA PUBLIC LIBRARY</t>
  </si>
  <si>
    <t>SAN LUIS OBISPO CITY-COUNTY LIBRARY</t>
  </si>
  <si>
    <t>HUMBOLDT COUNTY LIBRARY</t>
  </si>
  <si>
    <t>SAUSALITO PUBLIC LIBRARY</t>
  </si>
  <si>
    <t>ORANGE COUNTY PUBLIC LIBRARIES</t>
  </si>
  <si>
    <t>GLENDALE LIBRARY, ARTS &amp; CULTURE</t>
  </si>
  <si>
    <t>SANTA CLARITA PUBLIC LIBRARY</t>
  </si>
  <si>
    <t>WHITTIER PUBLIC LIBRARY</t>
  </si>
  <si>
    <t>SAN BERNARDINO PUBLIC LIBRARY</t>
  </si>
  <si>
    <t>FRESNO COUNTY PUBLIC LIBRARY</t>
  </si>
  <si>
    <t>CORONADO PUBLIC LIBRARY</t>
  </si>
  <si>
    <t>SANTA ANA PUBLIC LIBRARY</t>
  </si>
  <si>
    <t>EL DORADO COUNTY LIBRARY</t>
  </si>
  <si>
    <t>PACIFIC GROVE PUBLIC LIBRARY</t>
  </si>
  <si>
    <t>PLACER COUNTY LIBRARY</t>
  </si>
  <si>
    <t>TULARE COUNTY FREE LIBRARY</t>
  </si>
  <si>
    <t>RANCHO CUCAMONGA PUBLIC LIBRARY</t>
  </si>
  <si>
    <t>FOLSOM PUBLIC LIBRARY</t>
  </si>
  <si>
    <t>FULLERTON PUBLIC LIBRARY</t>
  </si>
  <si>
    <t>KINGS COUNTY LIBRARY</t>
  </si>
  <si>
    <t>HARRISON MEMORIAL LIBRARY</t>
  </si>
  <si>
    <t>ONTARIO CITY LIBRARY</t>
  </si>
  <si>
    <t>ST. HELENA PUBLIC LIBRARY</t>
  </si>
  <si>
    <t>DOWNEY CITY LIBRARY</t>
  </si>
  <si>
    <t>PALM SPRINGS PUBLIC LIBRARY</t>
  </si>
  <si>
    <t>MONTEREY PARK BRUGGEMEYER LIBRARY</t>
  </si>
  <si>
    <t>ANAHEIM PUBLIC LIBRARY</t>
  </si>
  <si>
    <t>CERRITOS PUBLIC LIBRARY</t>
  </si>
  <si>
    <t>INGLEWOOD PUBLIC LIBRARY</t>
  </si>
  <si>
    <t>MADERA COUNTY LIBRARY</t>
  </si>
  <si>
    <t>SAN BENITO COUNTY FREE LIBRARY</t>
  </si>
  <si>
    <t>SAN BRUNO PUBLIC LIBRARY</t>
  </si>
  <si>
    <t>NEVADA COUNTY LIBRARY</t>
  </si>
  <si>
    <t>MONROVIA PUBLIC LIBRARY</t>
  </si>
  <si>
    <t>BUENA PARK LIBRARY DISTRICT</t>
  </si>
  <si>
    <t>PASO ROBLES CITY LIBRARY</t>
  </si>
  <si>
    <t>MENDOCINO COUNTY LIBRARY</t>
  </si>
  <si>
    <t>HUNTINGTON BEACH PUBLIC LIBRARY</t>
  </si>
  <si>
    <t>LARKSPUR PUBLIC LIBRARY</t>
  </si>
  <si>
    <t>REDONDO BEACH PUBLIC LIBRARY</t>
  </si>
  <si>
    <t>STANISLAUS COUNTY FREE LIBRARY</t>
  </si>
  <si>
    <t>BUTTE COUNTY LIBRARY</t>
  </si>
  <si>
    <t>BLANCHARD/SANTA PAULA PUBLIC LIBRARY DISTRICT</t>
  </si>
  <si>
    <t>KERN COUNTY LIBRARY</t>
  </si>
  <si>
    <t>SOUTH PASADENA PUBLIC LIBRARY</t>
  </si>
  <si>
    <t>MONO COUNTY FREE LIBRARY</t>
  </si>
  <si>
    <t>VICTORVILLE CITY LIBRARY</t>
  </si>
  <si>
    <t>AMADOR COUNTY LIBRARY</t>
  </si>
  <si>
    <t>LINCOLN PUBLIC LIBRARY</t>
  </si>
  <si>
    <t>MARIPOSA COUNTY LIBRARY</t>
  </si>
  <si>
    <t>IMPERIAL COUNTY LIBRARY</t>
  </si>
  <si>
    <t>WOODLAND PUBLIC LIBRARY</t>
  </si>
  <si>
    <t>LOMPOC PUBLIC LIBRARY</t>
  </si>
  <si>
    <t>CROWELL PUBLIC LIBRARY</t>
  </si>
  <si>
    <t>BANNING LIBRARY DISTRICT</t>
  </si>
  <si>
    <t>ROSEVILLE PUBLIC LIBRARY</t>
  </si>
  <si>
    <t>SANTA FE SPRINGS CITY LIBRARY</t>
  </si>
  <si>
    <t>CALABASAS CITY LIBRARY</t>
  </si>
  <si>
    <t>NATIONAL CITY PUBLIC LIBRARY</t>
  </si>
  <si>
    <t>TRINITY COUNTY FREE LIBRARY</t>
  </si>
  <si>
    <t>TEHAMA COUNTY LIBRARY</t>
  </si>
  <si>
    <t>COLUSA COUNTY FREE LIBRARY</t>
  </si>
  <si>
    <t>CALAVERAS COUNTY LIBRARY</t>
  </si>
  <si>
    <t>IRWINDALE PUBLIC LIBRARY</t>
  </si>
  <si>
    <t>SUTTER COUNTY LIBRARY</t>
  </si>
  <si>
    <t>LAKE COUNTY LIBRARY</t>
  </si>
  <si>
    <t>SIERRA MADRE PUBLIC LIBRARY</t>
  </si>
  <si>
    <t>TUOLUMNE COUNTY LIBRARY</t>
  </si>
  <si>
    <t>OXNARD PUBLIC LIBRARY</t>
  </si>
  <si>
    <t>PORTERVILLE PUBLIC LIBRARY</t>
  </si>
  <si>
    <t>COALINGA-HURON LIBRARY DISTRICT</t>
  </si>
  <si>
    <t>LOOMIS LIBRARY &amp; COMMUNITY LEARNING CENTER</t>
  </si>
  <si>
    <t>ALPINE COUNTY LIBRARY/ARCHIVES</t>
  </si>
  <si>
    <t>PLUMAS COUNTY LIBRARY</t>
  </si>
  <si>
    <t>SISKIYOU COUNTY FREE LIBRARY</t>
  </si>
  <si>
    <t>ORLAND FREE LIBRARY</t>
  </si>
  <si>
    <t>WILLOWS PUBLIC LIBRARY</t>
  </si>
  <si>
    <t>HEMET PUBLIC LIBRARY</t>
  </si>
  <si>
    <t>MODOC COUNTY LIBRARY</t>
  </si>
  <si>
    <t>PALO VERDE VALLEY LIBRARY DISTRICT</t>
  </si>
  <si>
    <t>INYO COUNTY FREE LIBRARY</t>
  </si>
  <si>
    <t>BRAWLEY PUBLIC LIBRARY</t>
  </si>
  <si>
    <t>DEL NORTE COUNTY LIBRARY DISTRICT</t>
  </si>
  <si>
    <t>LASSEN LIBRARY DISTRICT</t>
  </si>
  <si>
    <t>COLTON PUBLIC LIBRARY</t>
  </si>
  <si>
    <t>IMPERIAL PUBLIC LIBRARY</t>
  </si>
  <si>
    <t>SIGNAL HILL PUBLIC LIBRARY</t>
  </si>
  <si>
    <t>CAMARENA MEMORIAL PUBLIC LIBRARY</t>
  </si>
  <si>
    <t>ESCONDIDO PUBLIC LIBRARY</t>
  </si>
  <si>
    <t>SAN JUAN BAUTISTA CITY LIBRARY</t>
  </si>
  <si>
    <t>TULARE PUBLIC LIBRARY</t>
  </si>
  <si>
    <t>YUBA COUNTY LIBRARY</t>
  </si>
  <si>
    <t>California State Library</t>
  </si>
  <si>
    <t>Unavailable</t>
  </si>
  <si>
    <t>Average</t>
  </si>
  <si>
    <t>Max</t>
  </si>
  <si>
    <t>Min</t>
  </si>
  <si>
    <t>Median</t>
  </si>
  <si>
    <t>RIVERSIDE COUNTY LIBRARY SYSTEM*</t>
  </si>
  <si>
    <t>*Library Systems &amp; Services library-information unavailable</t>
  </si>
  <si>
    <t>PALMDALE CITY LIBRARY*</t>
  </si>
  <si>
    <t>SHASTA PUBLIC LIBRARIES*</t>
  </si>
  <si>
    <t>MORENO VALLEY PUBLIC LIBRARY*</t>
  </si>
  <si>
    <t>SIMI VALLEY PUBLIC LIBRARY*</t>
  </si>
  <si>
    <t>UPLAND PUBLIC LIBRARY*</t>
  </si>
  <si>
    <t>CAMARILLO PUBLIC LIBRARY*</t>
  </si>
  <si>
    <t>MOORPARK CITY LIBRARY*</t>
  </si>
  <si>
    <t xml:space="preserve"> </t>
  </si>
  <si>
    <t>California Public Libraries Salary Survey: Service area population up to 24,999 people</t>
  </si>
  <si>
    <t>California Public Libraries Salary Survey: Service area population 25,000-49,999 people</t>
  </si>
  <si>
    <t>California Public Libraries Salary Survey: Service area population 50,000 - 69,999 people</t>
  </si>
  <si>
    <t>California Public Libraries Salary Survey: Service area population 70,000 - 99,999 people</t>
  </si>
  <si>
    <t>California Public Libraries Salary Survey: Service area population 100,000 - 149,999 people</t>
  </si>
  <si>
    <t>California Public Libraries Salary Survey: Service area population 150,000 - 499,999 people</t>
  </si>
  <si>
    <t>California Public Libraries Salary Survey: Service area population 500,000+ people</t>
  </si>
  <si>
    <t xml:space="preserve">All Public Libraries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</si>
</sst>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lt;=9999999]###\-####;\(###\)\ ###\-####"/>
    <numFmt numFmtId="165" formatCode="[&lt;=999999999999999]###\-####;\(###\)\ ###\-####\ \x#####"/>
    <numFmt numFmtId="166" formatCode="[&lt;=99999]00000;[&lt;=999999999]00000\-0000"/>
    <numFmt numFmtId="167" formatCode="&quot;$&quot;#,##0"/>
  </numFmts>
  <fonts count="22"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0"/>
      <name val="Arial"/>
    </font>
    <font>
      <b/>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Font="0" applyFill="0" applyBorder="0" applyAlignment="0" applyProtection="0"/>
    <xf numFmtId="0" fontId="20" fillId="0" borderId="0" applyFont="0" applyFill="0" applyBorder="0" applyAlignment="0" applyProtection="0"/>
    <xf numFmtId="3" fontId="20" fillId="0" borderId="0" applyFont="0" applyFill="0" applyBorder="0" applyAlignment="0" applyProtection="0"/>
    <xf numFmtId="8" fontId="20" fillId="0" borderId="0" applyFont="0" applyFill="0" applyBorder="0" applyAlignment="0" applyProtection="0"/>
    <xf numFmtId="10" fontId="20" fillId="0" borderId="0" applyFont="0" applyFill="0" applyBorder="0" applyAlignment="0" applyProtection="0"/>
    <xf numFmtId="4" fontId="20" fillId="0" borderId="0" applyFont="0" applyFill="0" applyBorder="0" applyAlignment="0" applyProtection="0"/>
    <xf numFmtId="14" fontId="20" fillId="0" borderId="0" applyFont="0" applyFill="0" applyBorder="0" applyAlignment="0" applyProtection="0"/>
    <xf numFmtId="20" fontId="20" fillId="0" borderId="0" applyFont="0" applyFill="0" applyBorder="0" applyAlignment="0" applyProtection="0"/>
    <xf numFmtId="22" fontId="20" fillId="0" borderId="0" applyFont="0" applyFill="0" applyBorder="0" applyAlignment="0" applyProtection="0"/>
    <xf numFmtId="15" fontId="20" fillId="0" borderId="0" applyFont="0" applyFill="0" applyBorder="0" applyAlignment="0" applyProtection="0"/>
    <xf numFmtId="15" fontId="20" fillId="0" borderId="0" applyFont="0" applyFill="0" applyBorder="0" applyAlignment="0" applyProtection="0"/>
    <xf numFmtId="19" fontId="20" fillId="0" borderId="0" applyFont="0" applyFill="0" applyBorder="0" applyAlignment="0" applyProtection="0"/>
    <xf numFmtId="18" fontId="20" fillId="0" borderId="0" applyFont="0" applyFill="0" applyBorder="0" applyAlignment="0" applyProtection="0"/>
    <xf numFmtId="0" fontId="20" fillId="0" borderId="0" applyNumberFormat="0" applyFont="0" applyFill="0" applyBorder="0" applyProtection="0">
      <alignment horizontal="left" vertical="center"/>
    </xf>
    <xf numFmtId="0" fontId="20" fillId="0" borderId="0" applyNumberFormat="0" applyFont="0" applyFill="0" applyBorder="0" applyProtection="0">
      <alignment horizontal="left" vertical="center"/>
    </xf>
    <xf numFmtId="164" fontId="20" fillId="0" borderId="0" applyFont="0" applyFill="0" applyBorder="0" applyAlignment="0" applyProtection="0"/>
    <xf numFmtId="165" fontId="20" fillId="0" borderId="0" applyFont="0" applyFill="0" applyBorder="0" applyAlignment="0" applyProtection="0"/>
    <xf numFmtId="166" fontId="20" fillId="0" borderId="0" applyFont="0" applyFill="0" applyBorder="0" applyAlignment="0" applyProtection="0"/>
  </cellStyleXfs>
  <cellXfs count="15">
    <xf numFmtId="0" fontId="0" fillId="0" borderId="0" xfId="0"/>
    <xf numFmtId="0" fontId="18" fillId="33" borderId="10" xfId="0" applyFont="1" applyFill="1" applyBorder="1" applyAlignment="1">
      <alignment horizontal="left"/>
    </xf>
    <xf numFmtId="167" fontId="0" fillId="0" borderId="0" xfId="0" applyNumberFormat="1"/>
    <xf numFmtId="0" fontId="0" fillId="0" borderId="0" xfId="55" applyFont="1" applyAlignment="1">
      <alignment horizontal="left" vertical="center"/>
    </xf>
    <xf numFmtId="3" fontId="0" fillId="0" borderId="0" xfId="44" applyNumberFormat="1" applyFont="1"/>
    <xf numFmtId="0" fontId="18" fillId="33" borderId="10" xfId="0" applyFont="1" applyFill="1" applyBorder="1" applyAlignment="1">
      <alignment horizontal="left" wrapText="1"/>
    </xf>
    <xf numFmtId="0" fontId="0" fillId="0" borderId="0" xfId="0" applyAlignment="1">
      <alignment wrapText="1"/>
    </xf>
    <xf numFmtId="0" fontId="18" fillId="33" borderId="11" xfId="0" applyFont="1" applyFill="1" applyBorder="1" applyAlignment="1">
      <alignment horizontal="left"/>
    </xf>
    <xf numFmtId="3" fontId="0" fillId="0" borderId="0" xfId="0" applyNumberFormat="1"/>
    <xf numFmtId="0" fontId="19" fillId="0" borderId="0" xfId="0" applyFont="1" applyFill="1" applyBorder="1" applyAlignment="1">
      <alignment horizontal="left"/>
    </xf>
    <xf numFmtId="0" fontId="19" fillId="0" borderId="0" xfId="0" applyFont="1"/>
    <xf numFmtId="0" fontId="21" fillId="0" borderId="0" xfId="0" applyFont="1"/>
    <xf numFmtId="0" fontId="0" fillId="0" borderId="0" xfId="55" applyFont="1" applyAlignment="1">
      <alignment horizontal="left" vertical="center"/>
    </xf>
    <xf numFmtId="0" fontId="18" fillId="0" borderId="0" xfId="0" applyFont="1"/>
    <xf numFmtId="167" fontId="0" fillId="0" borderId="0" xfId="0" applyNumberFormat="1" applyFill="1"/>
  </cellXfs>
  <cellStyles count="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sCurrency" xfId="45" xr:uid="{00000000-0005-0000-0000-000027000000}"/>
    <cellStyle name="sDate" xfId="50" xr:uid="{00000000-0005-0000-0000-000028000000}"/>
    <cellStyle name="sDecimal" xfId="43" xr:uid="{00000000-0005-0000-0000-000029000000}"/>
    <cellStyle name="sInteger" xfId="44" xr:uid="{00000000-0005-0000-0000-00002A000000}"/>
    <cellStyle name="sLongDate" xfId="51" xr:uid="{00000000-0005-0000-0000-00002B000000}"/>
    <cellStyle name="sLongTime" xfId="53" xr:uid="{00000000-0005-0000-0000-00002C000000}"/>
    <cellStyle name="sMediumDate" xfId="52" xr:uid="{00000000-0005-0000-0000-00002D000000}"/>
    <cellStyle name="sMediumTime" xfId="54" xr:uid="{00000000-0005-0000-0000-00002E000000}"/>
    <cellStyle name="sNumber" xfId="42" xr:uid="{00000000-0005-0000-0000-00002F000000}"/>
    <cellStyle name="sPercent" xfId="46" xr:uid="{00000000-0005-0000-0000-000030000000}"/>
    <cellStyle name="sPhone" xfId="57" xr:uid="{00000000-0005-0000-0000-000031000000}"/>
    <cellStyle name="sPhoneExt" xfId="58" xr:uid="{00000000-0005-0000-0000-000032000000}"/>
    <cellStyle name="sRichText" xfId="56" xr:uid="{00000000-0005-0000-0000-000033000000}"/>
    <cellStyle name="sShortDate" xfId="48" xr:uid="{00000000-0005-0000-0000-000034000000}"/>
    <cellStyle name="sShortTime" xfId="49" xr:uid="{00000000-0005-0000-0000-000035000000}"/>
    <cellStyle name="sStandard" xfId="47" xr:uid="{00000000-0005-0000-0000-000036000000}"/>
    <cellStyle name="sText" xfId="55" xr:uid="{00000000-0005-0000-0000-000037000000}"/>
    <cellStyle name="sZip" xfId="59" xr:uid="{00000000-0005-0000-0000-00003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28575</xdr:rowOff>
    </xdr:from>
    <xdr:to>
      <xdr:col>14</xdr:col>
      <xdr:colOff>257175</xdr:colOff>
      <xdr:row>27</xdr:row>
      <xdr:rowOff>28575</xdr:rowOff>
    </xdr:to>
    <xdr:sp macro="" textlink="">
      <xdr:nvSpPr>
        <xdr:cNvPr id="2" name="TextBox 1">
          <a:extLst>
            <a:ext uri="{FF2B5EF4-FFF2-40B4-BE49-F238E27FC236}">
              <a16:creationId xmlns:a16="http://schemas.microsoft.com/office/drawing/2014/main" id="{CF22D2C0-EAC3-4140-9678-D21181E5F87F}"/>
            </a:ext>
          </a:extLst>
        </xdr:cNvPr>
        <xdr:cNvSpPr txBox="1"/>
      </xdr:nvSpPr>
      <xdr:spPr>
        <a:xfrm>
          <a:off x="66675" y="28575"/>
          <a:ext cx="8724900" cy="437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California Public</a:t>
          </a:r>
          <a:r>
            <a:rPr lang="en-US" sz="1100" b="1" baseline="0"/>
            <a:t> Libraries Salary Survey </a:t>
          </a:r>
        </a:p>
        <a:p>
          <a:r>
            <a:rPr lang="en-US" sz="1100" baseline="0"/>
            <a:t>Source: FY2020-2021 California Public Libraries Survey </a:t>
          </a:r>
        </a:p>
        <a:p>
          <a:r>
            <a:rPr lang="en-US" sz="1100" baseline="0"/>
            <a:t>Libraries grouped by service area population in 2021. The final tab in this workbook contains all public libraries.</a:t>
          </a:r>
        </a:p>
        <a:p>
          <a:endParaRPr lang="en-US" sz="1100" baseline="0"/>
        </a:p>
        <a:p>
          <a:r>
            <a:rPr lang="en-US" sz="1100" b="1" baseline="0"/>
            <a:t>Categories</a:t>
          </a:r>
        </a:p>
        <a:p>
          <a:r>
            <a:rPr lang="en-US" sz="1100" b="1" baseline="0"/>
            <a:t>Library Director: </a:t>
          </a:r>
          <a:r>
            <a:rPr lang="en-US" sz="1100" baseline="0"/>
            <a:t>Chief Administrator of library</a:t>
          </a:r>
        </a:p>
        <a:p>
          <a:r>
            <a:rPr lang="en-US" sz="1100" b="1" baseline="0"/>
            <a:t>Assistant Director</a:t>
          </a:r>
          <a:r>
            <a:rPr lang="en-US" sz="1100" baseline="0"/>
            <a:t>: Deputy line position with library-wide responsibilities; not administrative assistant</a:t>
          </a:r>
        </a:p>
        <a:p>
          <a:r>
            <a:rPr lang="en-US" sz="1100" b="1" baseline="0"/>
            <a:t>Chief of Division: </a:t>
          </a:r>
          <a:r>
            <a:rPr lang="en-US" sz="1100" baseline="0"/>
            <a:t>Professional line position supervising other staff</a:t>
          </a:r>
        </a:p>
        <a:p>
          <a:r>
            <a:rPr lang="en-US" sz="1100" b="1" baseline="0"/>
            <a:t>Clerk:  </a:t>
          </a:r>
          <a:r>
            <a:rPr lang="en-US" sz="1100" baseline="0"/>
            <a:t>Beginning employee without library work experience or special training; not hourly or student paging help</a:t>
          </a:r>
        </a:p>
        <a:p>
          <a:r>
            <a:rPr lang="en-US" sz="1100" b="1" baseline="0"/>
            <a:t>Information Technology Specialist: </a:t>
          </a:r>
          <a:r>
            <a:rPr lang="en-US" sz="1100" baseline="0"/>
            <a:t>Staff primarily assigned to select, purchase, install, inventory, and maintain the library’s IT equipment. May train and assist staff on library technology. May build and maintain the library’s website. (New in FY20-21)</a:t>
          </a:r>
        </a:p>
        <a:p>
          <a:r>
            <a:rPr lang="en-US" sz="1100" b="1" baseline="0"/>
            <a:t>Librarian I: </a:t>
          </a:r>
          <a:r>
            <a:rPr lang="en-US" sz="1100" baseline="0"/>
            <a:t>Beginning professional with library training but normally without previous professional library work experience. (Formerly called Entry Level Librarian)</a:t>
          </a:r>
        </a:p>
        <a:p>
          <a:r>
            <a:rPr lang="en-US" sz="1100" b="1" baseline="0"/>
            <a:t>Librarian II: </a:t>
          </a:r>
          <a:r>
            <a:rPr lang="en-US" sz="1100" baseline="0"/>
            <a:t>Professional with library training and normally with previous professional library work experience. (Formally called Journeyman Librarian)</a:t>
          </a:r>
        </a:p>
        <a:p>
          <a:r>
            <a:rPr lang="en-US" sz="1100" b="1" baseline="0"/>
            <a:t>Librarian III: </a:t>
          </a:r>
          <a:r>
            <a:rPr lang="en-US" sz="1100" baseline="0"/>
            <a:t>Professional line position normally supervising other staff in branch library location. (Formerly called Branch Librarian)</a:t>
          </a:r>
        </a:p>
        <a:p>
          <a:r>
            <a:rPr lang="en-US" sz="1100" b="1" baseline="0"/>
            <a:t>Library Assistant: </a:t>
          </a:r>
          <a:r>
            <a:rPr lang="en-US" sz="1100" baseline="0"/>
            <a:t>Staff member with a Bachelor’s or Associate’s degree, may require specialized training or job skills/experience but does not require an MLS.  (Formerly Library Technical Assistant)</a:t>
          </a:r>
        </a:p>
        <a:p>
          <a:r>
            <a:rPr lang="en-US" sz="1100" b="1" baseline="0"/>
            <a:t>Manager: </a:t>
          </a:r>
          <a:r>
            <a:rPr lang="en-US" sz="1100" baseline="0"/>
            <a:t>Manager of special library service, normally not a Librarian but professional in another field (e.g., Business Manager, Personnel Officer, Literacy)</a:t>
          </a:r>
        </a:p>
        <a:p>
          <a:endParaRPr lang="en-US" sz="1100" baseline="0"/>
        </a:p>
        <a:p>
          <a:r>
            <a:rPr lang="en-US" sz="1100" b="1" baseline="0">
              <a:solidFill>
                <a:schemeClr val="dk1"/>
              </a:solidFill>
              <a:effectLst/>
              <a:latin typeface="+mn-lt"/>
              <a:ea typeface="+mn-ea"/>
              <a:cs typeface="+mn-cs"/>
            </a:rPr>
            <a:t>Instructions for data submitters</a:t>
          </a:r>
          <a:endParaRPr lang="en-US" b="1">
            <a:effectLst/>
          </a:endParaRPr>
        </a:p>
        <a:p>
          <a:r>
            <a:rPr lang="en-US" sz="1100" baseline="0">
              <a:solidFill>
                <a:schemeClr val="dk1"/>
              </a:solidFill>
              <a:effectLst/>
              <a:latin typeface="+mn-lt"/>
              <a:ea typeface="+mn-ea"/>
              <a:cs typeface="+mn-cs"/>
            </a:rPr>
            <a:t>"Complete entries for this reporting year (July 1, 2020-June 30, 2022). Report beginning step and final step of monthly salary range in whole dollars; omit cents. If payment is made in other than monthly increments, compute monthly equivalent. If your library has more than one class of position as described, report the highest salary range."</a:t>
          </a:r>
          <a:endParaRPr lang="en-US">
            <a:effectLst/>
          </a:endParaRPr>
        </a:p>
        <a:p>
          <a:endParaRPr lang="en-US" sz="1100" baseline="0"/>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
  <sheetViews>
    <sheetView tabSelected="1" topLeftCell="A10" workbookViewId="0">
      <selection activeCell="P5" sqref="P5"/>
    </sheetView>
  </sheetViews>
  <sheetFormatPr defaultRowHeight="12.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1"/>
  <sheetViews>
    <sheetView workbookViewId="0">
      <pane xSplit="1" ySplit="2" topLeftCell="B3" activePane="bottomRight" state="frozen"/>
      <selection pane="topRight" activeCell="B1" sqref="B1"/>
      <selection pane="bottomLeft" activeCell="A2" sqref="A2"/>
      <selection pane="bottomRight"/>
    </sheetView>
  </sheetViews>
  <sheetFormatPr defaultColWidth="14.81640625" defaultRowHeight="12.5" x14ac:dyDescent="0.25"/>
  <cols>
    <col min="1" max="1" width="49.81640625" bestFit="1" customWidth="1"/>
    <col min="2" max="22" width="11.7265625" customWidth="1"/>
  </cols>
  <sheetData>
    <row r="1" spans="1:22" ht="15" thickBot="1" x14ac:dyDescent="0.4">
      <c r="A1" s="11" t="s">
        <v>215</v>
      </c>
      <c r="D1" s="10" t="s">
        <v>214</v>
      </c>
    </row>
    <row r="2" spans="1:22" s="6" customFormat="1" ht="91.5" thickBot="1" x14ac:dyDescent="0.35">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row>
    <row r="3" spans="1:22" ht="13.5" thickBot="1" x14ac:dyDescent="0.35">
      <c r="A3" s="1" t="s">
        <v>179</v>
      </c>
      <c r="B3" s="2">
        <v>5423</v>
      </c>
      <c r="C3" s="2">
        <v>5423</v>
      </c>
      <c r="D3" s="3" t="s">
        <v>23</v>
      </c>
      <c r="E3" s="3" t="s">
        <v>23</v>
      </c>
      <c r="F3" s="3" t="s">
        <v>23</v>
      </c>
      <c r="G3" s="3" t="s">
        <v>23</v>
      </c>
      <c r="H3" s="2"/>
      <c r="I3" s="2"/>
      <c r="J3" s="3" t="s">
        <v>23</v>
      </c>
      <c r="K3" s="3" t="s">
        <v>23</v>
      </c>
      <c r="L3" s="3" t="s">
        <v>23</v>
      </c>
      <c r="M3" s="3" t="s">
        <v>23</v>
      </c>
      <c r="N3" s="3" t="s">
        <v>23</v>
      </c>
      <c r="O3" s="3" t="s">
        <v>23</v>
      </c>
      <c r="P3" s="3" t="s">
        <v>23</v>
      </c>
      <c r="Q3" s="3" t="s">
        <v>23</v>
      </c>
      <c r="R3" s="2"/>
      <c r="S3" s="2"/>
      <c r="T3" s="2"/>
      <c r="U3" s="2"/>
      <c r="V3" s="4">
        <v>1135</v>
      </c>
    </row>
    <row r="4" spans="1:22" ht="13.5" thickBot="1" x14ac:dyDescent="0.35">
      <c r="A4" s="1" t="s">
        <v>170</v>
      </c>
      <c r="B4" s="2">
        <v>6801</v>
      </c>
      <c r="C4" s="2">
        <v>8267</v>
      </c>
      <c r="D4" s="3" t="s">
        <v>23</v>
      </c>
      <c r="E4" s="3" t="s">
        <v>23</v>
      </c>
      <c r="F4" s="3" t="s">
        <v>23</v>
      </c>
      <c r="G4" s="3" t="s">
        <v>23</v>
      </c>
      <c r="H4" s="2">
        <v>2662</v>
      </c>
      <c r="I4" s="2">
        <v>2846</v>
      </c>
      <c r="J4" s="3" t="s">
        <v>23</v>
      </c>
      <c r="K4" s="3" t="s">
        <v>23</v>
      </c>
      <c r="L4" s="3" t="s">
        <v>23</v>
      </c>
      <c r="M4" s="3" t="s">
        <v>23</v>
      </c>
      <c r="N4" s="3" t="s">
        <v>23</v>
      </c>
      <c r="O4" s="3" t="s">
        <v>23</v>
      </c>
      <c r="P4" s="3" t="s">
        <v>23</v>
      </c>
      <c r="Q4" s="3" t="s">
        <v>23</v>
      </c>
      <c r="R4" s="2">
        <v>3242</v>
      </c>
      <c r="S4" s="2">
        <v>3941</v>
      </c>
      <c r="T4" s="3" t="s">
        <v>23</v>
      </c>
      <c r="U4" s="3" t="s">
        <v>23</v>
      </c>
      <c r="V4" s="4">
        <v>1441</v>
      </c>
    </row>
    <row r="5" spans="1:22" ht="13.5" thickBot="1" x14ac:dyDescent="0.35">
      <c r="A5" s="1" t="s">
        <v>196</v>
      </c>
      <c r="B5" s="3" t="s">
        <v>23</v>
      </c>
      <c r="C5" s="3" t="s">
        <v>23</v>
      </c>
      <c r="D5" s="3" t="s">
        <v>23</v>
      </c>
      <c r="E5" s="3" t="s">
        <v>23</v>
      </c>
      <c r="F5" s="3" t="s">
        <v>23</v>
      </c>
      <c r="G5" s="3" t="s">
        <v>23</v>
      </c>
      <c r="H5" s="3" t="s">
        <v>23</v>
      </c>
      <c r="I5" s="3" t="s">
        <v>23</v>
      </c>
      <c r="J5" s="3" t="s">
        <v>23</v>
      </c>
      <c r="K5" s="3" t="s">
        <v>23</v>
      </c>
      <c r="L5" s="3" t="s">
        <v>23</v>
      </c>
      <c r="M5" s="3" t="s">
        <v>23</v>
      </c>
      <c r="N5" s="3" t="s">
        <v>23</v>
      </c>
      <c r="O5" s="3" t="s">
        <v>23</v>
      </c>
      <c r="P5" s="3" t="s">
        <v>23</v>
      </c>
      <c r="Q5" s="3" t="s">
        <v>23</v>
      </c>
      <c r="R5" s="2">
        <v>1440</v>
      </c>
      <c r="S5" s="2">
        <v>1760</v>
      </c>
      <c r="T5" s="2">
        <v>1600</v>
      </c>
      <c r="U5" s="2">
        <v>1920</v>
      </c>
      <c r="V5" s="4">
        <v>2151</v>
      </c>
    </row>
    <row r="6" spans="1:22" ht="13.5" thickBot="1" x14ac:dyDescent="0.35">
      <c r="A6" s="1" t="s">
        <v>127</v>
      </c>
      <c r="B6" s="2">
        <v>9994</v>
      </c>
      <c r="C6" s="2">
        <v>12147</v>
      </c>
      <c r="D6" s="3" t="s">
        <v>23</v>
      </c>
      <c r="E6" s="3" t="s">
        <v>23</v>
      </c>
      <c r="F6" s="2">
        <v>4856</v>
      </c>
      <c r="G6" s="2">
        <v>5903</v>
      </c>
      <c r="H6" s="2">
        <v>3783</v>
      </c>
      <c r="I6" s="2">
        <v>4600</v>
      </c>
      <c r="J6" s="3" t="s">
        <v>23</v>
      </c>
      <c r="K6" s="3" t="s">
        <v>23</v>
      </c>
      <c r="L6" s="2">
        <v>4934</v>
      </c>
      <c r="M6" s="2">
        <v>5342</v>
      </c>
      <c r="N6" s="3" t="s">
        <v>23</v>
      </c>
      <c r="O6" s="3" t="s">
        <v>23</v>
      </c>
      <c r="P6" s="3" t="s">
        <v>23</v>
      </c>
      <c r="Q6" s="3" t="s">
        <v>23</v>
      </c>
      <c r="R6" s="2">
        <v>4806</v>
      </c>
      <c r="S6" s="2">
        <v>5844</v>
      </c>
      <c r="T6" s="3" t="s">
        <v>23</v>
      </c>
      <c r="U6" s="3" t="s">
        <v>23</v>
      </c>
      <c r="V6" s="4">
        <v>4023</v>
      </c>
    </row>
    <row r="7" spans="1:22" ht="13.5" thickBot="1" x14ac:dyDescent="0.35">
      <c r="A7" s="1" t="s">
        <v>129</v>
      </c>
      <c r="B7" s="2">
        <v>9883</v>
      </c>
      <c r="C7" s="2">
        <v>12012</v>
      </c>
      <c r="D7" s="2"/>
      <c r="E7" s="2"/>
      <c r="F7" s="2"/>
      <c r="G7" s="2"/>
      <c r="H7" s="2">
        <v>3171</v>
      </c>
      <c r="I7" s="2">
        <v>3855</v>
      </c>
      <c r="J7" s="3" t="s">
        <v>23</v>
      </c>
      <c r="K7" s="3" t="s">
        <v>23</v>
      </c>
      <c r="L7" s="2">
        <v>4619</v>
      </c>
      <c r="M7" s="2">
        <v>5614</v>
      </c>
      <c r="N7" s="2">
        <v>5080</v>
      </c>
      <c r="O7" s="2">
        <v>6175</v>
      </c>
      <c r="P7" s="2">
        <v>5588</v>
      </c>
      <c r="Q7" s="2">
        <v>6792</v>
      </c>
      <c r="R7" s="2">
        <v>3820</v>
      </c>
      <c r="S7" s="2">
        <v>5110</v>
      </c>
      <c r="T7" s="3" t="s">
        <v>23</v>
      </c>
      <c r="U7" s="3" t="s">
        <v>23</v>
      </c>
      <c r="V7" s="4">
        <v>6070</v>
      </c>
    </row>
    <row r="8" spans="1:22" ht="13.5" thickBot="1" x14ac:dyDescent="0.35">
      <c r="A8" s="1" t="s">
        <v>178</v>
      </c>
      <c r="B8" s="2">
        <v>5456</v>
      </c>
      <c r="C8" s="2">
        <v>6632</v>
      </c>
      <c r="D8" s="3" t="s">
        <v>23</v>
      </c>
      <c r="E8" s="3" t="s">
        <v>23</v>
      </c>
      <c r="F8" s="3" t="s">
        <v>23</v>
      </c>
      <c r="G8" s="3" t="s">
        <v>23</v>
      </c>
      <c r="H8" s="3" t="s">
        <v>23</v>
      </c>
      <c r="I8" s="3" t="s">
        <v>23</v>
      </c>
      <c r="J8" s="3" t="s">
        <v>23</v>
      </c>
      <c r="K8" s="3" t="s">
        <v>23</v>
      </c>
      <c r="L8" s="3" t="s">
        <v>23</v>
      </c>
      <c r="M8" s="3" t="s">
        <v>23</v>
      </c>
      <c r="N8" s="3" t="s">
        <v>23</v>
      </c>
      <c r="O8" s="3" t="s">
        <v>23</v>
      </c>
      <c r="P8" s="3" t="s">
        <v>23</v>
      </c>
      <c r="Q8" s="3" t="s">
        <v>23</v>
      </c>
      <c r="R8" s="2">
        <v>3460</v>
      </c>
      <c r="S8" s="2">
        <v>4005</v>
      </c>
      <c r="T8" s="3" t="s">
        <v>23</v>
      </c>
      <c r="U8" s="3" t="s">
        <v>23</v>
      </c>
      <c r="V8" s="4">
        <v>6808</v>
      </c>
    </row>
    <row r="9" spans="1:22" ht="13.5" thickBot="1" x14ac:dyDescent="0.35">
      <c r="A9" s="1" t="s">
        <v>110</v>
      </c>
      <c r="B9" s="2">
        <v>10461</v>
      </c>
      <c r="C9" s="2">
        <v>12425</v>
      </c>
      <c r="D9" s="2">
        <v>5576</v>
      </c>
      <c r="E9" s="2">
        <v>7471</v>
      </c>
      <c r="F9" s="3" t="s">
        <v>23</v>
      </c>
      <c r="G9" s="3" t="s">
        <v>23</v>
      </c>
      <c r="H9" s="3" t="s">
        <v>23</v>
      </c>
      <c r="I9" s="3" t="s">
        <v>23</v>
      </c>
      <c r="J9" s="3" t="s">
        <v>23</v>
      </c>
      <c r="K9" s="3" t="s">
        <v>23</v>
      </c>
      <c r="L9" s="2">
        <v>4953</v>
      </c>
      <c r="M9" s="2">
        <v>6637</v>
      </c>
      <c r="N9" s="3" t="s">
        <v>23</v>
      </c>
      <c r="O9" s="3" t="s">
        <v>23</v>
      </c>
      <c r="P9" s="3" t="s">
        <v>23</v>
      </c>
      <c r="Q9" s="3" t="s">
        <v>23</v>
      </c>
      <c r="R9" s="2">
        <v>3897</v>
      </c>
      <c r="S9" s="2">
        <v>4737</v>
      </c>
      <c r="T9" s="2">
        <v>4590</v>
      </c>
      <c r="U9" s="2">
        <v>5579</v>
      </c>
      <c r="V9" s="4">
        <v>7355</v>
      </c>
    </row>
    <row r="10" spans="1:22" ht="13.5" thickBot="1" x14ac:dyDescent="0.35">
      <c r="A10" s="1" t="s">
        <v>185</v>
      </c>
      <c r="B10" s="2">
        <v>5045</v>
      </c>
      <c r="C10" s="2">
        <v>5045</v>
      </c>
      <c r="D10" s="2"/>
      <c r="E10" s="2"/>
      <c r="F10" s="2"/>
      <c r="G10" s="2"/>
      <c r="H10" s="2"/>
      <c r="I10" s="2"/>
      <c r="J10" s="2"/>
      <c r="K10" s="2"/>
      <c r="L10" s="2"/>
      <c r="M10" s="2"/>
      <c r="N10" s="2">
        <v>1971</v>
      </c>
      <c r="O10" s="2">
        <v>2517</v>
      </c>
      <c r="P10" s="2"/>
      <c r="Q10" s="2"/>
      <c r="R10" s="2"/>
      <c r="S10" s="2"/>
      <c r="T10" s="2"/>
      <c r="U10" s="2"/>
      <c r="V10" s="4">
        <v>9491</v>
      </c>
    </row>
    <row r="11" spans="1:22" ht="13.5" thickBot="1" x14ac:dyDescent="0.35">
      <c r="A11" s="1" t="s">
        <v>173</v>
      </c>
      <c r="B11" s="2">
        <v>6494</v>
      </c>
      <c r="C11" s="2">
        <v>8110</v>
      </c>
      <c r="D11" s="3" t="s">
        <v>23</v>
      </c>
      <c r="E11" s="3" t="s">
        <v>23</v>
      </c>
      <c r="F11" s="3" t="s">
        <v>23</v>
      </c>
      <c r="G11" s="3" t="s">
        <v>23</v>
      </c>
      <c r="H11" s="3" t="s">
        <v>23</v>
      </c>
      <c r="I11" s="3" t="s">
        <v>23</v>
      </c>
      <c r="J11" s="3" t="s">
        <v>23</v>
      </c>
      <c r="K11" s="3" t="s">
        <v>23</v>
      </c>
      <c r="L11" s="2">
        <v>4441</v>
      </c>
      <c r="M11" s="2">
        <v>5398</v>
      </c>
      <c r="N11" s="3" t="s">
        <v>23</v>
      </c>
      <c r="O11" s="3" t="s">
        <v>23</v>
      </c>
      <c r="P11" s="2">
        <v>5395</v>
      </c>
      <c r="Q11" s="2">
        <v>6737</v>
      </c>
      <c r="R11" s="2">
        <v>2951</v>
      </c>
      <c r="S11" s="2">
        <v>3586</v>
      </c>
      <c r="T11" s="3" t="s">
        <v>23</v>
      </c>
      <c r="U11" s="3" t="s">
        <v>23</v>
      </c>
      <c r="V11" s="4">
        <v>10655</v>
      </c>
    </row>
    <row r="12" spans="1:22" ht="13.5" thickBot="1" x14ac:dyDescent="0.35">
      <c r="A12" s="1" t="s">
        <v>47</v>
      </c>
      <c r="B12" s="2">
        <v>14820</v>
      </c>
      <c r="C12" s="2">
        <v>15265</v>
      </c>
      <c r="D12" s="2">
        <v>8229</v>
      </c>
      <c r="E12" s="2">
        <v>8578</v>
      </c>
      <c r="F12" s="2">
        <v>8806</v>
      </c>
      <c r="G12" s="2">
        <v>9180</v>
      </c>
      <c r="H12" s="2">
        <v>5715</v>
      </c>
      <c r="I12" s="2">
        <v>5957</v>
      </c>
      <c r="J12" s="2">
        <v>7638</v>
      </c>
      <c r="K12" s="2">
        <v>7867</v>
      </c>
      <c r="L12" s="2">
        <v>7119</v>
      </c>
      <c r="M12" s="2">
        <v>7421</v>
      </c>
      <c r="N12" s="2">
        <v>8201</v>
      </c>
      <c r="O12" s="2">
        <v>8447</v>
      </c>
      <c r="P12" s="2">
        <v>9100</v>
      </c>
      <c r="Q12" s="2">
        <v>9373</v>
      </c>
      <c r="R12" s="2">
        <v>5491</v>
      </c>
      <c r="S12" s="2">
        <v>5655</v>
      </c>
      <c r="T12" s="2">
        <v>9406</v>
      </c>
      <c r="U12" s="2">
        <v>9688</v>
      </c>
      <c r="V12" s="4">
        <v>11522</v>
      </c>
    </row>
    <row r="13" spans="1:22" ht="13.5" thickBot="1" x14ac:dyDescent="0.35">
      <c r="A13" s="1" t="s">
        <v>193</v>
      </c>
      <c r="B13" s="2"/>
      <c r="C13" s="2"/>
      <c r="D13" s="3" t="s">
        <v>23</v>
      </c>
      <c r="E13" s="3" t="s">
        <v>23</v>
      </c>
      <c r="F13" s="3" t="s">
        <v>23</v>
      </c>
      <c r="G13" s="3" t="s">
        <v>23</v>
      </c>
      <c r="H13" s="3" t="s">
        <v>23</v>
      </c>
      <c r="I13" s="3" t="s">
        <v>23</v>
      </c>
      <c r="J13" s="3" t="s">
        <v>23</v>
      </c>
      <c r="K13" s="3" t="s">
        <v>23</v>
      </c>
      <c r="L13" s="3" t="s">
        <v>23</v>
      </c>
      <c r="M13" s="3" t="s">
        <v>23</v>
      </c>
      <c r="N13" s="3" t="s">
        <v>23</v>
      </c>
      <c r="O13" s="3" t="s">
        <v>23</v>
      </c>
      <c r="P13" s="2"/>
      <c r="Q13" s="2"/>
      <c r="R13" s="2">
        <v>3359</v>
      </c>
      <c r="S13" s="2">
        <v>4288</v>
      </c>
      <c r="T13" s="2">
        <v>5505</v>
      </c>
      <c r="U13" s="2">
        <v>7026</v>
      </c>
      <c r="V13" s="4">
        <v>11617</v>
      </c>
    </row>
    <row r="14" spans="1:22" ht="13.5" thickBot="1" x14ac:dyDescent="0.35">
      <c r="A14" s="1" t="s">
        <v>145</v>
      </c>
      <c r="B14" s="2">
        <v>9075</v>
      </c>
      <c r="C14" s="2">
        <v>12169</v>
      </c>
      <c r="D14" s="3" t="s">
        <v>23</v>
      </c>
      <c r="E14" s="3" t="s">
        <v>23</v>
      </c>
      <c r="F14" s="3" t="s">
        <v>23</v>
      </c>
      <c r="G14" s="3" t="s">
        <v>23</v>
      </c>
      <c r="H14" s="3" t="s">
        <v>23</v>
      </c>
      <c r="I14" s="3" t="s">
        <v>23</v>
      </c>
      <c r="J14" s="3" t="s">
        <v>23</v>
      </c>
      <c r="K14" s="3" t="s">
        <v>23</v>
      </c>
      <c r="L14" s="2">
        <v>5905</v>
      </c>
      <c r="M14" s="2">
        <v>7537</v>
      </c>
      <c r="N14" s="2">
        <v>6350</v>
      </c>
      <c r="O14" s="2">
        <v>8104</v>
      </c>
      <c r="P14" s="3" t="s">
        <v>23</v>
      </c>
      <c r="Q14" s="3" t="s">
        <v>23</v>
      </c>
      <c r="R14" s="2">
        <v>3991</v>
      </c>
      <c r="S14" s="2">
        <v>5094</v>
      </c>
      <c r="T14" s="2">
        <v>5089</v>
      </c>
      <c r="U14" s="2">
        <v>6496</v>
      </c>
      <c r="V14" s="4">
        <v>12194</v>
      </c>
    </row>
    <row r="15" spans="1:22" ht="13.5" thickBot="1" x14ac:dyDescent="0.35">
      <c r="A15" s="1" t="s">
        <v>87</v>
      </c>
      <c r="B15" s="2">
        <v>11614</v>
      </c>
      <c r="C15" s="2">
        <v>11614</v>
      </c>
      <c r="D15" s="2"/>
      <c r="E15" s="2"/>
      <c r="F15" s="2"/>
      <c r="G15" s="2"/>
      <c r="H15" s="2">
        <v>4066</v>
      </c>
      <c r="I15" s="2">
        <v>4942</v>
      </c>
      <c r="J15" s="2"/>
      <c r="K15" s="2"/>
      <c r="L15" s="2">
        <v>5226</v>
      </c>
      <c r="M15" s="2">
        <v>6353</v>
      </c>
      <c r="N15" s="2">
        <v>5852</v>
      </c>
      <c r="O15" s="2">
        <v>7112</v>
      </c>
      <c r="P15" s="2"/>
      <c r="Q15" s="2"/>
      <c r="R15" s="2">
        <v>4372</v>
      </c>
      <c r="S15" s="2">
        <v>5315</v>
      </c>
      <c r="T15" s="2"/>
      <c r="U15" s="2"/>
      <c r="V15" s="4">
        <v>12689</v>
      </c>
    </row>
    <row r="16" spans="1:22" ht="13.5" thickBot="1" x14ac:dyDescent="0.35">
      <c r="A16" s="1" t="s">
        <v>190</v>
      </c>
      <c r="B16" s="2">
        <v>1600</v>
      </c>
      <c r="C16" s="2">
        <v>1600</v>
      </c>
      <c r="D16" s="3" t="s">
        <v>23</v>
      </c>
      <c r="E16" s="3" t="s">
        <v>23</v>
      </c>
      <c r="F16" s="3" t="s">
        <v>23</v>
      </c>
      <c r="G16" s="3" t="s">
        <v>23</v>
      </c>
      <c r="H16" s="3" t="s">
        <v>23</v>
      </c>
      <c r="I16" s="3" t="s">
        <v>23</v>
      </c>
      <c r="J16" s="2"/>
      <c r="K16" s="2"/>
      <c r="L16" s="3" t="s">
        <v>23</v>
      </c>
      <c r="M16" s="3" t="s">
        <v>23</v>
      </c>
      <c r="N16" s="3" t="s">
        <v>23</v>
      </c>
      <c r="O16" s="3" t="s">
        <v>23</v>
      </c>
      <c r="P16" s="3" t="s">
        <v>23</v>
      </c>
      <c r="Q16" s="3" t="s">
        <v>23</v>
      </c>
      <c r="R16" s="2">
        <v>1079</v>
      </c>
      <c r="S16" s="2">
        <v>1154</v>
      </c>
      <c r="T16" s="2">
        <v>4186</v>
      </c>
      <c r="U16" s="2">
        <v>4412</v>
      </c>
      <c r="V16" s="4">
        <v>12729</v>
      </c>
    </row>
    <row r="17" spans="1:22" ht="13.5" thickBot="1" x14ac:dyDescent="0.35">
      <c r="A17" s="1" t="s">
        <v>71</v>
      </c>
      <c r="B17" s="2">
        <v>12631</v>
      </c>
      <c r="C17" s="2">
        <v>15390</v>
      </c>
      <c r="D17" s="3" t="s">
        <v>23</v>
      </c>
      <c r="E17" s="3" t="s">
        <v>23</v>
      </c>
      <c r="F17" s="2">
        <v>6685</v>
      </c>
      <c r="G17" s="2">
        <v>8143</v>
      </c>
      <c r="H17" s="2"/>
      <c r="I17" s="2"/>
      <c r="J17" s="3" t="s">
        <v>23</v>
      </c>
      <c r="K17" s="3" t="s">
        <v>23</v>
      </c>
      <c r="L17" s="2">
        <v>6054</v>
      </c>
      <c r="M17" s="2">
        <v>7374</v>
      </c>
      <c r="N17" s="3" t="s">
        <v>23</v>
      </c>
      <c r="O17" s="3" t="s">
        <v>23</v>
      </c>
      <c r="P17" s="3" t="s">
        <v>23</v>
      </c>
      <c r="Q17" s="3" t="s">
        <v>23</v>
      </c>
      <c r="R17" s="2">
        <v>4285</v>
      </c>
      <c r="S17" s="2">
        <v>5220</v>
      </c>
      <c r="T17" s="2">
        <v>6257</v>
      </c>
      <c r="U17" s="2">
        <v>8143</v>
      </c>
      <c r="V17" s="4">
        <v>12792</v>
      </c>
    </row>
    <row r="18" spans="1:22" ht="13.5" thickBot="1" x14ac:dyDescent="0.35">
      <c r="A18" s="1" t="s">
        <v>160</v>
      </c>
      <c r="B18" s="2">
        <v>7804</v>
      </c>
      <c r="C18" s="2">
        <v>9730</v>
      </c>
      <c r="D18" s="3" t="s">
        <v>23</v>
      </c>
      <c r="E18" s="3" t="s">
        <v>23</v>
      </c>
      <c r="F18" s="3" t="s">
        <v>23</v>
      </c>
      <c r="G18" s="3" t="s">
        <v>23</v>
      </c>
      <c r="H18" s="2">
        <v>3372</v>
      </c>
      <c r="I18" s="2">
        <v>4098</v>
      </c>
      <c r="J18" s="3" t="s">
        <v>23</v>
      </c>
      <c r="K18" s="3" t="s">
        <v>23</v>
      </c>
      <c r="L18" s="2">
        <v>3985</v>
      </c>
      <c r="M18" s="2">
        <v>4862</v>
      </c>
      <c r="N18" s="2">
        <v>5298</v>
      </c>
      <c r="O18" s="2">
        <v>6439</v>
      </c>
      <c r="P18" s="2">
        <v>5685</v>
      </c>
      <c r="Q18" s="2">
        <v>6909</v>
      </c>
      <c r="R18" s="3" t="s">
        <v>23</v>
      </c>
      <c r="S18" s="3" t="s">
        <v>23</v>
      </c>
      <c r="T18" s="3" t="s">
        <v>23</v>
      </c>
      <c r="U18" s="3" t="s">
        <v>23</v>
      </c>
      <c r="V18" s="4">
        <v>12961</v>
      </c>
    </row>
    <row r="19" spans="1:22" ht="13.5" thickBot="1" x14ac:dyDescent="0.35">
      <c r="A19" s="1" t="s">
        <v>152</v>
      </c>
      <c r="B19" s="2">
        <v>8409</v>
      </c>
      <c r="C19" s="2">
        <v>8752</v>
      </c>
      <c r="D19" s="3" t="s">
        <v>23</v>
      </c>
      <c r="E19" s="3" t="s">
        <v>23</v>
      </c>
      <c r="F19" s="2">
        <v>5193</v>
      </c>
      <c r="G19" s="2">
        <v>7334</v>
      </c>
      <c r="H19" s="3" t="s">
        <v>23</v>
      </c>
      <c r="I19" s="3" t="s">
        <v>23</v>
      </c>
      <c r="J19" s="3" t="s">
        <v>23</v>
      </c>
      <c r="K19" s="3" t="s">
        <v>23</v>
      </c>
      <c r="L19" s="2">
        <v>4483</v>
      </c>
      <c r="M19" s="2">
        <v>6323</v>
      </c>
      <c r="N19" s="2">
        <v>4706</v>
      </c>
      <c r="O19" s="2">
        <v>6648</v>
      </c>
      <c r="P19" s="2">
        <v>4946</v>
      </c>
      <c r="Q19" s="2">
        <v>6988</v>
      </c>
      <c r="R19" s="2">
        <v>3504</v>
      </c>
      <c r="S19" s="2">
        <v>4479</v>
      </c>
      <c r="T19" s="3" t="s">
        <v>23</v>
      </c>
      <c r="U19" s="3" t="s">
        <v>23</v>
      </c>
      <c r="V19" s="4">
        <v>13295</v>
      </c>
    </row>
    <row r="20" spans="1:22" ht="13.5" thickBot="1" x14ac:dyDescent="0.35">
      <c r="A20" s="1" t="s">
        <v>166</v>
      </c>
      <c r="B20" s="2">
        <v>7253</v>
      </c>
      <c r="C20" s="2">
        <v>7361</v>
      </c>
      <c r="D20" s="3" t="s">
        <v>23</v>
      </c>
      <c r="E20" s="3" t="s">
        <v>23</v>
      </c>
      <c r="F20" s="3" t="s">
        <v>23</v>
      </c>
      <c r="G20" s="3" t="s">
        <v>23</v>
      </c>
      <c r="H20" s="2">
        <v>3599</v>
      </c>
      <c r="I20" s="2">
        <v>3859</v>
      </c>
      <c r="J20" s="3" t="s">
        <v>23</v>
      </c>
      <c r="K20" s="3" t="s">
        <v>23</v>
      </c>
      <c r="L20" s="3" t="s">
        <v>23</v>
      </c>
      <c r="M20" s="3" t="s">
        <v>23</v>
      </c>
      <c r="N20" s="3" t="s">
        <v>23</v>
      </c>
      <c r="O20" s="3" t="s">
        <v>23</v>
      </c>
      <c r="P20" s="3" t="s">
        <v>23</v>
      </c>
      <c r="Q20" s="3" t="s">
        <v>23</v>
      </c>
      <c r="R20" s="3" t="s">
        <v>23</v>
      </c>
      <c r="S20" s="3" t="s">
        <v>23</v>
      </c>
      <c r="T20" s="3" t="s">
        <v>23</v>
      </c>
      <c r="U20" s="3" t="s">
        <v>23</v>
      </c>
      <c r="V20" s="4">
        <v>13535</v>
      </c>
    </row>
    <row r="21" spans="1:22" ht="13.5" thickBot="1" x14ac:dyDescent="0.35">
      <c r="A21" s="1" t="s">
        <v>183</v>
      </c>
      <c r="B21" s="2">
        <v>5330</v>
      </c>
      <c r="C21" s="2">
        <v>6479</v>
      </c>
      <c r="D21" s="2"/>
      <c r="E21" s="2"/>
      <c r="F21" s="2"/>
      <c r="G21" s="2"/>
      <c r="H21" s="2">
        <v>1064</v>
      </c>
      <c r="I21" s="2">
        <v>1293</v>
      </c>
      <c r="J21" s="2"/>
      <c r="K21" s="2"/>
      <c r="L21" s="2"/>
      <c r="M21" s="2"/>
      <c r="N21" s="2"/>
      <c r="O21" s="2"/>
      <c r="P21" s="2"/>
      <c r="Q21" s="2"/>
      <c r="R21" s="2">
        <v>2619</v>
      </c>
      <c r="S21" s="2">
        <v>3183</v>
      </c>
      <c r="T21" s="2"/>
      <c r="U21" s="2"/>
      <c r="V21" s="4">
        <v>13693</v>
      </c>
    </row>
    <row r="22" spans="1:22" ht="13.5" thickBot="1" x14ac:dyDescent="0.35">
      <c r="A22" s="1" t="s">
        <v>52</v>
      </c>
      <c r="B22" s="2">
        <v>14367</v>
      </c>
      <c r="C22" s="2">
        <v>14367</v>
      </c>
      <c r="D22" s="2">
        <v>7429</v>
      </c>
      <c r="E22" s="2">
        <v>9953</v>
      </c>
      <c r="F22" s="2">
        <v>6018</v>
      </c>
      <c r="G22" s="2">
        <v>8067</v>
      </c>
      <c r="H22" s="2">
        <v>3325</v>
      </c>
      <c r="I22" s="2">
        <v>4461</v>
      </c>
      <c r="J22" s="3" t="s">
        <v>23</v>
      </c>
      <c r="K22" s="3" t="s">
        <v>23</v>
      </c>
      <c r="L22" s="2">
        <v>4531</v>
      </c>
      <c r="M22" s="2">
        <v>6073</v>
      </c>
      <c r="N22" s="3" t="s">
        <v>23</v>
      </c>
      <c r="O22" s="3" t="s">
        <v>23</v>
      </c>
      <c r="P22" s="3" t="s">
        <v>23</v>
      </c>
      <c r="Q22" s="3" t="s">
        <v>23</v>
      </c>
      <c r="R22" s="2">
        <v>3325</v>
      </c>
      <c r="S22" s="2">
        <v>4461</v>
      </c>
      <c r="T22" s="2">
        <v>3325</v>
      </c>
      <c r="U22" s="2">
        <v>4461</v>
      </c>
      <c r="V22" s="4">
        <v>14550</v>
      </c>
    </row>
    <row r="23" spans="1:22" ht="13.5" thickBot="1" x14ac:dyDescent="0.35">
      <c r="A23" s="1" t="s">
        <v>120</v>
      </c>
      <c r="B23" s="2">
        <v>10154</v>
      </c>
      <c r="C23" s="2">
        <v>13607</v>
      </c>
      <c r="D23" s="3" t="s">
        <v>23</v>
      </c>
      <c r="E23" s="3" t="s">
        <v>23</v>
      </c>
      <c r="F23" s="3" t="s">
        <v>23</v>
      </c>
      <c r="G23" s="3" t="s">
        <v>23</v>
      </c>
      <c r="H23" s="2">
        <v>3033</v>
      </c>
      <c r="I23" s="2">
        <v>3689</v>
      </c>
      <c r="J23" s="3" t="s">
        <v>23</v>
      </c>
      <c r="K23" s="3" t="s">
        <v>23</v>
      </c>
      <c r="L23" s="2">
        <v>5231</v>
      </c>
      <c r="M23" s="2">
        <v>6847</v>
      </c>
      <c r="N23" s="3" t="s">
        <v>23</v>
      </c>
      <c r="O23" s="3" t="s">
        <v>23</v>
      </c>
      <c r="P23" s="3" t="s">
        <v>23</v>
      </c>
      <c r="Q23" s="3" t="s">
        <v>23</v>
      </c>
      <c r="R23" s="2">
        <v>4040</v>
      </c>
      <c r="S23" s="2">
        <v>5288</v>
      </c>
      <c r="T23" s="3" t="s">
        <v>23</v>
      </c>
      <c r="U23" s="3" t="s">
        <v>23</v>
      </c>
      <c r="V23" s="4">
        <v>15536</v>
      </c>
    </row>
    <row r="24" spans="1:22" ht="13.5" thickBot="1" x14ac:dyDescent="0.35">
      <c r="A24" s="1" t="s">
        <v>182</v>
      </c>
      <c r="B24" s="2">
        <v>5330</v>
      </c>
      <c r="C24" s="2">
        <v>6479</v>
      </c>
      <c r="D24" s="3"/>
      <c r="E24" s="3" t="s">
        <v>23</v>
      </c>
      <c r="F24" s="3" t="s">
        <v>23</v>
      </c>
      <c r="G24" s="3" t="s">
        <v>23</v>
      </c>
      <c r="H24" s="2">
        <v>1060</v>
      </c>
      <c r="I24" s="2">
        <v>1092</v>
      </c>
      <c r="J24" s="3" t="s">
        <v>23</v>
      </c>
      <c r="K24" s="3" t="s">
        <v>23</v>
      </c>
      <c r="L24" s="2">
        <v>2890</v>
      </c>
      <c r="M24" s="2">
        <v>3513</v>
      </c>
      <c r="N24" s="3" t="s">
        <v>23</v>
      </c>
      <c r="O24" s="3" t="s">
        <v>23</v>
      </c>
      <c r="P24" s="3" t="s">
        <v>23</v>
      </c>
      <c r="Q24" s="3" t="s">
        <v>23</v>
      </c>
      <c r="R24" s="2">
        <v>2890</v>
      </c>
      <c r="S24" s="2">
        <v>3513</v>
      </c>
      <c r="T24" s="3" t="s">
        <v>23</v>
      </c>
      <c r="U24" s="3" t="s">
        <v>23</v>
      </c>
      <c r="V24" s="4">
        <v>15987</v>
      </c>
    </row>
    <row r="25" spans="1:22" ht="13.5" thickBot="1" x14ac:dyDescent="0.35">
      <c r="A25" s="1" t="s">
        <v>88</v>
      </c>
      <c r="B25" s="2">
        <v>11499</v>
      </c>
      <c r="C25" s="2">
        <v>14186</v>
      </c>
      <c r="D25" s="2"/>
      <c r="E25" s="2"/>
      <c r="F25" s="2">
        <v>7796</v>
      </c>
      <c r="G25" s="2">
        <v>9356</v>
      </c>
      <c r="H25" s="2">
        <v>1240</v>
      </c>
      <c r="I25" s="2">
        <v>1507</v>
      </c>
      <c r="J25" s="2"/>
      <c r="K25" s="2"/>
      <c r="L25" s="2">
        <v>6468</v>
      </c>
      <c r="M25" s="2">
        <v>7862</v>
      </c>
      <c r="N25" s="2">
        <v>7275</v>
      </c>
      <c r="O25" s="2">
        <v>8730</v>
      </c>
      <c r="P25" s="2"/>
      <c r="Q25" s="2"/>
      <c r="R25" s="2">
        <v>4323</v>
      </c>
      <c r="S25" s="2">
        <v>5255</v>
      </c>
      <c r="T25" s="2"/>
      <c r="U25" s="2"/>
      <c r="V25" s="4">
        <v>16660</v>
      </c>
    </row>
    <row r="26" spans="1:22" ht="13.5" thickBot="1" x14ac:dyDescent="0.35">
      <c r="A26" s="1" t="s">
        <v>156</v>
      </c>
      <c r="B26" s="2">
        <v>8068</v>
      </c>
      <c r="C26" s="2">
        <v>8068</v>
      </c>
      <c r="D26" s="3" t="s">
        <v>23</v>
      </c>
      <c r="E26" s="3" t="s">
        <v>23</v>
      </c>
      <c r="F26" s="3" t="s">
        <v>23</v>
      </c>
      <c r="G26" s="3" t="s">
        <v>23</v>
      </c>
      <c r="H26" s="3" t="s">
        <v>23</v>
      </c>
      <c r="I26" s="3" t="s">
        <v>23</v>
      </c>
      <c r="J26" s="3" t="s">
        <v>23</v>
      </c>
      <c r="K26" s="3" t="s">
        <v>23</v>
      </c>
      <c r="L26" s="3" t="s">
        <v>23</v>
      </c>
      <c r="M26" s="3" t="s">
        <v>23</v>
      </c>
      <c r="N26" s="3" t="s">
        <v>23</v>
      </c>
      <c r="O26" s="3" t="s">
        <v>23</v>
      </c>
      <c r="P26" s="3" t="s">
        <v>23</v>
      </c>
      <c r="Q26" s="3" t="s">
        <v>23</v>
      </c>
      <c r="R26" s="2">
        <v>3184</v>
      </c>
      <c r="S26" s="2">
        <v>3184</v>
      </c>
      <c r="T26" s="3" t="s">
        <v>23</v>
      </c>
      <c r="U26" s="3" t="s">
        <v>23</v>
      </c>
      <c r="V26" s="4">
        <v>18037</v>
      </c>
    </row>
    <row r="27" spans="1:22" ht="13.5" thickBot="1" x14ac:dyDescent="0.35">
      <c r="A27" s="1" t="s">
        <v>163</v>
      </c>
      <c r="B27" s="2">
        <v>7531</v>
      </c>
      <c r="C27" s="2">
        <v>9332</v>
      </c>
      <c r="D27" s="3" t="s">
        <v>23</v>
      </c>
      <c r="E27" s="3" t="s">
        <v>23</v>
      </c>
      <c r="F27" s="3" t="s">
        <v>23</v>
      </c>
      <c r="G27" s="3" t="s">
        <v>23</v>
      </c>
      <c r="H27" s="2">
        <v>3236</v>
      </c>
      <c r="I27" s="2">
        <v>4003</v>
      </c>
      <c r="J27" s="3" t="s">
        <v>23</v>
      </c>
      <c r="K27" s="3" t="s">
        <v>23</v>
      </c>
      <c r="L27" s="2">
        <v>5251</v>
      </c>
      <c r="M27" s="2">
        <v>6504</v>
      </c>
      <c r="N27" s="2">
        <v>5633</v>
      </c>
      <c r="O27" s="2">
        <v>6990</v>
      </c>
      <c r="P27" s="2">
        <v>6005</v>
      </c>
      <c r="Q27" s="2">
        <v>7487</v>
      </c>
      <c r="R27" s="3" t="s">
        <v>23</v>
      </c>
      <c r="S27" s="3" t="s">
        <v>23</v>
      </c>
      <c r="T27" s="3" t="s">
        <v>23</v>
      </c>
      <c r="U27" s="3" t="s">
        <v>23</v>
      </c>
      <c r="V27" s="4">
        <v>18129</v>
      </c>
    </row>
    <row r="28" spans="1:22" ht="13.5" thickBot="1" x14ac:dyDescent="0.35">
      <c r="A28" s="1" t="s">
        <v>187</v>
      </c>
      <c r="B28" s="2">
        <v>4981</v>
      </c>
      <c r="C28" s="2">
        <v>6050</v>
      </c>
      <c r="D28" s="2"/>
      <c r="E28" s="2"/>
      <c r="F28" s="2">
        <v>3758</v>
      </c>
      <c r="G28" s="2">
        <v>4564</v>
      </c>
      <c r="H28" s="2">
        <v>2708</v>
      </c>
      <c r="I28" s="2">
        <v>3454</v>
      </c>
      <c r="J28" s="2"/>
      <c r="K28" s="2"/>
      <c r="L28" s="2">
        <v>3262</v>
      </c>
      <c r="M28" s="2">
        <v>3968</v>
      </c>
      <c r="N28" s="2"/>
      <c r="O28" s="2"/>
      <c r="P28" s="2">
        <v>3499</v>
      </c>
      <c r="Q28" s="2">
        <v>4251</v>
      </c>
      <c r="R28" s="2">
        <v>2975</v>
      </c>
      <c r="S28" s="2">
        <v>3619</v>
      </c>
      <c r="T28" s="2"/>
      <c r="U28" s="2"/>
      <c r="V28" s="4">
        <v>18563</v>
      </c>
    </row>
    <row r="29" spans="1:22" ht="13.5" thickBot="1" x14ac:dyDescent="0.35">
      <c r="A29" s="1" t="s">
        <v>50</v>
      </c>
      <c r="B29" s="2">
        <v>14655</v>
      </c>
      <c r="C29" s="2">
        <v>14665</v>
      </c>
      <c r="D29" s="2">
        <v>8897</v>
      </c>
      <c r="E29" s="2">
        <v>9119</v>
      </c>
      <c r="F29" s="3" t="s">
        <v>23</v>
      </c>
      <c r="G29" s="3" t="s">
        <v>23</v>
      </c>
      <c r="H29" s="2">
        <v>4087</v>
      </c>
      <c r="I29" s="2">
        <v>5083</v>
      </c>
      <c r="J29" s="2">
        <v>6064</v>
      </c>
      <c r="K29" s="2">
        <v>6216</v>
      </c>
      <c r="L29" s="2">
        <v>2052</v>
      </c>
      <c r="M29" s="2">
        <v>2052</v>
      </c>
      <c r="N29" s="2">
        <v>4853</v>
      </c>
      <c r="O29" s="2">
        <v>4853</v>
      </c>
      <c r="P29" s="2">
        <v>6427</v>
      </c>
      <c r="Q29" s="2">
        <v>6589</v>
      </c>
      <c r="R29" s="2">
        <v>1900</v>
      </c>
      <c r="S29" s="2">
        <v>1900</v>
      </c>
      <c r="T29" s="3" t="s">
        <v>23</v>
      </c>
      <c r="U29" s="3" t="s">
        <v>23</v>
      </c>
      <c r="V29" s="4">
        <v>18799</v>
      </c>
    </row>
    <row r="30" spans="1:22" ht="13.5" thickBot="1" x14ac:dyDescent="0.35">
      <c r="A30" s="1" t="s">
        <v>192</v>
      </c>
      <c r="B30" s="2"/>
      <c r="C30" s="3" t="s">
        <v>23</v>
      </c>
      <c r="D30" s="2"/>
      <c r="E30" s="3" t="s">
        <v>23</v>
      </c>
      <c r="F30" s="2"/>
      <c r="G30" s="3" t="s">
        <v>23</v>
      </c>
      <c r="H30" s="2"/>
      <c r="I30" s="3" t="s">
        <v>23</v>
      </c>
      <c r="J30" s="2"/>
      <c r="K30" s="3" t="s">
        <v>23</v>
      </c>
      <c r="L30" s="2"/>
      <c r="M30" s="3" t="s">
        <v>23</v>
      </c>
      <c r="N30" s="2"/>
      <c r="O30" s="3" t="s">
        <v>23</v>
      </c>
      <c r="P30" s="2"/>
      <c r="Q30" s="3" t="s">
        <v>23</v>
      </c>
      <c r="R30" s="2">
        <v>1221</v>
      </c>
      <c r="S30" s="2">
        <v>1221</v>
      </c>
      <c r="T30" s="2"/>
      <c r="U30" s="3" t="s">
        <v>23</v>
      </c>
      <c r="V30" s="4">
        <v>20289</v>
      </c>
    </row>
    <row r="31" spans="1:22" ht="13.5" thickBot="1" x14ac:dyDescent="0.35">
      <c r="A31" s="1" t="s">
        <v>180</v>
      </c>
      <c r="B31" s="2">
        <v>5410</v>
      </c>
      <c r="C31" s="2">
        <v>6580</v>
      </c>
      <c r="D31" s="3" t="s">
        <v>23</v>
      </c>
      <c r="E31" s="3" t="s">
        <v>23</v>
      </c>
      <c r="F31" s="3" t="s">
        <v>23</v>
      </c>
      <c r="G31" s="3" t="s">
        <v>23</v>
      </c>
      <c r="H31" s="3" t="s">
        <v>23</v>
      </c>
      <c r="I31" s="3" t="s">
        <v>23</v>
      </c>
      <c r="J31" s="3" t="s">
        <v>23</v>
      </c>
      <c r="K31" s="3" t="s">
        <v>23</v>
      </c>
      <c r="L31" s="3" t="s">
        <v>23</v>
      </c>
      <c r="M31" s="3" t="s">
        <v>23</v>
      </c>
      <c r="N31" s="3" t="s">
        <v>23</v>
      </c>
      <c r="O31" s="3" t="s">
        <v>23</v>
      </c>
      <c r="P31" s="3" t="s">
        <v>23</v>
      </c>
      <c r="Q31" s="3" t="s">
        <v>23</v>
      </c>
      <c r="R31" s="3" t="s">
        <v>23</v>
      </c>
      <c r="S31" s="3" t="s">
        <v>23</v>
      </c>
      <c r="T31" s="3" t="s">
        <v>23</v>
      </c>
      <c r="U31" s="3" t="s">
        <v>23</v>
      </c>
      <c r="V31" s="4">
        <v>21305</v>
      </c>
    </row>
    <row r="32" spans="1:22" ht="13.5" thickBot="1" x14ac:dyDescent="0.35">
      <c r="A32" s="1" t="s">
        <v>168</v>
      </c>
      <c r="B32" s="2">
        <v>7054</v>
      </c>
      <c r="C32" s="2">
        <v>12671</v>
      </c>
      <c r="D32" s="3" t="s">
        <v>23</v>
      </c>
      <c r="E32" s="3" t="s">
        <v>23</v>
      </c>
      <c r="F32" s="3" t="s">
        <v>23</v>
      </c>
      <c r="G32" s="3" t="s">
        <v>23</v>
      </c>
      <c r="H32" s="3" t="s">
        <v>23</v>
      </c>
      <c r="I32" s="3" t="s">
        <v>23</v>
      </c>
      <c r="J32" s="3" t="s">
        <v>23</v>
      </c>
      <c r="K32" s="3" t="s">
        <v>23</v>
      </c>
      <c r="L32" s="2">
        <v>3195</v>
      </c>
      <c r="M32" s="2">
        <v>5751</v>
      </c>
      <c r="N32" s="2">
        <v>3195</v>
      </c>
      <c r="O32" s="2">
        <v>4339</v>
      </c>
      <c r="P32" s="3" t="s">
        <v>23</v>
      </c>
      <c r="Q32" s="2">
        <v>4027</v>
      </c>
      <c r="R32" s="3" t="s">
        <v>23</v>
      </c>
      <c r="S32" s="2">
        <v>3646</v>
      </c>
      <c r="T32" s="2">
        <v>3862</v>
      </c>
      <c r="U32" s="2">
        <v>6946</v>
      </c>
      <c r="V32" s="4">
        <v>22248</v>
      </c>
    </row>
    <row r="33" spans="1:22" ht="13.5" thickBot="1" x14ac:dyDescent="0.35">
      <c r="A33" s="1" t="s">
        <v>186</v>
      </c>
      <c r="B33" s="2">
        <v>5017</v>
      </c>
      <c r="C33" s="2">
        <v>5017</v>
      </c>
      <c r="D33" s="2">
        <v>4335</v>
      </c>
      <c r="E33" s="2">
        <v>4335</v>
      </c>
      <c r="F33" s="2"/>
      <c r="G33" s="2"/>
      <c r="H33" s="2"/>
      <c r="I33" s="2"/>
      <c r="J33" s="2"/>
      <c r="K33" s="2"/>
      <c r="L33" s="2"/>
      <c r="M33" s="2"/>
      <c r="N33" s="2"/>
      <c r="O33" s="2"/>
      <c r="P33" s="2"/>
      <c r="Q33" s="2"/>
      <c r="R33" s="2"/>
      <c r="S33" s="2"/>
      <c r="T33" s="2"/>
      <c r="U33" s="2"/>
      <c r="V33" s="4">
        <v>22281</v>
      </c>
    </row>
    <row r="34" spans="1:22" ht="13.5" thickBot="1" x14ac:dyDescent="0.35">
      <c r="A34" s="1" t="s">
        <v>117</v>
      </c>
      <c r="B34" s="2">
        <v>10250</v>
      </c>
      <c r="C34" s="2">
        <v>14080</v>
      </c>
      <c r="D34" s="2">
        <v>6010</v>
      </c>
      <c r="E34" s="2">
        <v>8068</v>
      </c>
      <c r="F34" s="2">
        <v>5236</v>
      </c>
      <c r="G34" s="2">
        <v>7016</v>
      </c>
      <c r="H34" s="3" t="s">
        <v>23</v>
      </c>
      <c r="I34" s="3" t="s">
        <v>23</v>
      </c>
      <c r="J34" s="3" t="s">
        <v>23</v>
      </c>
      <c r="K34" s="3" t="s">
        <v>23</v>
      </c>
      <c r="L34" s="2">
        <v>4358</v>
      </c>
      <c r="M34" s="2">
        <v>5560</v>
      </c>
      <c r="N34" s="2">
        <v>4780</v>
      </c>
      <c r="O34" s="2">
        <v>6100</v>
      </c>
      <c r="P34" s="3" t="s">
        <v>23</v>
      </c>
      <c r="Q34" s="3" t="s">
        <v>23</v>
      </c>
      <c r="R34" s="2">
        <v>4600</v>
      </c>
      <c r="S34" s="2">
        <v>6166</v>
      </c>
      <c r="T34" s="3" t="s">
        <v>23</v>
      </c>
      <c r="U34" s="3" t="s">
        <v>23</v>
      </c>
      <c r="V34" s="4">
        <v>22357</v>
      </c>
    </row>
    <row r="35" spans="1:22" ht="13.5" thickBot="1" x14ac:dyDescent="0.35">
      <c r="A35" s="1" t="s">
        <v>177</v>
      </c>
      <c r="B35" s="2">
        <v>5555</v>
      </c>
      <c r="C35" s="2">
        <v>5777</v>
      </c>
      <c r="D35" s="3" t="s">
        <v>23</v>
      </c>
      <c r="E35" s="3" t="s">
        <v>23</v>
      </c>
      <c r="F35" s="3" t="s">
        <v>23</v>
      </c>
      <c r="G35" s="3" t="s">
        <v>23</v>
      </c>
      <c r="H35" s="2">
        <v>2040</v>
      </c>
      <c r="I35" s="2">
        <v>2363</v>
      </c>
      <c r="J35" s="3" t="s">
        <v>23</v>
      </c>
      <c r="K35" s="3" t="s">
        <v>23</v>
      </c>
      <c r="L35" s="3" t="s">
        <v>23</v>
      </c>
      <c r="M35" s="3" t="s">
        <v>23</v>
      </c>
      <c r="N35" s="2">
        <v>3974</v>
      </c>
      <c r="O35" s="2">
        <v>4093</v>
      </c>
      <c r="P35" s="3" t="s">
        <v>23</v>
      </c>
      <c r="Q35" s="3" t="s">
        <v>23</v>
      </c>
      <c r="R35" s="2">
        <v>2480</v>
      </c>
      <c r="S35" s="2">
        <v>2555</v>
      </c>
      <c r="T35" s="3" t="s">
        <v>23</v>
      </c>
      <c r="U35" s="3" t="s">
        <v>23</v>
      </c>
      <c r="V35" s="4">
        <v>24152</v>
      </c>
    </row>
    <row r="36" spans="1:22" ht="13.5" thickBot="1" x14ac:dyDescent="0.35">
      <c r="A36" s="1" t="s">
        <v>164</v>
      </c>
      <c r="B36" s="2">
        <v>7311</v>
      </c>
      <c r="C36" s="2">
        <v>9502</v>
      </c>
      <c r="D36" s="2"/>
      <c r="E36" s="3" t="s">
        <v>23</v>
      </c>
      <c r="F36" s="2"/>
      <c r="G36" s="3" t="s">
        <v>23</v>
      </c>
      <c r="H36" s="2"/>
      <c r="I36" s="3" t="s">
        <v>23</v>
      </c>
      <c r="J36" s="2">
        <v>5086</v>
      </c>
      <c r="K36" s="2">
        <v>6353</v>
      </c>
      <c r="L36" s="2"/>
      <c r="M36" s="3" t="s">
        <v>23</v>
      </c>
      <c r="N36" s="2"/>
      <c r="O36" s="3" t="s">
        <v>23</v>
      </c>
      <c r="P36" s="2">
        <v>5560</v>
      </c>
      <c r="Q36" s="2">
        <v>6944</v>
      </c>
      <c r="R36" s="2">
        <v>4742</v>
      </c>
      <c r="S36" s="2">
        <v>5922</v>
      </c>
      <c r="T36" s="2">
        <v>4696</v>
      </c>
      <c r="U36" s="2">
        <v>5864</v>
      </c>
      <c r="V36" s="4">
        <v>24341</v>
      </c>
    </row>
    <row r="38" spans="1:22" ht="13" x14ac:dyDescent="0.3">
      <c r="A38" s="7" t="s">
        <v>201</v>
      </c>
      <c r="B38" s="2">
        <f t="shared" ref="B38" si="0">AVERAGE(B3:B36)</f>
        <v>8234.677419354839</v>
      </c>
      <c r="C38" s="2">
        <f t="shared" ref="C38:U38" si="1">AVERAGE(C3:C36)</f>
        <v>9638.7741935483864</v>
      </c>
      <c r="D38" s="2">
        <f t="shared" si="1"/>
        <v>6746</v>
      </c>
      <c r="E38" s="2">
        <f t="shared" si="1"/>
        <v>7920.666666666667</v>
      </c>
      <c r="F38" s="2">
        <f t="shared" si="1"/>
        <v>6043.5</v>
      </c>
      <c r="G38" s="2">
        <f t="shared" si="1"/>
        <v>7445.375</v>
      </c>
      <c r="H38" s="2">
        <f t="shared" si="1"/>
        <v>3010.0625</v>
      </c>
      <c r="I38" s="2">
        <f t="shared" si="1"/>
        <v>3568.875</v>
      </c>
      <c r="J38" s="2">
        <f t="shared" si="1"/>
        <v>6262.666666666667</v>
      </c>
      <c r="K38" s="2">
        <f t="shared" si="1"/>
        <v>6812</v>
      </c>
      <c r="L38" s="2">
        <f t="shared" si="1"/>
        <v>4681.9473684210525</v>
      </c>
      <c r="M38" s="2">
        <f t="shared" si="1"/>
        <v>5841.6315789473683</v>
      </c>
      <c r="N38" s="2">
        <f t="shared" si="1"/>
        <v>5166.7692307692305</v>
      </c>
      <c r="O38" s="2">
        <f t="shared" si="1"/>
        <v>6195.9230769230771</v>
      </c>
      <c r="P38" s="2">
        <f t="shared" si="1"/>
        <v>5800.5555555555557</v>
      </c>
      <c r="Q38" s="2">
        <f t="shared" si="1"/>
        <v>6609.7</v>
      </c>
      <c r="R38" s="2">
        <f t="shared" si="1"/>
        <v>3384.4615384615386</v>
      </c>
      <c r="S38" s="2">
        <f t="shared" si="1"/>
        <v>4077.8148148148148</v>
      </c>
      <c r="T38" s="2">
        <f t="shared" si="1"/>
        <v>4851.6000000000004</v>
      </c>
      <c r="U38" s="2">
        <f t="shared" si="1"/>
        <v>6053.5</v>
      </c>
      <c r="V38" s="8">
        <f>AVERAGE(V3:V36)</f>
        <v>13805.588235294117</v>
      </c>
    </row>
    <row r="39" spans="1:22" ht="13" x14ac:dyDescent="0.3">
      <c r="A39" s="7" t="s">
        <v>202</v>
      </c>
      <c r="B39" s="2">
        <f t="shared" ref="B39" si="2">MAX(B3:B36)</f>
        <v>14820</v>
      </c>
      <c r="C39" s="2">
        <f t="shared" ref="C39:U39" si="3">MAX(C3:C36)</f>
        <v>15390</v>
      </c>
      <c r="D39" s="2">
        <f t="shared" si="3"/>
        <v>8897</v>
      </c>
      <c r="E39" s="2">
        <f t="shared" si="3"/>
        <v>9953</v>
      </c>
      <c r="F39" s="2">
        <f t="shared" si="3"/>
        <v>8806</v>
      </c>
      <c r="G39" s="2">
        <f t="shared" si="3"/>
        <v>9356</v>
      </c>
      <c r="H39" s="2">
        <f t="shared" si="3"/>
        <v>5715</v>
      </c>
      <c r="I39" s="2">
        <f t="shared" si="3"/>
        <v>5957</v>
      </c>
      <c r="J39" s="2">
        <f t="shared" si="3"/>
        <v>7638</v>
      </c>
      <c r="K39" s="2">
        <f t="shared" si="3"/>
        <v>7867</v>
      </c>
      <c r="L39" s="2">
        <f t="shared" si="3"/>
        <v>7119</v>
      </c>
      <c r="M39" s="2">
        <f t="shared" si="3"/>
        <v>7862</v>
      </c>
      <c r="N39" s="2">
        <f t="shared" si="3"/>
        <v>8201</v>
      </c>
      <c r="O39" s="2">
        <f t="shared" si="3"/>
        <v>8730</v>
      </c>
      <c r="P39" s="2">
        <f t="shared" si="3"/>
        <v>9100</v>
      </c>
      <c r="Q39" s="2">
        <f t="shared" si="3"/>
        <v>9373</v>
      </c>
      <c r="R39" s="2">
        <f t="shared" si="3"/>
        <v>5491</v>
      </c>
      <c r="S39" s="2">
        <f t="shared" si="3"/>
        <v>6166</v>
      </c>
      <c r="T39" s="2">
        <f t="shared" si="3"/>
        <v>9406</v>
      </c>
      <c r="U39" s="2">
        <f t="shared" si="3"/>
        <v>9688</v>
      </c>
      <c r="V39" s="8">
        <f>MAX(V3:V36)</f>
        <v>24341</v>
      </c>
    </row>
    <row r="40" spans="1:22" ht="13" x14ac:dyDescent="0.3">
      <c r="A40" s="7" t="s">
        <v>203</v>
      </c>
      <c r="B40" s="2" cm="1">
        <f t="array" ref="B40">MIN(_xlfn._xlws.FILTER(B3:B36,(B3:B36)&lt;&gt;0))</f>
        <v>1600</v>
      </c>
      <c r="C40" s="2" cm="1">
        <f t="array" ref="C40">MIN(_xlfn._xlws.FILTER(C3:C36,(C3:C36)&lt;&gt;0))</f>
        <v>1600</v>
      </c>
      <c r="D40" s="2" cm="1">
        <f t="array" ref="D40">MIN(_xlfn._xlws.FILTER(D3:D36,(D3:D36)&lt;&gt;0))</f>
        <v>4335</v>
      </c>
      <c r="E40" s="2" cm="1">
        <f t="array" ref="E40">MIN(_xlfn._xlws.FILTER(E3:E36,(E3:E36)&lt;&gt;0))</f>
        <v>4335</v>
      </c>
      <c r="F40" s="2" cm="1">
        <f t="array" ref="F40">MIN(_xlfn._xlws.FILTER(F3:F36,(F3:F36)&lt;&gt;0))</f>
        <v>3758</v>
      </c>
      <c r="G40" s="2" cm="1">
        <f t="array" ref="G40">MIN(_xlfn._xlws.FILTER(G3:G36,(G3:G36)&lt;&gt;0))</f>
        <v>4564</v>
      </c>
      <c r="H40" s="2" cm="1">
        <f t="array" ref="H40">MIN(_xlfn._xlws.FILTER(H3:H36,(H3:H36)&lt;&gt;0))</f>
        <v>1060</v>
      </c>
      <c r="I40" s="2" cm="1">
        <f t="array" ref="I40">MIN(_xlfn._xlws.FILTER(I3:I36,(I3:I36)&lt;&gt;0))</f>
        <v>1092</v>
      </c>
      <c r="J40" s="2" cm="1">
        <f t="array" ref="J40">MIN(_xlfn._xlws.FILTER(J3:J36,(J3:J36)&lt;&gt;0))</f>
        <v>5086</v>
      </c>
      <c r="K40" s="2" cm="1">
        <f t="array" ref="K40">MIN(_xlfn._xlws.FILTER(K3:K36,(K3:K36)&lt;&gt;0))</f>
        <v>6216</v>
      </c>
      <c r="L40" s="2" cm="1">
        <f t="array" ref="L40">MIN(_xlfn._xlws.FILTER(L3:L36,(L3:L36)&lt;&gt;0))</f>
        <v>2052</v>
      </c>
      <c r="M40" s="2" cm="1">
        <f t="array" ref="M40">MIN(_xlfn._xlws.FILTER(M3:M36,(M3:M36)&lt;&gt;0))</f>
        <v>2052</v>
      </c>
      <c r="N40" s="2" cm="1">
        <f t="array" ref="N40">MIN(_xlfn._xlws.FILTER(N3:N36,(N3:N36)&lt;&gt;0))</f>
        <v>1971</v>
      </c>
      <c r="O40" s="2" cm="1">
        <f t="array" ref="O40">MIN(_xlfn._xlws.FILTER(O3:O36,(O3:O36)&lt;&gt;0))</f>
        <v>2517</v>
      </c>
      <c r="P40" s="2" cm="1">
        <f t="array" ref="P40">MIN(_xlfn._xlws.FILTER(P3:P36,(P3:P36)&lt;&gt;0))</f>
        <v>3499</v>
      </c>
      <c r="Q40" s="2" cm="1">
        <f t="array" ref="Q40">MIN(_xlfn._xlws.FILTER(Q3:Q36,(Q3:Q36)&lt;&gt;0))</f>
        <v>4027</v>
      </c>
      <c r="R40" s="2" cm="1">
        <f t="array" ref="R40">MIN(_xlfn._xlws.FILTER(R3:R36,(R3:R36)&lt;&gt;0))</f>
        <v>1079</v>
      </c>
      <c r="S40" s="2" cm="1">
        <f t="array" ref="S40">MIN(_xlfn._xlws.FILTER(S3:S36,(S3:S36)&lt;&gt;0))</f>
        <v>1154</v>
      </c>
      <c r="T40" s="2" cm="1">
        <f t="array" ref="T40">MIN(_xlfn._xlws.FILTER(T3:T36,(T3:T36)&lt;&gt;0))</f>
        <v>1600</v>
      </c>
      <c r="U40" s="2" cm="1">
        <f t="array" ref="U40">MIN(_xlfn._xlws.FILTER(U3:U36,(U3:U36)&lt;&gt;0))</f>
        <v>1920</v>
      </c>
      <c r="V40" s="8">
        <f>MIN(V3:V36)</f>
        <v>1135</v>
      </c>
    </row>
    <row r="41" spans="1:22" ht="13" x14ac:dyDescent="0.3">
      <c r="A41" s="7" t="s">
        <v>204</v>
      </c>
      <c r="B41" s="2">
        <f t="shared" ref="B41" si="4">MEDIAN(B3:B36)</f>
        <v>7531</v>
      </c>
      <c r="C41" s="2">
        <f t="shared" ref="C41:U41" si="5">MEDIAN(C3:C36)</f>
        <v>9332</v>
      </c>
      <c r="D41" s="2">
        <f t="shared" si="5"/>
        <v>6719.5</v>
      </c>
      <c r="E41" s="2">
        <f t="shared" si="5"/>
        <v>8323</v>
      </c>
      <c r="F41" s="2">
        <f t="shared" si="5"/>
        <v>5627</v>
      </c>
      <c r="G41" s="2">
        <f t="shared" si="5"/>
        <v>7700.5</v>
      </c>
      <c r="H41" s="2">
        <f t="shared" si="5"/>
        <v>3203.5</v>
      </c>
      <c r="I41" s="2">
        <f t="shared" si="5"/>
        <v>3857</v>
      </c>
      <c r="J41" s="2">
        <f t="shared" si="5"/>
        <v>6064</v>
      </c>
      <c r="K41" s="2">
        <f t="shared" si="5"/>
        <v>6353</v>
      </c>
      <c r="L41" s="2">
        <f t="shared" si="5"/>
        <v>4619</v>
      </c>
      <c r="M41" s="2">
        <f t="shared" si="5"/>
        <v>6073</v>
      </c>
      <c r="N41" s="2">
        <f t="shared" si="5"/>
        <v>5080</v>
      </c>
      <c r="O41" s="2">
        <f t="shared" si="5"/>
        <v>6439</v>
      </c>
      <c r="P41" s="2">
        <f t="shared" si="5"/>
        <v>5588</v>
      </c>
      <c r="Q41" s="2">
        <f t="shared" si="5"/>
        <v>6850.5</v>
      </c>
      <c r="R41" s="2">
        <f t="shared" si="5"/>
        <v>3409.5</v>
      </c>
      <c r="S41" s="2">
        <f t="shared" si="5"/>
        <v>4288</v>
      </c>
      <c r="T41" s="2">
        <f t="shared" si="5"/>
        <v>4643</v>
      </c>
      <c r="U41" s="2">
        <f t="shared" si="5"/>
        <v>6180</v>
      </c>
      <c r="V41" s="8">
        <f>MEDIAN(V3:V36)</f>
        <v>13415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4"/>
  <sheetViews>
    <sheetView workbookViewId="0">
      <pane xSplit="1" ySplit="2" topLeftCell="B3" activePane="bottomRight" state="frozen"/>
      <selection pane="topRight" activeCell="B1" sqref="B1"/>
      <selection pane="bottomLeft" activeCell="A2" sqref="A2"/>
      <selection pane="bottomRight" activeCell="B3" sqref="B3"/>
    </sheetView>
  </sheetViews>
  <sheetFormatPr defaultRowHeight="12.5" x14ac:dyDescent="0.25"/>
  <cols>
    <col min="1" max="1" width="52.7265625" bestFit="1" customWidth="1"/>
    <col min="2" max="22" width="11.7265625" customWidth="1"/>
  </cols>
  <sheetData>
    <row r="1" spans="1:22" ht="15" thickBot="1" x14ac:dyDescent="0.4">
      <c r="A1" s="11" t="s">
        <v>216</v>
      </c>
    </row>
    <row r="2" spans="1:22" s="6" customFormat="1" ht="91.5" thickBot="1" x14ac:dyDescent="0.35">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row>
    <row r="3" spans="1:22" ht="13.5" thickBot="1" x14ac:dyDescent="0.35">
      <c r="A3" s="1" t="s">
        <v>151</v>
      </c>
      <c r="B3" s="2">
        <v>8453</v>
      </c>
      <c r="C3" s="2">
        <v>11328</v>
      </c>
      <c r="D3" s="3" t="s">
        <v>23</v>
      </c>
      <c r="E3" s="3" t="s">
        <v>23</v>
      </c>
      <c r="F3" s="2">
        <v>6446</v>
      </c>
      <c r="G3" s="2">
        <v>7836</v>
      </c>
      <c r="H3" s="2">
        <v>3055</v>
      </c>
      <c r="I3" s="2">
        <v>3714</v>
      </c>
      <c r="J3" s="3" t="s">
        <v>23</v>
      </c>
      <c r="K3" s="3" t="s">
        <v>23</v>
      </c>
      <c r="L3" s="2">
        <v>5195</v>
      </c>
      <c r="M3" s="2">
        <v>6315</v>
      </c>
      <c r="N3" s="3" t="s">
        <v>23</v>
      </c>
      <c r="O3" s="3" t="s">
        <v>23</v>
      </c>
      <c r="P3" s="3" t="s">
        <v>23</v>
      </c>
      <c r="Q3" s="3" t="s">
        <v>23</v>
      </c>
      <c r="R3" s="2">
        <v>4232</v>
      </c>
      <c r="S3" s="2">
        <v>5144</v>
      </c>
      <c r="T3" s="2">
        <v>4263</v>
      </c>
      <c r="U3" s="2">
        <v>5182</v>
      </c>
      <c r="V3" s="4">
        <v>25668</v>
      </c>
    </row>
    <row r="4" spans="1:22" ht="13.5" thickBot="1" x14ac:dyDescent="0.35">
      <c r="A4" s="1" t="s">
        <v>189</v>
      </c>
      <c r="B4" s="2">
        <v>3520</v>
      </c>
      <c r="C4" s="2">
        <v>4359</v>
      </c>
      <c r="D4" s="3" t="s">
        <v>23</v>
      </c>
      <c r="E4" s="3" t="s">
        <v>23</v>
      </c>
      <c r="F4" s="3" t="s">
        <v>23</v>
      </c>
      <c r="G4" s="3" t="s">
        <v>23</v>
      </c>
      <c r="H4" s="2">
        <v>1254</v>
      </c>
      <c r="I4" s="2">
        <v>1400</v>
      </c>
      <c r="J4" s="3" t="s">
        <v>23</v>
      </c>
      <c r="K4" s="3" t="s">
        <v>23</v>
      </c>
      <c r="L4" s="3" t="s">
        <v>23</v>
      </c>
      <c r="M4" s="3" t="s">
        <v>23</v>
      </c>
      <c r="N4" s="3" t="s">
        <v>23</v>
      </c>
      <c r="O4" s="3" t="s">
        <v>23</v>
      </c>
      <c r="P4" s="3" t="s">
        <v>23</v>
      </c>
      <c r="Q4" s="3" t="s">
        <v>23</v>
      </c>
      <c r="R4" s="2">
        <v>1129</v>
      </c>
      <c r="S4" s="2">
        <v>1300</v>
      </c>
      <c r="T4" s="2">
        <v>1504</v>
      </c>
      <c r="U4" s="2">
        <v>1700</v>
      </c>
      <c r="V4" s="4">
        <v>26949</v>
      </c>
    </row>
    <row r="5" spans="1:22" ht="13.5" thickBot="1" x14ac:dyDescent="0.35">
      <c r="A5" s="1" t="s">
        <v>95</v>
      </c>
      <c r="B5" s="2">
        <v>11126</v>
      </c>
      <c r="C5" s="2">
        <v>13524</v>
      </c>
      <c r="D5" s="2">
        <v>6813</v>
      </c>
      <c r="E5" s="2">
        <v>8281</v>
      </c>
      <c r="F5" s="2">
        <v>5924</v>
      </c>
      <c r="G5" s="2">
        <v>7201</v>
      </c>
      <c r="H5" s="2">
        <v>3469</v>
      </c>
      <c r="I5" s="2">
        <v>4217</v>
      </c>
      <c r="J5" s="3" t="s">
        <v>23</v>
      </c>
      <c r="K5" s="3" t="s">
        <v>23</v>
      </c>
      <c r="L5" s="2">
        <v>4683</v>
      </c>
      <c r="M5" s="2">
        <v>5692</v>
      </c>
      <c r="N5" s="2">
        <v>5152</v>
      </c>
      <c r="O5" s="2">
        <v>6261</v>
      </c>
      <c r="P5" s="3" t="s">
        <v>23</v>
      </c>
      <c r="Q5" s="3" t="s">
        <v>23</v>
      </c>
      <c r="R5" s="2">
        <v>3816</v>
      </c>
      <c r="S5" s="2">
        <v>4638</v>
      </c>
      <c r="T5" s="2">
        <v>4502</v>
      </c>
      <c r="U5" s="2">
        <v>5472</v>
      </c>
      <c r="V5" s="4">
        <v>27111</v>
      </c>
    </row>
    <row r="6" spans="1:22" ht="13.5" thickBot="1" x14ac:dyDescent="0.35">
      <c r="A6" s="1" t="s">
        <v>188</v>
      </c>
      <c r="B6" s="2">
        <v>4388</v>
      </c>
      <c r="C6" s="2">
        <v>5755</v>
      </c>
      <c r="D6" s="3" t="s">
        <v>23</v>
      </c>
      <c r="E6" s="3" t="s">
        <v>23</v>
      </c>
      <c r="F6" s="3" t="s">
        <v>23</v>
      </c>
      <c r="G6" s="3" t="s">
        <v>23</v>
      </c>
      <c r="H6" s="2">
        <v>1394</v>
      </c>
      <c r="I6" s="2">
        <v>1805</v>
      </c>
      <c r="J6" s="3" t="s">
        <v>23</v>
      </c>
      <c r="K6" s="3" t="s">
        <v>23</v>
      </c>
      <c r="L6" s="3" t="s">
        <v>23</v>
      </c>
      <c r="M6" s="3" t="s">
        <v>23</v>
      </c>
      <c r="N6" s="3" t="s">
        <v>23</v>
      </c>
      <c r="O6" s="3" t="s">
        <v>23</v>
      </c>
      <c r="P6" s="3" t="s">
        <v>23</v>
      </c>
      <c r="Q6" s="3" t="s">
        <v>23</v>
      </c>
      <c r="R6" s="2">
        <v>1633</v>
      </c>
      <c r="S6" s="2">
        <v>2155</v>
      </c>
      <c r="T6" s="3" t="s">
        <v>23</v>
      </c>
      <c r="U6" s="3" t="s">
        <v>23</v>
      </c>
      <c r="V6" s="4">
        <v>27326</v>
      </c>
    </row>
    <row r="7" spans="1:22" ht="13.5" thickBot="1" x14ac:dyDescent="0.35">
      <c r="A7" s="1" t="s">
        <v>40</v>
      </c>
      <c r="B7" s="2">
        <v>15582</v>
      </c>
      <c r="C7" s="2">
        <v>15582</v>
      </c>
      <c r="D7" s="3" t="s">
        <v>23</v>
      </c>
      <c r="E7" s="3" t="s">
        <v>23</v>
      </c>
      <c r="F7" s="2">
        <v>8426</v>
      </c>
      <c r="G7" s="2">
        <v>10234</v>
      </c>
      <c r="H7" s="2">
        <v>4164</v>
      </c>
      <c r="I7" s="2">
        <v>5060</v>
      </c>
      <c r="J7" s="2">
        <v>5366</v>
      </c>
      <c r="K7" s="2">
        <v>6518</v>
      </c>
      <c r="L7" s="2">
        <v>5696</v>
      </c>
      <c r="M7" s="2">
        <v>6918</v>
      </c>
      <c r="N7" s="3" t="s">
        <v>23</v>
      </c>
      <c r="O7" s="3" t="s">
        <v>23</v>
      </c>
      <c r="P7" s="3" t="s">
        <v>23</v>
      </c>
      <c r="Q7" s="3" t="s">
        <v>23</v>
      </c>
      <c r="R7" s="3" t="s">
        <v>23</v>
      </c>
      <c r="S7" s="3" t="s">
        <v>23</v>
      </c>
      <c r="T7" s="3" t="s">
        <v>23</v>
      </c>
      <c r="U7" s="3" t="s">
        <v>23</v>
      </c>
      <c r="V7" s="4">
        <v>28382</v>
      </c>
    </row>
    <row r="8" spans="1:22" ht="13.5" thickBot="1" x14ac:dyDescent="0.35">
      <c r="A8" s="1" t="s">
        <v>149</v>
      </c>
      <c r="B8" s="2">
        <v>8500</v>
      </c>
      <c r="C8" s="2">
        <v>8500</v>
      </c>
      <c r="D8" s="2"/>
      <c r="E8" s="2"/>
      <c r="F8" s="2"/>
      <c r="G8" s="2"/>
      <c r="H8" s="2">
        <v>2253</v>
      </c>
      <c r="I8" s="3" t="s">
        <v>23</v>
      </c>
      <c r="J8" s="2">
        <v>5427</v>
      </c>
      <c r="K8" s="2">
        <v>5588</v>
      </c>
      <c r="L8" s="2">
        <v>2310</v>
      </c>
      <c r="M8" s="2">
        <v>3780</v>
      </c>
      <c r="N8" s="2">
        <v>2841</v>
      </c>
      <c r="O8" s="2">
        <v>6048</v>
      </c>
      <c r="P8" s="2">
        <v>4923</v>
      </c>
      <c r="Q8" s="2">
        <v>6552</v>
      </c>
      <c r="R8" s="2">
        <v>2276</v>
      </c>
      <c r="S8" s="2">
        <v>2772</v>
      </c>
      <c r="T8" s="2">
        <v>4545</v>
      </c>
      <c r="U8" s="2">
        <v>6048</v>
      </c>
      <c r="V8" s="4">
        <v>30691</v>
      </c>
    </row>
    <row r="9" spans="1:22" ht="13.5" thickBot="1" x14ac:dyDescent="0.35">
      <c r="A9" s="1" t="s">
        <v>81</v>
      </c>
      <c r="B9" s="2">
        <v>12170</v>
      </c>
      <c r="C9" s="2">
        <v>16429</v>
      </c>
      <c r="D9" s="3" t="s">
        <v>23</v>
      </c>
      <c r="E9" s="3" t="s">
        <v>23</v>
      </c>
      <c r="F9" s="2">
        <v>7998</v>
      </c>
      <c r="G9" s="2">
        <v>10798</v>
      </c>
      <c r="H9" s="2">
        <v>4443</v>
      </c>
      <c r="I9" s="2">
        <v>5772</v>
      </c>
      <c r="J9" s="3" t="s">
        <v>23</v>
      </c>
      <c r="K9" s="3" t="s">
        <v>23</v>
      </c>
      <c r="L9" s="2">
        <v>6422</v>
      </c>
      <c r="M9" s="2">
        <v>8296</v>
      </c>
      <c r="N9" s="3" t="s">
        <v>23</v>
      </c>
      <c r="O9" s="3" t="s">
        <v>23</v>
      </c>
      <c r="P9" s="3" t="s">
        <v>23</v>
      </c>
      <c r="Q9" s="3" t="s">
        <v>23</v>
      </c>
      <c r="R9" s="2">
        <v>4740</v>
      </c>
      <c r="S9" s="2">
        <v>6151</v>
      </c>
      <c r="T9" s="3" t="s">
        <v>23</v>
      </c>
      <c r="U9" s="3" t="s">
        <v>23</v>
      </c>
      <c r="V9" s="4">
        <v>30836</v>
      </c>
    </row>
    <row r="10" spans="1:22" ht="13.5" thickBot="1" x14ac:dyDescent="0.35">
      <c r="A10" s="1" t="s">
        <v>142</v>
      </c>
      <c r="B10" s="2">
        <v>9256</v>
      </c>
      <c r="C10" s="2">
        <v>11762</v>
      </c>
      <c r="D10" s="3" t="s">
        <v>23</v>
      </c>
      <c r="E10" s="3" t="s">
        <v>23</v>
      </c>
      <c r="F10" s="3" t="s">
        <v>23</v>
      </c>
      <c r="G10" s="3" t="s">
        <v>23</v>
      </c>
      <c r="H10" s="3" t="s">
        <v>23</v>
      </c>
      <c r="I10" s="3" t="s">
        <v>23</v>
      </c>
      <c r="J10" s="3" t="s">
        <v>23</v>
      </c>
      <c r="K10" s="3" t="s">
        <v>23</v>
      </c>
      <c r="L10" s="3" t="s">
        <v>23</v>
      </c>
      <c r="M10" s="3" t="s">
        <v>23</v>
      </c>
      <c r="N10" s="2">
        <v>5256</v>
      </c>
      <c r="O10" s="2">
        <v>6675</v>
      </c>
      <c r="P10" s="3" t="s">
        <v>23</v>
      </c>
      <c r="Q10" s="3" t="s">
        <v>23</v>
      </c>
      <c r="R10" s="2">
        <v>4263</v>
      </c>
      <c r="S10" s="2">
        <v>5415</v>
      </c>
      <c r="T10" s="2">
        <v>5256</v>
      </c>
      <c r="U10" s="2">
        <v>6675</v>
      </c>
      <c r="V10" s="4">
        <v>31073</v>
      </c>
    </row>
    <row r="11" spans="1:22" ht="13.5" thickBot="1" x14ac:dyDescent="0.35">
      <c r="A11" s="1" t="s">
        <v>90</v>
      </c>
      <c r="B11" s="2">
        <v>11349</v>
      </c>
      <c r="C11" s="2">
        <v>14099</v>
      </c>
      <c r="D11" s="2"/>
      <c r="E11" s="2"/>
      <c r="F11" s="2">
        <v>10274</v>
      </c>
      <c r="G11" s="2">
        <v>12764</v>
      </c>
      <c r="H11" s="2">
        <v>4382</v>
      </c>
      <c r="I11" s="2">
        <v>5429</v>
      </c>
      <c r="J11" s="2">
        <v>5733</v>
      </c>
      <c r="K11" s="2">
        <v>7102</v>
      </c>
      <c r="L11" s="2">
        <v>5907</v>
      </c>
      <c r="M11" s="2">
        <v>7317</v>
      </c>
      <c r="N11" s="2">
        <v>6460</v>
      </c>
      <c r="O11" s="2">
        <v>8003</v>
      </c>
      <c r="P11" s="2">
        <v>7110</v>
      </c>
      <c r="Q11" s="2">
        <v>8833</v>
      </c>
      <c r="R11" s="2">
        <v>4988</v>
      </c>
      <c r="S11" s="2">
        <v>6178</v>
      </c>
      <c r="T11" s="2">
        <v>6631</v>
      </c>
      <c r="U11" s="2">
        <v>8239</v>
      </c>
      <c r="V11" s="4">
        <v>33399</v>
      </c>
    </row>
    <row r="12" spans="1:22" ht="13.5" thickBot="1" x14ac:dyDescent="0.35">
      <c r="A12" s="1" t="s">
        <v>67</v>
      </c>
      <c r="B12" s="2">
        <v>13029</v>
      </c>
      <c r="C12" s="2">
        <v>18953</v>
      </c>
      <c r="D12" s="2">
        <v>10791</v>
      </c>
      <c r="E12" s="2">
        <v>15162</v>
      </c>
      <c r="F12" s="2">
        <v>7804</v>
      </c>
      <c r="G12" s="2">
        <v>9408</v>
      </c>
      <c r="H12" s="2"/>
      <c r="I12" s="2"/>
      <c r="J12" s="2"/>
      <c r="K12" s="2"/>
      <c r="L12" s="2">
        <v>6034</v>
      </c>
      <c r="M12" s="2">
        <v>7249</v>
      </c>
      <c r="N12" s="2">
        <v>6769</v>
      </c>
      <c r="O12" s="2">
        <v>8154</v>
      </c>
      <c r="P12" s="2"/>
      <c r="Q12" s="2"/>
      <c r="R12" s="2">
        <v>4703</v>
      </c>
      <c r="S12" s="2">
        <v>6761</v>
      </c>
      <c r="T12" s="2">
        <v>10546</v>
      </c>
      <c r="U12" s="2">
        <v>14204</v>
      </c>
      <c r="V12" s="4">
        <v>34825</v>
      </c>
    </row>
    <row r="13" spans="1:22" ht="13.5" thickBot="1" x14ac:dyDescent="0.35">
      <c r="A13" s="1" t="s">
        <v>161</v>
      </c>
      <c r="B13" s="2">
        <v>7794</v>
      </c>
      <c r="C13" s="2">
        <v>9572</v>
      </c>
      <c r="D13" s="2"/>
      <c r="E13" s="2"/>
      <c r="F13" s="2"/>
      <c r="G13" s="2"/>
      <c r="H13" s="2">
        <v>3074</v>
      </c>
      <c r="I13" s="2">
        <v>3640</v>
      </c>
      <c r="J13" s="2"/>
      <c r="K13" s="2"/>
      <c r="L13" s="2"/>
      <c r="M13" s="2"/>
      <c r="N13" s="2"/>
      <c r="O13" s="2"/>
      <c r="P13" s="2"/>
      <c r="Q13" s="2"/>
      <c r="R13" s="2">
        <v>2692</v>
      </c>
      <c r="S13" s="2">
        <v>3176</v>
      </c>
      <c r="T13" s="2">
        <v>4434</v>
      </c>
      <c r="U13" s="2">
        <v>4928</v>
      </c>
      <c r="V13" s="4">
        <v>34905</v>
      </c>
    </row>
    <row r="14" spans="1:22" ht="13.5" thickBot="1" x14ac:dyDescent="0.35">
      <c r="A14" s="1" t="s">
        <v>213</v>
      </c>
      <c r="B14" s="3" t="s">
        <v>200</v>
      </c>
      <c r="C14" s="3" t="s">
        <v>200</v>
      </c>
      <c r="D14" s="3" t="s">
        <v>200</v>
      </c>
      <c r="E14" s="3" t="s">
        <v>200</v>
      </c>
      <c r="F14" s="3" t="s">
        <v>200</v>
      </c>
      <c r="G14" s="3" t="s">
        <v>200</v>
      </c>
      <c r="H14" s="3" t="s">
        <v>200</v>
      </c>
      <c r="I14" s="3" t="s">
        <v>200</v>
      </c>
      <c r="J14" s="3" t="s">
        <v>200</v>
      </c>
      <c r="K14" s="3" t="s">
        <v>200</v>
      </c>
      <c r="L14" s="3" t="s">
        <v>200</v>
      </c>
      <c r="M14" s="3" t="s">
        <v>200</v>
      </c>
      <c r="N14" s="3" t="s">
        <v>200</v>
      </c>
      <c r="O14" s="3" t="s">
        <v>200</v>
      </c>
      <c r="P14" s="3" t="s">
        <v>200</v>
      </c>
      <c r="Q14" s="3" t="s">
        <v>200</v>
      </c>
      <c r="R14" s="3" t="s">
        <v>200</v>
      </c>
      <c r="S14" s="3" t="s">
        <v>200</v>
      </c>
      <c r="T14" s="3" t="s">
        <v>200</v>
      </c>
      <c r="U14" s="3" t="s">
        <v>200</v>
      </c>
      <c r="V14" s="4">
        <v>35981</v>
      </c>
    </row>
    <row r="15" spans="1:22" ht="13.5" thickBot="1" x14ac:dyDescent="0.35">
      <c r="A15" s="1" t="s">
        <v>55</v>
      </c>
      <c r="B15" s="2">
        <v>14203</v>
      </c>
      <c r="C15" s="2">
        <v>17302</v>
      </c>
      <c r="D15" s="2"/>
      <c r="E15" s="2"/>
      <c r="F15" s="2"/>
      <c r="G15" s="2"/>
      <c r="H15" s="2"/>
      <c r="I15" s="2"/>
      <c r="J15" s="2"/>
      <c r="K15" s="2"/>
      <c r="L15" s="2">
        <v>6162</v>
      </c>
      <c r="M15" s="2">
        <v>7441</v>
      </c>
      <c r="N15" s="2">
        <v>6784</v>
      </c>
      <c r="O15" s="2">
        <v>8238</v>
      </c>
      <c r="P15" s="2">
        <v>8390</v>
      </c>
      <c r="Q15" s="2">
        <v>10187</v>
      </c>
      <c r="R15" s="2">
        <v>4719</v>
      </c>
      <c r="S15" s="2">
        <v>5734</v>
      </c>
      <c r="T15" s="2">
        <v>6618</v>
      </c>
      <c r="U15" s="2">
        <v>7990</v>
      </c>
      <c r="V15" s="4">
        <v>37340</v>
      </c>
    </row>
    <row r="16" spans="1:22" ht="13.5" thickBot="1" x14ac:dyDescent="0.35">
      <c r="A16" s="1" t="s">
        <v>154</v>
      </c>
      <c r="B16" s="2">
        <v>8250</v>
      </c>
      <c r="C16" s="2">
        <v>8891</v>
      </c>
      <c r="D16" s="3" t="s">
        <v>23</v>
      </c>
      <c r="E16" s="3" t="s">
        <v>23</v>
      </c>
      <c r="F16" s="3" t="s">
        <v>23</v>
      </c>
      <c r="G16" s="3" t="s">
        <v>23</v>
      </c>
      <c r="H16" s="2">
        <v>1317</v>
      </c>
      <c r="I16" s="2">
        <v>1724</v>
      </c>
      <c r="J16" s="3" t="s">
        <v>23</v>
      </c>
      <c r="K16" s="3" t="s">
        <v>23</v>
      </c>
      <c r="L16" s="3" t="s">
        <v>23</v>
      </c>
      <c r="M16" s="3" t="s">
        <v>23</v>
      </c>
      <c r="N16" s="3" t="s">
        <v>23</v>
      </c>
      <c r="O16" s="3" t="s">
        <v>23</v>
      </c>
      <c r="P16" s="3" t="s">
        <v>23</v>
      </c>
      <c r="Q16" s="3" t="s">
        <v>23</v>
      </c>
      <c r="R16" s="2">
        <v>3353</v>
      </c>
      <c r="S16" s="2">
        <v>3609</v>
      </c>
      <c r="T16" s="2">
        <v>2833</v>
      </c>
      <c r="U16" s="2">
        <v>2833</v>
      </c>
      <c r="V16" s="4">
        <v>37377</v>
      </c>
    </row>
    <row r="17" spans="1:22" ht="13.5" thickBot="1" x14ac:dyDescent="0.35">
      <c r="A17" s="1" t="s">
        <v>140</v>
      </c>
      <c r="B17" s="2">
        <v>9345</v>
      </c>
      <c r="C17" s="2">
        <v>12523</v>
      </c>
      <c r="D17" s="3" t="s">
        <v>23</v>
      </c>
      <c r="E17" s="3" t="s">
        <v>23</v>
      </c>
      <c r="F17" s="2">
        <v>6403</v>
      </c>
      <c r="G17" s="2">
        <v>8580</v>
      </c>
      <c r="H17" s="2">
        <v>1364</v>
      </c>
      <c r="I17" s="2">
        <v>1828</v>
      </c>
      <c r="J17" s="3" t="s">
        <v>23</v>
      </c>
      <c r="K17" s="3" t="s">
        <v>23</v>
      </c>
      <c r="L17" s="2">
        <v>5247</v>
      </c>
      <c r="M17" s="2">
        <v>7032</v>
      </c>
      <c r="N17" s="3" t="s">
        <v>23</v>
      </c>
      <c r="O17" s="3" t="s">
        <v>23</v>
      </c>
      <c r="P17" s="3" t="s">
        <v>23</v>
      </c>
      <c r="Q17" s="3" t="s">
        <v>23</v>
      </c>
      <c r="R17" s="2">
        <v>2155</v>
      </c>
      <c r="S17" s="2">
        <v>2889</v>
      </c>
      <c r="T17" s="2">
        <v>5796</v>
      </c>
      <c r="U17" s="2">
        <v>7768</v>
      </c>
      <c r="V17" s="4">
        <v>38479</v>
      </c>
    </row>
    <row r="18" spans="1:22" ht="13.5" thickBot="1" x14ac:dyDescent="0.35">
      <c r="A18" s="1" t="s">
        <v>194</v>
      </c>
      <c r="B18" s="3" t="s">
        <v>23</v>
      </c>
      <c r="C18" s="3" t="s">
        <v>23</v>
      </c>
      <c r="D18" s="3" t="s">
        <v>23</v>
      </c>
      <c r="E18" s="3" t="s">
        <v>23</v>
      </c>
      <c r="F18" s="3" t="s">
        <v>23</v>
      </c>
      <c r="G18" s="3" t="s">
        <v>23</v>
      </c>
      <c r="H18" s="3" t="s">
        <v>23</v>
      </c>
      <c r="I18" s="3" t="s">
        <v>23</v>
      </c>
      <c r="J18" s="3" t="s">
        <v>23</v>
      </c>
      <c r="K18" s="3" t="s">
        <v>23</v>
      </c>
      <c r="L18" s="3" t="s">
        <v>23</v>
      </c>
      <c r="M18" s="3" t="s">
        <v>23</v>
      </c>
      <c r="N18" s="2">
        <v>2427</v>
      </c>
      <c r="O18" s="2">
        <v>2910</v>
      </c>
      <c r="P18" s="3" t="s">
        <v>23</v>
      </c>
      <c r="Q18" s="3" t="s">
        <v>23</v>
      </c>
      <c r="R18" s="2">
        <v>2427</v>
      </c>
      <c r="S18" s="2">
        <v>2769</v>
      </c>
      <c r="T18" s="2">
        <v>5407</v>
      </c>
      <c r="U18" s="2">
        <v>6572</v>
      </c>
      <c r="V18" s="4">
        <v>40485</v>
      </c>
    </row>
    <row r="19" spans="1:22" ht="13.5" thickBot="1" x14ac:dyDescent="0.35">
      <c r="A19" s="1" t="s">
        <v>86</v>
      </c>
      <c r="B19" s="2">
        <v>11667</v>
      </c>
      <c r="C19" s="2">
        <v>14890</v>
      </c>
      <c r="D19" s="2">
        <v>8257</v>
      </c>
      <c r="E19" s="2">
        <v>10538</v>
      </c>
      <c r="F19" s="2">
        <v>8055</v>
      </c>
      <c r="G19" s="2">
        <v>10281</v>
      </c>
      <c r="H19" s="2">
        <v>3394</v>
      </c>
      <c r="I19" s="2">
        <v>4332</v>
      </c>
      <c r="J19" s="3" t="s">
        <v>23</v>
      </c>
      <c r="K19" s="3" t="s">
        <v>23</v>
      </c>
      <c r="L19" s="2">
        <v>5562</v>
      </c>
      <c r="M19" s="2">
        <v>7099</v>
      </c>
      <c r="N19" s="3" t="s">
        <v>23</v>
      </c>
      <c r="O19" s="3" t="s">
        <v>23</v>
      </c>
      <c r="P19" s="3" t="s">
        <v>23</v>
      </c>
      <c r="Q19" s="3" t="s">
        <v>23</v>
      </c>
      <c r="R19" s="2">
        <v>4136</v>
      </c>
      <c r="S19" s="2">
        <v>5278</v>
      </c>
      <c r="T19" s="2">
        <v>6450</v>
      </c>
      <c r="U19" s="2">
        <v>8232</v>
      </c>
      <c r="V19" s="4">
        <v>43080</v>
      </c>
    </row>
    <row r="20" spans="1:22" ht="13.5" thickBot="1" x14ac:dyDescent="0.35">
      <c r="A20" s="1" t="s">
        <v>181</v>
      </c>
      <c r="B20" s="2">
        <v>5401</v>
      </c>
      <c r="C20" s="2">
        <v>6893</v>
      </c>
      <c r="D20" s="3" t="s">
        <v>23</v>
      </c>
      <c r="E20" s="3" t="s">
        <v>23</v>
      </c>
      <c r="F20" s="3" t="s">
        <v>23</v>
      </c>
      <c r="G20" s="3" t="s">
        <v>23</v>
      </c>
      <c r="H20" s="3" t="s">
        <v>23</v>
      </c>
      <c r="I20" s="3" t="s">
        <v>23</v>
      </c>
      <c r="J20" s="3" t="s">
        <v>23</v>
      </c>
      <c r="K20" s="3" t="s">
        <v>23</v>
      </c>
      <c r="L20" s="3" t="s">
        <v>23</v>
      </c>
      <c r="M20" s="3" t="s">
        <v>23</v>
      </c>
      <c r="N20" s="3" t="s">
        <v>23</v>
      </c>
      <c r="O20" s="3" t="s">
        <v>23</v>
      </c>
      <c r="P20" s="3" t="s">
        <v>23</v>
      </c>
      <c r="Q20" s="3" t="s">
        <v>23</v>
      </c>
      <c r="R20" s="2">
        <v>2657</v>
      </c>
      <c r="S20" s="2">
        <v>3312</v>
      </c>
      <c r="T20" s="3" t="s">
        <v>23</v>
      </c>
      <c r="U20" s="3" t="s">
        <v>23</v>
      </c>
      <c r="V20" s="4">
        <v>44330</v>
      </c>
    </row>
    <row r="21" spans="1:22" ht="13.5" thickBot="1" x14ac:dyDescent="0.35">
      <c r="A21" s="1" t="s">
        <v>138</v>
      </c>
      <c r="B21" s="2">
        <v>9371</v>
      </c>
      <c r="C21" s="2">
        <v>11499</v>
      </c>
      <c r="D21" s="3" t="s">
        <v>23</v>
      </c>
      <c r="E21" s="3" t="s">
        <v>23</v>
      </c>
      <c r="F21" s="2">
        <v>8685</v>
      </c>
      <c r="G21" s="2">
        <v>10657</v>
      </c>
      <c r="H21" s="2">
        <v>935</v>
      </c>
      <c r="I21" s="2">
        <v>1083</v>
      </c>
      <c r="J21" s="3" t="s">
        <v>23</v>
      </c>
      <c r="K21" s="3" t="s">
        <v>23</v>
      </c>
      <c r="L21" s="2">
        <v>5565</v>
      </c>
      <c r="M21" s="2">
        <v>6830</v>
      </c>
      <c r="N21" s="2">
        <v>6399</v>
      </c>
      <c r="O21" s="2">
        <v>7853</v>
      </c>
      <c r="P21" s="3" t="s">
        <v>23</v>
      </c>
      <c r="Q21" s="3" t="s">
        <v>23</v>
      </c>
      <c r="R21" s="2">
        <v>4872</v>
      </c>
      <c r="S21" s="2">
        <v>5978</v>
      </c>
      <c r="T21" s="2">
        <v>5601</v>
      </c>
      <c r="U21" s="2">
        <v>6873</v>
      </c>
      <c r="V21" s="4">
        <v>44936</v>
      </c>
    </row>
    <row r="22" spans="1:22" ht="13.5" thickBot="1" x14ac:dyDescent="0.35">
      <c r="A22" s="1" t="s">
        <v>26</v>
      </c>
      <c r="B22" s="2">
        <f>95000/12</f>
        <v>7916.666666666667</v>
      </c>
      <c r="C22" s="2">
        <f>100000/12</f>
        <v>8333.3333333333339</v>
      </c>
      <c r="D22" s="3" t="s">
        <v>23</v>
      </c>
      <c r="E22" s="3" t="s">
        <v>23</v>
      </c>
      <c r="F22" s="3" t="s">
        <v>23</v>
      </c>
      <c r="G22" s="3" t="s">
        <v>23</v>
      </c>
      <c r="H22" s="2">
        <v>1120</v>
      </c>
      <c r="I22" s="2">
        <v>1120</v>
      </c>
      <c r="J22" s="3" t="s">
        <v>23</v>
      </c>
      <c r="K22" s="3" t="s">
        <v>23</v>
      </c>
      <c r="L22" s="3" t="s">
        <v>23</v>
      </c>
      <c r="M22" s="3" t="s">
        <v>23</v>
      </c>
      <c r="N22" s="2">
        <v>4827</v>
      </c>
      <c r="O22" s="2">
        <v>6565</v>
      </c>
      <c r="P22" s="3" t="s">
        <v>23</v>
      </c>
      <c r="Q22" s="3" t="s">
        <v>23</v>
      </c>
      <c r="R22" s="2">
        <v>2578</v>
      </c>
      <c r="S22" s="2">
        <v>3464</v>
      </c>
      <c r="T22" s="2">
        <v>4827</v>
      </c>
      <c r="U22" s="2">
        <v>6565</v>
      </c>
      <c r="V22" s="4">
        <v>44997</v>
      </c>
    </row>
    <row r="23" spans="1:22" ht="13.5" thickBot="1" x14ac:dyDescent="0.35">
      <c r="A23" s="1" t="s">
        <v>169</v>
      </c>
      <c r="B23" s="2">
        <v>6910</v>
      </c>
      <c r="C23" s="2">
        <v>6910</v>
      </c>
      <c r="D23" s="3" t="s">
        <v>23</v>
      </c>
      <c r="E23" s="3" t="s">
        <v>23</v>
      </c>
      <c r="F23" s="3" t="s">
        <v>23</v>
      </c>
      <c r="G23" s="3" t="s">
        <v>23</v>
      </c>
      <c r="H23" s="2">
        <v>2601</v>
      </c>
      <c r="I23" s="2">
        <v>2866</v>
      </c>
      <c r="J23" s="3" t="s">
        <v>23</v>
      </c>
      <c r="K23" s="3" t="s">
        <v>23</v>
      </c>
      <c r="L23" s="3" t="s">
        <v>23</v>
      </c>
      <c r="M23" s="3" t="s">
        <v>23</v>
      </c>
      <c r="N23" s="3" t="s">
        <v>23</v>
      </c>
      <c r="O23" s="3" t="s">
        <v>23</v>
      </c>
      <c r="P23" s="3" t="s">
        <v>23</v>
      </c>
      <c r="Q23" s="3" t="s">
        <v>23</v>
      </c>
      <c r="R23" s="3" t="s">
        <v>23</v>
      </c>
      <c r="S23" s="3" t="s">
        <v>23</v>
      </c>
      <c r="T23" s="2">
        <v>3475</v>
      </c>
      <c r="U23" s="2">
        <v>3702</v>
      </c>
      <c r="V23" s="4">
        <v>45036</v>
      </c>
    </row>
    <row r="24" spans="1:22" ht="13.5" thickBot="1" x14ac:dyDescent="0.35">
      <c r="A24" s="1" t="s">
        <v>131</v>
      </c>
      <c r="B24" s="2">
        <v>9856</v>
      </c>
      <c r="C24" s="2">
        <v>13580</v>
      </c>
      <c r="D24" s="3" t="s">
        <v>23</v>
      </c>
      <c r="E24" s="3" t="s">
        <v>23</v>
      </c>
      <c r="F24" s="2">
        <v>6164</v>
      </c>
      <c r="G24" s="2">
        <v>8286</v>
      </c>
      <c r="H24" s="3" t="s">
        <v>23</v>
      </c>
      <c r="I24" s="3" t="s">
        <v>23</v>
      </c>
      <c r="J24" s="3" t="s">
        <v>23</v>
      </c>
      <c r="K24" s="3" t="s">
        <v>23</v>
      </c>
      <c r="L24" s="2">
        <v>5584</v>
      </c>
      <c r="M24" s="2">
        <v>7509</v>
      </c>
      <c r="N24" s="3" t="s">
        <v>23</v>
      </c>
      <c r="O24" s="3" t="s">
        <v>23</v>
      </c>
      <c r="P24" s="3" t="s">
        <v>23</v>
      </c>
      <c r="Q24" s="3" t="s">
        <v>23</v>
      </c>
      <c r="R24" s="2">
        <v>3207</v>
      </c>
      <c r="S24" s="2">
        <v>4316</v>
      </c>
      <c r="T24" s="2">
        <v>5867</v>
      </c>
      <c r="U24" s="2">
        <v>7888</v>
      </c>
      <c r="V24" s="4">
        <v>47754</v>
      </c>
    </row>
    <row r="25" spans="1:22" ht="13.5" thickBot="1" x14ac:dyDescent="0.35">
      <c r="A25" s="1" t="s">
        <v>107</v>
      </c>
      <c r="B25" s="2">
        <v>10601</v>
      </c>
      <c r="C25" s="2">
        <v>14215</v>
      </c>
      <c r="D25" s="3" t="s">
        <v>23</v>
      </c>
      <c r="E25" s="3" t="s">
        <v>23</v>
      </c>
      <c r="F25" s="2">
        <v>7868</v>
      </c>
      <c r="G25" s="2">
        <v>10544</v>
      </c>
      <c r="H25" s="2">
        <v>2727</v>
      </c>
      <c r="I25" s="2">
        <v>3314</v>
      </c>
      <c r="J25" s="3" t="s">
        <v>23</v>
      </c>
      <c r="K25" s="3" t="s">
        <v>23</v>
      </c>
      <c r="L25" s="3" t="s">
        <v>23</v>
      </c>
      <c r="M25" s="3" t="s">
        <v>23</v>
      </c>
      <c r="N25" s="3" t="s">
        <v>23</v>
      </c>
      <c r="O25" s="3" t="s">
        <v>23</v>
      </c>
      <c r="P25" s="3" t="s">
        <v>23</v>
      </c>
      <c r="Q25" s="3" t="s">
        <v>23</v>
      </c>
      <c r="R25" s="2">
        <v>3713</v>
      </c>
      <c r="S25" s="2">
        <v>4739</v>
      </c>
      <c r="T25" s="2">
        <v>6110</v>
      </c>
      <c r="U25" s="2">
        <v>8188</v>
      </c>
      <c r="V25" s="4">
        <v>48833</v>
      </c>
    </row>
    <row r="26" spans="1:22" ht="13.5" thickBot="1" x14ac:dyDescent="0.35">
      <c r="A26" s="1" t="s">
        <v>64</v>
      </c>
      <c r="B26" s="2">
        <v>13267</v>
      </c>
      <c r="C26" s="2">
        <v>13267</v>
      </c>
      <c r="D26" s="2">
        <v>6899</v>
      </c>
      <c r="E26" s="2">
        <v>8386</v>
      </c>
      <c r="F26" s="2">
        <v>5749</v>
      </c>
      <c r="G26" s="2">
        <v>6989</v>
      </c>
      <c r="H26" s="3" t="s">
        <v>23</v>
      </c>
      <c r="I26" s="3" t="s">
        <v>23</v>
      </c>
      <c r="J26" s="3" t="s">
        <v>23</v>
      </c>
      <c r="K26" s="3" t="s">
        <v>23</v>
      </c>
      <c r="L26" s="2">
        <v>5227</v>
      </c>
      <c r="M26" s="2">
        <v>6353</v>
      </c>
      <c r="N26" s="3" t="s">
        <v>23</v>
      </c>
      <c r="O26" s="3" t="s">
        <v>23</v>
      </c>
      <c r="P26" s="3" t="s">
        <v>23</v>
      </c>
      <c r="Q26" s="3" t="s">
        <v>23</v>
      </c>
      <c r="R26" s="2">
        <v>3614</v>
      </c>
      <c r="S26" s="2">
        <v>4393</v>
      </c>
      <c r="T26" s="2">
        <v>4568</v>
      </c>
      <c r="U26" s="2">
        <v>5553</v>
      </c>
      <c r="V26" s="4">
        <v>49587</v>
      </c>
    </row>
    <row r="27" spans="1:22" ht="13.5" thickBot="1" x14ac:dyDescent="0.35">
      <c r="A27" s="1" t="s">
        <v>155</v>
      </c>
      <c r="B27" s="2">
        <v>8088</v>
      </c>
      <c r="C27" s="2">
        <v>10839</v>
      </c>
      <c r="D27" s="3" t="s">
        <v>23</v>
      </c>
      <c r="E27" s="3" t="s">
        <v>23</v>
      </c>
      <c r="F27" s="3" t="s">
        <v>23</v>
      </c>
      <c r="G27" s="3" t="s">
        <v>23</v>
      </c>
      <c r="H27" s="3" t="s">
        <v>23</v>
      </c>
      <c r="I27" s="3" t="s">
        <v>23</v>
      </c>
      <c r="J27" s="2">
        <v>4581</v>
      </c>
      <c r="K27" s="2">
        <v>6139</v>
      </c>
      <c r="L27" s="2">
        <v>4117</v>
      </c>
      <c r="M27" s="2">
        <v>5517</v>
      </c>
      <c r="N27" s="2">
        <v>4539</v>
      </c>
      <c r="O27" s="2">
        <v>6083</v>
      </c>
      <c r="P27" s="3" t="s">
        <v>23</v>
      </c>
      <c r="Q27" s="3" t="s">
        <v>23</v>
      </c>
      <c r="R27" s="2">
        <v>3302</v>
      </c>
      <c r="S27" s="2">
        <v>4426</v>
      </c>
      <c r="T27" s="2">
        <v>5450</v>
      </c>
      <c r="U27" s="2">
        <v>7303</v>
      </c>
      <c r="V27" s="4">
        <v>49624</v>
      </c>
    </row>
    <row r="29" spans="1:22" ht="13" x14ac:dyDescent="0.3">
      <c r="A29" s="7" t="s">
        <v>201</v>
      </c>
      <c r="B29" s="2">
        <f t="shared" ref="B29" si="0">AVERAGE(B3:B27)</f>
        <v>9567.072463768116</v>
      </c>
      <c r="C29" s="2">
        <f t="shared" ref="C29:U29" si="1">AVERAGE(C3:C27)</f>
        <v>11695.884057971016</v>
      </c>
      <c r="D29" s="2">
        <f t="shared" si="1"/>
        <v>8190</v>
      </c>
      <c r="E29" s="2">
        <f t="shared" si="1"/>
        <v>10591.75</v>
      </c>
      <c r="F29" s="2">
        <f t="shared" si="1"/>
        <v>7483</v>
      </c>
      <c r="G29" s="2">
        <f t="shared" si="1"/>
        <v>9464.8333333333339</v>
      </c>
      <c r="H29" s="2">
        <f t="shared" si="1"/>
        <v>2559.125</v>
      </c>
      <c r="I29" s="2">
        <f t="shared" si="1"/>
        <v>3153.6</v>
      </c>
      <c r="J29" s="2">
        <f t="shared" si="1"/>
        <v>5276.75</v>
      </c>
      <c r="K29" s="2">
        <f t="shared" si="1"/>
        <v>6336.75</v>
      </c>
      <c r="L29" s="2">
        <f t="shared" si="1"/>
        <v>5265.0714285714284</v>
      </c>
      <c r="M29" s="2">
        <f t="shared" si="1"/>
        <v>6667.7142857142853</v>
      </c>
      <c r="N29" s="2">
        <f t="shared" si="1"/>
        <v>5145.3999999999996</v>
      </c>
      <c r="O29" s="2">
        <f t="shared" si="1"/>
        <v>6679</v>
      </c>
      <c r="P29" s="2">
        <f t="shared" si="1"/>
        <v>6807.666666666667</v>
      </c>
      <c r="Q29" s="2">
        <f t="shared" si="1"/>
        <v>8524</v>
      </c>
      <c r="R29" s="2">
        <f t="shared" si="1"/>
        <v>3418.409090909091</v>
      </c>
      <c r="S29" s="2">
        <f t="shared" si="1"/>
        <v>4299.863636363636</v>
      </c>
      <c r="T29" s="2">
        <f t="shared" si="1"/>
        <v>5234.1499999999996</v>
      </c>
      <c r="U29" s="2">
        <f t="shared" si="1"/>
        <v>6595.75</v>
      </c>
      <c r="V29" s="8">
        <f>AVERAGE(V3:V27)</f>
        <v>37560.160000000003</v>
      </c>
    </row>
    <row r="30" spans="1:22" ht="13" x14ac:dyDescent="0.3">
      <c r="A30" s="7" t="s">
        <v>202</v>
      </c>
      <c r="B30" s="2">
        <f t="shared" ref="B30" si="2">MAX(B3:B27)</f>
        <v>15582</v>
      </c>
      <c r="C30" s="2">
        <f t="shared" ref="C30:U30" si="3">MAX(C3:C27)</f>
        <v>18953</v>
      </c>
      <c r="D30" s="2">
        <f t="shared" si="3"/>
        <v>10791</v>
      </c>
      <c r="E30" s="2">
        <f t="shared" si="3"/>
        <v>15162</v>
      </c>
      <c r="F30" s="2">
        <f t="shared" si="3"/>
        <v>10274</v>
      </c>
      <c r="G30" s="2">
        <f t="shared" si="3"/>
        <v>12764</v>
      </c>
      <c r="H30" s="2">
        <f t="shared" si="3"/>
        <v>4443</v>
      </c>
      <c r="I30" s="2">
        <f t="shared" si="3"/>
        <v>5772</v>
      </c>
      <c r="J30" s="2">
        <f t="shared" si="3"/>
        <v>5733</v>
      </c>
      <c r="K30" s="2">
        <f t="shared" si="3"/>
        <v>7102</v>
      </c>
      <c r="L30" s="2">
        <f t="shared" si="3"/>
        <v>6422</v>
      </c>
      <c r="M30" s="2">
        <f t="shared" si="3"/>
        <v>8296</v>
      </c>
      <c r="N30" s="2">
        <f t="shared" si="3"/>
        <v>6784</v>
      </c>
      <c r="O30" s="2">
        <f t="shared" si="3"/>
        <v>8238</v>
      </c>
      <c r="P30" s="2">
        <f t="shared" si="3"/>
        <v>8390</v>
      </c>
      <c r="Q30" s="2">
        <f t="shared" si="3"/>
        <v>10187</v>
      </c>
      <c r="R30" s="2">
        <f t="shared" si="3"/>
        <v>4988</v>
      </c>
      <c r="S30" s="2">
        <f t="shared" si="3"/>
        <v>6761</v>
      </c>
      <c r="T30" s="2">
        <f t="shared" si="3"/>
        <v>10546</v>
      </c>
      <c r="U30" s="2">
        <f t="shared" si="3"/>
        <v>14204</v>
      </c>
      <c r="V30" s="8">
        <f>MAX(V3:V27)</f>
        <v>49624</v>
      </c>
    </row>
    <row r="31" spans="1:22" ht="13" x14ac:dyDescent="0.3">
      <c r="A31" s="7" t="s">
        <v>203</v>
      </c>
      <c r="B31" s="2" cm="1">
        <f t="array" ref="B31">MIN(_xlfn._xlws.FILTER(B3:B27,(B3:B27)&lt;&gt;0))</f>
        <v>3520</v>
      </c>
      <c r="C31" s="2" cm="1">
        <f t="array" ref="C31">MIN(_xlfn._xlws.FILTER(C3:C27,(C3:C27)&lt;&gt;0))</f>
        <v>4359</v>
      </c>
      <c r="D31" s="2" cm="1">
        <f t="array" ref="D31">MIN(_xlfn._xlws.FILTER(D3:D27,(D3:D27)&lt;&gt;0))</f>
        <v>6813</v>
      </c>
      <c r="E31" s="2" cm="1">
        <f t="array" ref="E31">MIN(_xlfn._xlws.FILTER(E3:E27,(E3:E27)&lt;&gt;0))</f>
        <v>8281</v>
      </c>
      <c r="F31" s="2" cm="1">
        <f t="array" ref="F31">MIN(_xlfn._xlws.FILTER(F3:F27,(F3:F27)&lt;&gt;0))</f>
        <v>5749</v>
      </c>
      <c r="G31" s="2" cm="1">
        <f t="array" ref="G31">MIN(_xlfn._xlws.FILTER(G3:G27,(G3:G27)&lt;&gt;0))</f>
        <v>6989</v>
      </c>
      <c r="H31" s="2" cm="1">
        <f t="array" ref="H31">MIN(_xlfn._xlws.FILTER(H3:H27,(H3:H27)&lt;&gt;0))</f>
        <v>935</v>
      </c>
      <c r="I31" s="2" cm="1">
        <f t="array" ref="I31">MIN(_xlfn._xlws.FILTER(I3:I27,(I3:I27)&lt;&gt;0))</f>
        <v>1083</v>
      </c>
      <c r="J31" s="2" cm="1">
        <f t="array" ref="J31">MIN(_xlfn._xlws.FILTER(J3:J27,(J3:J27)&lt;&gt;0))</f>
        <v>4581</v>
      </c>
      <c r="K31" s="2" cm="1">
        <f t="array" ref="K31">MIN(_xlfn._xlws.FILTER(K3:K27,(K3:K27)&lt;&gt;0))</f>
        <v>5588</v>
      </c>
      <c r="L31" s="2" cm="1">
        <f t="array" ref="L31">MIN(_xlfn._xlws.FILTER(L3:L27,(L3:L27)&lt;&gt;0))</f>
        <v>2310</v>
      </c>
      <c r="M31" s="2" cm="1">
        <f t="array" ref="M31">MIN(_xlfn._xlws.FILTER(M3:M27,(M3:M27)&lt;&gt;0))</f>
        <v>3780</v>
      </c>
      <c r="N31" s="2" cm="1">
        <f t="array" ref="N31">MIN(_xlfn._xlws.FILTER(N3:N27,(N3:N27)&lt;&gt;0))</f>
        <v>2427</v>
      </c>
      <c r="O31" s="2" cm="1">
        <f t="array" ref="O31">MIN(_xlfn._xlws.FILTER(O3:O27,(O3:O27)&lt;&gt;0))</f>
        <v>2910</v>
      </c>
      <c r="P31" s="2" cm="1">
        <f t="array" ref="P31">MIN(_xlfn._xlws.FILTER(P3:P27,(P3:P27)&lt;&gt;0))</f>
        <v>4923</v>
      </c>
      <c r="Q31" s="2" cm="1">
        <f t="array" ref="Q31">MIN(_xlfn._xlws.FILTER(Q3:Q27,(Q3:Q27)&lt;&gt;0))</f>
        <v>6552</v>
      </c>
      <c r="R31" s="2" cm="1">
        <f t="array" ref="R31">MIN(_xlfn._xlws.FILTER(R3:R27,(R3:R27)&lt;&gt;0))</f>
        <v>1129</v>
      </c>
      <c r="S31" s="2" cm="1">
        <f t="array" ref="S31">MIN(_xlfn._xlws.FILTER(S3:S27,(S3:S27)&lt;&gt;0))</f>
        <v>1300</v>
      </c>
      <c r="T31" s="2" cm="1">
        <f t="array" ref="T31">MIN(_xlfn._xlws.FILTER(T3:T27,(T3:T27)&lt;&gt;0))</f>
        <v>1504</v>
      </c>
      <c r="U31" s="2" cm="1">
        <f t="array" ref="U31">MIN(_xlfn._xlws.FILTER(U3:U27,(U3:U27)&lt;&gt;0))</f>
        <v>1700</v>
      </c>
      <c r="V31" s="8">
        <f>MIN(V3:V27)</f>
        <v>25668</v>
      </c>
    </row>
    <row r="32" spans="1:22" ht="13" x14ac:dyDescent="0.3">
      <c r="A32" s="7" t="s">
        <v>204</v>
      </c>
      <c r="B32" s="2">
        <f t="shared" ref="B32" si="4">MEDIAN(B3:B27)</f>
        <v>9345</v>
      </c>
      <c r="C32" s="2">
        <f t="shared" ref="C32:U32" si="5">MEDIAN(C3:C27)</f>
        <v>11762</v>
      </c>
      <c r="D32" s="2">
        <f t="shared" si="5"/>
        <v>7578</v>
      </c>
      <c r="E32" s="2">
        <f t="shared" si="5"/>
        <v>9462</v>
      </c>
      <c r="F32" s="2">
        <f t="shared" si="5"/>
        <v>7836</v>
      </c>
      <c r="G32" s="2">
        <f t="shared" si="5"/>
        <v>9821</v>
      </c>
      <c r="H32" s="2">
        <f t="shared" si="5"/>
        <v>2664</v>
      </c>
      <c r="I32" s="2">
        <f t="shared" si="5"/>
        <v>3314</v>
      </c>
      <c r="J32" s="2">
        <f t="shared" si="5"/>
        <v>5396.5</v>
      </c>
      <c r="K32" s="2">
        <f t="shared" si="5"/>
        <v>6328.5</v>
      </c>
      <c r="L32" s="2">
        <f t="shared" si="5"/>
        <v>5563.5</v>
      </c>
      <c r="M32" s="2">
        <f t="shared" si="5"/>
        <v>6975</v>
      </c>
      <c r="N32" s="2">
        <f t="shared" si="5"/>
        <v>5204</v>
      </c>
      <c r="O32" s="2">
        <f t="shared" si="5"/>
        <v>6620</v>
      </c>
      <c r="P32" s="2">
        <f t="shared" si="5"/>
        <v>7110</v>
      </c>
      <c r="Q32" s="2">
        <f t="shared" si="5"/>
        <v>8833</v>
      </c>
      <c r="R32" s="2">
        <f t="shared" si="5"/>
        <v>3483.5</v>
      </c>
      <c r="S32" s="2">
        <f t="shared" si="5"/>
        <v>4409.5</v>
      </c>
      <c r="T32" s="2">
        <f t="shared" si="5"/>
        <v>5331.5</v>
      </c>
      <c r="U32" s="2">
        <f t="shared" si="5"/>
        <v>6623.5</v>
      </c>
      <c r="V32" s="8">
        <f>MEDIAN(V3:V27)</f>
        <v>37340</v>
      </c>
    </row>
    <row r="34" spans="1:1" x14ac:dyDescent="0.25">
      <c r="A34" s="9" t="s">
        <v>206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6"/>
  <sheetViews>
    <sheetView zoomScaleNormal="100" workbookViewId="0">
      <pane xSplit="1" ySplit="2" topLeftCell="B3" activePane="bottomRight" state="frozen"/>
      <selection pane="topRight" activeCell="B1" sqref="B1"/>
      <selection pane="bottomLeft" activeCell="A2" sqref="A2"/>
      <selection pane="bottomRight"/>
    </sheetView>
  </sheetViews>
  <sheetFormatPr defaultRowHeight="12.5" x14ac:dyDescent="0.25"/>
  <cols>
    <col min="1" max="1" width="50.81640625" bestFit="1" customWidth="1"/>
    <col min="2" max="22" width="11.7265625" customWidth="1"/>
  </cols>
  <sheetData>
    <row r="1" spans="1:22" ht="15" thickBot="1" x14ac:dyDescent="0.4">
      <c r="A1" s="11" t="s">
        <v>217</v>
      </c>
    </row>
    <row r="2" spans="1:22" s="6" customFormat="1" ht="91.5" thickBot="1" x14ac:dyDescent="0.35">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row>
    <row r="3" spans="1:22" ht="13.5" thickBot="1" x14ac:dyDescent="0.35">
      <c r="A3" s="1" t="s">
        <v>134</v>
      </c>
      <c r="B3" s="2">
        <v>9567</v>
      </c>
      <c r="C3" s="2">
        <v>11947</v>
      </c>
      <c r="D3" s="2"/>
      <c r="E3" s="2"/>
      <c r="F3" s="2">
        <v>5419</v>
      </c>
      <c r="G3" s="2">
        <v>6769</v>
      </c>
      <c r="H3" s="2">
        <v>4131</v>
      </c>
      <c r="I3" s="2">
        <v>5075</v>
      </c>
      <c r="J3" s="2">
        <v>5562</v>
      </c>
      <c r="K3" s="2">
        <v>6935</v>
      </c>
      <c r="L3" s="2">
        <v>5562</v>
      </c>
      <c r="M3" s="2">
        <v>6935</v>
      </c>
      <c r="N3" s="2">
        <v>6614</v>
      </c>
      <c r="O3" s="2">
        <v>8247</v>
      </c>
      <c r="P3" s="2"/>
      <c r="Q3" s="2"/>
      <c r="R3" s="2">
        <v>4428</v>
      </c>
      <c r="S3" s="2">
        <v>5426</v>
      </c>
      <c r="T3" s="2">
        <v>6126</v>
      </c>
      <c r="U3" s="2">
        <v>7649</v>
      </c>
      <c r="V3" s="4">
        <v>50048</v>
      </c>
    </row>
    <row r="4" spans="1:22" ht="13.5" thickBot="1" x14ac:dyDescent="0.35">
      <c r="A4" s="1" t="s">
        <v>54</v>
      </c>
      <c r="B4" s="2">
        <v>14250</v>
      </c>
      <c r="C4" s="2">
        <v>14250</v>
      </c>
      <c r="D4" s="2">
        <v>8008</v>
      </c>
      <c r="E4" s="2">
        <v>10244</v>
      </c>
      <c r="F4" s="2">
        <v>3468</v>
      </c>
      <c r="G4" s="2">
        <v>4437</v>
      </c>
      <c r="H4" s="2">
        <v>2976</v>
      </c>
      <c r="I4" s="2">
        <v>3807</v>
      </c>
      <c r="J4" s="2">
        <v>5664</v>
      </c>
      <c r="K4" s="2">
        <v>7246</v>
      </c>
      <c r="L4" s="2">
        <v>4815</v>
      </c>
      <c r="M4" s="2">
        <v>6160</v>
      </c>
      <c r="N4" s="2">
        <v>5664</v>
      </c>
      <c r="O4" s="2">
        <v>7246</v>
      </c>
      <c r="P4" s="2"/>
      <c r="Q4" s="2"/>
      <c r="R4" s="2">
        <v>3920</v>
      </c>
      <c r="S4" s="2">
        <v>5015</v>
      </c>
      <c r="T4" s="2">
        <v>6229</v>
      </c>
      <c r="U4" s="2">
        <v>7969</v>
      </c>
      <c r="V4" s="4">
        <v>51173</v>
      </c>
    </row>
    <row r="5" spans="1:22" ht="13.5" thickBot="1" x14ac:dyDescent="0.35">
      <c r="A5" s="1" t="s">
        <v>93</v>
      </c>
      <c r="B5" s="2">
        <v>11170</v>
      </c>
      <c r="C5" s="2">
        <v>14969</v>
      </c>
      <c r="D5" s="3" t="s">
        <v>23</v>
      </c>
      <c r="E5" s="3" t="s">
        <v>23</v>
      </c>
      <c r="F5" s="3" t="s">
        <v>23</v>
      </c>
      <c r="G5" s="3" t="s">
        <v>23</v>
      </c>
      <c r="H5" s="2">
        <v>3248</v>
      </c>
      <c r="I5" s="2">
        <v>4353</v>
      </c>
      <c r="J5" s="2">
        <v>5310</v>
      </c>
      <c r="K5" s="2">
        <v>7116</v>
      </c>
      <c r="L5" s="3" t="s">
        <v>23</v>
      </c>
      <c r="M5" s="3" t="s">
        <v>23</v>
      </c>
      <c r="N5" s="3" t="s">
        <v>23</v>
      </c>
      <c r="O5" s="3" t="s">
        <v>23</v>
      </c>
      <c r="P5" s="2">
        <v>4952</v>
      </c>
      <c r="Q5" s="2">
        <v>6637</v>
      </c>
      <c r="R5" s="2">
        <v>3827</v>
      </c>
      <c r="S5" s="2">
        <v>5128</v>
      </c>
      <c r="T5" s="2">
        <v>4759</v>
      </c>
      <c r="U5" s="2">
        <v>6378</v>
      </c>
      <c r="V5" s="4">
        <v>51366</v>
      </c>
    </row>
    <row r="6" spans="1:22" ht="13.5" thickBot="1" x14ac:dyDescent="0.35">
      <c r="A6" s="1" t="s">
        <v>99</v>
      </c>
      <c r="B6" s="2">
        <v>10946</v>
      </c>
      <c r="C6" s="2">
        <v>13670</v>
      </c>
      <c r="D6" s="3" t="s">
        <v>23</v>
      </c>
      <c r="E6" s="3" t="s">
        <v>23</v>
      </c>
      <c r="F6" s="2">
        <v>7350</v>
      </c>
      <c r="G6" s="2">
        <v>8934</v>
      </c>
      <c r="H6" s="2">
        <v>3237</v>
      </c>
      <c r="I6" s="2">
        <v>3935</v>
      </c>
      <c r="J6" s="3" t="s">
        <v>23</v>
      </c>
      <c r="K6" s="3" t="s">
        <v>23</v>
      </c>
      <c r="L6" s="2">
        <v>4212</v>
      </c>
      <c r="M6" s="2">
        <v>5120</v>
      </c>
      <c r="N6" s="2">
        <v>4634</v>
      </c>
      <c r="O6" s="2">
        <v>5632</v>
      </c>
      <c r="P6" s="3" t="s">
        <v>23</v>
      </c>
      <c r="Q6" s="3" t="s">
        <v>23</v>
      </c>
      <c r="R6" s="2">
        <v>3561</v>
      </c>
      <c r="S6" s="2">
        <v>4328</v>
      </c>
      <c r="T6" s="2">
        <v>5127</v>
      </c>
      <c r="U6" s="2">
        <v>6232</v>
      </c>
      <c r="V6" s="4">
        <v>51540</v>
      </c>
    </row>
    <row r="7" spans="1:22" ht="13.5" thickBot="1" x14ac:dyDescent="0.35">
      <c r="A7" s="1" t="s">
        <v>157</v>
      </c>
      <c r="B7" s="2">
        <v>8032</v>
      </c>
      <c r="C7" s="2">
        <v>10253</v>
      </c>
      <c r="D7" s="3" t="s">
        <v>23</v>
      </c>
      <c r="E7" s="3" t="s">
        <v>23</v>
      </c>
      <c r="F7" s="3" t="s">
        <v>23</v>
      </c>
      <c r="G7" s="3" t="s">
        <v>23</v>
      </c>
      <c r="H7" s="2">
        <v>2241</v>
      </c>
      <c r="I7" s="2">
        <v>2868</v>
      </c>
      <c r="J7" s="3" t="s">
        <v>23</v>
      </c>
      <c r="K7" s="3" t="s">
        <v>23</v>
      </c>
      <c r="L7" s="3" t="s">
        <v>23</v>
      </c>
      <c r="M7" s="3" t="s">
        <v>23</v>
      </c>
      <c r="N7" s="3" t="s">
        <v>23</v>
      </c>
      <c r="O7" s="3" t="s">
        <v>23</v>
      </c>
      <c r="P7" s="3" t="s">
        <v>23</v>
      </c>
      <c r="Q7" s="3" t="s">
        <v>23</v>
      </c>
      <c r="R7" s="2">
        <v>2527</v>
      </c>
      <c r="S7" s="2">
        <v>3228</v>
      </c>
      <c r="T7" s="2">
        <v>3356</v>
      </c>
      <c r="U7" s="2">
        <v>4293</v>
      </c>
      <c r="V7" s="4">
        <v>52937</v>
      </c>
    </row>
    <row r="8" spans="1:22" ht="13.5" thickBot="1" x14ac:dyDescent="0.35">
      <c r="A8" s="1" t="s">
        <v>174</v>
      </c>
      <c r="B8" s="2">
        <v>6421</v>
      </c>
      <c r="C8" s="2">
        <v>7839</v>
      </c>
      <c r="D8" s="3" t="s">
        <v>23</v>
      </c>
      <c r="E8" s="3" t="s">
        <v>23</v>
      </c>
      <c r="F8" s="2">
        <v>5208</v>
      </c>
      <c r="G8" s="2">
        <v>6357</v>
      </c>
      <c r="H8" s="2">
        <v>2428</v>
      </c>
      <c r="I8" s="2">
        <v>2964</v>
      </c>
      <c r="J8" s="3" t="s">
        <v>23</v>
      </c>
      <c r="K8" s="3" t="s">
        <v>23</v>
      </c>
      <c r="L8" s="2">
        <v>3547</v>
      </c>
      <c r="M8" s="2">
        <v>4330</v>
      </c>
      <c r="N8" s="2">
        <v>3919</v>
      </c>
      <c r="O8" s="2">
        <v>4784</v>
      </c>
      <c r="P8" s="3" t="s">
        <v>23</v>
      </c>
      <c r="Q8" s="3" t="s">
        <v>23</v>
      </c>
      <c r="R8" s="2">
        <v>2552</v>
      </c>
      <c r="S8" s="2">
        <v>3803</v>
      </c>
      <c r="T8" s="2">
        <v>4713</v>
      </c>
      <c r="U8" s="2">
        <v>5754</v>
      </c>
      <c r="V8" s="4">
        <v>53465</v>
      </c>
    </row>
    <row r="9" spans="1:22" ht="13.5" thickBot="1" x14ac:dyDescent="0.35">
      <c r="A9" s="1" t="s">
        <v>191</v>
      </c>
      <c r="B9" s="2"/>
      <c r="C9" s="2"/>
      <c r="D9" s="2"/>
      <c r="E9" s="2"/>
      <c r="F9" s="2"/>
      <c r="G9" s="2"/>
      <c r="H9" s="2">
        <v>2433</v>
      </c>
      <c r="I9" s="2">
        <v>2817</v>
      </c>
      <c r="J9" s="2"/>
      <c r="K9" s="2"/>
      <c r="L9" s="2"/>
      <c r="M9" s="2"/>
      <c r="N9" s="2"/>
      <c r="O9" s="2"/>
      <c r="P9" s="2"/>
      <c r="Q9" s="2"/>
      <c r="R9" s="2">
        <v>2797</v>
      </c>
      <c r="S9" s="2">
        <v>3238</v>
      </c>
      <c r="T9" s="2">
        <v>5711</v>
      </c>
      <c r="U9" s="2">
        <v>8157</v>
      </c>
      <c r="V9" s="4">
        <v>54198</v>
      </c>
    </row>
    <row r="10" spans="1:22" ht="13.5" thickBot="1" x14ac:dyDescent="0.35">
      <c r="A10" s="1" t="s">
        <v>159</v>
      </c>
      <c r="B10" s="2">
        <v>7900</v>
      </c>
      <c r="C10" s="2">
        <v>10600</v>
      </c>
      <c r="D10" s="3" t="s">
        <v>23</v>
      </c>
      <c r="E10" s="3" t="s">
        <v>23</v>
      </c>
      <c r="F10" s="2">
        <v>4848</v>
      </c>
      <c r="G10" s="2">
        <v>5839</v>
      </c>
      <c r="H10" s="3" t="s">
        <v>23</v>
      </c>
      <c r="I10" s="3" t="s">
        <v>23</v>
      </c>
      <c r="J10" s="3" t="s">
        <v>23</v>
      </c>
      <c r="K10" s="3" t="s">
        <v>23</v>
      </c>
      <c r="L10" s="2">
        <v>4547</v>
      </c>
      <c r="M10" s="2">
        <v>5474</v>
      </c>
      <c r="N10" s="3" t="s">
        <v>23</v>
      </c>
      <c r="O10" s="3" t="s">
        <v>23</v>
      </c>
      <c r="P10" s="3" t="s">
        <v>23</v>
      </c>
      <c r="Q10" s="3" t="s">
        <v>23</v>
      </c>
      <c r="R10" s="2">
        <v>3661</v>
      </c>
      <c r="S10" s="2">
        <v>4397</v>
      </c>
      <c r="T10" s="2">
        <v>4156</v>
      </c>
      <c r="U10" s="2">
        <v>4998</v>
      </c>
      <c r="V10" s="4">
        <v>55656</v>
      </c>
    </row>
    <row r="11" spans="1:22" ht="13.5" thickBot="1" x14ac:dyDescent="0.35">
      <c r="A11" s="1" t="s">
        <v>105</v>
      </c>
      <c r="B11" s="2">
        <v>10652</v>
      </c>
      <c r="C11" s="2">
        <v>13303</v>
      </c>
      <c r="D11" s="3" t="s">
        <v>23</v>
      </c>
      <c r="E11" s="3" t="s">
        <v>23</v>
      </c>
      <c r="F11" s="2">
        <v>8117</v>
      </c>
      <c r="G11" s="2">
        <v>10139</v>
      </c>
      <c r="H11" s="2">
        <v>3584</v>
      </c>
      <c r="I11" s="2">
        <v>4475</v>
      </c>
      <c r="J11" s="2">
        <v>4939</v>
      </c>
      <c r="K11" s="2">
        <v>6169</v>
      </c>
      <c r="L11" s="2">
        <v>4939</v>
      </c>
      <c r="M11" s="2">
        <v>6169</v>
      </c>
      <c r="N11" s="2">
        <v>5589</v>
      </c>
      <c r="O11" s="2">
        <v>6979</v>
      </c>
      <c r="P11" s="2">
        <v>6979</v>
      </c>
      <c r="Q11" s="2">
        <v>8716</v>
      </c>
      <c r="R11" s="2">
        <v>4157</v>
      </c>
      <c r="S11" s="2">
        <v>5190</v>
      </c>
      <c r="T11" s="2">
        <v>4702</v>
      </c>
      <c r="U11" s="2">
        <v>5871</v>
      </c>
      <c r="V11" s="4">
        <v>57660</v>
      </c>
    </row>
    <row r="12" spans="1:22" ht="13.5" thickBot="1" x14ac:dyDescent="0.35">
      <c r="A12" s="1" t="s">
        <v>63</v>
      </c>
      <c r="B12" s="2">
        <v>13283</v>
      </c>
      <c r="C12" s="2">
        <v>16145</v>
      </c>
      <c r="D12" s="2">
        <v>10600</v>
      </c>
      <c r="E12" s="2">
        <v>12884</v>
      </c>
      <c r="F12" s="2">
        <v>6487</v>
      </c>
      <c r="G12" s="2">
        <v>7886</v>
      </c>
      <c r="H12" s="2">
        <v>2683</v>
      </c>
      <c r="I12" s="2">
        <v>3261</v>
      </c>
      <c r="J12" s="3" t="s">
        <v>23</v>
      </c>
      <c r="K12" s="3" t="s">
        <v>23</v>
      </c>
      <c r="L12" s="2">
        <v>5598</v>
      </c>
      <c r="M12" s="2">
        <v>6804</v>
      </c>
      <c r="N12" s="2">
        <v>5880</v>
      </c>
      <c r="O12" s="2">
        <v>7147</v>
      </c>
      <c r="P12" s="2">
        <v>6487</v>
      </c>
      <c r="Q12" s="2">
        <v>7886</v>
      </c>
      <c r="R12" s="2">
        <v>4168</v>
      </c>
      <c r="S12" s="2">
        <v>5067</v>
      </c>
      <c r="T12" s="2">
        <v>5647</v>
      </c>
      <c r="U12" s="2">
        <v>6864</v>
      </c>
      <c r="V12" s="4">
        <v>59016</v>
      </c>
    </row>
    <row r="13" spans="1:22" ht="13.5" thickBot="1" x14ac:dyDescent="0.35">
      <c r="A13" s="1" t="s">
        <v>176</v>
      </c>
      <c r="B13" s="2">
        <v>5708</v>
      </c>
      <c r="C13" s="2">
        <v>6965</v>
      </c>
      <c r="D13" s="3" t="s">
        <v>23</v>
      </c>
      <c r="E13" s="3" t="s">
        <v>23</v>
      </c>
      <c r="F13" s="3" t="s">
        <v>23</v>
      </c>
      <c r="G13" s="3" t="s">
        <v>23</v>
      </c>
      <c r="H13" s="3" t="s">
        <v>23</v>
      </c>
      <c r="I13" s="3" t="s">
        <v>23</v>
      </c>
      <c r="J13" s="3" t="s">
        <v>23</v>
      </c>
      <c r="K13" s="3" t="s">
        <v>23</v>
      </c>
      <c r="L13" s="3" t="s">
        <v>23</v>
      </c>
      <c r="M13" s="3" t="s">
        <v>23</v>
      </c>
      <c r="N13" s="3" t="s">
        <v>23</v>
      </c>
      <c r="O13" s="3" t="s">
        <v>23</v>
      </c>
      <c r="P13" s="3" t="s">
        <v>23</v>
      </c>
      <c r="Q13" s="3" t="s">
        <v>23</v>
      </c>
      <c r="R13" s="2"/>
      <c r="S13" s="2"/>
      <c r="T13" s="3" t="s">
        <v>23</v>
      </c>
      <c r="U13" s="3" t="s">
        <v>23</v>
      </c>
      <c r="V13" s="4">
        <v>59571</v>
      </c>
    </row>
    <row r="14" spans="1:22" ht="13.5" thickBot="1" x14ac:dyDescent="0.35">
      <c r="A14" s="1" t="s">
        <v>132</v>
      </c>
      <c r="B14" s="2">
        <v>9639</v>
      </c>
      <c r="C14" s="2">
        <v>12381</v>
      </c>
      <c r="D14" s="3" t="s">
        <v>23</v>
      </c>
      <c r="E14" s="3" t="s">
        <v>23</v>
      </c>
      <c r="F14" s="2">
        <v>6130</v>
      </c>
      <c r="G14" s="2">
        <v>7841</v>
      </c>
      <c r="H14" s="3" t="s">
        <v>23</v>
      </c>
      <c r="I14" s="3" t="s">
        <v>23</v>
      </c>
      <c r="J14" s="3" t="s">
        <v>23</v>
      </c>
      <c r="K14" s="3" t="s">
        <v>23</v>
      </c>
      <c r="L14" s="2">
        <v>5184</v>
      </c>
      <c r="M14" s="2">
        <v>6631</v>
      </c>
      <c r="N14" s="3" t="s">
        <v>23</v>
      </c>
      <c r="O14" s="3" t="s">
        <v>23</v>
      </c>
      <c r="P14" s="3" t="s">
        <v>23</v>
      </c>
      <c r="Q14" s="3" t="s">
        <v>23</v>
      </c>
      <c r="R14" s="2">
        <v>3807</v>
      </c>
      <c r="S14" s="2">
        <v>4870</v>
      </c>
      <c r="T14" s="3" t="s">
        <v>23</v>
      </c>
      <c r="U14" s="3" t="s">
        <v>23</v>
      </c>
      <c r="V14" s="4">
        <v>60380</v>
      </c>
    </row>
    <row r="15" spans="1:22" ht="13.5" thickBot="1" x14ac:dyDescent="0.35">
      <c r="A15" s="1" t="s">
        <v>91</v>
      </c>
      <c r="B15" s="2">
        <v>11220</v>
      </c>
      <c r="C15" s="2">
        <v>11672</v>
      </c>
      <c r="D15" s="3" t="s">
        <v>23</v>
      </c>
      <c r="E15" s="3" t="s">
        <v>23</v>
      </c>
      <c r="F15" s="3" t="s">
        <v>23</v>
      </c>
      <c r="G15" s="3" t="s">
        <v>23</v>
      </c>
      <c r="H15" s="2">
        <v>2756</v>
      </c>
      <c r="I15" s="2">
        <v>3666</v>
      </c>
      <c r="J15" s="3" t="s">
        <v>23</v>
      </c>
      <c r="K15" s="3" t="s">
        <v>23</v>
      </c>
      <c r="L15" s="2">
        <v>5110</v>
      </c>
      <c r="M15" s="2">
        <v>6796</v>
      </c>
      <c r="N15" s="3" t="s">
        <v>23</v>
      </c>
      <c r="O15" s="3" t="s">
        <v>23</v>
      </c>
      <c r="P15" s="2">
        <v>5876</v>
      </c>
      <c r="Q15" s="2">
        <v>7816</v>
      </c>
      <c r="R15" s="3" t="s">
        <v>23</v>
      </c>
      <c r="S15" s="3" t="s">
        <v>23</v>
      </c>
      <c r="T15" s="3" t="s">
        <v>23</v>
      </c>
      <c r="U15" s="3" t="s">
        <v>23</v>
      </c>
      <c r="V15" s="4">
        <v>60653</v>
      </c>
    </row>
    <row r="16" spans="1:22" ht="13.5" thickBot="1" x14ac:dyDescent="0.35">
      <c r="A16" s="1" t="s">
        <v>158</v>
      </c>
      <c r="B16" s="2">
        <v>8006</v>
      </c>
      <c r="C16" s="2">
        <v>10277</v>
      </c>
      <c r="D16" s="3" t="s">
        <v>23</v>
      </c>
      <c r="E16" s="3" t="s">
        <v>23</v>
      </c>
      <c r="F16" s="3" t="s">
        <v>23</v>
      </c>
      <c r="G16" s="3" t="s">
        <v>23</v>
      </c>
      <c r="H16" s="2">
        <v>2947</v>
      </c>
      <c r="I16" s="2">
        <v>3762</v>
      </c>
      <c r="J16" s="3" t="s">
        <v>23</v>
      </c>
      <c r="K16" s="3" t="s">
        <v>23</v>
      </c>
      <c r="L16" s="2">
        <v>4692</v>
      </c>
      <c r="M16" s="2">
        <v>5989</v>
      </c>
      <c r="N16" s="2">
        <v>5180</v>
      </c>
      <c r="O16" s="2">
        <v>6611</v>
      </c>
      <c r="P16" s="2">
        <v>5717</v>
      </c>
      <c r="Q16" s="2">
        <v>7297</v>
      </c>
      <c r="R16" s="2">
        <v>3951</v>
      </c>
      <c r="S16" s="2">
        <v>4583</v>
      </c>
      <c r="T16" s="2">
        <v>4485</v>
      </c>
      <c r="U16" s="2">
        <v>5724</v>
      </c>
      <c r="V16" s="4">
        <v>60978</v>
      </c>
    </row>
    <row r="17" spans="1:22" ht="13.5" thickBot="1" x14ac:dyDescent="0.35">
      <c r="A17" s="1" t="s">
        <v>137</v>
      </c>
      <c r="B17" s="2">
        <v>9454</v>
      </c>
      <c r="C17" s="2">
        <v>9454</v>
      </c>
      <c r="D17" s="3" t="s">
        <v>23</v>
      </c>
      <c r="E17" s="3" t="s">
        <v>23</v>
      </c>
      <c r="F17" s="3" t="s">
        <v>23</v>
      </c>
      <c r="G17" s="3" t="s">
        <v>23</v>
      </c>
      <c r="H17" s="2">
        <v>3657</v>
      </c>
      <c r="I17" s="2">
        <v>3657</v>
      </c>
      <c r="J17" s="3" t="s">
        <v>23</v>
      </c>
      <c r="K17" s="3" t="s">
        <v>23</v>
      </c>
      <c r="L17" s="2">
        <v>3564</v>
      </c>
      <c r="M17" s="2">
        <v>3564</v>
      </c>
      <c r="N17" s="2">
        <v>5075</v>
      </c>
      <c r="O17" s="2">
        <v>5075</v>
      </c>
      <c r="P17" s="3" t="s">
        <v>23</v>
      </c>
      <c r="Q17" s="3" t="s">
        <v>23</v>
      </c>
      <c r="R17" s="2">
        <v>4278</v>
      </c>
      <c r="S17" s="2">
        <v>4278</v>
      </c>
      <c r="T17" s="3" t="s">
        <v>23</v>
      </c>
      <c r="U17" s="3" t="s">
        <v>23</v>
      </c>
      <c r="V17" s="4">
        <v>61375</v>
      </c>
    </row>
    <row r="18" spans="1:22" ht="13.5" thickBot="1" x14ac:dyDescent="0.35">
      <c r="A18" s="1" t="s">
        <v>165</v>
      </c>
      <c r="B18" s="2">
        <v>7288</v>
      </c>
      <c r="C18" s="2">
        <v>13657</v>
      </c>
      <c r="D18" s="3" t="s">
        <v>23</v>
      </c>
      <c r="E18" s="3" t="s">
        <v>23</v>
      </c>
      <c r="F18" s="2">
        <v>3766</v>
      </c>
      <c r="G18" s="2">
        <v>8604</v>
      </c>
      <c r="H18" s="2">
        <v>3737</v>
      </c>
      <c r="I18" s="2">
        <v>4544</v>
      </c>
      <c r="J18" s="2">
        <v>3737</v>
      </c>
      <c r="K18" s="2">
        <v>4544</v>
      </c>
      <c r="L18" s="3" t="s">
        <v>23</v>
      </c>
      <c r="M18" s="3" t="s">
        <v>23</v>
      </c>
      <c r="N18" s="3" t="s">
        <v>23</v>
      </c>
      <c r="O18" s="3" t="s">
        <v>23</v>
      </c>
      <c r="P18" s="2">
        <v>5156</v>
      </c>
      <c r="Q18" s="2">
        <v>6269</v>
      </c>
      <c r="R18" s="3" t="s">
        <v>23</v>
      </c>
      <c r="S18" s="3" t="s">
        <v>23</v>
      </c>
      <c r="T18" s="3" t="s">
        <v>23</v>
      </c>
      <c r="U18" s="3" t="s">
        <v>23</v>
      </c>
      <c r="V18" s="4">
        <v>62749</v>
      </c>
    </row>
    <row r="19" spans="1:22" ht="13.5" thickBot="1" x14ac:dyDescent="0.35">
      <c r="A19" s="1" t="s">
        <v>172</v>
      </c>
      <c r="B19" s="2">
        <v>6521</v>
      </c>
      <c r="C19" s="2">
        <v>7925</v>
      </c>
      <c r="D19" s="3" t="s">
        <v>23</v>
      </c>
      <c r="E19" s="3" t="s">
        <v>23</v>
      </c>
      <c r="F19" s="3" t="s">
        <v>23</v>
      </c>
      <c r="G19" s="3" t="s">
        <v>23</v>
      </c>
      <c r="H19" s="2">
        <v>2426</v>
      </c>
      <c r="I19" s="2">
        <v>2950</v>
      </c>
      <c r="J19" s="3" t="s">
        <v>23</v>
      </c>
      <c r="K19" s="3" t="s">
        <v>23</v>
      </c>
      <c r="L19" s="3" t="s">
        <v>23</v>
      </c>
      <c r="M19" s="3" t="s">
        <v>23</v>
      </c>
      <c r="N19" s="3" t="s">
        <v>23</v>
      </c>
      <c r="O19" s="3" t="s">
        <v>23</v>
      </c>
      <c r="P19" s="3" t="s">
        <v>23</v>
      </c>
      <c r="Q19" s="3" t="s">
        <v>23</v>
      </c>
      <c r="R19" s="2">
        <v>2613</v>
      </c>
      <c r="S19" s="2">
        <v>3177</v>
      </c>
      <c r="T19" s="2">
        <v>2884</v>
      </c>
      <c r="U19" s="2">
        <v>3506</v>
      </c>
      <c r="V19" s="4">
        <v>63940</v>
      </c>
    </row>
    <row r="20" spans="1:22" ht="13.5" thickBot="1" x14ac:dyDescent="0.35">
      <c r="A20" s="1" t="s">
        <v>167</v>
      </c>
      <c r="B20" s="2">
        <v>7247</v>
      </c>
      <c r="C20" s="2">
        <v>7704</v>
      </c>
      <c r="D20" s="3" t="s">
        <v>23</v>
      </c>
      <c r="E20" s="3" t="s">
        <v>23</v>
      </c>
      <c r="F20" s="3" t="s">
        <v>23</v>
      </c>
      <c r="G20" s="3" t="s">
        <v>23</v>
      </c>
      <c r="H20" s="2">
        <v>2030</v>
      </c>
      <c r="I20" s="2">
        <v>2354</v>
      </c>
      <c r="J20" s="3" t="s">
        <v>23</v>
      </c>
      <c r="K20" s="3" t="s">
        <v>23</v>
      </c>
      <c r="L20" s="2">
        <v>2941</v>
      </c>
      <c r="M20" s="2">
        <v>3581</v>
      </c>
      <c r="N20" s="3" t="s">
        <v>23</v>
      </c>
      <c r="O20" s="3" t="s">
        <v>23</v>
      </c>
      <c r="P20" s="3" t="s">
        <v>23</v>
      </c>
      <c r="Q20" s="3" t="s">
        <v>23</v>
      </c>
      <c r="R20" s="2">
        <v>2941</v>
      </c>
      <c r="S20" s="2">
        <v>3581</v>
      </c>
      <c r="T20" s="3" t="s">
        <v>23</v>
      </c>
      <c r="U20" s="3" t="s">
        <v>23</v>
      </c>
      <c r="V20" s="4">
        <v>65354</v>
      </c>
    </row>
    <row r="21" spans="1:22" ht="13.5" thickBot="1" x14ac:dyDescent="0.35">
      <c r="A21" s="1" t="s">
        <v>146</v>
      </c>
      <c r="B21" s="2">
        <v>9042</v>
      </c>
      <c r="C21" s="2">
        <v>12788</v>
      </c>
      <c r="D21" s="3" t="s">
        <v>23</v>
      </c>
      <c r="E21" s="3" t="s">
        <v>23</v>
      </c>
      <c r="F21" s="3" t="s">
        <v>23</v>
      </c>
      <c r="G21" s="3" t="s">
        <v>23</v>
      </c>
      <c r="H21" s="2">
        <v>3394</v>
      </c>
      <c r="I21" s="2">
        <v>3871</v>
      </c>
      <c r="J21" s="3" t="s">
        <v>23</v>
      </c>
      <c r="K21" s="3" t="s">
        <v>23</v>
      </c>
      <c r="L21" s="3" t="s">
        <v>23</v>
      </c>
      <c r="M21" s="3" t="s">
        <v>23</v>
      </c>
      <c r="N21" s="2">
        <v>5069</v>
      </c>
      <c r="O21" s="2">
        <v>6546</v>
      </c>
      <c r="P21" s="2">
        <v>5776</v>
      </c>
      <c r="Q21" s="2">
        <v>7452</v>
      </c>
      <c r="R21" s="3" t="s">
        <v>23</v>
      </c>
      <c r="S21" s="3" t="s">
        <v>23</v>
      </c>
      <c r="T21" s="2">
        <v>4992</v>
      </c>
      <c r="U21" s="2">
        <v>6076</v>
      </c>
      <c r="V21" s="4">
        <v>66484</v>
      </c>
    </row>
    <row r="22" spans="1:22" ht="13.5" thickBot="1" x14ac:dyDescent="0.35">
      <c r="A22" s="1" t="s">
        <v>48</v>
      </c>
      <c r="B22" s="2">
        <v>14739</v>
      </c>
      <c r="C22" s="2">
        <v>14739</v>
      </c>
      <c r="D22" s="2">
        <v>11552</v>
      </c>
      <c r="E22" s="2">
        <v>14428</v>
      </c>
      <c r="F22" s="2">
        <v>10210</v>
      </c>
      <c r="G22" s="2">
        <v>12751</v>
      </c>
      <c r="H22" s="2">
        <v>3802</v>
      </c>
      <c r="I22" s="2">
        <v>4740</v>
      </c>
      <c r="J22" s="2">
        <v>7226</v>
      </c>
      <c r="K22" s="2">
        <v>9024</v>
      </c>
      <c r="L22" s="2">
        <v>6231</v>
      </c>
      <c r="M22" s="2">
        <v>7781</v>
      </c>
      <c r="N22" s="2">
        <v>6877</v>
      </c>
      <c r="O22" s="2">
        <v>8589</v>
      </c>
      <c r="P22" s="2">
        <v>7591</v>
      </c>
      <c r="Q22" s="2">
        <v>9481</v>
      </c>
      <c r="R22" s="2">
        <v>4867</v>
      </c>
      <c r="S22" s="2">
        <v>6079</v>
      </c>
      <c r="T22" s="2">
        <v>7591</v>
      </c>
      <c r="U22" s="2">
        <v>9481</v>
      </c>
      <c r="V22" s="4">
        <v>66912</v>
      </c>
    </row>
    <row r="23" spans="1:22" ht="13.5" thickBot="1" x14ac:dyDescent="0.35">
      <c r="A23" s="1" t="s">
        <v>34</v>
      </c>
      <c r="B23" s="2">
        <v>16371</v>
      </c>
      <c r="C23" s="2">
        <v>19810</v>
      </c>
      <c r="D23" s="2">
        <v>10424</v>
      </c>
      <c r="E23" s="2">
        <v>12672</v>
      </c>
      <c r="F23" s="2">
        <v>8268</v>
      </c>
      <c r="G23" s="2">
        <v>10048</v>
      </c>
      <c r="H23" s="2">
        <v>3101</v>
      </c>
      <c r="I23" s="2">
        <v>3770</v>
      </c>
      <c r="J23" s="3" t="s">
        <v>23</v>
      </c>
      <c r="K23" s="3" t="s">
        <v>23</v>
      </c>
      <c r="L23" s="2">
        <v>5524</v>
      </c>
      <c r="M23" s="2">
        <v>6713</v>
      </c>
      <c r="N23" s="2">
        <v>6079</v>
      </c>
      <c r="O23" s="2">
        <v>7387</v>
      </c>
      <c r="P23" s="2">
        <v>8268</v>
      </c>
      <c r="Q23" s="2">
        <v>10048</v>
      </c>
      <c r="R23" s="2">
        <v>4796</v>
      </c>
      <c r="S23" s="2">
        <v>5822</v>
      </c>
      <c r="T23" s="2">
        <v>8268</v>
      </c>
      <c r="U23" s="2">
        <v>10048</v>
      </c>
      <c r="V23" s="4">
        <v>67135</v>
      </c>
    </row>
    <row r="24" spans="1:22" ht="13.5" thickBot="1" x14ac:dyDescent="0.35">
      <c r="A24" s="1" t="s">
        <v>78</v>
      </c>
      <c r="B24" s="2">
        <v>12267</v>
      </c>
      <c r="C24" s="2">
        <v>18400</v>
      </c>
      <c r="D24" s="3" t="s">
        <v>23</v>
      </c>
      <c r="E24" s="3" t="s">
        <v>23</v>
      </c>
      <c r="F24" s="2">
        <v>8299</v>
      </c>
      <c r="G24" s="2">
        <v>12448</v>
      </c>
      <c r="H24" s="2">
        <v>1831</v>
      </c>
      <c r="I24" s="2">
        <v>2248</v>
      </c>
      <c r="J24" s="2">
        <v>4982</v>
      </c>
      <c r="K24" s="2">
        <v>6114</v>
      </c>
      <c r="L24" s="2">
        <v>5543</v>
      </c>
      <c r="M24" s="2">
        <v>6803</v>
      </c>
      <c r="N24" s="2">
        <v>6295</v>
      </c>
      <c r="O24" s="2">
        <v>7726</v>
      </c>
      <c r="P24" s="2">
        <v>6205</v>
      </c>
      <c r="Q24" s="2">
        <v>9306</v>
      </c>
      <c r="R24" s="2">
        <v>4715</v>
      </c>
      <c r="S24" s="2">
        <v>5784</v>
      </c>
      <c r="T24" s="2">
        <v>7245</v>
      </c>
      <c r="U24" s="2">
        <v>10866</v>
      </c>
      <c r="V24" s="4">
        <v>67657</v>
      </c>
    </row>
    <row r="25" spans="1:22" ht="13.5" thickBot="1" x14ac:dyDescent="0.35">
      <c r="A25" s="1" t="s">
        <v>79</v>
      </c>
      <c r="B25" s="2">
        <v>12262</v>
      </c>
      <c r="C25" s="2">
        <v>14905</v>
      </c>
      <c r="D25" s="2">
        <v>8525</v>
      </c>
      <c r="E25" s="2">
        <v>10362</v>
      </c>
      <c r="F25" s="2">
        <v>6501</v>
      </c>
      <c r="G25" s="2">
        <v>7902</v>
      </c>
      <c r="H25" s="2">
        <v>3219</v>
      </c>
      <c r="I25" s="2">
        <v>3912</v>
      </c>
      <c r="J25" s="2">
        <v>6501</v>
      </c>
      <c r="K25" s="2">
        <v>7902</v>
      </c>
      <c r="L25" s="2">
        <v>5149</v>
      </c>
      <c r="M25" s="2">
        <v>6258</v>
      </c>
      <c r="N25" s="2">
        <v>5909</v>
      </c>
      <c r="O25" s="2">
        <v>7182</v>
      </c>
      <c r="P25" s="2"/>
      <c r="Q25" s="2"/>
      <c r="R25" s="2">
        <v>4516</v>
      </c>
      <c r="S25" s="2">
        <v>5489</v>
      </c>
      <c r="T25" s="2"/>
      <c r="U25" s="2"/>
      <c r="V25" s="4">
        <v>67846</v>
      </c>
    </row>
    <row r="26" spans="1:22" ht="13.5" thickBot="1" x14ac:dyDescent="0.35">
      <c r="A26" s="1" t="s">
        <v>104</v>
      </c>
      <c r="B26" s="2">
        <v>10712</v>
      </c>
      <c r="C26" s="2">
        <v>10712</v>
      </c>
      <c r="D26" s="3" t="s">
        <v>23</v>
      </c>
      <c r="E26" s="3" t="s">
        <v>23</v>
      </c>
      <c r="F26" s="3" t="s">
        <v>23</v>
      </c>
      <c r="G26" s="3" t="s">
        <v>23</v>
      </c>
      <c r="H26" s="3" t="s">
        <v>23</v>
      </c>
      <c r="I26" s="3" t="s">
        <v>23</v>
      </c>
      <c r="J26" s="3" t="s">
        <v>23</v>
      </c>
      <c r="K26" s="3" t="s">
        <v>23</v>
      </c>
      <c r="L26" s="3" t="s">
        <v>23</v>
      </c>
      <c r="M26" s="3" t="s">
        <v>23</v>
      </c>
      <c r="N26" s="3" t="s">
        <v>23</v>
      </c>
      <c r="O26" s="3" t="s">
        <v>23</v>
      </c>
      <c r="P26" s="3" t="s">
        <v>23</v>
      </c>
      <c r="Q26" s="3" t="s">
        <v>23</v>
      </c>
      <c r="R26" s="2">
        <v>3245</v>
      </c>
      <c r="S26" s="2">
        <v>3947</v>
      </c>
      <c r="T26" s="3" t="s">
        <v>23</v>
      </c>
      <c r="U26" s="3" t="s">
        <v>23</v>
      </c>
      <c r="V26" s="4">
        <v>68751</v>
      </c>
    </row>
    <row r="27" spans="1:22" ht="13.5" thickBot="1" x14ac:dyDescent="0.35">
      <c r="A27" s="1" t="s">
        <v>197</v>
      </c>
      <c r="B27" s="3" t="s">
        <v>23</v>
      </c>
      <c r="C27" s="3" t="s">
        <v>23</v>
      </c>
      <c r="D27" s="3" t="s">
        <v>23</v>
      </c>
      <c r="E27" s="3" t="s">
        <v>23</v>
      </c>
      <c r="F27" s="3" t="s">
        <v>23</v>
      </c>
      <c r="G27" s="3" t="s">
        <v>23</v>
      </c>
      <c r="H27" s="3" t="s">
        <v>23</v>
      </c>
      <c r="I27" s="3" t="s">
        <v>23</v>
      </c>
      <c r="J27" s="3" t="s">
        <v>23</v>
      </c>
      <c r="K27" s="3" t="s">
        <v>23</v>
      </c>
      <c r="L27" s="3" t="s">
        <v>23</v>
      </c>
      <c r="M27" s="3" t="s">
        <v>23</v>
      </c>
      <c r="N27" s="3" t="s">
        <v>23</v>
      </c>
      <c r="O27" s="3" t="s">
        <v>23</v>
      </c>
      <c r="P27" s="2">
        <v>4679.82</v>
      </c>
      <c r="Q27" s="2">
        <v>5688.34</v>
      </c>
      <c r="R27" s="2">
        <v>3155.81</v>
      </c>
      <c r="S27" s="2">
        <v>4196.21</v>
      </c>
      <c r="T27" s="2">
        <v>6870.95</v>
      </c>
      <c r="U27" s="2">
        <v>8351.69</v>
      </c>
      <c r="V27" s="4">
        <v>69246</v>
      </c>
    </row>
    <row r="28" spans="1:22" ht="13.5" thickBot="1" x14ac:dyDescent="0.35">
      <c r="A28" s="1" t="s">
        <v>212</v>
      </c>
      <c r="B28" s="3" t="s">
        <v>200</v>
      </c>
      <c r="C28" s="3" t="s">
        <v>200</v>
      </c>
      <c r="D28" s="3" t="s">
        <v>200</v>
      </c>
      <c r="E28" s="3" t="s">
        <v>200</v>
      </c>
      <c r="F28" s="3" t="s">
        <v>200</v>
      </c>
      <c r="G28" s="3" t="s">
        <v>200</v>
      </c>
      <c r="H28" s="3" t="s">
        <v>200</v>
      </c>
      <c r="I28" s="3" t="s">
        <v>200</v>
      </c>
      <c r="J28" s="3" t="s">
        <v>200</v>
      </c>
      <c r="K28" s="3" t="s">
        <v>200</v>
      </c>
      <c r="L28" s="3" t="s">
        <v>200</v>
      </c>
      <c r="M28" s="3" t="s">
        <v>200</v>
      </c>
      <c r="N28" s="3" t="s">
        <v>200</v>
      </c>
      <c r="O28" s="3" t="s">
        <v>200</v>
      </c>
      <c r="P28" s="3" t="s">
        <v>200</v>
      </c>
      <c r="Q28" s="3" t="s">
        <v>200</v>
      </c>
      <c r="R28" s="3" t="s">
        <v>200</v>
      </c>
      <c r="S28" s="3" t="s">
        <v>200</v>
      </c>
      <c r="T28" s="3" t="s">
        <v>200</v>
      </c>
      <c r="U28" s="3" t="s">
        <v>200</v>
      </c>
      <c r="V28" s="4">
        <v>69708</v>
      </c>
    </row>
    <row r="29" spans="1:22" ht="13.5" thickBot="1" x14ac:dyDescent="0.35">
      <c r="A29" s="1" t="s">
        <v>44</v>
      </c>
      <c r="B29" s="2">
        <v>14905</v>
      </c>
      <c r="C29" s="2">
        <v>14905</v>
      </c>
      <c r="D29" s="3" t="s">
        <v>23</v>
      </c>
      <c r="E29" s="3" t="s">
        <v>23</v>
      </c>
      <c r="F29" s="2">
        <v>11157</v>
      </c>
      <c r="G29" s="2">
        <v>11157</v>
      </c>
      <c r="H29" s="2">
        <v>3607</v>
      </c>
      <c r="I29" s="2">
        <v>3607</v>
      </c>
      <c r="J29" s="2">
        <v>7485</v>
      </c>
      <c r="K29" s="2">
        <v>7485</v>
      </c>
      <c r="L29" s="3" t="s">
        <v>23</v>
      </c>
      <c r="M29" s="3" t="s">
        <v>23</v>
      </c>
      <c r="N29" s="2">
        <v>6576</v>
      </c>
      <c r="O29" s="2">
        <v>6576</v>
      </c>
      <c r="P29" s="2">
        <v>6883</v>
      </c>
      <c r="Q29" s="2">
        <v>6883</v>
      </c>
      <c r="R29" s="2">
        <v>3939</v>
      </c>
      <c r="S29" s="2">
        <v>4718</v>
      </c>
      <c r="T29" s="2">
        <v>6306</v>
      </c>
      <c r="U29" s="2">
        <v>6306</v>
      </c>
      <c r="V29" s="4">
        <v>71154</v>
      </c>
    </row>
    <row r="31" spans="1:22" ht="13" x14ac:dyDescent="0.3">
      <c r="A31" s="7" t="s">
        <v>201</v>
      </c>
      <c r="B31" s="2">
        <f t="shared" ref="B31" si="0">AVERAGE(B3:B29)</f>
        <v>10316.75</v>
      </c>
      <c r="C31" s="2">
        <f t="shared" ref="C31:U31" si="1">AVERAGE(C3:C29)</f>
        <v>12469.583333333334</v>
      </c>
      <c r="D31" s="2">
        <f t="shared" si="1"/>
        <v>9821.7999999999993</v>
      </c>
      <c r="E31" s="2">
        <f t="shared" si="1"/>
        <v>12118</v>
      </c>
      <c r="F31" s="2">
        <f t="shared" si="1"/>
        <v>6802</v>
      </c>
      <c r="G31" s="2">
        <f t="shared" si="1"/>
        <v>8650.8571428571431</v>
      </c>
      <c r="H31" s="2">
        <f t="shared" si="1"/>
        <v>3022.2857142857142</v>
      </c>
      <c r="I31" s="2">
        <f t="shared" si="1"/>
        <v>3649.3333333333335</v>
      </c>
      <c r="J31" s="2">
        <f t="shared" si="1"/>
        <v>5711.7777777777774</v>
      </c>
      <c r="K31" s="2">
        <f t="shared" si="1"/>
        <v>6948.333333333333</v>
      </c>
      <c r="L31" s="2">
        <f t="shared" si="1"/>
        <v>4822.375</v>
      </c>
      <c r="M31" s="2">
        <f t="shared" si="1"/>
        <v>5944.25</v>
      </c>
      <c r="N31" s="2">
        <f t="shared" si="1"/>
        <v>5668.5714285714284</v>
      </c>
      <c r="O31" s="2">
        <f t="shared" si="1"/>
        <v>6837.6428571428569</v>
      </c>
      <c r="P31" s="2">
        <f t="shared" si="1"/>
        <v>6214.1516666666676</v>
      </c>
      <c r="Q31" s="2">
        <f t="shared" si="1"/>
        <v>7789.9449999999997</v>
      </c>
      <c r="R31" s="2">
        <f t="shared" si="1"/>
        <v>3746.445909090909</v>
      </c>
      <c r="S31" s="2">
        <f t="shared" si="1"/>
        <v>4606.5550000000003</v>
      </c>
      <c r="T31" s="2">
        <f t="shared" si="1"/>
        <v>5509.3305555555553</v>
      </c>
      <c r="U31" s="2">
        <f t="shared" si="1"/>
        <v>6917.9827777777782</v>
      </c>
      <c r="V31" s="8">
        <f>AVERAGE(V3:V29)</f>
        <v>60998.222222222219</v>
      </c>
    </row>
    <row r="32" spans="1:22" ht="13" x14ac:dyDescent="0.3">
      <c r="A32" s="7" t="s">
        <v>202</v>
      </c>
      <c r="B32" s="2">
        <f t="shared" ref="B32" si="2">MAX(B3:B29)</f>
        <v>16371</v>
      </c>
      <c r="C32" s="2">
        <f t="shared" ref="C32:U32" si="3">MAX(C3:C29)</f>
        <v>19810</v>
      </c>
      <c r="D32" s="2">
        <f t="shared" si="3"/>
        <v>11552</v>
      </c>
      <c r="E32" s="2">
        <f t="shared" si="3"/>
        <v>14428</v>
      </c>
      <c r="F32" s="2">
        <f t="shared" si="3"/>
        <v>11157</v>
      </c>
      <c r="G32" s="2">
        <f t="shared" si="3"/>
        <v>12751</v>
      </c>
      <c r="H32" s="2">
        <f t="shared" si="3"/>
        <v>4131</v>
      </c>
      <c r="I32" s="2">
        <f t="shared" si="3"/>
        <v>5075</v>
      </c>
      <c r="J32" s="2">
        <f t="shared" si="3"/>
        <v>7485</v>
      </c>
      <c r="K32" s="2">
        <f t="shared" si="3"/>
        <v>9024</v>
      </c>
      <c r="L32" s="2">
        <f t="shared" si="3"/>
        <v>6231</v>
      </c>
      <c r="M32" s="2">
        <f t="shared" si="3"/>
        <v>7781</v>
      </c>
      <c r="N32" s="2">
        <f t="shared" si="3"/>
        <v>6877</v>
      </c>
      <c r="O32" s="2">
        <f t="shared" si="3"/>
        <v>8589</v>
      </c>
      <c r="P32" s="2">
        <f t="shared" si="3"/>
        <v>8268</v>
      </c>
      <c r="Q32" s="2">
        <f t="shared" si="3"/>
        <v>10048</v>
      </c>
      <c r="R32" s="2">
        <f t="shared" si="3"/>
        <v>4867</v>
      </c>
      <c r="S32" s="2">
        <f t="shared" si="3"/>
        <v>6079</v>
      </c>
      <c r="T32" s="2">
        <f t="shared" si="3"/>
        <v>8268</v>
      </c>
      <c r="U32" s="2">
        <f t="shared" si="3"/>
        <v>10866</v>
      </c>
      <c r="V32" s="8">
        <f>MAX(V3:V29)</f>
        <v>71154</v>
      </c>
    </row>
    <row r="33" spans="1:22" ht="13" x14ac:dyDescent="0.3">
      <c r="A33" s="7" t="s">
        <v>203</v>
      </c>
      <c r="B33" s="2" cm="1">
        <f t="array" ref="B33">MIN(_xlfn._xlws.FILTER(B3:B29,(B3:B29)&lt;&gt;0))</f>
        <v>5708</v>
      </c>
      <c r="C33" s="2" cm="1">
        <f t="array" ref="C33">MIN(_xlfn._xlws.FILTER(C3:C29,(C3:C29)&lt;&gt;0))</f>
        <v>6965</v>
      </c>
      <c r="D33" s="2" cm="1">
        <f t="array" ref="D33">MIN(_xlfn._xlws.FILTER(D3:D29,(D3:D29)&lt;&gt;0))</f>
        <v>8008</v>
      </c>
      <c r="E33" s="2" cm="1">
        <f t="array" ref="E33">MIN(_xlfn._xlws.FILTER(E3:E29,(E3:E29)&lt;&gt;0))</f>
        <v>10244</v>
      </c>
      <c r="F33" s="2" cm="1">
        <f t="array" ref="F33">MIN(_xlfn._xlws.FILTER(F3:F29,(F3:F29)&lt;&gt;0))</f>
        <v>3468</v>
      </c>
      <c r="G33" s="2" cm="1">
        <f t="array" ref="G33">MIN(_xlfn._xlws.FILTER(G3:G29,(G3:G29)&lt;&gt;0))</f>
        <v>4437</v>
      </c>
      <c r="H33" s="2" cm="1">
        <f t="array" ref="H33">MIN(_xlfn._xlws.FILTER(H3:H29,(H3:H29)&lt;&gt;0))</f>
        <v>1831</v>
      </c>
      <c r="I33" s="2" cm="1">
        <f t="array" ref="I33">MIN(_xlfn._xlws.FILTER(I3:I29,(I3:I29)&lt;&gt;0))</f>
        <v>2248</v>
      </c>
      <c r="J33" s="2" cm="1">
        <f t="array" ref="J33">MIN(_xlfn._xlws.FILTER(J3:J29,(J3:J29)&lt;&gt;0))</f>
        <v>3737</v>
      </c>
      <c r="K33" s="2" cm="1">
        <f t="array" ref="K33">MIN(_xlfn._xlws.FILTER(K3:K29,(K3:K29)&lt;&gt;0))</f>
        <v>4544</v>
      </c>
      <c r="L33" s="2" cm="1">
        <f t="array" ref="L33">MIN(_xlfn._xlws.FILTER(L3:L29,(L3:L29)&lt;&gt;0))</f>
        <v>2941</v>
      </c>
      <c r="M33" s="2" cm="1">
        <f t="array" ref="M33">MIN(_xlfn._xlws.FILTER(M3:M29,(M3:M29)&lt;&gt;0))</f>
        <v>3564</v>
      </c>
      <c r="N33" s="2" cm="1">
        <f t="array" ref="N33">MIN(_xlfn._xlws.FILTER(N3:N29,(N3:N29)&lt;&gt;0))</f>
        <v>3919</v>
      </c>
      <c r="O33" s="2" cm="1">
        <f t="array" ref="O33">MIN(_xlfn._xlws.FILTER(O3:O29,(O3:O29)&lt;&gt;0))</f>
        <v>4784</v>
      </c>
      <c r="P33" s="2" cm="1">
        <f t="array" ref="P33">MIN(_xlfn._xlws.FILTER(P3:P29,(P3:P29)&lt;&gt;0))</f>
        <v>4679.82</v>
      </c>
      <c r="Q33" s="2" cm="1">
        <f t="array" ref="Q33">MIN(_xlfn._xlws.FILTER(Q3:Q29,(Q3:Q29)&lt;&gt;0))</f>
        <v>5688.34</v>
      </c>
      <c r="R33" s="2" cm="1">
        <f t="array" ref="R33">MIN(_xlfn._xlws.FILTER(R3:R29,(R3:R29)&lt;&gt;0))</f>
        <v>2527</v>
      </c>
      <c r="S33" s="2" cm="1">
        <f t="array" ref="S33">MIN(_xlfn._xlws.FILTER(S3:S29,(S3:S29)&lt;&gt;0))</f>
        <v>3177</v>
      </c>
      <c r="T33" s="2" cm="1">
        <f t="array" ref="T33">MIN(_xlfn._xlws.FILTER(T3:T29,(T3:T29)&lt;&gt;0))</f>
        <v>2884</v>
      </c>
      <c r="U33" s="2" cm="1">
        <f t="array" ref="U33">MIN(_xlfn._xlws.FILTER(U3:U29,(U3:U29)&lt;&gt;0))</f>
        <v>3506</v>
      </c>
      <c r="V33" s="8">
        <f>MIN(V3:V29)</f>
        <v>50048</v>
      </c>
    </row>
    <row r="34" spans="1:22" ht="13" x14ac:dyDescent="0.3">
      <c r="A34" s="7" t="s">
        <v>204</v>
      </c>
      <c r="B34" s="2">
        <f t="shared" ref="B34" si="4">MEDIAN(B3:B29)</f>
        <v>10145.5</v>
      </c>
      <c r="C34" s="2">
        <f t="shared" ref="C34:U34" si="5">MEDIAN(C3:C29)</f>
        <v>12584.5</v>
      </c>
      <c r="D34" s="2">
        <f t="shared" si="5"/>
        <v>10424</v>
      </c>
      <c r="E34" s="2">
        <f t="shared" si="5"/>
        <v>12672</v>
      </c>
      <c r="F34" s="2">
        <f t="shared" si="5"/>
        <v>6494</v>
      </c>
      <c r="G34" s="2">
        <f t="shared" si="5"/>
        <v>8253</v>
      </c>
      <c r="H34" s="2">
        <f t="shared" si="5"/>
        <v>3101</v>
      </c>
      <c r="I34" s="2">
        <f t="shared" si="5"/>
        <v>3762</v>
      </c>
      <c r="J34" s="2">
        <f t="shared" si="5"/>
        <v>5562</v>
      </c>
      <c r="K34" s="2">
        <f t="shared" si="5"/>
        <v>7116</v>
      </c>
      <c r="L34" s="2">
        <f t="shared" si="5"/>
        <v>5024.5</v>
      </c>
      <c r="M34" s="2">
        <f t="shared" si="5"/>
        <v>6213.5</v>
      </c>
      <c r="N34" s="2">
        <f t="shared" si="5"/>
        <v>5772</v>
      </c>
      <c r="O34" s="2">
        <f t="shared" si="5"/>
        <v>7063</v>
      </c>
      <c r="P34" s="2">
        <f t="shared" si="5"/>
        <v>6040.5</v>
      </c>
      <c r="Q34" s="2">
        <f t="shared" si="5"/>
        <v>7634</v>
      </c>
      <c r="R34" s="2">
        <f t="shared" si="5"/>
        <v>3873.5</v>
      </c>
      <c r="S34" s="2">
        <f t="shared" si="5"/>
        <v>4650.5</v>
      </c>
      <c r="T34" s="2">
        <f t="shared" si="5"/>
        <v>5387</v>
      </c>
      <c r="U34" s="2">
        <f t="shared" si="5"/>
        <v>6342</v>
      </c>
      <c r="V34" s="8">
        <f>MEDIAN(V3:V29)</f>
        <v>60978</v>
      </c>
    </row>
    <row r="36" spans="1:22" x14ac:dyDescent="0.25">
      <c r="A36" s="9" t="s">
        <v>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7"/>
  <sheetViews>
    <sheetView workbookViewId="0">
      <pane xSplit="1" ySplit="2" topLeftCell="B3" activePane="bottomRight" state="frozen"/>
      <selection pane="topRight" activeCell="B1" sqref="B1"/>
      <selection pane="bottomLeft" activeCell="A2" sqref="A2"/>
      <selection pane="bottomRight"/>
    </sheetView>
  </sheetViews>
  <sheetFormatPr defaultRowHeight="12.5" x14ac:dyDescent="0.25"/>
  <cols>
    <col min="1" max="1" width="50.81640625" bestFit="1" customWidth="1"/>
    <col min="2" max="22" width="11.7265625" customWidth="1"/>
  </cols>
  <sheetData>
    <row r="1" spans="1:22" ht="15" thickBot="1" x14ac:dyDescent="0.4">
      <c r="A1" s="11" t="s">
        <v>218</v>
      </c>
    </row>
    <row r="2" spans="1:22" s="6" customFormat="1" ht="91.5" thickBot="1" x14ac:dyDescent="0.35">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row>
    <row r="3" spans="1:22" ht="13.5" thickBot="1" x14ac:dyDescent="0.35">
      <c r="A3" s="1" t="s">
        <v>36</v>
      </c>
      <c r="B3" s="2">
        <v>16197</v>
      </c>
      <c r="C3" s="2">
        <v>16197</v>
      </c>
      <c r="D3" s="2">
        <v>12752</v>
      </c>
      <c r="E3" s="2">
        <v>12752</v>
      </c>
      <c r="F3" s="2">
        <v>8021</v>
      </c>
      <c r="G3" s="2">
        <v>9750</v>
      </c>
      <c r="H3" s="2">
        <v>4936</v>
      </c>
      <c r="I3" s="2">
        <v>5997</v>
      </c>
      <c r="J3" s="3" t="s">
        <v>23</v>
      </c>
      <c r="K3" s="3" t="s">
        <v>23</v>
      </c>
      <c r="L3" s="3" t="s">
        <v>23</v>
      </c>
      <c r="M3" s="3" t="s">
        <v>23</v>
      </c>
      <c r="N3" s="2">
        <v>6940</v>
      </c>
      <c r="O3" s="2">
        <v>8436</v>
      </c>
      <c r="P3" s="3" t="s">
        <v>23</v>
      </c>
      <c r="Q3" s="3" t="s">
        <v>23</v>
      </c>
      <c r="R3" s="2">
        <v>5694</v>
      </c>
      <c r="S3" s="2">
        <v>6917</v>
      </c>
      <c r="T3" s="3" t="s">
        <v>23</v>
      </c>
      <c r="U3" s="3" t="s">
        <v>23</v>
      </c>
      <c r="V3" s="4">
        <v>78371</v>
      </c>
    </row>
    <row r="4" spans="1:22" ht="13.5" thickBot="1" x14ac:dyDescent="0.35">
      <c r="A4" s="1" t="s">
        <v>211</v>
      </c>
      <c r="B4" s="3" t="s">
        <v>200</v>
      </c>
      <c r="C4" s="3" t="s">
        <v>200</v>
      </c>
      <c r="D4" s="3" t="s">
        <v>200</v>
      </c>
      <c r="E4" s="3" t="s">
        <v>200</v>
      </c>
      <c r="F4" s="3" t="s">
        <v>200</v>
      </c>
      <c r="G4" s="3" t="s">
        <v>200</v>
      </c>
      <c r="H4" s="3" t="s">
        <v>200</v>
      </c>
      <c r="I4" s="3" t="s">
        <v>200</v>
      </c>
      <c r="J4" s="3" t="s">
        <v>200</v>
      </c>
      <c r="K4" s="3" t="s">
        <v>200</v>
      </c>
      <c r="L4" s="3" t="s">
        <v>200</v>
      </c>
      <c r="M4" s="3" t="s">
        <v>200</v>
      </c>
      <c r="N4" s="3" t="s">
        <v>200</v>
      </c>
      <c r="O4" s="3" t="s">
        <v>200</v>
      </c>
      <c r="P4" s="3" t="s">
        <v>200</v>
      </c>
      <c r="Q4" s="3" t="s">
        <v>200</v>
      </c>
      <c r="R4" s="3" t="s">
        <v>200</v>
      </c>
      <c r="S4" s="3" t="s">
        <v>200</v>
      </c>
      <c r="T4" s="3" t="s">
        <v>200</v>
      </c>
      <c r="U4" s="3" t="s">
        <v>200</v>
      </c>
      <c r="V4" s="4">
        <v>78513</v>
      </c>
    </row>
    <row r="5" spans="1:22" ht="13.5" thickBot="1" x14ac:dyDescent="0.35">
      <c r="A5" s="1" t="s">
        <v>198</v>
      </c>
      <c r="B5" s="3" t="s">
        <v>23</v>
      </c>
      <c r="C5" s="3" t="s">
        <v>23</v>
      </c>
      <c r="D5" s="3" t="s">
        <v>23</v>
      </c>
      <c r="E5" s="3" t="s">
        <v>23</v>
      </c>
      <c r="F5" s="3" t="s">
        <v>23</v>
      </c>
      <c r="G5" s="3" t="s">
        <v>23</v>
      </c>
      <c r="H5" s="2">
        <v>2609</v>
      </c>
      <c r="I5" s="2">
        <v>3392</v>
      </c>
      <c r="J5" s="3" t="s">
        <v>23</v>
      </c>
      <c r="K5" s="3" t="s">
        <v>23</v>
      </c>
      <c r="L5" s="3" t="s">
        <v>23</v>
      </c>
      <c r="M5" s="3" t="s">
        <v>23</v>
      </c>
      <c r="N5" s="2">
        <v>3943</v>
      </c>
      <c r="O5" s="2">
        <v>5126</v>
      </c>
      <c r="P5" s="3" t="s">
        <v>23</v>
      </c>
      <c r="Q5" s="3" t="s">
        <v>23</v>
      </c>
      <c r="R5" s="2">
        <v>3023</v>
      </c>
      <c r="S5" s="2">
        <v>3930</v>
      </c>
      <c r="T5" s="2">
        <v>5458</v>
      </c>
      <c r="U5" s="2">
        <v>7096</v>
      </c>
      <c r="V5" s="4">
        <v>79407</v>
      </c>
    </row>
    <row r="6" spans="1:22" ht="13.5" thickBot="1" x14ac:dyDescent="0.35">
      <c r="A6" s="1" t="s">
        <v>46</v>
      </c>
      <c r="B6" s="2">
        <v>14849</v>
      </c>
      <c r="C6" s="2">
        <v>18050</v>
      </c>
      <c r="D6" s="3" t="s">
        <v>23</v>
      </c>
      <c r="E6" s="3" t="s">
        <v>23</v>
      </c>
      <c r="F6" s="2">
        <v>8908</v>
      </c>
      <c r="G6" s="2">
        <v>10828</v>
      </c>
      <c r="H6" s="2">
        <v>3416</v>
      </c>
      <c r="I6" s="2">
        <v>4805</v>
      </c>
      <c r="J6" s="2">
        <v>8079</v>
      </c>
      <c r="K6" s="2">
        <v>9820</v>
      </c>
      <c r="L6" s="2">
        <v>4158</v>
      </c>
      <c r="M6" s="2">
        <v>5850</v>
      </c>
      <c r="N6" s="3" t="s">
        <v>23</v>
      </c>
      <c r="O6" s="3" t="s">
        <v>23</v>
      </c>
      <c r="P6" s="2">
        <v>4580</v>
      </c>
      <c r="Q6" s="2">
        <v>6446</v>
      </c>
      <c r="R6" s="2"/>
      <c r="S6" s="2"/>
      <c r="T6" s="2">
        <v>6330</v>
      </c>
      <c r="U6" s="2">
        <v>7694</v>
      </c>
      <c r="V6" s="4">
        <v>80884</v>
      </c>
    </row>
    <row r="7" spans="1:22" ht="13.5" thickBot="1" x14ac:dyDescent="0.35">
      <c r="A7" s="1" t="s">
        <v>141</v>
      </c>
      <c r="B7" s="2">
        <v>9291</v>
      </c>
      <c r="C7" s="2">
        <v>12716</v>
      </c>
      <c r="D7" s="2"/>
      <c r="E7" s="2"/>
      <c r="F7" s="2"/>
      <c r="G7" s="2"/>
      <c r="H7" s="2">
        <v>2915</v>
      </c>
      <c r="I7" s="2">
        <v>3990</v>
      </c>
      <c r="J7" s="2">
        <v>5531</v>
      </c>
      <c r="K7" s="2">
        <v>7569</v>
      </c>
      <c r="L7" s="2">
        <v>4912</v>
      </c>
      <c r="M7" s="2">
        <v>6722</v>
      </c>
      <c r="N7" s="2">
        <v>5531</v>
      </c>
      <c r="O7" s="2">
        <v>7569</v>
      </c>
      <c r="P7" s="2"/>
      <c r="Q7" s="2"/>
      <c r="R7" s="2">
        <v>3578</v>
      </c>
      <c r="S7" s="2">
        <v>4897</v>
      </c>
      <c r="T7" s="2">
        <v>5531</v>
      </c>
      <c r="U7" s="2">
        <v>7569</v>
      </c>
      <c r="V7" s="4">
        <v>81626</v>
      </c>
    </row>
    <row r="8" spans="1:22" ht="13.5" thickBot="1" x14ac:dyDescent="0.35">
      <c r="A8" s="1" t="s">
        <v>124</v>
      </c>
      <c r="B8" s="2">
        <v>10000</v>
      </c>
      <c r="C8" s="2">
        <v>12500</v>
      </c>
      <c r="D8" s="3" t="s">
        <v>23</v>
      </c>
      <c r="E8" s="3" t="s">
        <v>23</v>
      </c>
      <c r="F8" s="3" t="s">
        <v>23</v>
      </c>
      <c r="G8" s="3" t="s">
        <v>23</v>
      </c>
      <c r="H8" s="3" t="s">
        <v>23</v>
      </c>
      <c r="I8" s="3" t="s">
        <v>23</v>
      </c>
      <c r="J8" s="3" t="s">
        <v>23</v>
      </c>
      <c r="K8" s="3" t="s">
        <v>23</v>
      </c>
      <c r="L8" s="2">
        <v>4267</v>
      </c>
      <c r="M8" s="2">
        <v>6402</v>
      </c>
      <c r="N8" s="3" t="s">
        <v>23</v>
      </c>
      <c r="O8" s="3" t="s">
        <v>23</v>
      </c>
      <c r="P8" s="2">
        <v>5488</v>
      </c>
      <c r="Q8" s="2">
        <v>7593</v>
      </c>
      <c r="R8" s="2">
        <v>2980</v>
      </c>
      <c r="S8" s="2">
        <v>4124</v>
      </c>
      <c r="T8" s="3" t="s">
        <v>23</v>
      </c>
      <c r="U8" s="3" t="s">
        <v>23</v>
      </c>
      <c r="V8" s="4">
        <v>82303</v>
      </c>
    </row>
    <row r="9" spans="1:22" ht="13.5" thickBot="1" x14ac:dyDescent="0.35">
      <c r="A9" s="1" t="s">
        <v>57</v>
      </c>
      <c r="B9" s="2">
        <v>14154</v>
      </c>
      <c r="C9" s="2">
        <v>22722</v>
      </c>
      <c r="D9" s="3" t="s">
        <v>23</v>
      </c>
      <c r="E9" s="3" t="s">
        <v>23</v>
      </c>
      <c r="F9" s="2">
        <v>9620</v>
      </c>
      <c r="G9" s="2">
        <v>14430</v>
      </c>
      <c r="H9" s="3" t="s">
        <v>23</v>
      </c>
      <c r="I9" s="3" t="s">
        <v>23</v>
      </c>
      <c r="J9" s="3" t="s">
        <v>23</v>
      </c>
      <c r="K9" s="3" t="s">
        <v>23</v>
      </c>
      <c r="L9" s="2">
        <v>6237</v>
      </c>
      <c r="M9" s="2">
        <v>8438</v>
      </c>
      <c r="N9" s="2">
        <v>6886</v>
      </c>
      <c r="O9" s="2">
        <v>9317</v>
      </c>
      <c r="P9" s="2">
        <v>7573</v>
      </c>
      <c r="Q9" s="2">
        <v>10246</v>
      </c>
      <c r="R9" s="2">
        <v>5891</v>
      </c>
      <c r="S9" s="2">
        <v>7158</v>
      </c>
      <c r="T9" s="3" t="s">
        <v>23</v>
      </c>
      <c r="U9" s="3" t="s">
        <v>23</v>
      </c>
      <c r="V9" s="4">
        <v>82814</v>
      </c>
    </row>
    <row r="10" spans="1:22" ht="13.5" thickBot="1" x14ac:dyDescent="0.35">
      <c r="A10" s="1" t="s">
        <v>184</v>
      </c>
      <c r="B10" s="2">
        <v>5226</v>
      </c>
      <c r="C10" s="2">
        <v>5590</v>
      </c>
      <c r="D10" s="2"/>
      <c r="E10" s="2"/>
      <c r="F10" s="2"/>
      <c r="G10" s="2"/>
      <c r="H10" s="2">
        <v>2735</v>
      </c>
      <c r="I10" s="2">
        <v>4049</v>
      </c>
      <c r="J10" s="2"/>
      <c r="K10" s="2"/>
      <c r="L10" s="2">
        <v>4299</v>
      </c>
      <c r="M10" s="2">
        <v>5487</v>
      </c>
      <c r="N10" s="2">
        <v>4864</v>
      </c>
      <c r="O10" s="2">
        <v>6207</v>
      </c>
      <c r="P10" s="3" t="s">
        <v>23</v>
      </c>
      <c r="Q10" s="2"/>
      <c r="R10" s="2">
        <v>3500</v>
      </c>
      <c r="S10" s="2">
        <v>4813</v>
      </c>
      <c r="T10" s="2"/>
      <c r="U10" s="2"/>
      <c r="V10" s="4">
        <v>84525</v>
      </c>
    </row>
    <row r="11" spans="1:22" ht="13.5" thickBot="1" x14ac:dyDescent="0.35">
      <c r="A11" s="1" t="s">
        <v>53</v>
      </c>
      <c r="B11" s="2">
        <v>14355</v>
      </c>
      <c r="C11" s="2">
        <v>19320</v>
      </c>
      <c r="D11" s="3" t="s">
        <v>23</v>
      </c>
      <c r="E11" s="3" t="s">
        <v>23</v>
      </c>
      <c r="F11" s="2">
        <v>11189</v>
      </c>
      <c r="G11" s="2">
        <v>13422</v>
      </c>
      <c r="H11" s="2">
        <v>4857</v>
      </c>
      <c r="I11" s="2">
        <v>5901</v>
      </c>
      <c r="J11" s="2">
        <v>6956</v>
      </c>
      <c r="K11" s="2">
        <v>8455</v>
      </c>
      <c r="L11" s="2">
        <v>6549</v>
      </c>
      <c r="M11" s="2">
        <v>7961</v>
      </c>
      <c r="N11" s="2">
        <v>7200</v>
      </c>
      <c r="O11" s="2">
        <v>8756</v>
      </c>
      <c r="P11" s="3" t="s">
        <v>23</v>
      </c>
      <c r="Q11" s="3" t="s">
        <v>23</v>
      </c>
      <c r="R11" s="2">
        <v>5876</v>
      </c>
      <c r="S11" s="2">
        <v>7142</v>
      </c>
      <c r="T11" s="2">
        <v>11189</v>
      </c>
      <c r="U11" s="2">
        <v>13422</v>
      </c>
      <c r="V11" s="4">
        <v>85182</v>
      </c>
    </row>
    <row r="12" spans="1:22" ht="13.5" thickBot="1" x14ac:dyDescent="0.35">
      <c r="A12" s="1" t="s">
        <v>70</v>
      </c>
      <c r="B12" s="2">
        <v>12863</v>
      </c>
      <c r="C12" s="2">
        <v>19293</v>
      </c>
      <c r="D12" s="2">
        <v>10199</v>
      </c>
      <c r="E12" s="2">
        <v>12399</v>
      </c>
      <c r="F12" s="2">
        <v>6279</v>
      </c>
      <c r="G12" s="2">
        <v>8834</v>
      </c>
      <c r="H12" s="2">
        <v>3440</v>
      </c>
      <c r="I12" s="2">
        <v>4837</v>
      </c>
      <c r="J12" s="3" t="s">
        <v>23</v>
      </c>
      <c r="K12" s="3" t="s">
        <v>23</v>
      </c>
      <c r="L12" s="2">
        <v>5191</v>
      </c>
      <c r="M12" s="2">
        <v>7302</v>
      </c>
      <c r="N12" s="2">
        <v>5704</v>
      </c>
      <c r="O12" s="2">
        <v>8034</v>
      </c>
      <c r="P12" s="2">
        <v>5704</v>
      </c>
      <c r="Q12" s="2">
        <v>8034</v>
      </c>
      <c r="R12" s="2">
        <v>4415</v>
      </c>
      <c r="S12" s="2">
        <v>6209</v>
      </c>
      <c r="T12" s="2">
        <v>4943</v>
      </c>
      <c r="U12" s="2">
        <v>6955</v>
      </c>
      <c r="V12" s="4">
        <v>85865</v>
      </c>
    </row>
    <row r="13" spans="1:22" ht="13.5" thickBot="1" x14ac:dyDescent="0.35">
      <c r="A13" s="1" t="s">
        <v>114</v>
      </c>
      <c r="B13" s="2">
        <v>10281</v>
      </c>
      <c r="C13" s="2">
        <v>12850</v>
      </c>
      <c r="D13" s="2">
        <v>7484</v>
      </c>
      <c r="E13" s="2">
        <v>9727</v>
      </c>
      <c r="F13" s="2">
        <v>7127</v>
      </c>
      <c r="G13" s="2">
        <v>9264</v>
      </c>
      <c r="H13" s="2">
        <v>3126</v>
      </c>
      <c r="I13" s="2">
        <v>3990</v>
      </c>
      <c r="J13" s="3" t="s">
        <v>23</v>
      </c>
      <c r="K13" s="3" t="s">
        <v>23</v>
      </c>
      <c r="L13" s="2">
        <v>4545</v>
      </c>
      <c r="M13" s="2">
        <v>5800</v>
      </c>
      <c r="N13" s="2">
        <v>4996</v>
      </c>
      <c r="O13" s="2">
        <v>6377</v>
      </c>
      <c r="P13" s="2">
        <v>5265</v>
      </c>
      <c r="Q13" s="2">
        <v>6845</v>
      </c>
      <c r="R13" s="2">
        <v>3686</v>
      </c>
      <c r="S13" s="2">
        <v>4704</v>
      </c>
      <c r="T13" s="2">
        <v>5161</v>
      </c>
      <c r="U13" s="2">
        <v>6709</v>
      </c>
      <c r="V13" s="4">
        <v>86196</v>
      </c>
    </row>
    <row r="14" spans="1:22" ht="13.5" thickBot="1" x14ac:dyDescent="0.35">
      <c r="A14" s="1" t="s">
        <v>101</v>
      </c>
      <c r="B14" s="2">
        <v>10772</v>
      </c>
      <c r="C14" s="2">
        <v>14023</v>
      </c>
      <c r="D14" s="2">
        <v>7418</v>
      </c>
      <c r="E14" s="2">
        <v>9657</v>
      </c>
      <c r="F14" s="3" t="s">
        <v>23</v>
      </c>
      <c r="G14" s="3" t="s">
        <v>23</v>
      </c>
      <c r="H14" s="2">
        <v>3393</v>
      </c>
      <c r="I14" s="2">
        <v>4418</v>
      </c>
      <c r="J14" s="3" t="s">
        <v>23</v>
      </c>
      <c r="K14" s="3" t="s">
        <v>23</v>
      </c>
      <c r="L14" s="2">
        <v>4861</v>
      </c>
      <c r="M14" s="2">
        <v>6328</v>
      </c>
      <c r="N14" s="2">
        <v>5371</v>
      </c>
      <c r="O14" s="2">
        <v>6992</v>
      </c>
      <c r="P14" s="3" t="s">
        <v>23</v>
      </c>
      <c r="Q14" s="3" t="s">
        <v>23</v>
      </c>
      <c r="R14" s="2">
        <v>3979</v>
      </c>
      <c r="S14" s="2">
        <v>5180</v>
      </c>
      <c r="T14" s="3" t="s">
        <v>23</v>
      </c>
      <c r="U14" s="3" t="s">
        <v>23</v>
      </c>
      <c r="V14" s="4">
        <v>86258</v>
      </c>
    </row>
    <row r="15" spans="1:22" ht="13.5" thickBot="1" x14ac:dyDescent="0.35">
      <c r="A15" s="1" t="s">
        <v>143</v>
      </c>
      <c r="B15" s="2">
        <v>9180</v>
      </c>
      <c r="C15" s="2">
        <v>11159</v>
      </c>
      <c r="D15" s="2"/>
      <c r="E15" s="2"/>
      <c r="F15" s="2"/>
      <c r="G15" s="2"/>
      <c r="H15" s="2">
        <v>2289</v>
      </c>
      <c r="I15" s="2">
        <v>2782</v>
      </c>
      <c r="J15" s="2">
        <v>3829</v>
      </c>
      <c r="K15" s="2">
        <v>4654</v>
      </c>
      <c r="L15" s="2">
        <v>3920</v>
      </c>
      <c r="M15" s="2">
        <v>4766</v>
      </c>
      <c r="N15" s="2">
        <v>4326</v>
      </c>
      <c r="O15" s="2">
        <v>5259</v>
      </c>
      <c r="P15" s="2">
        <v>4770</v>
      </c>
      <c r="Q15" s="2">
        <v>5798</v>
      </c>
      <c r="R15" s="2">
        <v>2935</v>
      </c>
      <c r="S15" s="2">
        <v>3567</v>
      </c>
      <c r="T15" s="2">
        <v>5606</v>
      </c>
      <c r="U15" s="2">
        <v>7899</v>
      </c>
      <c r="V15" s="4">
        <v>86669</v>
      </c>
    </row>
    <row r="16" spans="1:22" ht="13.5" thickBot="1" x14ac:dyDescent="0.35">
      <c r="A16" s="1" t="s">
        <v>35</v>
      </c>
      <c r="B16" s="2">
        <v>16230</v>
      </c>
      <c r="C16" s="2">
        <v>16230</v>
      </c>
      <c r="D16" s="2">
        <v>13353</v>
      </c>
      <c r="E16" s="2">
        <v>13353</v>
      </c>
      <c r="F16" s="3" t="s">
        <v>23</v>
      </c>
      <c r="G16" s="3" t="s">
        <v>23</v>
      </c>
      <c r="H16" s="2">
        <v>3222</v>
      </c>
      <c r="I16" s="2">
        <v>3915</v>
      </c>
      <c r="J16" s="3" t="s">
        <v>23</v>
      </c>
      <c r="K16" s="3" t="s">
        <v>23</v>
      </c>
      <c r="L16" s="2">
        <v>6075</v>
      </c>
      <c r="M16" s="2">
        <v>7384</v>
      </c>
      <c r="N16" s="2">
        <v>7032</v>
      </c>
      <c r="O16" s="2">
        <v>8548</v>
      </c>
      <c r="P16" s="3" t="s">
        <v>23</v>
      </c>
      <c r="Q16" s="3" t="s">
        <v>23</v>
      </c>
      <c r="R16" s="2">
        <v>4318</v>
      </c>
      <c r="S16" s="2">
        <v>5614</v>
      </c>
      <c r="T16" s="3" t="s">
        <v>23</v>
      </c>
      <c r="U16" s="3" t="s">
        <v>23</v>
      </c>
      <c r="V16" s="4">
        <v>87289</v>
      </c>
    </row>
    <row r="17" spans="1:22" ht="13.5" thickBot="1" x14ac:dyDescent="0.35">
      <c r="A17" s="1" t="s">
        <v>43</v>
      </c>
      <c r="B17" s="2">
        <v>14969</v>
      </c>
      <c r="C17" s="2">
        <v>18711</v>
      </c>
      <c r="D17" s="3" t="s">
        <v>23</v>
      </c>
      <c r="E17" s="3" t="s">
        <v>23</v>
      </c>
      <c r="F17" s="2">
        <v>7040</v>
      </c>
      <c r="G17" s="2">
        <v>8800</v>
      </c>
      <c r="H17" s="2">
        <v>4486</v>
      </c>
      <c r="I17" s="2">
        <v>5453</v>
      </c>
      <c r="J17" s="3" t="s">
        <v>23</v>
      </c>
      <c r="K17" s="3" t="s">
        <v>23</v>
      </c>
      <c r="L17" s="2">
        <v>5450</v>
      </c>
      <c r="M17" s="2">
        <v>6254</v>
      </c>
      <c r="N17" s="2">
        <v>6059</v>
      </c>
      <c r="O17" s="2">
        <v>7365</v>
      </c>
      <c r="P17" s="3" t="s">
        <v>23</v>
      </c>
      <c r="Q17" s="3" t="s">
        <v>23</v>
      </c>
      <c r="R17" s="2">
        <v>5122</v>
      </c>
      <c r="S17" s="2">
        <v>6226</v>
      </c>
      <c r="T17" s="2">
        <v>5764</v>
      </c>
      <c r="U17" s="2">
        <v>7007</v>
      </c>
      <c r="V17" s="4">
        <v>91216</v>
      </c>
    </row>
    <row r="18" spans="1:22" ht="13.5" thickBot="1" x14ac:dyDescent="0.35">
      <c r="A18" s="1" t="s">
        <v>62</v>
      </c>
      <c r="B18" s="2">
        <v>13306</v>
      </c>
      <c r="C18" s="2">
        <v>16427</v>
      </c>
      <c r="D18" s="2">
        <v>10970</v>
      </c>
      <c r="E18" s="2">
        <v>13543</v>
      </c>
      <c r="F18" s="2">
        <v>10101</v>
      </c>
      <c r="G18" s="2">
        <v>12470</v>
      </c>
      <c r="H18" s="2">
        <v>4366</v>
      </c>
      <c r="I18" s="2">
        <v>5390</v>
      </c>
      <c r="J18" s="3" t="s">
        <v>23</v>
      </c>
      <c r="K18" s="3" t="s">
        <v>23</v>
      </c>
      <c r="L18" s="2">
        <v>5700</v>
      </c>
      <c r="M18" s="2">
        <v>7037</v>
      </c>
      <c r="N18" s="2">
        <v>6486</v>
      </c>
      <c r="O18" s="2">
        <v>8008</v>
      </c>
      <c r="P18" s="2">
        <v>7455</v>
      </c>
      <c r="Q18" s="2">
        <v>9204</v>
      </c>
      <c r="R18" s="2">
        <v>4978</v>
      </c>
      <c r="S18" s="2">
        <v>6146</v>
      </c>
      <c r="T18" s="2">
        <v>7889</v>
      </c>
      <c r="U18" s="2">
        <v>9740</v>
      </c>
      <c r="V18" s="4">
        <v>92968</v>
      </c>
    </row>
    <row r="19" spans="1:22" ht="13.5" thickBot="1" x14ac:dyDescent="0.35">
      <c r="A19" s="1" t="s">
        <v>94</v>
      </c>
      <c r="B19" s="2">
        <v>11145</v>
      </c>
      <c r="C19" s="2">
        <v>15458</v>
      </c>
      <c r="D19" s="2"/>
      <c r="E19" s="2"/>
      <c r="F19" s="2">
        <v>8685</v>
      </c>
      <c r="G19" s="2">
        <v>12147</v>
      </c>
      <c r="H19" s="2">
        <v>2780</v>
      </c>
      <c r="I19" s="2">
        <v>3828</v>
      </c>
      <c r="J19" s="3" t="s">
        <v>23</v>
      </c>
      <c r="K19" s="3" t="s">
        <v>23</v>
      </c>
      <c r="L19" s="2">
        <v>4172</v>
      </c>
      <c r="M19" s="2">
        <v>5889</v>
      </c>
      <c r="N19" s="2">
        <v>4610</v>
      </c>
      <c r="O19" s="2">
        <v>6506</v>
      </c>
      <c r="P19" s="2"/>
      <c r="Q19" s="2"/>
      <c r="R19" s="2">
        <v>3683</v>
      </c>
      <c r="S19" s="2">
        <v>5198</v>
      </c>
      <c r="T19" s="2"/>
      <c r="U19" s="2"/>
      <c r="V19" s="4">
        <v>94119</v>
      </c>
    </row>
    <row r="20" spans="1:22" ht="13.5" thickBot="1" x14ac:dyDescent="0.35">
      <c r="A20" s="1" t="s">
        <v>139</v>
      </c>
      <c r="B20" s="2">
        <v>9360</v>
      </c>
      <c r="C20" s="2">
        <v>11426</v>
      </c>
      <c r="D20" s="2">
        <v>4864</v>
      </c>
      <c r="E20" s="2">
        <v>5938</v>
      </c>
      <c r="F20" s="2"/>
      <c r="G20" s="2"/>
      <c r="H20" s="2">
        <v>2824</v>
      </c>
      <c r="I20" s="2">
        <v>3448</v>
      </c>
      <c r="J20" s="2"/>
      <c r="K20" s="2"/>
      <c r="L20" s="2">
        <v>4424</v>
      </c>
      <c r="M20" s="2">
        <v>5401</v>
      </c>
      <c r="N20" s="2">
        <v>4889</v>
      </c>
      <c r="O20" s="2">
        <v>5968</v>
      </c>
      <c r="P20" s="2">
        <v>5678</v>
      </c>
      <c r="Q20" s="2">
        <v>6931</v>
      </c>
      <c r="R20" s="2">
        <v>4004</v>
      </c>
      <c r="S20" s="2">
        <v>4889</v>
      </c>
      <c r="T20" s="2"/>
      <c r="U20" s="2"/>
      <c r="V20" s="4">
        <v>97466</v>
      </c>
    </row>
    <row r="22" spans="1:22" ht="13" x14ac:dyDescent="0.3">
      <c r="A22" s="7" t="s">
        <v>201</v>
      </c>
      <c r="B22" s="2">
        <f>AVERAGE(B3:B20)</f>
        <v>12011.125</v>
      </c>
      <c r="C22" s="2">
        <f t="shared" ref="C22:U22" si="0">AVERAGE(C3:C20)</f>
        <v>15167</v>
      </c>
      <c r="D22" s="2">
        <f t="shared" si="0"/>
        <v>9577.1428571428569</v>
      </c>
      <c r="E22" s="2">
        <f t="shared" si="0"/>
        <v>11052.714285714286</v>
      </c>
      <c r="F22" s="2">
        <f t="shared" si="0"/>
        <v>8552.2222222222226</v>
      </c>
      <c r="G22" s="2">
        <f t="shared" si="0"/>
        <v>11105</v>
      </c>
      <c r="H22" s="2">
        <f t="shared" si="0"/>
        <v>3426.2666666666669</v>
      </c>
      <c r="I22" s="2">
        <f t="shared" si="0"/>
        <v>4413</v>
      </c>
      <c r="J22" s="2">
        <f t="shared" si="0"/>
        <v>6098.75</v>
      </c>
      <c r="K22" s="2">
        <f t="shared" si="0"/>
        <v>7624.5</v>
      </c>
      <c r="L22" s="2">
        <f t="shared" si="0"/>
        <v>4984</v>
      </c>
      <c r="M22" s="2">
        <f t="shared" si="0"/>
        <v>6468.0666666666666</v>
      </c>
      <c r="N22" s="2">
        <f t="shared" si="0"/>
        <v>5655.8</v>
      </c>
      <c r="O22" s="2">
        <f t="shared" si="0"/>
        <v>7231.2</v>
      </c>
      <c r="P22" s="2">
        <f t="shared" si="0"/>
        <v>5814.125</v>
      </c>
      <c r="Q22" s="2">
        <f t="shared" si="0"/>
        <v>7637.125</v>
      </c>
      <c r="R22" s="2">
        <f t="shared" si="0"/>
        <v>4228.875</v>
      </c>
      <c r="S22" s="2">
        <f t="shared" si="0"/>
        <v>5419.625</v>
      </c>
      <c r="T22" s="2">
        <f t="shared" si="0"/>
        <v>6430.1111111111113</v>
      </c>
      <c r="U22" s="2">
        <f t="shared" si="0"/>
        <v>8232.3333333333339</v>
      </c>
      <c r="V22" s="8">
        <f>AVERAGE(V3:V20)</f>
        <v>85648.388888888891</v>
      </c>
    </row>
    <row r="23" spans="1:22" ht="13" x14ac:dyDescent="0.3">
      <c r="A23" s="7" t="s">
        <v>202</v>
      </c>
      <c r="B23" s="2">
        <f>MAX(B3:B20)</f>
        <v>16230</v>
      </c>
      <c r="C23" s="2">
        <f t="shared" ref="C23:U23" si="1">MAX(C3:C20)</f>
        <v>22722</v>
      </c>
      <c r="D23" s="2">
        <f t="shared" si="1"/>
        <v>13353</v>
      </c>
      <c r="E23" s="2">
        <f t="shared" si="1"/>
        <v>13543</v>
      </c>
      <c r="F23" s="2">
        <f t="shared" si="1"/>
        <v>11189</v>
      </c>
      <c r="G23" s="2">
        <f t="shared" si="1"/>
        <v>14430</v>
      </c>
      <c r="H23" s="2">
        <f t="shared" si="1"/>
        <v>4936</v>
      </c>
      <c r="I23" s="2">
        <f t="shared" si="1"/>
        <v>5997</v>
      </c>
      <c r="J23" s="2">
        <f t="shared" si="1"/>
        <v>8079</v>
      </c>
      <c r="K23" s="2">
        <f t="shared" si="1"/>
        <v>9820</v>
      </c>
      <c r="L23" s="2">
        <f t="shared" si="1"/>
        <v>6549</v>
      </c>
      <c r="M23" s="2">
        <f t="shared" si="1"/>
        <v>8438</v>
      </c>
      <c r="N23" s="2">
        <f t="shared" si="1"/>
        <v>7200</v>
      </c>
      <c r="O23" s="2">
        <f t="shared" si="1"/>
        <v>9317</v>
      </c>
      <c r="P23" s="2">
        <f t="shared" si="1"/>
        <v>7573</v>
      </c>
      <c r="Q23" s="2">
        <f t="shared" si="1"/>
        <v>10246</v>
      </c>
      <c r="R23" s="2">
        <f t="shared" si="1"/>
        <v>5891</v>
      </c>
      <c r="S23" s="2">
        <f t="shared" si="1"/>
        <v>7158</v>
      </c>
      <c r="T23" s="2">
        <f t="shared" si="1"/>
        <v>11189</v>
      </c>
      <c r="U23" s="2">
        <f t="shared" si="1"/>
        <v>13422</v>
      </c>
      <c r="V23" s="8">
        <f>MAX(V3:V20)</f>
        <v>97466</v>
      </c>
    </row>
    <row r="24" spans="1:22" ht="13" x14ac:dyDescent="0.3">
      <c r="A24" s="7" t="s">
        <v>203</v>
      </c>
      <c r="B24" s="2" cm="1">
        <f t="array" ref="B24">MIN(_xlfn._xlws.FILTER(B3:B20,(B3:B20)&lt;&gt;0))</f>
        <v>5226</v>
      </c>
      <c r="C24" s="2" cm="1">
        <f t="array" ref="C24">MIN(_xlfn._xlws.FILTER(C3:C20,(C3:C20)&lt;&gt;0))</f>
        <v>5590</v>
      </c>
      <c r="D24" s="2" cm="1">
        <f t="array" ref="D24">MIN(_xlfn._xlws.FILTER(D3:D20,(D3:D20)&lt;&gt;0))</f>
        <v>4864</v>
      </c>
      <c r="E24" s="2" cm="1">
        <f t="array" ref="E24">MIN(_xlfn._xlws.FILTER(E3:E20,(E3:E20)&lt;&gt;0))</f>
        <v>5938</v>
      </c>
      <c r="F24" s="2" cm="1">
        <f t="array" ref="F24">MIN(_xlfn._xlws.FILTER(F3:F20,(F3:F20)&lt;&gt;0))</f>
        <v>6279</v>
      </c>
      <c r="G24" s="2" cm="1">
        <f t="array" ref="G24">MIN(_xlfn._xlws.FILTER(G3:G20,(G3:G20)&lt;&gt;0))</f>
        <v>8800</v>
      </c>
      <c r="H24" s="2" cm="1">
        <f t="array" ref="H24">MIN(_xlfn._xlws.FILTER(H3:H20,(H3:H20)&lt;&gt;0))</f>
        <v>2289</v>
      </c>
      <c r="I24" s="2" cm="1">
        <f t="array" ref="I24">MIN(_xlfn._xlws.FILTER(I3:I20,(I3:I20)&lt;&gt;0))</f>
        <v>2782</v>
      </c>
      <c r="J24" s="2" cm="1">
        <f t="array" ref="J24">MIN(_xlfn._xlws.FILTER(J3:J20,(J3:J20)&lt;&gt;0))</f>
        <v>3829</v>
      </c>
      <c r="K24" s="2" cm="1">
        <f t="array" ref="K24">MIN(_xlfn._xlws.FILTER(K3:K20,(K3:K20)&lt;&gt;0))</f>
        <v>4654</v>
      </c>
      <c r="L24" s="2" cm="1">
        <f t="array" ref="L24">MIN(_xlfn._xlws.FILTER(L3:L20,(L3:L20)&lt;&gt;0))</f>
        <v>3920</v>
      </c>
      <c r="M24" s="2" cm="1">
        <f t="array" ref="M24">MIN(_xlfn._xlws.FILTER(M3:M20,(M3:M20)&lt;&gt;0))</f>
        <v>4766</v>
      </c>
      <c r="N24" s="2" cm="1">
        <f t="array" ref="N24">MIN(_xlfn._xlws.FILTER(N3:N20,(N3:N20)&lt;&gt;0))</f>
        <v>3943</v>
      </c>
      <c r="O24" s="2" cm="1">
        <f t="array" ref="O24">MIN(_xlfn._xlws.FILTER(O3:O20,(O3:O20)&lt;&gt;0))</f>
        <v>5126</v>
      </c>
      <c r="P24" s="2" cm="1">
        <f t="array" ref="P24">MIN(_xlfn._xlws.FILTER(P3:P20,(P3:P20)&lt;&gt;0))</f>
        <v>4580</v>
      </c>
      <c r="Q24" s="2" cm="1">
        <f t="array" ref="Q24">MIN(_xlfn._xlws.FILTER(Q3:Q20,(Q3:Q20)&lt;&gt;0))</f>
        <v>5798</v>
      </c>
      <c r="R24" s="2" cm="1">
        <f t="array" ref="R24">MIN(_xlfn._xlws.FILTER(R3:R20,(R3:R20)&lt;&gt;0))</f>
        <v>2935</v>
      </c>
      <c r="S24" s="2" cm="1">
        <f t="array" ref="S24">MIN(_xlfn._xlws.FILTER(S3:S20,(S3:S20)&lt;&gt;0))</f>
        <v>3567</v>
      </c>
      <c r="T24" s="2" cm="1">
        <f t="array" ref="T24">MIN(_xlfn._xlws.FILTER(T3:T20,(T3:T20)&lt;&gt;0))</f>
        <v>4943</v>
      </c>
      <c r="U24" s="2" cm="1">
        <f t="array" ref="U24">MIN(_xlfn._xlws.FILTER(U3:U20,(U3:U20)&lt;&gt;0))</f>
        <v>6709</v>
      </c>
      <c r="V24" s="8">
        <f>MIN(V3:V20)</f>
        <v>78371</v>
      </c>
    </row>
    <row r="25" spans="1:22" ht="13" x14ac:dyDescent="0.3">
      <c r="A25" s="7" t="s">
        <v>204</v>
      </c>
      <c r="B25" s="2">
        <f>MEDIAN(B3:B20)</f>
        <v>12004</v>
      </c>
      <c r="C25" s="2">
        <f t="shared" ref="C25:U25" si="2">MEDIAN(C3:C20)</f>
        <v>15827.5</v>
      </c>
      <c r="D25" s="2">
        <f t="shared" si="2"/>
        <v>10199</v>
      </c>
      <c r="E25" s="2">
        <f t="shared" si="2"/>
        <v>12399</v>
      </c>
      <c r="F25" s="2">
        <f t="shared" si="2"/>
        <v>8685</v>
      </c>
      <c r="G25" s="2">
        <f t="shared" si="2"/>
        <v>10828</v>
      </c>
      <c r="H25" s="2">
        <f t="shared" si="2"/>
        <v>3222</v>
      </c>
      <c r="I25" s="2">
        <f t="shared" si="2"/>
        <v>4049</v>
      </c>
      <c r="J25" s="2">
        <f t="shared" si="2"/>
        <v>6243.5</v>
      </c>
      <c r="K25" s="2">
        <f t="shared" si="2"/>
        <v>8012</v>
      </c>
      <c r="L25" s="2">
        <f t="shared" si="2"/>
        <v>4861</v>
      </c>
      <c r="M25" s="2">
        <f t="shared" si="2"/>
        <v>6328</v>
      </c>
      <c r="N25" s="2">
        <f t="shared" si="2"/>
        <v>5531</v>
      </c>
      <c r="O25" s="2">
        <f t="shared" si="2"/>
        <v>7365</v>
      </c>
      <c r="P25" s="2">
        <f t="shared" si="2"/>
        <v>5583</v>
      </c>
      <c r="Q25" s="2">
        <f t="shared" si="2"/>
        <v>7262</v>
      </c>
      <c r="R25" s="2">
        <f t="shared" si="2"/>
        <v>3991.5</v>
      </c>
      <c r="S25" s="2">
        <f t="shared" si="2"/>
        <v>5189</v>
      </c>
      <c r="T25" s="2">
        <f t="shared" si="2"/>
        <v>5606</v>
      </c>
      <c r="U25" s="2">
        <f t="shared" si="2"/>
        <v>7569</v>
      </c>
      <c r="V25" s="8">
        <f>MEDIAN(V3:V20)</f>
        <v>85523.5</v>
      </c>
    </row>
    <row r="27" spans="1:22" x14ac:dyDescent="0.25">
      <c r="A27" s="9"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3"/>
  <sheetViews>
    <sheetView workbookViewId="0">
      <pane xSplit="1" ySplit="2" topLeftCell="B3" activePane="bottomRight" state="frozen"/>
      <selection pane="topRight" activeCell="B1" sqref="B1"/>
      <selection pane="bottomLeft" activeCell="A2" sqref="A2"/>
      <selection pane="bottomRight" activeCell="B3" sqref="B3"/>
    </sheetView>
  </sheetViews>
  <sheetFormatPr defaultRowHeight="12.5" x14ac:dyDescent="0.25"/>
  <cols>
    <col min="1" max="1" width="38.54296875" bestFit="1" customWidth="1"/>
    <col min="2" max="22" width="11.7265625" customWidth="1"/>
  </cols>
  <sheetData>
    <row r="1" spans="1:22" ht="15" thickBot="1" x14ac:dyDescent="0.4">
      <c r="A1" s="11" t="s">
        <v>219</v>
      </c>
    </row>
    <row r="2" spans="1:22" s="6" customFormat="1" ht="91.5" thickBot="1" x14ac:dyDescent="0.35">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row>
    <row r="3" spans="1:22" ht="13.5" thickBot="1" x14ac:dyDescent="0.35">
      <c r="A3" s="1" t="s">
        <v>171</v>
      </c>
      <c r="B3" s="2">
        <v>6775</v>
      </c>
      <c r="C3" s="2">
        <v>9163</v>
      </c>
      <c r="D3" s="3" t="s">
        <v>23</v>
      </c>
      <c r="E3" s="3" t="s">
        <v>23</v>
      </c>
      <c r="F3" s="3" t="s">
        <v>23</v>
      </c>
      <c r="G3" s="3" t="s">
        <v>23</v>
      </c>
      <c r="H3" s="2">
        <v>2558</v>
      </c>
      <c r="I3" s="2">
        <v>3701</v>
      </c>
      <c r="J3" s="3" t="s">
        <v>23</v>
      </c>
      <c r="K3" s="3" t="s">
        <v>23</v>
      </c>
      <c r="L3" s="3" t="s">
        <v>23</v>
      </c>
      <c r="M3" s="3" t="s">
        <v>23</v>
      </c>
      <c r="N3" s="2">
        <v>2863</v>
      </c>
      <c r="O3" s="2">
        <v>4134</v>
      </c>
      <c r="P3" s="3" t="s">
        <v>23</v>
      </c>
      <c r="Q3" s="3" t="s">
        <v>23</v>
      </c>
      <c r="R3" s="2">
        <v>3364</v>
      </c>
      <c r="S3" s="2">
        <v>4875</v>
      </c>
      <c r="T3" s="2">
        <v>4127</v>
      </c>
      <c r="U3" s="2">
        <v>5922</v>
      </c>
      <c r="V3" s="4">
        <v>101289</v>
      </c>
    </row>
    <row r="4" spans="1:22" ht="13.5" thickBot="1" x14ac:dyDescent="0.35">
      <c r="A4" s="1" t="s">
        <v>75</v>
      </c>
      <c r="B4" s="2">
        <v>12516</v>
      </c>
      <c r="C4" s="2">
        <v>15974</v>
      </c>
      <c r="D4" s="3" t="s">
        <v>23</v>
      </c>
      <c r="E4" s="3" t="s">
        <v>23</v>
      </c>
      <c r="F4" s="3" t="s">
        <v>23</v>
      </c>
      <c r="G4" s="3" t="s">
        <v>23</v>
      </c>
      <c r="H4" s="3" t="s">
        <v>23</v>
      </c>
      <c r="I4" s="3" t="s">
        <v>23</v>
      </c>
      <c r="J4" s="3" t="s">
        <v>23</v>
      </c>
      <c r="K4" s="3" t="s">
        <v>23</v>
      </c>
      <c r="L4" s="2">
        <v>4747</v>
      </c>
      <c r="M4" s="2">
        <v>6058</v>
      </c>
      <c r="N4" s="2">
        <v>5126</v>
      </c>
      <c r="O4" s="2">
        <v>6543</v>
      </c>
      <c r="P4" s="3" t="s">
        <v>23</v>
      </c>
      <c r="Q4" s="3" t="s">
        <v>23</v>
      </c>
      <c r="R4" s="2">
        <v>3554</v>
      </c>
      <c r="S4" s="2">
        <v>4536</v>
      </c>
      <c r="T4" s="2">
        <v>7532</v>
      </c>
      <c r="U4" s="2">
        <v>9613</v>
      </c>
      <c r="V4" s="4">
        <v>103106</v>
      </c>
    </row>
    <row r="5" spans="1:22" ht="13.5" thickBot="1" x14ac:dyDescent="0.35">
      <c r="A5" s="1" t="s">
        <v>83</v>
      </c>
      <c r="B5" s="2">
        <v>12002</v>
      </c>
      <c r="C5" s="2">
        <v>15783</v>
      </c>
      <c r="D5" s="2">
        <v>9757</v>
      </c>
      <c r="E5" s="2">
        <v>12831</v>
      </c>
      <c r="F5" s="2">
        <v>6240</v>
      </c>
      <c r="G5" s="2">
        <v>8206</v>
      </c>
      <c r="H5" s="2">
        <v>2962</v>
      </c>
      <c r="I5" s="2">
        <v>4084</v>
      </c>
      <c r="J5" s="3" t="s">
        <v>23</v>
      </c>
      <c r="K5" s="3" t="s">
        <v>23</v>
      </c>
      <c r="L5" s="2">
        <v>4756</v>
      </c>
      <c r="M5" s="2">
        <v>6556</v>
      </c>
      <c r="N5" s="3" t="s">
        <v>23</v>
      </c>
      <c r="O5" s="3" t="s">
        <v>23</v>
      </c>
      <c r="P5" s="2">
        <v>5136</v>
      </c>
      <c r="Q5" s="2">
        <v>7081</v>
      </c>
      <c r="R5" s="2">
        <v>3894</v>
      </c>
      <c r="S5" s="2">
        <v>5368</v>
      </c>
      <c r="T5" s="2">
        <v>6866</v>
      </c>
      <c r="U5" s="2">
        <v>9028</v>
      </c>
      <c r="V5" s="4">
        <v>103969</v>
      </c>
    </row>
    <row r="6" spans="1:22" ht="13.5" thickBot="1" x14ac:dyDescent="0.35">
      <c r="A6" s="1" t="s">
        <v>33</v>
      </c>
      <c r="B6" s="2">
        <v>16971</v>
      </c>
      <c r="C6" s="2">
        <v>18711</v>
      </c>
      <c r="D6" s="2">
        <v>12839</v>
      </c>
      <c r="E6" s="2">
        <v>14155</v>
      </c>
      <c r="F6" s="2">
        <v>7631</v>
      </c>
      <c r="G6" s="2">
        <v>9100</v>
      </c>
      <c r="H6" s="3" t="s">
        <v>23</v>
      </c>
      <c r="I6" s="3" t="s">
        <v>23</v>
      </c>
      <c r="J6" s="2">
        <v>7100</v>
      </c>
      <c r="K6" s="2">
        <v>8464</v>
      </c>
      <c r="L6" s="2">
        <v>5464</v>
      </c>
      <c r="M6" s="2">
        <v>6514</v>
      </c>
      <c r="N6" s="2">
        <v>6009</v>
      </c>
      <c r="O6" s="2">
        <v>7170</v>
      </c>
      <c r="P6" s="3" t="s">
        <v>23</v>
      </c>
      <c r="Q6" s="3" t="s">
        <v>23</v>
      </c>
      <c r="R6" s="2">
        <v>5174</v>
      </c>
      <c r="S6" s="2">
        <v>6171</v>
      </c>
      <c r="T6" s="2">
        <v>6009</v>
      </c>
      <c r="U6" s="2">
        <v>7170</v>
      </c>
      <c r="V6" s="4">
        <v>106842</v>
      </c>
    </row>
    <row r="7" spans="1:22" ht="13.5" thickBot="1" x14ac:dyDescent="0.35">
      <c r="A7" s="1" t="s">
        <v>45</v>
      </c>
      <c r="B7" s="2">
        <v>14879</v>
      </c>
      <c r="C7" s="2">
        <v>18085</v>
      </c>
      <c r="D7" s="2">
        <v>10749</v>
      </c>
      <c r="E7" s="2">
        <v>13065</v>
      </c>
      <c r="F7" s="3" t="s">
        <v>23</v>
      </c>
      <c r="G7" s="3" t="s">
        <v>23</v>
      </c>
      <c r="H7" s="2">
        <v>4212</v>
      </c>
      <c r="I7" s="2">
        <v>5126</v>
      </c>
      <c r="J7" s="3" t="s">
        <v>23</v>
      </c>
      <c r="K7" s="3" t="s">
        <v>23</v>
      </c>
      <c r="L7" s="2">
        <v>6008</v>
      </c>
      <c r="M7" s="2">
        <v>7303</v>
      </c>
      <c r="N7" s="2">
        <v>6606</v>
      </c>
      <c r="O7" s="2">
        <v>8029</v>
      </c>
      <c r="P7" s="2">
        <v>6982</v>
      </c>
      <c r="Q7" s="14">
        <v>7374</v>
      </c>
      <c r="R7" s="2">
        <v>4940</v>
      </c>
      <c r="S7" s="2">
        <v>6004</v>
      </c>
      <c r="T7" s="2">
        <v>5654</v>
      </c>
      <c r="U7" s="2">
        <v>6873</v>
      </c>
      <c r="V7" s="4">
        <v>108599</v>
      </c>
    </row>
    <row r="8" spans="1:22" ht="13.5" thickBot="1" x14ac:dyDescent="0.35">
      <c r="A8" s="1" t="s">
        <v>103</v>
      </c>
      <c r="B8" s="2">
        <v>10728</v>
      </c>
      <c r="C8" s="2">
        <v>17078</v>
      </c>
      <c r="D8" s="2"/>
      <c r="E8" s="2"/>
      <c r="F8" s="2">
        <v>7158</v>
      </c>
      <c r="G8" s="2">
        <v>8657</v>
      </c>
      <c r="H8" s="2"/>
      <c r="I8" s="2"/>
      <c r="J8" s="2">
        <v>4274</v>
      </c>
      <c r="K8" s="2">
        <v>5197</v>
      </c>
      <c r="L8" s="2">
        <v>5077</v>
      </c>
      <c r="M8" s="2">
        <v>6047</v>
      </c>
      <c r="N8" s="2">
        <v>5543</v>
      </c>
      <c r="O8" s="2">
        <v>6628</v>
      </c>
      <c r="P8" s="2"/>
      <c r="Q8" s="2"/>
      <c r="R8" s="2">
        <v>3612</v>
      </c>
      <c r="S8" s="2">
        <v>5434</v>
      </c>
      <c r="T8" s="2">
        <v>6670</v>
      </c>
      <c r="U8" s="2">
        <v>8056</v>
      </c>
      <c r="V8" s="4">
        <v>110130</v>
      </c>
    </row>
    <row r="9" spans="1:22" ht="13.5" thickBot="1" x14ac:dyDescent="0.35">
      <c r="A9" s="1" t="s">
        <v>135</v>
      </c>
      <c r="B9" s="2">
        <v>9556</v>
      </c>
      <c r="C9" s="2">
        <v>16518</v>
      </c>
      <c r="D9" s="3" t="s">
        <v>23</v>
      </c>
      <c r="E9" s="3" t="s">
        <v>23</v>
      </c>
      <c r="F9" s="3" t="s">
        <v>23</v>
      </c>
      <c r="G9" s="3" t="s">
        <v>23</v>
      </c>
      <c r="H9" s="2">
        <v>2098</v>
      </c>
      <c r="I9" s="2">
        <v>4247</v>
      </c>
      <c r="J9" s="3" t="s">
        <v>23</v>
      </c>
      <c r="K9" s="3" t="s">
        <v>23</v>
      </c>
      <c r="L9" s="2">
        <v>1920</v>
      </c>
      <c r="M9" s="2">
        <v>2720</v>
      </c>
      <c r="N9" s="2">
        <v>4486</v>
      </c>
      <c r="O9" s="2">
        <v>6354</v>
      </c>
      <c r="P9" s="2">
        <v>5055</v>
      </c>
      <c r="Q9" s="2">
        <v>7160</v>
      </c>
      <c r="R9" s="2">
        <v>3622</v>
      </c>
      <c r="S9" s="2">
        <v>5131</v>
      </c>
      <c r="T9" s="2">
        <v>9092</v>
      </c>
      <c r="U9" s="2">
        <v>12880</v>
      </c>
      <c r="V9" s="4">
        <v>110159</v>
      </c>
    </row>
    <row r="10" spans="1:22" ht="13.5" thickBot="1" x14ac:dyDescent="0.35">
      <c r="A10" s="1" t="s">
        <v>130</v>
      </c>
      <c r="B10" s="2">
        <v>9869</v>
      </c>
      <c r="C10" s="2">
        <v>12226</v>
      </c>
      <c r="D10" s="2">
        <v>6843</v>
      </c>
      <c r="E10" s="2">
        <v>8730</v>
      </c>
      <c r="F10" s="2">
        <v>6142</v>
      </c>
      <c r="G10" s="2">
        <v>7609</v>
      </c>
      <c r="H10" s="2">
        <v>2426</v>
      </c>
      <c r="I10" s="2">
        <v>2600</v>
      </c>
      <c r="J10" s="3" t="s">
        <v>23</v>
      </c>
      <c r="K10" s="3" t="s">
        <v>23</v>
      </c>
      <c r="L10" s="2">
        <v>5231</v>
      </c>
      <c r="M10" s="2">
        <v>6480</v>
      </c>
      <c r="N10" s="2">
        <v>5676</v>
      </c>
      <c r="O10" s="2">
        <v>7030</v>
      </c>
      <c r="P10" s="2"/>
      <c r="Q10" s="2"/>
      <c r="R10" s="2">
        <v>3279</v>
      </c>
      <c r="S10" s="2">
        <v>4062</v>
      </c>
      <c r="T10" s="2">
        <v>4490</v>
      </c>
      <c r="U10" s="2">
        <v>5686</v>
      </c>
      <c r="V10" s="4">
        <v>111425</v>
      </c>
    </row>
    <row r="11" spans="1:22" ht="13.5" thickBot="1" x14ac:dyDescent="0.35">
      <c r="A11" s="1" t="s">
        <v>92</v>
      </c>
      <c r="B11" s="2">
        <v>11208</v>
      </c>
      <c r="C11" s="2">
        <v>13624</v>
      </c>
      <c r="D11" s="3" t="s">
        <v>23</v>
      </c>
      <c r="E11" s="3" t="s">
        <v>23</v>
      </c>
      <c r="F11" s="2">
        <v>6295</v>
      </c>
      <c r="G11" s="2">
        <v>7651</v>
      </c>
      <c r="H11" s="3" t="s">
        <v>23</v>
      </c>
      <c r="I11" s="3" t="s">
        <v>23</v>
      </c>
      <c r="J11" s="3" t="s">
        <v>23</v>
      </c>
      <c r="K11" s="3" t="s">
        <v>23</v>
      </c>
      <c r="L11" s="3" t="s">
        <v>23</v>
      </c>
      <c r="M11" s="3" t="s">
        <v>23</v>
      </c>
      <c r="N11" s="2">
        <v>5733</v>
      </c>
      <c r="O11" s="2">
        <v>6969</v>
      </c>
      <c r="P11" s="3" t="s">
        <v>23</v>
      </c>
      <c r="Q11" s="3" t="s">
        <v>23</v>
      </c>
      <c r="R11" s="2">
        <v>3250</v>
      </c>
      <c r="S11" s="2">
        <v>3950</v>
      </c>
      <c r="T11" s="2">
        <v>8466</v>
      </c>
      <c r="U11" s="2">
        <v>10290</v>
      </c>
      <c r="V11" s="4">
        <v>115172</v>
      </c>
    </row>
    <row r="12" spans="1:22" ht="13.5" thickBot="1" x14ac:dyDescent="0.35">
      <c r="A12" s="1" t="s">
        <v>106</v>
      </c>
      <c r="B12" s="2">
        <v>10605</v>
      </c>
      <c r="C12" s="2">
        <v>15159</v>
      </c>
      <c r="D12" s="2">
        <v>9036</v>
      </c>
      <c r="E12" s="2">
        <v>13094</v>
      </c>
      <c r="F12" s="2"/>
      <c r="G12" s="2"/>
      <c r="H12" s="2">
        <v>2834</v>
      </c>
      <c r="I12" s="2">
        <v>3819</v>
      </c>
      <c r="J12" s="2">
        <v>7363</v>
      </c>
      <c r="K12" s="2">
        <v>9636</v>
      </c>
      <c r="L12" s="2">
        <v>4850</v>
      </c>
      <c r="M12" s="2">
        <v>6344</v>
      </c>
      <c r="N12" s="2">
        <v>5250</v>
      </c>
      <c r="O12" s="2">
        <v>6871</v>
      </c>
      <c r="P12" s="2">
        <v>5801</v>
      </c>
      <c r="Q12" s="2">
        <v>7587</v>
      </c>
      <c r="R12" s="2">
        <v>3562</v>
      </c>
      <c r="S12" s="2">
        <v>5198</v>
      </c>
      <c r="T12" s="2">
        <v>5817</v>
      </c>
      <c r="U12" s="2">
        <v>7981</v>
      </c>
      <c r="V12" s="4">
        <v>115501</v>
      </c>
    </row>
    <row r="13" spans="1:22" ht="13.5" thickBot="1" x14ac:dyDescent="0.35">
      <c r="A13" s="1" t="s">
        <v>59</v>
      </c>
      <c r="B13" s="2">
        <v>13521</v>
      </c>
      <c r="C13" s="2">
        <v>18588</v>
      </c>
      <c r="D13" s="2">
        <v>10732</v>
      </c>
      <c r="E13" s="2">
        <v>14103</v>
      </c>
      <c r="F13" s="2">
        <v>9029</v>
      </c>
      <c r="G13" s="2">
        <v>10880</v>
      </c>
      <c r="H13" s="2">
        <v>3528</v>
      </c>
      <c r="I13" s="2">
        <v>4129</v>
      </c>
      <c r="J13" s="2">
        <v>7195</v>
      </c>
      <c r="K13" s="2">
        <v>8541</v>
      </c>
      <c r="L13" s="2">
        <v>6201</v>
      </c>
      <c r="M13" s="2">
        <v>7435</v>
      </c>
      <c r="N13" s="2">
        <v>6823</v>
      </c>
      <c r="O13" s="2">
        <v>8118</v>
      </c>
      <c r="P13" s="2">
        <v>8129</v>
      </c>
      <c r="Q13" s="2">
        <v>9793</v>
      </c>
      <c r="R13" s="2">
        <v>4522</v>
      </c>
      <c r="S13" s="2">
        <v>5375</v>
      </c>
      <c r="T13" s="2">
        <v>8565</v>
      </c>
      <c r="U13" s="2">
        <v>10318</v>
      </c>
      <c r="V13" s="4">
        <v>116761</v>
      </c>
    </row>
    <row r="14" spans="1:22" ht="13.5" thickBot="1" x14ac:dyDescent="0.35">
      <c r="A14" s="1" t="s">
        <v>60</v>
      </c>
      <c r="B14" s="2">
        <v>13407</v>
      </c>
      <c r="C14" s="2">
        <v>16296</v>
      </c>
      <c r="D14" s="3" t="s">
        <v>23</v>
      </c>
      <c r="E14" s="3" t="s">
        <v>23</v>
      </c>
      <c r="F14" s="2">
        <v>7241</v>
      </c>
      <c r="G14" s="2">
        <v>8801</v>
      </c>
      <c r="H14" s="2">
        <v>3973</v>
      </c>
      <c r="I14" s="2">
        <v>4172</v>
      </c>
      <c r="J14" s="2">
        <v>6788</v>
      </c>
      <c r="K14" s="2">
        <v>8251</v>
      </c>
      <c r="L14" s="2">
        <v>5094</v>
      </c>
      <c r="M14" s="2">
        <v>5349</v>
      </c>
      <c r="N14" s="2">
        <v>5600</v>
      </c>
      <c r="O14" s="2">
        <v>5880</v>
      </c>
      <c r="P14" s="2">
        <v>6586</v>
      </c>
      <c r="Q14" s="2">
        <v>8006</v>
      </c>
      <c r="R14" s="2">
        <v>4638</v>
      </c>
      <c r="S14" s="2">
        <v>4870</v>
      </c>
      <c r="T14" s="3" t="s">
        <v>23</v>
      </c>
      <c r="U14" s="3" t="s">
        <v>23</v>
      </c>
      <c r="V14" s="4">
        <v>123829</v>
      </c>
    </row>
    <row r="15" spans="1:22" ht="13.5" thickBot="1" x14ac:dyDescent="0.35">
      <c r="A15" s="1" t="s">
        <v>210</v>
      </c>
      <c r="B15" s="3" t="s">
        <v>200</v>
      </c>
      <c r="C15" s="3" t="s">
        <v>200</v>
      </c>
      <c r="D15" s="3" t="s">
        <v>200</v>
      </c>
      <c r="E15" s="3" t="s">
        <v>200</v>
      </c>
      <c r="F15" s="3" t="s">
        <v>200</v>
      </c>
      <c r="G15" s="3" t="s">
        <v>200</v>
      </c>
      <c r="H15" s="3" t="s">
        <v>200</v>
      </c>
      <c r="I15" s="3" t="s">
        <v>200</v>
      </c>
      <c r="J15" s="3" t="s">
        <v>200</v>
      </c>
      <c r="K15" s="3" t="s">
        <v>200</v>
      </c>
      <c r="L15" s="3" t="s">
        <v>200</v>
      </c>
      <c r="M15" s="3" t="s">
        <v>200</v>
      </c>
      <c r="N15" s="3" t="s">
        <v>200</v>
      </c>
      <c r="O15" s="3" t="s">
        <v>200</v>
      </c>
      <c r="P15" s="3" t="s">
        <v>200</v>
      </c>
      <c r="Q15" s="3" t="s">
        <v>200</v>
      </c>
      <c r="R15" s="3" t="s">
        <v>200</v>
      </c>
      <c r="S15" s="3" t="s">
        <v>200</v>
      </c>
      <c r="T15" s="3" t="s">
        <v>200</v>
      </c>
      <c r="U15" s="3" t="s">
        <v>200</v>
      </c>
      <c r="V15" s="4">
        <v>124468</v>
      </c>
    </row>
    <row r="16" spans="1:22" ht="13.5" thickBot="1" x14ac:dyDescent="0.35">
      <c r="A16" s="1" t="s">
        <v>82</v>
      </c>
      <c r="B16" s="2">
        <v>12016</v>
      </c>
      <c r="C16" s="2">
        <v>18024</v>
      </c>
      <c r="D16" s="2">
        <v>8822</v>
      </c>
      <c r="E16" s="2">
        <v>13234</v>
      </c>
      <c r="F16" s="2">
        <v>7230</v>
      </c>
      <c r="G16" s="2">
        <v>10846</v>
      </c>
      <c r="H16" s="2">
        <v>3296</v>
      </c>
      <c r="I16" s="2">
        <v>4418</v>
      </c>
      <c r="J16" s="2">
        <v>5538</v>
      </c>
      <c r="K16" s="2">
        <v>7421</v>
      </c>
      <c r="L16" s="2">
        <v>4969</v>
      </c>
      <c r="M16" s="2">
        <v>7454</v>
      </c>
      <c r="N16" s="2">
        <v>5491</v>
      </c>
      <c r="O16" s="2">
        <v>8236</v>
      </c>
      <c r="P16" s="2">
        <v>5925</v>
      </c>
      <c r="Q16" s="2">
        <v>8888</v>
      </c>
      <c r="R16" s="2">
        <v>4446</v>
      </c>
      <c r="S16" s="2">
        <v>5959</v>
      </c>
      <c r="T16" s="2"/>
      <c r="U16" s="2"/>
      <c r="V16" s="4">
        <v>125426</v>
      </c>
    </row>
    <row r="17" spans="1:22" ht="13.5" thickBot="1" x14ac:dyDescent="0.35">
      <c r="A17" s="1" t="s">
        <v>153</v>
      </c>
      <c r="B17" s="2">
        <v>8352</v>
      </c>
      <c r="C17" s="2">
        <v>10152</v>
      </c>
      <c r="D17" s="3" t="s">
        <v>23</v>
      </c>
      <c r="E17" s="3" t="s">
        <v>23</v>
      </c>
      <c r="F17" s="2">
        <v>6688</v>
      </c>
      <c r="G17" s="2">
        <v>8129</v>
      </c>
      <c r="H17" s="2">
        <v>2548</v>
      </c>
      <c r="I17" s="2">
        <v>2548</v>
      </c>
      <c r="J17" s="3" t="s">
        <v>23</v>
      </c>
      <c r="K17" s="3" t="s">
        <v>23</v>
      </c>
      <c r="L17" s="2">
        <v>4851</v>
      </c>
      <c r="M17" s="2">
        <v>5897</v>
      </c>
      <c r="N17" s="3" t="s">
        <v>23</v>
      </c>
      <c r="O17" s="3" t="s">
        <v>23</v>
      </c>
      <c r="P17" s="3" t="s">
        <v>23</v>
      </c>
      <c r="Q17" s="3" t="s">
        <v>23</v>
      </c>
      <c r="R17" s="2">
        <v>2123</v>
      </c>
      <c r="S17" s="2">
        <v>2123</v>
      </c>
      <c r="T17" s="3" t="s">
        <v>23</v>
      </c>
      <c r="U17" s="3" t="s">
        <v>23</v>
      </c>
      <c r="V17" s="4">
        <v>127170</v>
      </c>
    </row>
    <row r="18" spans="1:22" ht="13.5" thickBot="1" x14ac:dyDescent="0.35">
      <c r="A18" s="1" t="s">
        <v>32</v>
      </c>
      <c r="B18" s="2">
        <v>17367</v>
      </c>
      <c r="C18" s="2">
        <v>22475</v>
      </c>
      <c r="D18" s="2">
        <v>13895</v>
      </c>
      <c r="E18" s="2">
        <v>17892</v>
      </c>
      <c r="F18" s="2">
        <v>10854</v>
      </c>
      <c r="G18" s="2">
        <v>14048</v>
      </c>
      <c r="H18" s="3" t="s">
        <v>23</v>
      </c>
      <c r="I18" s="3" t="s">
        <v>23</v>
      </c>
      <c r="J18" s="3" t="s">
        <v>23</v>
      </c>
      <c r="K18" s="3" t="s">
        <v>23</v>
      </c>
      <c r="L18" s="2">
        <v>6797</v>
      </c>
      <c r="M18" s="2">
        <v>8653</v>
      </c>
      <c r="N18" s="2">
        <v>7496</v>
      </c>
      <c r="O18" s="2">
        <v>9533</v>
      </c>
      <c r="P18" s="3" t="s">
        <v>23</v>
      </c>
      <c r="Q18" s="3" t="s">
        <v>23</v>
      </c>
      <c r="R18" s="2">
        <v>5848</v>
      </c>
      <c r="S18" s="2">
        <v>7496</v>
      </c>
      <c r="T18" s="2">
        <v>8237</v>
      </c>
      <c r="U18" s="2">
        <v>10583</v>
      </c>
      <c r="V18" s="4">
        <v>130746</v>
      </c>
    </row>
    <row r="19" spans="1:22" ht="13.5" thickBot="1" x14ac:dyDescent="0.35">
      <c r="A19" s="1" t="s">
        <v>109</v>
      </c>
      <c r="B19" s="2">
        <v>10466</v>
      </c>
      <c r="C19" s="3" t="s">
        <v>23</v>
      </c>
      <c r="D19" s="2">
        <v>6239</v>
      </c>
      <c r="E19" s="2">
        <v>8006</v>
      </c>
      <c r="F19" s="2">
        <v>5563</v>
      </c>
      <c r="G19" s="2">
        <v>7138</v>
      </c>
      <c r="H19" s="2">
        <v>2278</v>
      </c>
      <c r="I19" s="2">
        <v>3027</v>
      </c>
      <c r="J19" s="3" t="s">
        <v>23</v>
      </c>
      <c r="K19" s="3" t="s">
        <v>23</v>
      </c>
      <c r="L19" s="2">
        <v>2997</v>
      </c>
      <c r="M19" s="2">
        <v>3846</v>
      </c>
      <c r="N19" s="2">
        <v>3429</v>
      </c>
      <c r="O19" s="2">
        <v>4400</v>
      </c>
      <c r="P19" s="2">
        <v>4228</v>
      </c>
      <c r="Q19" s="2">
        <v>5426</v>
      </c>
      <c r="R19" s="2">
        <v>2278</v>
      </c>
      <c r="S19" s="2">
        <v>3027</v>
      </c>
      <c r="T19" s="2">
        <v>5847</v>
      </c>
      <c r="U19" s="2">
        <v>7503</v>
      </c>
      <c r="V19" s="4">
        <v>130851</v>
      </c>
    </row>
    <row r="20" spans="1:22" ht="13.5" thickBot="1" x14ac:dyDescent="0.35">
      <c r="A20" s="1" t="s">
        <v>22</v>
      </c>
      <c r="B20" s="2">
        <f>154378/12</f>
        <v>12864.833333333334</v>
      </c>
      <c r="C20" s="2">
        <f>182204/12</f>
        <v>15183.666666666666</v>
      </c>
      <c r="D20" s="2">
        <f>115211/12</f>
        <v>9600.9166666666661</v>
      </c>
      <c r="E20" s="2">
        <v>11668.833333333334</v>
      </c>
      <c r="F20" s="3">
        <v>4251.833333333333</v>
      </c>
      <c r="G20" s="3">
        <v>5447.833333333333</v>
      </c>
      <c r="H20" s="2">
        <v>5267.583333333333</v>
      </c>
      <c r="I20" s="2">
        <v>6271.166666666667</v>
      </c>
      <c r="J20" s="2">
        <v>6014.666666666667</v>
      </c>
      <c r="K20" s="2">
        <v>7176</v>
      </c>
      <c r="L20" s="2">
        <v>6508.666666666667</v>
      </c>
      <c r="M20" s="2">
        <v>7801.75</v>
      </c>
      <c r="N20" s="2">
        <v>7155.166666666667</v>
      </c>
      <c r="O20" s="2">
        <v>8562.6666666666661</v>
      </c>
      <c r="P20" s="2">
        <v>5267.583333333333</v>
      </c>
      <c r="Q20" s="2">
        <v>6541.583333333333</v>
      </c>
      <c r="R20" s="2">
        <v>6347.5</v>
      </c>
      <c r="S20" s="2">
        <v>6928.166666666667</v>
      </c>
      <c r="T20" s="2">
        <v>76170</v>
      </c>
      <c r="U20" s="2">
        <v>83138</v>
      </c>
      <c r="V20" s="4">
        <v>131567</v>
      </c>
    </row>
    <row r="21" spans="1:22" ht="13.5" thickBot="1" x14ac:dyDescent="0.35">
      <c r="A21" s="1" t="s">
        <v>97</v>
      </c>
      <c r="B21" s="2">
        <v>11082</v>
      </c>
      <c r="C21" s="2">
        <v>14211</v>
      </c>
      <c r="D21" s="2">
        <v>7934</v>
      </c>
      <c r="E21" s="2">
        <v>10174</v>
      </c>
      <c r="F21" s="2"/>
      <c r="G21" s="2"/>
      <c r="H21" s="2"/>
      <c r="I21" s="2"/>
      <c r="J21" s="2">
        <v>4538</v>
      </c>
      <c r="K21" s="2">
        <v>5820</v>
      </c>
      <c r="L21" s="2">
        <v>4538</v>
      </c>
      <c r="M21" s="2">
        <v>5820</v>
      </c>
      <c r="N21" s="2">
        <v>5015</v>
      </c>
      <c r="O21" s="2">
        <v>6431</v>
      </c>
      <c r="P21" s="2">
        <v>5541</v>
      </c>
      <c r="Q21" s="2">
        <v>7105</v>
      </c>
      <c r="R21" s="2">
        <v>3718</v>
      </c>
      <c r="S21" s="2">
        <v>4767</v>
      </c>
      <c r="T21" s="2">
        <v>6696</v>
      </c>
      <c r="U21" s="2">
        <v>8588</v>
      </c>
      <c r="V21" s="4">
        <v>137366</v>
      </c>
    </row>
    <row r="22" spans="1:22" ht="13.5" thickBot="1" x14ac:dyDescent="0.35">
      <c r="A22" s="1" t="s">
        <v>125</v>
      </c>
      <c r="B22" s="2">
        <v>10000</v>
      </c>
      <c r="C22" s="2">
        <v>10889</v>
      </c>
      <c r="D22" s="2"/>
      <c r="E22" s="2"/>
      <c r="F22" s="2">
        <v>7557</v>
      </c>
      <c r="G22" s="2">
        <v>7783</v>
      </c>
      <c r="H22" s="2">
        <v>3478</v>
      </c>
      <c r="I22" s="2">
        <v>3583</v>
      </c>
      <c r="J22" s="2">
        <v>4082</v>
      </c>
      <c r="K22" s="2">
        <v>4286</v>
      </c>
      <c r="L22" s="2">
        <v>5376</v>
      </c>
      <c r="M22" s="2">
        <v>5537</v>
      </c>
      <c r="N22" s="2">
        <v>6424</v>
      </c>
      <c r="O22" s="2">
        <v>6746</v>
      </c>
      <c r="P22" s="2"/>
      <c r="Q22" s="2"/>
      <c r="R22" s="2">
        <v>3972</v>
      </c>
      <c r="S22" s="2">
        <v>4091</v>
      </c>
      <c r="T22" s="2"/>
      <c r="U22" s="2"/>
      <c r="V22" s="4">
        <v>139431</v>
      </c>
    </row>
    <row r="23" spans="1:22" ht="13.5" thickBot="1" x14ac:dyDescent="0.35">
      <c r="A23" s="1" t="s">
        <v>42</v>
      </c>
      <c r="B23" s="2">
        <v>15320</v>
      </c>
      <c r="C23" s="2">
        <v>16889</v>
      </c>
      <c r="D23" s="2">
        <v>10587</v>
      </c>
      <c r="E23" s="2">
        <v>12870</v>
      </c>
      <c r="F23" s="2">
        <v>9370</v>
      </c>
      <c r="G23" s="2">
        <v>11226</v>
      </c>
      <c r="H23" s="2">
        <v>3370</v>
      </c>
      <c r="I23" s="2">
        <v>4005</v>
      </c>
      <c r="J23" s="2">
        <v>8723</v>
      </c>
      <c r="K23" s="2">
        <v>10452</v>
      </c>
      <c r="L23" s="2">
        <v>5594</v>
      </c>
      <c r="M23" s="2">
        <v>6669</v>
      </c>
      <c r="N23" s="2">
        <v>6275</v>
      </c>
      <c r="O23" s="2">
        <v>7470</v>
      </c>
      <c r="P23" s="2">
        <v>8292</v>
      </c>
      <c r="Q23" s="2">
        <v>9866</v>
      </c>
      <c r="R23" s="2">
        <v>4181</v>
      </c>
      <c r="S23" s="2">
        <v>4941</v>
      </c>
      <c r="T23" s="2">
        <v>8588</v>
      </c>
      <c r="U23" s="2">
        <v>10398</v>
      </c>
      <c r="V23" s="4">
        <v>140448</v>
      </c>
    </row>
    <row r="24" spans="1:22" ht="13.5" thickBot="1" x14ac:dyDescent="0.35">
      <c r="A24" s="1" t="s">
        <v>77</v>
      </c>
      <c r="B24" s="2">
        <v>12343</v>
      </c>
      <c r="C24" s="2">
        <v>14812</v>
      </c>
      <c r="D24" s="2">
        <v>9578</v>
      </c>
      <c r="E24" s="2">
        <v>11493</v>
      </c>
      <c r="F24" s="2"/>
      <c r="G24" s="2"/>
      <c r="H24" s="2">
        <v>1127</v>
      </c>
      <c r="I24" s="2">
        <v>1213</v>
      </c>
      <c r="J24" s="3" t="s">
        <v>23</v>
      </c>
      <c r="K24" s="3" t="s">
        <v>23</v>
      </c>
      <c r="L24" s="2">
        <v>5080</v>
      </c>
      <c r="M24" s="2">
        <v>6656</v>
      </c>
      <c r="N24" s="3" t="s">
        <v>23</v>
      </c>
      <c r="O24" s="3" t="s">
        <v>23</v>
      </c>
      <c r="P24" s="2">
        <v>6450</v>
      </c>
      <c r="Q24" s="2">
        <v>7460</v>
      </c>
      <c r="R24" s="2">
        <v>3512</v>
      </c>
      <c r="S24" s="2">
        <v>5458</v>
      </c>
      <c r="T24" s="3" t="s">
        <v>23</v>
      </c>
      <c r="U24" s="3" t="s">
        <v>23</v>
      </c>
      <c r="V24" s="4">
        <v>144832</v>
      </c>
    </row>
    <row r="25" spans="1:22" ht="13.5" thickBot="1" x14ac:dyDescent="0.35">
      <c r="A25" s="1" t="s">
        <v>65</v>
      </c>
      <c r="B25" s="2">
        <v>13151</v>
      </c>
      <c r="C25" s="2">
        <v>16439</v>
      </c>
      <c r="D25" s="2">
        <v>10959</v>
      </c>
      <c r="E25" s="2">
        <v>13699</v>
      </c>
      <c r="F25" s="2">
        <v>9058</v>
      </c>
      <c r="G25" s="2">
        <v>11322</v>
      </c>
      <c r="H25" s="2">
        <v>3786</v>
      </c>
      <c r="I25" s="2">
        <v>4728</v>
      </c>
      <c r="J25" s="2">
        <v>5183</v>
      </c>
      <c r="K25" s="2">
        <v>7208</v>
      </c>
      <c r="L25" s="2">
        <v>5078</v>
      </c>
      <c r="M25" s="2">
        <v>6348</v>
      </c>
      <c r="N25" s="2"/>
      <c r="O25" s="2"/>
      <c r="P25" s="2">
        <v>5906</v>
      </c>
      <c r="Q25" s="2">
        <v>7363</v>
      </c>
      <c r="R25" s="2">
        <v>4319</v>
      </c>
      <c r="S25" s="2">
        <v>5394</v>
      </c>
      <c r="T25" s="2">
        <v>7226</v>
      </c>
      <c r="U25" s="2">
        <v>9032</v>
      </c>
      <c r="V25" s="4">
        <v>145306</v>
      </c>
    </row>
    <row r="26" spans="1:22" ht="13.5" thickBot="1" x14ac:dyDescent="0.35">
      <c r="A26" s="1" t="s">
        <v>162</v>
      </c>
      <c r="B26" s="2">
        <v>7680</v>
      </c>
      <c r="C26" s="2">
        <v>10293</v>
      </c>
      <c r="D26" s="3" t="s">
        <v>23</v>
      </c>
      <c r="E26" s="3" t="s">
        <v>23</v>
      </c>
      <c r="F26" s="2">
        <v>5687</v>
      </c>
      <c r="G26" s="2">
        <v>7609</v>
      </c>
      <c r="H26" s="2">
        <v>2841</v>
      </c>
      <c r="I26" s="2">
        <v>4397</v>
      </c>
      <c r="J26" s="3" t="s">
        <v>23</v>
      </c>
      <c r="K26" s="3" t="s">
        <v>23</v>
      </c>
      <c r="L26" s="2">
        <v>3980</v>
      </c>
      <c r="M26" s="2">
        <v>5600</v>
      </c>
      <c r="N26" s="3" t="s">
        <v>23</v>
      </c>
      <c r="O26" s="3" t="s">
        <v>23</v>
      </c>
      <c r="P26" s="2">
        <v>4738</v>
      </c>
      <c r="Q26" s="2">
        <v>6160</v>
      </c>
      <c r="R26" s="2">
        <v>3569</v>
      </c>
      <c r="S26" s="2">
        <v>5022</v>
      </c>
      <c r="T26" s="3" t="s">
        <v>23</v>
      </c>
      <c r="U26" s="3" t="s">
        <v>23</v>
      </c>
      <c r="V26" s="4">
        <v>146875</v>
      </c>
    </row>
    <row r="28" spans="1:22" ht="13" x14ac:dyDescent="0.3">
      <c r="A28" s="7" t="s">
        <v>201</v>
      </c>
      <c r="B28" s="2">
        <f t="shared" ref="B28:V28" si="0">AVERAGE(B3:B26)</f>
        <v>11855.601449275364</v>
      </c>
      <c r="C28" s="2">
        <f t="shared" si="0"/>
        <v>15298.757575757574</v>
      </c>
      <c r="D28" s="2">
        <f t="shared" si="0"/>
        <v>9826.4940476190495</v>
      </c>
      <c r="E28" s="2">
        <f t="shared" si="0"/>
        <v>12501.059523809523</v>
      </c>
      <c r="F28" s="2">
        <f t="shared" si="0"/>
        <v>7249.677083333333</v>
      </c>
      <c r="G28" s="2">
        <f t="shared" si="0"/>
        <v>9028.3020833333321</v>
      </c>
      <c r="H28" s="2">
        <f t="shared" si="0"/>
        <v>3093.0931372549021</v>
      </c>
      <c r="I28" s="2">
        <f t="shared" si="0"/>
        <v>3886.3627450980384</v>
      </c>
      <c r="J28" s="2">
        <f t="shared" si="0"/>
        <v>6072.6060606060601</v>
      </c>
      <c r="K28" s="2">
        <f t="shared" si="0"/>
        <v>7495.636363636364</v>
      </c>
      <c r="L28" s="2">
        <f t="shared" si="0"/>
        <v>5005.5555555555557</v>
      </c>
      <c r="M28" s="2">
        <f t="shared" si="0"/>
        <v>6242.2738095238092</v>
      </c>
      <c r="N28" s="2">
        <f t="shared" si="0"/>
        <v>5611.1203703703704</v>
      </c>
      <c r="O28" s="2">
        <f t="shared" si="0"/>
        <v>6950.2592592592591</v>
      </c>
      <c r="P28" s="2">
        <f t="shared" si="0"/>
        <v>6002.6130952380963</v>
      </c>
      <c r="Q28" s="2">
        <f t="shared" si="0"/>
        <v>7557.8988095238092</v>
      </c>
      <c r="R28" s="2">
        <f t="shared" si="0"/>
        <v>3988.021739130435</v>
      </c>
      <c r="S28" s="2">
        <f t="shared" si="0"/>
        <v>5051.311594202899</v>
      </c>
      <c r="T28" s="2">
        <f t="shared" si="0"/>
        <v>10944.235294117647</v>
      </c>
      <c r="U28" s="2">
        <f t="shared" si="0"/>
        <v>13121.117647058823</v>
      </c>
      <c r="V28" s="8">
        <f t="shared" si="0"/>
        <v>122969.5</v>
      </c>
    </row>
    <row r="29" spans="1:22" ht="13" x14ac:dyDescent="0.3">
      <c r="A29" s="7" t="s">
        <v>202</v>
      </c>
      <c r="B29" s="2">
        <f t="shared" ref="B29:V29" si="1">MAX(B3:B26)</f>
        <v>17367</v>
      </c>
      <c r="C29" s="2">
        <f t="shared" si="1"/>
        <v>22475</v>
      </c>
      <c r="D29" s="2">
        <f t="shared" si="1"/>
        <v>13895</v>
      </c>
      <c r="E29" s="2">
        <f t="shared" si="1"/>
        <v>17892</v>
      </c>
      <c r="F29" s="2">
        <f t="shared" si="1"/>
        <v>10854</v>
      </c>
      <c r="G29" s="2">
        <f t="shared" si="1"/>
        <v>14048</v>
      </c>
      <c r="H29" s="2">
        <f t="shared" si="1"/>
        <v>5267.583333333333</v>
      </c>
      <c r="I29" s="2">
        <f t="shared" si="1"/>
        <v>6271.166666666667</v>
      </c>
      <c r="J29" s="2">
        <f t="shared" si="1"/>
        <v>8723</v>
      </c>
      <c r="K29" s="2">
        <f t="shared" si="1"/>
        <v>10452</v>
      </c>
      <c r="L29" s="2">
        <f t="shared" si="1"/>
        <v>6797</v>
      </c>
      <c r="M29" s="2">
        <f t="shared" si="1"/>
        <v>8653</v>
      </c>
      <c r="N29" s="2">
        <f t="shared" si="1"/>
        <v>7496</v>
      </c>
      <c r="O29" s="2">
        <f t="shared" si="1"/>
        <v>9533</v>
      </c>
      <c r="P29" s="2">
        <f t="shared" si="1"/>
        <v>8292</v>
      </c>
      <c r="Q29" s="2">
        <f t="shared" si="1"/>
        <v>9866</v>
      </c>
      <c r="R29" s="2">
        <f t="shared" si="1"/>
        <v>6347.5</v>
      </c>
      <c r="S29" s="2">
        <f t="shared" si="1"/>
        <v>7496</v>
      </c>
      <c r="T29" s="2">
        <f t="shared" si="1"/>
        <v>76170</v>
      </c>
      <c r="U29" s="2">
        <f t="shared" si="1"/>
        <v>83138</v>
      </c>
      <c r="V29" s="8">
        <f t="shared" si="1"/>
        <v>146875</v>
      </c>
    </row>
    <row r="30" spans="1:22" ht="13" x14ac:dyDescent="0.3">
      <c r="A30" s="7" t="s">
        <v>203</v>
      </c>
      <c r="B30" s="2" cm="1">
        <f t="array" ref="B30">MIN(_xlfn._xlws.FILTER(B3:B26,(B3:B26)&lt;&gt;0))</f>
        <v>6775</v>
      </c>
      <c r="C30" s="2" cm="1">
        <f t="array" ref="C30">MIN(_xlfn._xlws.FILTER(C3:C26,(C3:C26)&lt;&gt;0))</f>
        <v>9163</v>
      </c>
      <c r="D30" s="2" cm="1">
        <f t="array" ref="D30">MIN(_xlfn._xlws.FILTER(D3:D26,(D3:D26)&lt;&gt;0))</f>
        <v>6239</v>
      </c>
      <c r="E30" s="2" cm="1">
        <f t="array" ref="E30">MIN(_xlfn._xlws.FILTER(E3:E26,(E3:E26)&lt;&gt;0))</f>
        <v>8006</v>
      </c>
      <c r="F30" s="2" cm="1">
        <f t="array" ref="F30">MIN(_xlfn._xlws.FILTER(F3:F26,(F3:F26)&lt;&gt;0))</f>
        <v>4251.833333333333</v>
      </c>
      <c r="G30" s="2" cm="1">
        <f t="array" ref="G30">MIN(_xlfn._xlws.FILTER(G3:G26,(G3:G26)&lt;&gt;0))</f>
        <v>5447.833333333333</v>
      </c>
      <c r="H30" s="2" cm="1">
        <f t="array" ref="H30">MIN(_xlfn._xlws.FILTER(H3:H26,(H3:H26)&lt;&gt;0))</f>
        <v>1127</v>
      </c>
      <c r="I30" s="2" cm="1">
        <f t="array" ref="I30">MIN(_xlfn._xlws.FILTER(I3:I26,(I3:I26)&lt;&gt;0))</f>
        <v>1213</v>
      </c>
      <c r="J30" s="2" cm="1">
        <f t="array" ref="J30">MIN(_xlfn._xlws.FILTER(J3:J26,(J3:J26)&lt;&gt;0))</f>
        <v>4082</v>
      </c>
      <c r="K30" s="2" cm="1">
        <f t="array" ref="K30">MIN(_xlfn._xlws.FILTER(K3:K26,(K3:K26)&lt;&gt;0))</f>
        <v>4286</v>
      </c>
      <c r="L30" s="2" cm="1">
        <f t="array" ref="L30">MIN(_xlfn._xlws.FILTER(L3:L26,(L3:L26)&lt;&gt;0))</f>
        <v>1920</v>
      </c>
      <c r="M30" s="2" cm="1">
        <f t="array" ref="M30">MIN(_xlfn._xlws.FILTER(M3:M26,(M3:M26)&lt;&gt;0))</f>
        <v>2720</v>
      </c>
      <c r="N30" s="2" cm="1">
        <f t="array" ref="N30">MIN(_xlfn._xlws.FILTER(N3:N26,(N3:N26)&lt;&gt;0))</f>
        <v>2863</v>
      </c>
      <c r="O30" s="2" cm="1">
        <f t="array" ref="O30">MIN(_xlfn._xlws.FILTER(O3:O26,(O3:O26)&lt;&gt;0))</f>
        <v>4134</v>
      </c>
      <c r="P30" s="2" cm="1">
        <f t="array" ref="P30">MIN(_xlfn._xlws.FILTER(P3:P26,(P3:P26)&lt;&gt;0))</f>
        <v>4228</v>
      </c>
      <c r="Q30" s="2" cm="1">
        <f t="array" ref="Q30">MIN(_xlfn._xlws.FILTER(Q3:Q26,(Q3:Q26)&lt;&gt;0))</f>
        <v>5426</v>
      </c>
      <c r="R30" s="2" cm="1">
        <f t="array" ref="R30">MIN(_xlfn._xlws.FILTER(R3:R26,(R3:R26)&lt;&gt;0))</f>
        <v>2123</v>
      </c>
      <c r="S30" s="2" cm="1">
        <f t="array" ref="S30">MIN(_xlfn._xlws.FILTER(S3:S26,(S3:S26)&lt;&gt;0))</f>
        <v>2123</v>
      </c>
      <c r="T30" s="2" cm="1">
        <f t="array" ref="T30">MIN(_xlfn._xlws.FILTER(T3:T26,(T3:T26)&lt;&gt;0))</f>
        <v>4127</v>
      </c>
      <c r="U30" s="2" cm="1">
        <f t="array" ref="U30">MIN(_xlfn._xlws.FILTER(U3:U26,(U3:U26)&lt;&gt;0))</f>
        <v>5686</v>
      </c>
      <c r="V30" s="8">
        <f>MIN(V3:V26)</f>
        <v>101289</v>
      </c>
    </row>
    <row r="31" spans="1:22" ht="13" x14ac:dyDescent="0.3">
      <c r="A31" s="7" t="s">
        <v>204</v>
      </c>
      <c r="B31" s="2">
        <f t="shared" ref="B31:V31" si="2">MEDIAN(B3:B26)</f>
        <v>12002</v>
      </c>
      <c r="C31" s="2">
        <f t="shared" si="2"/>
        <v>15878.5</v>
      </c>
      <c r="D31" s="2">
        <f t="shared" si="2"/>
        <v>9678.9583333333321</v>
      </c>
      <c r="E31" s="2">
        <f t="shared" si="2"/>
        <v>12967.5</v>
      </c>
      <c r="F31" s="2">
        <f t="shared" si="2"/>
        <v>7194</v>
      </c>
      <c r="G31" s="2">
        <f t="shared" si="2"/>
        <v>8431.5</v>
      </c>
      <c r="H31" s="2">
        <f t="shared" si="2"/>
        <v>2962</v>
      </c>
      <c r="I31" s="2">
        <f t="shared" si="2"/>
        <v>4084</v>
      </c>
      <c r="J31" s="2">
        <f t="shared" si="2"/>
        <v>6014.666666666667</v>
      </c>
      <c r="K31" s="2">
        <f t="shared" si="2"/>
        <v>7421</v>
      </c>
      <c r="L31" s="2">
        <f t="shared" si="2"/>
        <v>5078</v>
      </c>
      <c r="M31" s="2">
        <f t="shared" si="2"/>
        <v>6348</v>
      </c>
      <c r="N31" s="2">
        <f t="shared" si="2"/>
        <v>5638</v>
      </c>
      <c r="O31" s="2">
        <f t="shared" si="2"/>
        <v>6920</v>
      </c>
      <c r="P31" s="2">
        <f t="shared" si="2"/>
        <v>5853.5</v>
      </c>
      <c r="Q31" s="2">
        <f t="shared" si="2"/>
        <v>7368.5</v>
      </c>
      <c r="R31" s="2">
        <f t="shared" si="2"/>
        <v>3718</v>
      </c>
      <c r="S31" s="2">
        <f t="shared" si="2"/>
        <v>5131</v>
      </c>
      <c r="T31" s="2">
        <f t="shared" si="2"/>
        <v>6866</v>
      </c>
      <c r="U31" s="2">
        <f t="shared" si="2"/>
        <v>9028</v>
      </c>
      <c r="V31" s="8">
        <f t="shared" si="2"/>
        <v>124148.5</v>
      </c>
    </row>
    <row r="33" spans="1:1" x14ac:dyDescent="0.25">
      <c r="A33" s="9" t="s">
        <v>206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9"/>
  <sheetViews>
    <sheetView workbookViewId="0">
      <pane xSplit="1" ySplit="2" topLeftCell="B27" activePane="bottomRight" state="frozen"/>
      <selection pane="topRight" activeCell="B1" sqref="B1"/>
      <selection pane="bottomLeft" activeCell="A2" sqref="A2"/>
      <selection pane="bottomRight" activeCell="E4" sqref="E4"/>
    </sheetView>
  </sheetViews>
  <sheetFormatPr defaultRowHeight="12.5" x14ac:dyDescent="0.25"/>
  <cols>
    <col min="1" max="1" width="50.81640625" bestFit="1" customWidth="1"/>
    <col min="2" max="22" width="11.7265625" customWidth="1"/>
  </cols>
  <sheetData>
    <row r="1" spans="1:22" ht="15" thickBot="1" x14ac:dyDescent="0.4">
      <c r="A1" s="11" t="s">
        <v>220</v>
      </c>
    </row>
    <row r="2" spans="1:22" s="6" customFormat="1" ht="91.5" thickBot="1" x14ac:dyDescent="0.35">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row>
    <row r="3" spans="1:22" ht="13.5" thickBot="1" x14ac:dyDescent="0.35">
      <c r="A3" s="1" t="s">
        <v>25</v>
      </c>
      <c r="B3" s="2">
        <f>120858/12</f>
        <v>10071.5</v>
      </c>
      <c r="C3" s="2">
        <f>161961/12</f>
        <v>13496.75</v>
      </c>
      <c r="D3" s="3" t="s">
        <v>23</v>
      </c>
      <c r="E3" s="3" t="s">
        <v>23</v>
      </c>
      <c r="F3" s="3" t="s">
        <v>23</v>
      </c>
      <c r="G3" s="3" t="s">
        <v>23</v>
      </c>
      <c r="H3" s="3" t="s">
        <v>23</v>
      </c>
      <c r="I3" s="3" t="s">
        <v>23</v>
      </c>
      <c r="J3" s="3" t="s">
        <v>23</v>
      </c>
      <c r="K3" s="3" t="s">
        <v>23</v>
      </c>
      <c r="L3" s="2">
        <v>4678</v>
      </c>
      <c r="M3" s="2">
        <v>5687</v>
      </c>
      <c r="N3" s="2">
        <v>5164</v>
      </c>
      <c r="O3" s="2">
        <v>6277</v>
      </c>
      <c r="P3" s="3" t="s">
        <v>23</v>
      </c>
      <c r="Q3" s="3" t="s">
        <v>23</v>
      </c>
      <c r="R3" s="2">
        <v>3655</v>
      </c>
      <c r="S3" s="2">
        <v>4442</v>
      </c>
      <c r="T3" s="2">
        <v>7669</v>
      </c>
      <c r="U3" s="2">
        <v>9319</v>
      </c>
      <c r="V3" s="4">
        <v>151319</v>
      </c>
    </row>
    <row r="4" spans="1:22" ht="13.5" thickBot="1" x14ac:dyDescent="0.35">
      <c r="A4" s="1" t="s">
        <v>195</v>
      </c>
      <c r="B4" s="3" t="s">
        <v>23</v>
      </c>
      <c r="C4" s="3" t="s">
        <v>23</v>
      </c>
      <c r="D4" s="3" t="s">
        <v>23</v>
      </c>
      <c r="E4" s="3" t="s">
        <v>23</v>
      </c>
      <c r="F4" s="3" t="s">
        <v>23</v>
      </c>
      <c r="G4" s="3" t="s">
        <v>23</v>
      </c>
      <c r="H4" s="3" t="s">
        <v>23</v>
      </c>
      <c r="I4" s="3" t="s">
        <v>23</v>
      </c>
      <c r="J4" s="3" t="s">
        <v>23</v>
      </c>
      <c r="K4" s="3" t="s">
        <v>23</v>
      </c>
      <c r="L4" s="3" t="s">
        <v>23</v>
      </c>
      <c r="M4" s="3" t="s">
        <v>23</v>
      </c>
      <c r="N4" s="3" t="s">
        <v>23</v>
      </c>
      <c r="O4" s="3" t="s">
        <v>23</v>
      </c>
      <c r="P4" s="3" t="s">
        <v>23</v>
      </c>
      <c r="Q4" s="3" t="s">
        <v>23</v>
      </c>
      <c r="R4" s="3" t="s">
        <v>23</v>
      </c>
      <c r="S4" s="3" t="s">
        <v>23</v>
      </c>
      <c r="T4" s="3" t="s">
        <v>23</v>
      </c>
      <c r="U4" s="3" t="s">
        <v>23</v>
      </c>
      <c r="V4" s="4">
        <v>151688</v>
      </c>
    </row>
    <row r="5" spans="1:22" ht="13.5" thickBot="1" x14ac:dyDescent="0.35">
      <c r="A5" s="1" t="s">
        <v>126</v>
      </c>
      <c r="B5" s="2">
        <v>10000</v>
      </c>
      <c r="C5" s="2">
        <v>13500</v>
      </c>
      <c r="D5" s="2">
        <v>5753</v>
      </c>
      <c r="E5" s="2">
        <v>7022</v>
      </c>
      <c r="F5" s="3" t="s">
        <v>23</v>
      </c>
      <c r="G5" s="3" t="s">
        <v>23</v>
      </c>
      <c r="H5" s="2">
        <v>2607</v>
      </c>
      <c r="I5" s="2">
        <v>3182</v>
      </c>
      <c r="J5" s="2">
        <v>4354</v>
      </c>
      <c r="K5" s="2">
        <v>5311</v>
      </c>
      <c r="L5" s="2">
        <v>4061</v>
      </c>
      <c r="M5" s="2">
        <v>4954</v>
      </c>
      <c r="N5" s="2">
        <v>4486</v>
      </c>
      <c r="O5" s="2">
        <v>5472</v>
      </c>
      <c r="P5" s="2">
        <v>4954</v>
      </c>
      <c r="Q5" s="2">
        <v>6048</v>
      </c>
      <c r="R5" s="2">
        <v>2607</v>
      </c>
      <c r="S5" s="2">
        <v>3883</v>
      </c>
      <c r="T5" s="2">
        <v>3902</v>
      </c>
      <c r="U5" s="2">
        <v>4761</v>
      </c>
      <c r="V5" s="4">
        <v>152543</v>
      </c>
    </row>
    <row r="6" spans="1:22" ht="13.5" thickBot="1" x14ac:dyDescent="0.35">
      <c r="A6" s="1" t="s">
        <v>27</v>
      </c>
      <c r="B6" s="2">
        <v>22149</v>
      </c>
      <c r="C6" s="2">
        <v>26579</v>
      </c>
      <c r="D6" s="2">
        <v>12766</v>
      </c>
      <c r="E6" s="2">
        <v>15019</v>
      </c>
      <c r="F6" s="3" t="s">
        <v>23</v>
      </c>
      <c r="G6" s="3" t="s">
        <v>23</v>
      </c>
      <c r="H6" s="3" t="s">
        <v>23</v>
      </c>
      <c r="I6" s="3" t="s">
        <v>23</v>
      </c>
      <c r="J6" s="3" t="s">
        <v>23</v>
      </c>
      <c r="K6" s="3" t="s">
        <v>23</v>
      </c>
      <c r="L6" s="2">
        <v>6443</v>
      </c>
      <c r="M6" s="2">
        <v>8223</v>
      </c>
      <c r="N6" s="3" t="s">
        <v>23</v>
      </c>
      <c r="O6" s="3" t="s">
        <v>23</v>
      </c>
      <c r="P6" s="3" t="s">
        <v>23</v>
      </c>
      <c r="Q6" s="3" t="s">
        <v>23</v>
      </c>
      <c r="R6" s="2">
        <v>5254</v>
      </c>
      <c r="S6" s="2">
        <v>6705</v>
      </c>
      <c r="T6" s="2">
        <v>9419</v>
      </c>
      <c r="U6" s="2">
        <v>11635</v>
      </c>
      <c r="V6" s="4">
        <v>153827</v>
      </c>
    </row>
    <row r="7" spans="1:22" ht="13.5" thickBot="1" x14ac:dyDescent="0.35">
      <c r="A7" s="1" t="s">
        <v>207</v>
      </c>
      <c r="B7" s="3" t="s">
        <v>200</v>
      </c>
      <c r="C7" s="3" t="s">
        <v>200</v>
      </c>
      <c r="D7" s="3" t="s">
        <v>200</v>
      </c>
      <c r="E7" s="3" t="s">
        <v>200</v>
      </c>
      <c r="F7" s="3" t="s">
        <v>200</v>
      </c>
      <c r="G7" s="3" t="s">
        <v>200</v>
      </c>
      <c r="H7" s="3" t="s">
        <v>200</v>
      </c>
      <c r="I7" s="3" t="s">
        <v>200</v>
      </c>
      <c r="J7" s="3" t="s">
        <v>200</v>
      </c>
      <c r="K7" s="3" t="s">
        <v>200</v>
      </c>
      <c r="L7" s="3" t="s">
        <v>200</v>
      </c>
      <c r="M7" s="3" t="s">
        <v>200</v>
      </c>
      <c r="N7" s="3" t="s">
        <v>200</v>
      </c>
      <c r="O7" s="3" t="s">
        <v>200</v>
      </c>
      <c r="P7" s="3" t="s">
        <v>200</v>
      </c>
      <c r="Q7" s="3" t="s">
        <v>200</v>
      </c>
      <c r="R7" s="3" t="s">
        <v>200</v>
      </c>
      <c r="S7" s="3" t="s">
        <v>200</v>
      </c>
      <c r="T7" s="3" t="s">
        <v>200</v>
      </c>
      <c r="U7" s="3" t="s">
        <v>200</v>
      </c>
      <c r="V7" s="4">
        <v>156074</v>
      </c>
    </row>
    <row r="8" spans="1:22" ht="13.5" thickBot="1" x14ac:dyDescent="0.35">
      <c r="A8" s="1" t="s">
        <v>80</v>
      </c>
      <c r="B8" s="2">
        <v>12239</v>
      </c>
      <c r="C8" s="2">
        <v>14877</v>
      </c>
      <c r="D8" s="2">
        <v>7729</v>
      </c>
      <c r="E8" s="2">
        <v>9394</v>
      </c>
      <c r="F8" s="2">
        <v>6306</v>
      </c>
      <c r="G8" s="2">
        <v>7665</v>
      </c>
      <c r="H8" s="2">
        <v>2953</v>
      </c>
      <c r="I8" s="2">
        <v>3589</v>
      </c>
      <c r="J8" s="2">
        <v>6898</v>
      </c>
      <c r="K8" s="2">
        <v>8385</v>
      </c>
      <c r="L8" s="2">
        <v>4048</v>
      </c>
      <c r="M8" s="2">
        <v>4920</v>
      </c>
      <c r="N8" s="2">
        <v>4988</v>
      </c>
      <c r="O8" s="2">
        <v>6063</v>
      </c>
      <c r="P8" s="2">
        <v>5628</v>
      </c>
      <c r="Q8" s="2">
        <v>6841</v>
      </c>
      <c r="R8" s="2">
        <v>3721</v>
      </c>
      <c r="S8" s="2">
        <v>4523</v>
      </c>
      <c r="T8" s="2">
        <v>8061</v>
      </c>
      <c r="U8" s="2">
        <v>9798</v>
      </c>
      <c r="V8" s="4">
        <v>156522</v>
      </c>
    </row>
    <row r="9" spans="1:22" ht="13.5" thickBot="1" x14ac:dyDescent="0.35">
      <c r="A9" s="1" t="s">
        <v>37</v>
      </c>
      <c r="B9" s="2">
        <v>16182</v>
      </c>
      <c r="C9" s="2">
        <v>16506</v>
      </c>
      <c r="D9" s="3" t="s">
        <v>23</v>
      </c>
      <c r="E9" s="3" t="s">
        <v>23</v>
      </c>
      <c r="F9" s="2">
        <v>9015</v>
      </c>
      <c r="G9" s="2">
        <v>9195</v>
      </c>
      <c r="H9" s="3" t="s">
        <v>23</v>
      </c>
      <c r="I9" s="3" t="s">
        <v>23</v>
      </c>
      <c r="J9" s="3" t="s">
        <v>23</v>
      </c>
      <c r="K9" s="3" t="s">
        <v>23</v>
      </c>
      <c r="L9" s="2">
        <v>6051</v>
      </c>
      <c r="M9" s="2">
        <v>6293</v>
      </c>
      <c r="N9" s="2">
        <v>6661</v>
      </c>
      <c r="O9" s="2">
        <v>6928</v>
      </c>
      <c r="P9" s="2">
        <v>8588</v>
      </c>
      <c r="Q9" s="2">
        <v>8760</v>
      </c>
      <c r="R9" s="2">
        <v>4862</v>
      </c>
      <c r="S9" s="2">
        <v>5080</v>
      </c>
      <c r="T9" s="2">
        <v>8588</v>
      </c>
      <c r="U9" s="2">
        <v>8760</v>
      </c>
      <c r="V9" s="4">
        <v>158089</v>
      </c>
    </row>
    <row r="10" spans="1:22" ht="13.5" thickBot="1" x14ac:dyDescent="0.35">
      <c r="A10" s="1" t="s">
        <v>136</v>
      </c>
      <c r="B10" s="2">
        <v>9467</v>
      </c>
      <c r="C10" s="2">
        <v>11507</v>
      </c>
      <c r="D10" s="3" t="s">
        <v>23</v>
      </c>
      <c r="E10" s="3" t="s">
        <v>23</v>
      </c>
      <c r="F10" s="3" t="s">
        <v>23</v>
      </c>
      <c r="G10" s="3" t="s">
        <v>23</v>
      </c>
      <c r="H10" s="2">
        <v>2427</v>
      </c>
      <c r="I10" s="2">
        <v>2848</v>
      </c>
      <c r="J10" s="3" t="s">
        <v>23</v>
      </c>
      <c r="K10" s="3" t="s">
        <v>23</v>
      </c>
      <c r="L10" s="2">
        <v>3634</v>
      </c>
      <c r="M10" s="2">
        <v>4417</v>
      </c>
      <c r="N10" s="2">
        <v>4220</v>
      </c>
      <c r="O10" s="2">
        <v>5129</v>
      </c>
      <c r="P10" s="3" t="s">
        <v>23</v>
      </c>
      <c r="Q10" s="3" t="s">
        <v>23</v>
      </c>
      <c r="R10" s="2">
        <v>2734</v>
      </c>
      <c r="S10" s="2">
        <v>3323</v>
      </c>
      <c r="T10" s="3" t="s">
        <v>23</v>
      </c>
      <c r="U10" s="3"/>
      <c r="V10" s="4">
        <v>158474</v>
      </c>
    </row>
    <row r="11" spans="1:22" ht="13.5" thickBot="1" x14ac:dyDescent="0.35">
      <c r="A11" s="1" t="s">
        <v>69</v>
      </c>
      <c r="B11" s="2">
        <v>12953</v>
      </c>
      <c r="C11" s="2">
        <v>15744</v>
      </c>
      <c r="D11" s="2"/>
      <c r="E11" s="2"/>
      <c r="F11" s="2"/>
      <c r="G11" s="2"/>
      <c r="H11" s="2">
        <v>2154</v>
      </c>
      <c r="I11" s="2">
        <v>2618</v>
      </c>
      <c r="J11" s="2"/>
      <c r="K11" s="2"/>
      <c r="L11" s="2">
        <v>4475</v>
      </c>
      <c r="M11" s="2">
        <v>5439</v>
      </c>
      <c r="N11" s="2">
        <v>4944</v>
      </c>
      <c r="O11" s="2">
        <v>6010</v>
      </c>
      <c r="P11" s="2">
        <v>8339</v>
      </c>
      <c r="Q11" s="2">
        <v>10136</v>
      </c>
      <c r="R11" s="2">
        <v>4153</v>
      </c>
      <c r="S11" s="2">
        <v>7528</v>
      </c>
      <c r="T11" s="2">
        <v>6193</v>
      </c>
      <c r="U11" s="2">
        <v>7528</v>
      </c>
      <c r="V11" s="4">
        <v>158581</v>
      </c>
    </row>
    <row r="12" spans="1:22" ht="13.5" thickBot="1" x14ac:dyDescent="0.35">
      <c r="A12" s="1" t="s">
        <v>85</v>
      </c>
      <c r="B12" s="2">
        <v>11771</v>
      </c>
      <c r="C12" s="2">
        <v>14309</v>
      </c>
      <c r="D12" s="2">
        <v>7192</v>
      </c>
      <c r="E12" s="2">
        <v>9179</v>
      </c>
      <c r="F12" s="2">
        <v>6554</v>
      </c>
      <c r="G12" s="2">
        <v>8367</v>
      </c>
      <c r="H12" s="2">
        <v>2943</v>
      </c>
      <c r="I12" s="2">
        <v>3756</v>
      </c>
      <c r="J12" s="2">
        <v>5032</v>
      </c>
      <c r="K12" s="2">
        <v>6424</v>
      </c>
      <c r="L12" s="2">
        <v>4202</v>
      </c>
      <c r="M12" s="2">
        <v>5362</v>
      </c>
      <c r="N12" s="3" t="s">
        <v>23</v>
      </c>
      <c r="O12" s="3" t="s">
        <v>23</v>
      </c>
      <c r="P12" s="2">
        <v>4521</v>
      </c>
      <c r="Q12" s="2">
        <v>5770</v>
      </c>
      <c r="R12" s="2">
        <v>3341</v>
      </c>
      <c r="S12" s="2">
        <v>4264</v>
      </c>
      <c r="T12" s="2">
        <v>6523</v>
      </c>
      <c r="U12" s="2">
        <v>8326</v>
      </c>
      <c r="V12" s="4">
        <v>160206</v>
      </c>
    </row>
    <row r="13" spans="1:22" ht="13.5" thickBot="1" x14ac:dyDescent="0.35">
      <c r="A13" s="1" t="s">
        <v>74</v>
      </c>
      <c r="B13" s="2">
        <v>12558</v>
      </c>
      <c r="C13" s="2">
        <v>15330</v>
      </c>
      <c r="D13" s="2">
        <v>11030</v>
      </c>
      <c r="E13" s="14">
        <v>11222</v>
      </c>
      <c r="F13" s="2"/>
      <c r="G13" s="2"/>
      <c r="H13" s="2">
        <v>2623</v>
      </c>
      <c r="I13" s="2">
        <v>3202</v>
      </c>
      <c r="J13" s="3" t="s">
        <v>23</v>
      </c>
      <c r="K13" s="3" t="s">
        <v>23</v>
      </c>
      <c r="L13" s="2">
        <v>3870</v>
      </c>
      <c r="M13" s="2">
        <v>4725</v>
      </c>
      <c r="N13" s="2">
        <v>4255</v>
      </c>
      <c r="O13" s="2">
        <v>5194</v>
      </c>
      <c r="P13" s="2">
        <v>4562</v>
      </c>
      <c r="Q13" s="2">
        <v>5570</v>
      </c>
      <c r="R13" s="2">
        <v>3001</v>
      </c>
      <c r="S13" s="2">
        <v>3663</v>
      </c>
      <c r="T13" s="2">
        <v>8639</v>
      </c>
      <c r="U13" s="2">
        <v>10546</v>
      </c>
      <c r="V13" s="4">
        <v>169454</v>
      </c>
    </row>
    <row r="14" spans="1:22" ht="13.5" thickBot="1" x14ac:dyDescent="0.35">
      <c r="A14" s="1" t="s">
        <v>123</v>
      </c>
      <c r="B14" s="2">
        <v>10012</v>
      </c>
      <c r="C14" s="2">
        <v>14195</v>
      </c>
      <c r="D14" s="2">
        <v>8158</v>
      </c>
      <c r="E14" s="2">
        <v>11004</v>
      </c>
      <c r="F14" s="2">
        <v>5872</v>
      </c>
      <c r="G14" s="2">
        <v>7918</v>
      </c>
      <c r="H14" s="2">
        <v>2778</v>
      </c>
      <c r="I14" s="2">
        <v>3747</v>
      </c>
      <c r="J14" s="2">
        <v>4598</v>
      </c>
      <c r="K14" s="2">
        <v>6203</v>
      </c>
      <c r="L14" s="2">
        <v>4121</v>
      </c>
      <c r="M14" s="2">
        <v>5558</v>
      </c>
      <c r="N14" s="2">
        <v>4598</v>
      </c>
      <c r="O14" s="2">
        <v>6203</v>
      </c>
      <c r="P14" s="2">
        <v>4858</v>
      </c>
      <c r="Q14" s="2">
        <v>6551</v>
      </c>
      <c r="R14" s="2">
        <v>3023</v>
      </c>
      <c r="S14" s="2">
        <v>4079</v>
      </c>
      <c r="T14" s="2">
        <v>3711</v>
      </c>
      <c r="U14" s="2">
        <v>5005</v>
      </c>
      <c r="V14" s="4">
        <v>175131</v>
      </c>
    </row>
    <row r="15" spans="1:22" ht="13.5" thickBot="1" x14ac:dyDescent="0.35">
      <c r="A15" s="1" t="s">
        <v>89</v>
      </c>
      <c r="B15" s="2">
        <v>11481</v>
      </c>
      <c r="C15" s="2">
        <v>16072</v>
      </c>
      <c r="D15" s="3" t="s">
        <v>23</v>
      </c>
      <c r="E15" s="3" t="s">
        <v>23</v>
      </c>
      <c r="F15" s="2">
        <v>7916</v>
      </c>
      <c r="G15" s="2">
        <v>10601</v>
      </c>
      <c r="H15" s="2">
        <v>3026</v>
      </c>
      <c r="I15" s="2">
        <v>4051</v>
      </c>
      <c r="J15" s="2">
        <v>5353</v>
      </c>
      <c r="K15" s="2">
        <v>7174</v>
      </c>
      <c r="L15" s="2">
        <v>4141</v>
      </c>
      <c r="M15" s="2">
        <v>5550</v>
      </c>
      <c r="N15" s="2">
        <v>4555</v>
      </c>
      <c r="O15" s="2">
        <v>6101</v>
      </c>
      <c r="P15" s="2">
        <v>4864</v>
      </c>
      <c r="Q15" s="2">
        <v>7857</v>
      </c>
      <c r="R15" s="2">
        <v>3328</v>
      </c>
      <c r="S15" s="2">
        <v>4449</v>
      </c>
      <c r="T15" s="2">
        <v>4507</v>
      </c>
      <c r="U15" s="2">
        <v>6042</v>
      </c>
      <c r="V15" s="4">
        <v>176754</v>
      </c>
    </row>
    <row r="16" spans="1:22" ht="13.5" thickBot="1" x14ac:dyDescent="0.35">
      <c r="A16" s="1" t="s">
        <v>208</v>
      </c>
      <c r="B16" s="2" t="s">
        <v>200</v>
      </c>
      <c r="C16" s="2" t="s">
        <v>200</v>
      </c>
      <c r="D16" s="2" t="s">
        <v>200</v>
      </c>
      <c r="E16" s="2" t="s">
        <v>200</v>
      </c>
      <c r="F16" s="2" t="s">
        <v>200</v>
      </c>
      <c r="G16" s="2" t="s">
        <v>200</v>
      </c>
      <c r="H16" s="2" t="s">
        <v>200</v>
      </c>
      <c r="I16" s="2" t="s">
        <v>200</v>
      </c>
      <c r="J16" s="2" t="s">
        <v>200</v>
      </c>
      <c r="K16" s="2" t="s">
        <v>200</v>
      </c>
      <c r="L16" s="2" t="s">
        <v>200</v>
      </c>
      <c r="M16" s="2" t="s">
        <v>200</v>
      </c>
      <c r="N16" s="2" t="s">
        <v>200</v>
      </c>
      <c r="O16" s="2" t="s">
        <v>200</v>
      </c>
      <c r="P16" s="2" t="s">
        <v>200</v>
      </c>
      <c r="Q16" s="2" t="s">
        <v>200</v>
      </c>
      <c r="R16" s="2" t="s">
        <v>200</v>
      </c>
      <c r="S16" s="2" t="s">
        <v>200</v>
      </c>
      <c r="T16" s="2" t="s">
        <v>200</v>
      </c>
      <c r="U16" s="2" t="s">
        <v>200</v>
      </c>
      <c r="V16" s="4">
        <v>177797</v>
      </c>
    </row>
    <row r="17" spans="1:22" ht="13.5" thickBot="1" x14ac:dyDescent="0.35">
      <c r="A17" s="1" t="s">
        <v>128</v>
      </c>
      <c r="B17" s="2">
        <v>9973</v>
      </c>
      <c r="C17" s="2">
        <v>12120</v>
      </c>
      <c r="D17" s="2">
        <v>7341</v>
      </c>
      <c r="E17" s="2">
        <v>8923</v>
      </c>
      <c r="F17" s="3" t="s">
        <v>23</v>
      </c>
      <c r="G17" s="3" t="s">
        <v>23</v>
      </c>
      <c r="H17" s="2">
        <v>2778</v>
      </c>
      <c r="I17" s="2">
        <v>3374</v>
      </c>
      <c r="J17" s="2">
        <v>3835</v>
      </c>
      <c r="K17" s="2">
        <v>4710</v>
      </c>
      <c r="L17" s="2">
        <v>4643</v>
      </c>
      <c r="M17" s="2">
        <v>5696</v>
      </c>
      <c r="N17" s="2">
        <v>5104</v>
      </c>
      <c r="O17" s="2">
        <v>6269</v>
      </c>
      <c r="P17" s="2">
        <v>5901</v>
      </c>
      <c r="Q17" s="2">
        <v>7206</v>
      </c>
      <c r="R17" s="2">
        <v>3373</v>
      </c>
      <c r="S17" s="2">
        <v>4099</v>
      </c>
      <c r="T17" s="2">
        <v>6882</v>
      </c>
      <c r="U17" s="2">
        <v>8363</v>
      </c>
      <c r="V17" s="4">
        <v>182004</v>
      </c>
    </row>
    <row r="18" spans="1:22" ht="13.5" thickBot="1" x14ac:dyDescent="0.35">
      <c r="A18" s="1" t="s">
        <v>119</v>
      </c>
      <c r="B18" s="2">
        <v>10156</v>
      </c>
      <c r="C18" s="2">
        <v>12345</v>
      </c>
      <c r="D18" s="3" t="s">
        <v>23</v>
      </c>
      <c r="E18" s="3" t="s">
        <v>23</v>
      </c>
      <c r="F18" s="3" t="s">
        <v>23</v>
      </c>
      <c r="G18" s="3" t="s">
        <v>23</v>
      </c>
      <c r="H18" s="2">
        <v>2427</v>
      </c>
      <c r="I18" s="2">
        <v>2427</v>
      </c>
      <c r="J18" s="2">
        <v>5506</v>
      </c>
      <c r="K18" s="2">
        <v>6694</v>
      </c>
      <c r="L18" s="2">
        <v>4096</v>
      </c>
      <c r="M18" s="2">
        <v>4980</v>
      </c>
      <c r="N18" s="2">
        <v>4552</v>
      </c>
      <c r="O18" s="2">
        <v>5531</v>
      </c>
      <c r="P18" s="3" t="s">
        <v>23</v>
      </c>
      <c r="Q18" s="3" t="s">
        <v>23</v>
      </c>
      <c r="R18" s="2">
        <v>3333</v>
      </c>
      <c r="S18" s="2">
        <v>4050</v>
      </c>
      <c r="T18" s="2">
        <v>4157</v>
      </c>
      <c r="U18" s="2">
        <v>5053</v>
      </c>
      <c r="V18" s="4">
        <v>195362</v>
      </c>
    </row>
    <row r="19" spans="1:22" ht="13.5" thickBot="1" x14ac:dyDescent="0.35">
      <c r="A19" s="1" t="s">
        <v>144</v>
      </c>
      <c r="B19" s="2">
        <v>9119</v>
      </c>
      <c r="C19" s="2">
        <v>11294</v>
      </c>
      <c r="D19" s="2">
        <v>7141</v>
      </c>
      <c r="E19" s="2">
        <v>8849</v>
      </c>
      <c r="F19" s="2">
        <v>6148</v>
      </c>
      <c r="G19" s="2">
        <v>7616</v>
      </c>
      <c r="H19" s="2">
        <v>3642</v>
      </c>
      <c r="I19" s="2">
        <v>4510</v>
      </c>
      <c r="J19" s="3" t="s">
        <v>23</v>
      </c>
      <c r="K19" s="3" t="s">
        <v>23</v>
      </c>
      <c r="L19" s="2">
        <v>5215</v>
      </c>
      <c r="M19" s="2">
        <v>6460</v>
      </c>
      <c r="N19" s="3" t="s">
        <v>23</v>
      </c>
      <c r="O19" s="3" t="s">
        <v>23</v>
      </c>
      <c r="P19" s="3" t="s">
        <v>23</v>
      </c>
      <c r="Q19" s="3" t="s">
        <v>23</v>
      </c>
      <c r="R19" s="2">
        <v>4337</v>
      </c>
      <c r="S19" s="2">
        <v>5372</v>
      </c>
      <c r="T19" s="2">
        <v>5215</v>
      </c>
      <c r="U19" s="2">
        <v>6460</v>
      </c>
      <c r="V19" s="4">
        <v>196874</v>
      </c>
    </row>
    <row r="20" spans="1:22" ht="13.5" thickBot="1" x14ac:dyDescent="0.35">
      <c r="A20" s="1" t="s">
        <v>121</v>
      </c>
      <c r="B20" s="2">
        <v>10124</v>
      </c>
      <c r="C20" s="2">
        <v>12301</v>
      </c>
      <c r="D20" s="2">
        <v>8001</v>
      </c>
      <c r="E20" s="2">
        <v>9991</v>
      </c>
      <c r="F20" s="2">
        <v>6757</v>
      </c>
      <c r="G20" s="2">
        <v>8438</v>
      </c>
      <c r="H20" s="2">
        <v>3069</v>
      </c>
      <c r="I20" s="2">
        <v>4226</v>
      </c>
      <c r="J20" s="2"/>
      <c r="K20" s="2"/>
      <c r="L20" s="2">
        <v>4999</v>
      </c>
      <c r="M20" s="2">
        <v>6242</v>
      </c>
      <c r="N20" s="2">
        <v>5509</v>
      </c>
      <c r="O20" s="2">
        <v>6881</v>
      </c>
      <c r="P20" s="2">
        <v>6075</v>
      </c>
      <c r="Q20" s="2">
        <v>7587</v>
      </c>
      <c r="R20" s="2">
        <v>4418</v>
      </c>
      <c r="S20" s="2">
        <v>5517</v>
      </c>
      <c r="T20" s="2">
        <v>7242</v>
      </c>
      <c r="U20" s="2">
        <v>9045</v>
      </c>
      <c r="V20" s="4">
        <v>201687</v>
      </c>
    </row>
    <row r="21" spans="1:22" ht="13.5" thickBot="1" x14ac:dyDescent="0.35">
      <c r="A21" s="1" t="s">
        <v>148</v>
      </c>
      <c r="B21" s="2">
        <v>8572</v>
      </c>
      <c r="C21" s="2">
        <v>10477</v>
      </c>
      <c r="D21" s="2">
        <v>5840</v>
      </c>
      <c r="E21" s="2">
        <v>7824</v>
      </c>
      <c r="F21" s="3" t="s">
        <v>23</v>
      </c>
      <c r="G21" s="3" t="s">
        <v>23</v>
      </c>
      <c r="H21" s="3" t="s">
        <v>23</v>
      </c>
      <c r="I21" s="3" t="s">
        <v>23</v>
      </c>
      <c r="J21" s="2">
        <v>4754</v>
      </c>
      <c r="K21" s="2">
        <v>6368</v>
      </c>
      <c r="L21" s="2">
        <v>3363</v>
      </c>
      <c r="M21" s="2">
        <v>4506</v>
      </c>
      <c r="N21" s="3" t="s">
        <v>23</v>
      </c>
      <c r="O21" s="3" t="s">
        <v>23</v>
      </c>
      <c r="P21" s="3" t="s">
        <v>23</v>
      </c>
      <c r="Q21" s="3" t="s">
        <v>23</v>
      </c>
      <c r="R21" s="2">
        <v>2310</v>
      </c>
      <c r="S21" s="2">
        <v>3334</v>
      </c>
      <c r="T21" s="2">
        <v>4200</v>
      </c>
      <c r="U21" s="2">
        <v>5632</v>
      </c>
      <c r="V21" s="4">
        <v>202669</v>
      </c>
    </row>
    <row r="22" spans="1:22" ht="13.5" thickBot="1" x14ac:dyDescent="0.35">
      <c r="A22" s="1" t="s">
        <v>112</v>
      </c>
      <c r="B22" s="2">
        <v>10377</v>
      </c>
      <c r="C22" s="2">
        <v>16641</v>
      </c>
      <c r="D22" s="2">
        <v>9266</v>
      </c>
      <c r="E22" s="2">
        <v>13478</v>
      </c>
      <c r="F22" s="2">
        <v>6361</v>
      </c>
      <c r="G22" s="2">
        <v>9255</v>
      </c>
      <c r="H22" s="2">
        <v>3486</v>
      </c>
      <c r="I22" s="2">
        <v>5350</v>
      </c>
      <c r="J22" s="2">
        <v>5034</v>
      </c>
      <c r="K22" s="2">
        <v>7726</v>
      </c>
      <c r="L22" s="2">
        <v>4576</v>
      </c>
      <c r="M22" s="2">
        <v>7023</v>
      </c>
      <c r="N22" s="2">
        <v>5034</v>
      </c>
      <c r="O22" s="2">
        <v>7726</v>
      </c>
      <c r="P22" s="2">
        <v>5784</v>
      </c>
      <c r="Q22" s="2">
        <v>8414</v>
      </c>
      <c r="R22" s="2">
        <v>3495</v>
      </c>
      <c r="S22" s="2">
        <v>5374</v>
      </c>
      <c r="T22" s="2">
        <v>6383</v>
      </c>
      <c r="U22" s="2">
        <v>9285</v>
      </c>
      <c r="V22" s="4">
        <v>203834</v>
      </c>
    </row>
    <row r="23" spans="1:22" ht="13.5" thickBot="1" x14ac:dyDescent="0.35">
      <c r="A23" s="1" t="s">
        <v>175</v>
      </c>
      <c r="B23" s="2">
        <v>6086</v>
      </c>
      <c r="C23" s="2">
        <v>10129</v>
      </c>
      <c r="D23" s="3" t="s">
        <v>23</v>
      </c>
      <c r="E23" s="3" t="s">
        <v>23</v>
      </c>
      <c r="F23" s="3" t="s">
        <v>23</v>
      </c>
      <c r="G23" s="3" t="s">
        <v>23</v>
      </c>
      <c r="H23" s="3" t="s">
        <v>23</v>
      </c>
      <c r="I23" s="3" t="s">
        <v>23</v>
      </c>
      <c r="J23" s="3" t="s">
        <v>23</v>
      </c>
      <c r="K23" s="3" t="s">
        <v>23</v>
      </c>
      <c r="L23" s="2">
        <v>3934</v>
      </c>
      <c r="M23" s="2">
        <v>6103</v>
      </c>
      <c r="N23" s="2">
        <v>4371</v>
      </c>
      <c r="O23" s="2">
        <v>6781</v>
      </c>
      <c r="P23" s="2">
        <v>4808</v>
      </c>
      <c r="Q23" s="2">
        <v>7459</v>
      </c>
      <c r="R23" s="2">
        <v>2675</v>
      </c>
      <c r="S23" s="2">
        <v>4596</v>
      </c>
      <c r="T23" s="3" t="s">
        <v>23</v>
      </c>
      <c r="U23" s="3" t="s">
        <v>23</v>
      </c>
      <c r="V23" s="4">
        <v>204675</v>
      </c>
    </row>
    <row r="24" spans="1:22" ht="13.5" thickBot="1" x14ac:dyDescent="0.35">
      <c r="A24" s="1" t="s">
        <v>209</v>
      </c>
      <c r="B24" s="3" t="s">
        <v>200</v>
      </c>
      <c r="C24" s="3" t="s">
        <v>200</v>
      </c>
      <c r="D24" s="3" t="s">
        <v>200</v>
      </c>
      <c r="E24" s="3" t="s">
        <v>200</v>
      </c>
      <c r="F24" s="3" t="s">
        <v>200</v>
      </c>
      <c r="G24" s="3" t="s">
        <v>200</v>
      </c>
      <c r="H24" s="3" t="s">
        <v>200</v>
      </c>
      <c r="I24" s="3" t="s">
        <v>200</v>
      </c>
      <c r="J24" s="3" t="s">
        <v>200</v>
      </c>
      <c r="K24" s="3" t="s">
        <v>200</v>
      </c>
      <c r="L24" s="3" t="s">
        <v>200</v>
      </c>
      <c r="M24" s="3" t="s">
        <v>200</v>
      </c>
      <c r="N24" s="3" t="s">
        <v>200</v>
      </c>
      <c r="O24" s="3" t="s">
        <v>200</v>
      </c>
      <c r="P24" s="3" t="s">
        <v>200</v>
      </c>
      <c r="Q24" s="3" t="s">
        <v>200</v>
      </c>
      <c r="R24" s="3" t="s">
        <v>200</v>
      </c>
      <c r="S24" s="3" t="s">
        <v>200</v>
      </c>
      <c r="T24" s="3" t="s">
        <v>200</v>
      </c>
      <c r="U24" s="3" t="s">
        <v>200</v>
      </c>
      <c r="V24" s="4">
        <v>209426</v>
      </c>
    </row>
    <row r="25" spans="1:22" ht="13.5" thickBot="1" x14ac:dyDescent="0.35">
      <c r="A25" s="1" t="s">
        <v>84</v>
      </c>
      <c r="B25" s="2">
        <v>11839</v>
      </c>
      <c r="C25" s="2">
        <v>15107</v>
      </c>
      <c r="D25" s="2">
        <v>8810</v>
      </c>
      <c r="E25" s="2">
        <v>11923</v>
      </c>
      <c r="F25" s="2">
        <v>6502</v>
      </c>
      <c r="G25" s="2">
        <v>8799</v>
      </c>
      <c r="H25" s="2">
        <v>2686</v>
      </c>
      <c r="I25" s="2">
        <v>3967</v>
      </c>
      <c r="J25" s="2">
        <v>3799</v>
      </c>
      <c r="K25" s="2">
        <v>5893</v>
      </c>
      <c r="L25" s="2">
        <v>4058</v>
      </c>
      <c r="M25" s="2">
        <v>5492</v>
      </c>
      <c r="N25" s="2">
        <v>3864</v>
      </c>
      <c r="O25" s="2">
        <v>5230</v>
      </c>
      <c r="P25" s="2">
        <v>4341</v>
      </c>
      <c r="Q25" s="2">
        <v>5876</v>
      </c>
      <c r="R25" s="2">
        <v>3038</v>
      </c>
      <c r="S25" s="2">
        <v>4489</v>
      </c>
      <c r="T25" s="2">
        <v>3325</v>
      </c>
      <c r="U25" s="2">
        <v>4912</v>
      </c>
      <c r="V25" s="4">
        <v>209749</v>
      </c>
    </row>
    <row r="26" spans="1:22" ht="13.5" thickBot="1" x14ac:dyDescent="0.35">
      <c r="A26" s="1" t="s">
        <v>115</v>
      </c>
      <c r="B26" s="2">
        <v>10278</v>
      </c>
      <c r="C26" s="2">
        <v>12493</v>
      </c>
      <c r="D26" s="2"/>
      <c r="E26" s="2"/>
      <c r="F26" s="3" t="s">
        <v>23</v>
      </c>
      <c r="G26" s="3" t="s">
        <v>23</v>
      </c>
      <c r="H26" s="3" t="s">
        <v>23</v>
      </c>
      <c r="I26" s="3" t="s">
        <v>23</v>
      </c>
      <c r="J26" s="2">
        <v>4864</v>
      </c>
      <c r="K26" s="2">
        <v>5912</v>
      </c>
      <c r="L26" s="2">
        <v>3984</v>
      </c>
      <c r="M26" s="2">
        <v>4843</v>
      </c>
      <c r="N26" s="3" t="s">
        <v>23</v>
      </c>
      <c r="O26" s="3" t="s">
        <v>23</v>
      </c>
      <c r="P26" s="3" t="s">
        <v>23</v>
      </c>
      <c r="Q26" s="3" t="s">
        <v>23</v>
      </c>
      <c r="R26" s="3" t="s">
        <v>23</v>
      </c>
      <c r="S26" s="3" t="s">
        <v>23</v>
      </c>
      <c r="T26" s="2">
        <v>4402</v>
      </c>
      <c r="U26" s="2">
        <v>5351</v>
      </c>
      <c r="V26" s="4">
        <v>216291</v>
      </c>
    </row>
    <row r="27" spans="1:22" ht="13.5" thickBot="1" x14ac:dyDescent="0.35">
      <c r="A27" s="1" t="s">
        <v>113</v>
      </c>
      <c r="B27" s="2">
        <v>10283</v>
      </c>
      <c r="C27" s="2">
        <v>12841</v>
      </c>
      <c r="D27" s="3" t="s">
        <v>23</v>
      </c>
      <c r="E27" s="3" t="s">
        <v>23</v>
      </c>
      <c r="F27" s="3" t="s">
        <v>23</v>
      </c>
      <c r="G27" s="3" t="s">
        <v>23</v>
      </c>
      <c r="H27" s="3" t="s">
        <v>23</v>
      </c>
      <c r="I27" s="3" t="s">
        <v>23</v>
      </c>
      <c r="J27" s="2">
        <v>5697</v>
      </c>
      <c r="K27" s="2">
        <v>6924</v>
      </c>
      <c r="L27" s="2">
        <v>5280</v>
      </c>
      <c r="M27" s="2">
        <v>6593</v>
      </c>
      <c r="N27" s="3" t="s">
        <v>23</v>
      </c>
      <c r="O27" s="3" t="s">
        <v>23</v>
      </c>
      <c r="P27" s="3" t="s">
        <v>23</v>
      </c>
      <c r="Q27" s="3" t="s">
        <v>23</v>
      </c>
      <c r="R27" s="2">
        <v>3830</v>
      </c>
      <c r="S27" s="2">
        <v>4782</v>
      </c>
      <c r="T27" s="2">
        <v>6593</v>
      </c>
      <c r="U27" s="2">
        <v>8233</v>
      </c>
      <c r="V27" s="4">
        <v>221572</v>
      </c>
    </row>
    <row r="28" spans="1:22" ht="13.5" thickBot="1" x14ac:dyDescent="0.35">
      <c r="A28" s="1" t="s">
        <v>51</v>
      </c>
      <c r="B28" s="2">
        <v>14644</v>
      </c>
      <c r="C28" s="2">
        <v>15376</v>
      </c>
      <c r="D28" s="2">
        <v>10749</v>
      </c>
      <c r="E28" s="2">
        <v>11826</v>
      </c>
      <c r="F28" s="2">
        <v>8905</v>
      </c>
      <c r="G28" s="2">
        <v>9351</v>
      </c>
      <c r="H28" s="2">
        <v>3881</v>
      </c>
      <c r="I28" s="2">
        <v>4076</v>
      </c>
      <c r="J28" s="2">
        <v>5549</v>
      </c>
      <c r="K28" s="2">
        <v>5827</v>
      </c>
      <c r="L28" s="2">
        <v>2568</v>
      </c>
      <c r="M28" s="2">
        <v>2696</v>
      </c>
      <c r="N28" s="2">
        <v>3084</v>
      </c>
      <c r="O28" s="2">
        <v>3238</v>
      </c>
      <c r="P28" s="2">
        <v>3559</v>
      </c>
      <c r="Q28" s="2">
        <v>3737</v>
      </c>
      <c r="R28" s="2">
        <v>1940</v>
      </c>
      <c r="S28" s="2">
        <v>2037</v>
      </c>
      <c r="T28" s="2">
        <v>8314</v>
      </c>
      <c r="U28" s="2">
        <v>8730</v>
      </c>
      <c r="V28" s="4">
        <v>229171</v>
      </c>
    </row>
    <row r="29" spans="1:22" ht="13.5" thickBot="1" x14ac:dyDescent="0.35">
      <c r="A29" s="1" t="s">
        <v>108</v>
      </c>
      <c r="B29" s="2">
        <v>10480</v>
      </c>
      <c r="C29" s="2">
        <v>13373</v>
      </c>
      <c r="D29" s="2">
        <v>7850</v>
      </c>
      <c r="E29" s="2">
        <v>10018</v>
      </c>
      <c r="F29" s="3" t="s">
        <v>23</v>
      </c>
      <c r="G29" s="3" t="s">
        <v>23</v>
      </c>
      <c r="H29" s="2">
        <v>3669</v>
      </c>
      <c r="I29" s="2">
        <v>4462</v>
      </c>
      <c r="J29" s="2">
        <v>7173</v>
      </c>
      <c r="K29" s="2">
        <v>8719</v>
      </c>
      <c r="L29" s="2">
        <v>4460</v>
      </c>
      <c r="M29" s="2">
        <v>5422</v>
      </c>
      <c r="N29" s="2">
        <v>4945</v>
      </c>
      <c r="O29" s="2">
        <v>6011</v>
      </c>
      <c r="P29" s="2">
        <v>5441</v>
      </c>
      <c r="Q29" s="2">
        <v>6614</v>
      </c>
      <c r="R29" s="2">
        <v>3669</v>
      </c>
      <c r="S29" s="2">
        <v>4462</v>
      </c>
      <c r="T29" s="3" t="s">
        <v>23</v>
      </c>
      <c r="U29" s="3" t="s">
        <v>23</v>
      </c>
      <c r="V29" s="4">
        <v>240099</v>
      </c>
    </row>
    <row r="30" spans="1:22" ht="13.5" thickBot="1" x14ac:dyDescent="0.35">
      <c r="A30" s="1" t="s">
        <v>49</v>
      </c>
      <c r="B30" s="2">
        <v>14666</v>
      </c>
      <c r="C30" s="2">
        <v>16604</v>
      </c>
      <c r="D30" s="2">
        <v>8384</v>
      </c>
      <c r="E30" s="2">
        <v>11738</v>
      </c>
      <c r="F30" s="2">
        <v>5910</v>
      </c>
      <c r="G30" s="2">
        <v>8274</v>
      </c>
      <c r="H30" s="2">
        <v>3129</v>
      </c>
      <c r="I30" s="2">
        <v>4373</v>
      </c>
      <c r="J30" s="2">
        <v>4743</v>
      </c>
      <c r="K30" s="2">
        <v>6671</v>
      </c>
      <c r="L30" s="2">
        <v>4706</v>
      </c>
      <c r="M30" s="2">
        <v>6585</v>
      </c>
      <c r="N30" s="2">
        <v>5189</v>
      </c>
      <c r="O30" s="2">
        <v>7263</v>
      </c>
      <c r="P30" s="2">
        <v>5559</v>
      </c>
      <c r="Q30" s="2">
        <v>7780</v>
      </c>
      <c r="R30" s="2">
        <v>3663</v>
      </c>
      <c r="S30" s="2">
        <v>5129</v>
      </c>
      <c r="T30" s="2">
        <v>6831</v>
      </c>
      <c r="U30" s="2">
        <v>9565</v>
      </c>
      <c r="V30" s="4">
        <v>244274</v>
      </c>
    </row>
    <row r="31" spans="1:22" ht="13.5" thickBot="1" x14ac:dyDescent="0.35">
      <c r="A31" s="1" t="s">
        <v>72</v>
      </c>
      <c r="B31" s="2">
        <v>12621</v>
      </c>
      <c r="C31" s="2">
        <v>15341</v>
      </c>
      <c r="D31" s="2"/>
      <c r="E31" s="2"/>
      <c r="F31" s="2">
        <v>7160</v>
      </c>
      <c r="G31" s="2">
        <v>8703</v>
      </c>
      <c r="H31" s="2"/>
      <c r="I31" s="2"/>
      <c r="J31" s="2"/>
      <c r="K31" s="2"/>
      <c r="L31" s="2">
        <v>4346</v>
      </c>
      <c r="M31" s="2">
        <v>5283</v>
      </c>
      <c r="N31" s="2">
        <v>4781</v>
      </c>
      <c r="O31" s="2">
        <v>5812</v>
      </c>
      <c r="P31" s="2">
        <v>5685</v>
      </c>
      <c r="Q31" s="2">
        <v>6901</v>
      </c>
      <c r="R31" s="2">
        <v>3907</v>
      </c>
      <c r="S31" s="2">
        <v>4750</v>
      </c>
      <c r="T31" s="2"/>
      <c r="U31" s="2"/>
      <c r="V31" s="4">
        <v>274449</v>
      </c>
    </row>
    <row r="32" spans="1:22" ht="13.5" thickBot="1" x14ac:dyDescent="0.35">
      <c r="A32" s="1" t="s">
        <v>39</v>
      </c>
      <c r="B32" s="2">
        <v>15669</v>
      </c>
      <c r="C32" s="2">
        <v>19586</v>
      </c>
      <c r="D32" s="2">
        <v>12279</v>
      </c>
      <c r="E32" s="2">
        <v>15350</v>
      </c>
      <c r="F32" s="2">
        <v>10102</v>
      </c>
      <c r="G32" s="2">
        <v>12627</v>
      </c>
      <c r="H32" s="3" t="s">
        <v>23</v>
      </c>
      <c r="I32" s="3" t="s">
        <v>23</v>
      </c>
      <c r="J32" s="2">
        <v>7030</v>
      </c>
      <c r="K32" s="2">
        <v>8790</v>
      </c>
      <c r="L32" s="2">
        <v>5859</v>
      </c>
      <c r="M32" s="2">
        <v>7323</v>
      </c>
      <c r="N32" s="2">
        <v>6389</v>
      </c>
      <c r="O32" s="2">
        <v>7984</v>
      </c>
      <c r="P32" s="2">
        <v>8729</v>
      </c>
      <c r="Q32" s="2">
        <v>10909</v>
      </c>
      <c r="R32" s="2">
        <v>4734</v>
      </c>
      <c r="S32" s="2">
        <v>5919</v>
      </c>
      <c r="T32" s="2">
        <v>10608</v>
      </c>
      <c r="U32" s="2">
        <v>13262</v>
      </c>
      <c r="V32" s="4">
        <v>280386</v>
      </c>
    </row>
    <row r="33" spans="1:22" ht="13.5" thickBot="1" x14ac:dyDescent="0.35">
      <c r="A33" s="1" t="s">
        <v>100</v>
      </c>
      <c r="B33" s="2">
        <v>10794</v>
      </c>
      <c r="C33" s="2">
        <v>13066</v>
      </c>
      <c r="D33" s="2">
        <v>8240</v>
      </c>
      <c r="E33" s="2">
        <v>10020</v>
      </c>
      <c r="F33" s="2">
        <v>6391</v>
      </c>
      <c r="G33" s="2">
        <v>7772</v>
      </c>
      <c r="H33" s="2">
        <v>2933</v>
      </c>
      <c r="I33" s="2">
        <v>3839</v>
      </c>
      <c r="J33" s="3" t="s">
        <v>23</v>
      </c>
      <c r="K33" s="3" t="s">
        <v>23</v>
      </c>
      <c r="L33" s="2">
        <v>4013</v>
      </c>
      <c r="M33" s="2">
        <v>4881</v>
      </c>
      <c r="N33" s="2">
        <v>4425</v>
      </c>
      <c r="O33" s="2">
        <v>5384</v>
      </c>
      <c r="P33" s="2"/>
      <c r="Q33" s="2"/>
      <c r="R33" s="2">
        <v>3316</v>
      </c>
      <c r="S33" s="2">
        <v>4339</v>
      </c>
      <c r="T33" s="2">
        <v>5410</v>
      </c>
      <c r="U33" s="2">
        <v>6583</v>
      </c>
      <c r="V33" s="4">
        <v>284836</v>
      </c>
    </row>
    <row r="34" spans="1:22" ht="13.5" thickBot="1" x14ac:dyDescent="0.35">
      <c r="A34" s="1" t="s">
        <v>96</v>
      </c>
      <c r="B34" s="2">
        <v>11084</v>
      </c>
      <c r="C34" s="2">
        <v>15928</v>
      </c>
      <c r="D34" s="2">
        <v>9611</v>
      </c>
      <c r="E34" s="2">
        <v>13434</v>
      </c>
      <c r="F34" s="2"/>
      <c r="G34" s="2"/>
      <c r="H34" s="2"/>
      <c r="I34" s="2"/>
      <c r="J34" s="2">
        <v>5318</v>
      </c>
      <c r="K34" s="2">
        <v>7124</v>
      </c>
      <c r="L34" s="2">
        <v>4596</v>
      </c>
      <c r="M34" s="2">
        <v>6464</v>
      </c>
      <c r="N34" s="2">
        <v>4167</v>
      </c>
      <c r="O34" s="2">
        <v>5065</v>
      </c>
      <c r="P34" s="2">
        <v>5056</v>
      </c>
      <c r="Q34" s="2">
        <v>7110</v>
      </c>
      <c r="R34" s="2">
        <v>3779</v>
      </c>
      <c r="S34" s="2">
        <v>4596</v>
      </c>
      <c r="T34" s="2">
        <v>7409</v>
      </c>
      <c r="U34" s="2">
        <v>11420</v>
      </c>
      <c r="V34" s="4">
        <v>324302</v>
      </c>
    </row>
    <row r="35" spans="1:22" ht="13.5" thickBot="1" x14ac:dyDescent="0.35">
      <c r="A35" s="1" t="s">
        <v>118</v>
      </c>
      <c r="B35" s="2">
        <v>10211</v>
      </c>
      <c r="C35" s="2">
        <v>14428</v>
      </c>
      <c r="D35" s="3" t="s">
        <v>23</v>
      </c>
      <c r="E35" s="3" t="s">
        <v>23</v>
      </c>
      <c r="F35" s="2">
        <v>5925</v>
      </c>
      <c r="G35" s="2">
        <v>7941</v>
      </c>
      <c r="H35" s="3" t="s">
        <v>23</v>
      </c>
      <c r="I35" s="2"/>
      <c r="J35" s="3" t="s">
        <v>23</v>
      </c>
      <c r="K35" s="3" t="s">
        <v>23</v>
      </c>
      <c r="L35" s="2">
        <v>5296</v>
      </c>
      <c r="M35" s="2">
        <v>7098</v>
      </c>
      <c r="N35" s="3" t="s">
        <v>23</v>
      </c>
      <c r="O35" s="3" t="s">
        <v>23</v>
      </c>
      <c r="P35" s="2">
        <v>5925</v>
      </c>
      <c r="Q35" s="2">
        <v>7941</v>
      </c>
      <c r="R35" s="2">
        <v>3279</v>
      </c>
      <c r="S35" s="2">
        <v>4397</v>
      </c>
      <c r="T35" s="2">
        <v>8413</v>
      </c>
      <c r="U35" s="2">
        <v>12490</v>
      </c>
      <c r="V35" s="4">
        <v>331369</v>
      </c>
    </row>
    <row r="36" spans="1:22" ht="13.5" thickBot="1" x14ac:dyDescent="0.35">
      <c r="A36" s="1" t="s">
        <v>122</v>
      </c>
      <c r="B36" s="2">
        <v>10027</v>
      </c>
      <c r="C36" s="2">
        <v>15041</v>
      </c>
      <c r="D36" s="2">
        <v>7162</v>
      </c>
      <c r="E36" s="2">
        <v>10743</v>
      </c>
      <c r="F36" s="2">
        <v>5126</v>
      </c>
      <c r="G36" s="2">
        <v>6862</v>
      </c>
      <c r="H36" s="2"/>
      <c r="I36" s="2"/>
      <c r="J36" s="2">
        <v>3986</v>
      </c>
      <c r="K36" s="2">
        <v>4858</v>
      </c>
      <c r="L36" s="2">
        <v>3477</v>
      </c>
      <c r="M36" s="2">
        <v>4237</v>
      </c>
      <c r="N36" s="2">
        <v>3956</v>
      </c>
      <c r="O36" s="2">
        <v>4822</v>
      </c>
      <c r="P36" s="2">
        <v>4372</v>
      </c>
      <c r="Q36" s="2">
        <v>5328</v>
      </c>
      <c r="R36" s="2">
        <v>2652</v>
      </c>
      <c r="S36" s="2">
        <v>3519</v>
      </c>
      <c r="T36" s="2">
        <v>5349</v>
      </c>
      <c r="U36" s="2">
        <v>6518</v>
      </c>
      <c r="V36" s="4">
        <v>352916</v>
      </c>
    </row>
    <row r="37" spans="1:22" ht="13.5" thickBot="1" x14ac:dyDescent="0.35">
      <c r="A37" s="1" t="s">
        <v>133</v>
      </c>
      <c r="B37" s="2">
        <v>9617</v>
      </c>
      <c r="C37" s="2">
        <v>13824</v>
      </c>
      <c r="D37" s="2"/>
      <c r="E37" s="2"/>
      <c r="F37" s="2">
        <v>7535</v>
      </c>
      <c r="G37" s="2">
        <v>10831</v>
      </c>
      <c r="H37" s="2">
        <v>3097</v>
      </c>
      <c r="I37" s="2">
        <v>3954</v>
      </c>
      <c r="J37" s="2"/>
      <c r="K37" s="2"/>
      <c r="L37" s="2">
        <v>5240</v>
      </c>
      <c r="M37" s="2">
        <v>6687</v>
      </c>
      <c r="N37" s="2">
        <v>6053</v>
      </c>
      <c r="O37" s="2">
        <v>7356</v>
      </c>
      <c r="P37" s="2">
        <v>6602</v>
      </c>
      <c r="Q37" s="2">
        <v>8025</v>
      </c>
      <c r="R37" s="2">
        <v>4950</v>
      </c>
      <c r="S37" s="2">
        <v>6018</v>
      </c>
      <c r="T37" s="2"/>
      <c r="U37" s="2"/>
      <c r="V37" s="4">
        <v>353468</v>
      </c>
    </row>
    <row r="38" spans="1:22" ht="13.5" thickBot="1" x14ac:dyDescent="0.35">
      <c r="A38" s="1" t="s">
        <v>76</v>
      </c>
      <c r="B38" s="2">
        <v>12371</v>
      </c>
      <c r="C38" s="2">
        <v>15038</v>
      </c>
      <c r="D38" s="2">
        <v>10310</v>
      </c>
      <c r="E38" s="2">
        <v>12531</v>
      </c>
      <c r="F38" s="2">
        <v>7486</v>
      </c>
      <c r="G38" s="2">
        <v>9100</v>
      </c>
      <c r="H38" s="2">
        <v>3049</v>
      </c>
      <c r="I38" s="2">
        <v>4331</v>
      </c>
      <c r="J38" s="2">
        <v>4966</v>
      </c>
      <c r="K38" s="2">
        <v>6036</v>
      </c>
      <c r="L38" s="2">
        <v>4663</v>
      </c>
      <c r="M38" s="2">
        <v>5668</v>
      </c>
      <c r="N38" s="2">
        <v>5387</v>
      </c>
      <c r="O38" s="2">
        <v>6548</v>
      </c>
      <c r="P38" s="2">
        <v>6764</v>
      </c>
      <c r="Q38" s="2">
        <v>8222</v>
      </c>
      <c r="R38" s="2">
        <v>4663</v>
      </c>
      <c r="S38" s="2">
        <v>5668</v>
      </c>
      <c r="T38" s="2">
        <v>7273</v>
      </c>
      <c r="U38" s="2">
        <v>8840</v>
      </c>
      <c r="V38" s="4">
        <v>411416</v>
      </c>
    </row>
    <row r="39" spans="1:22" ht="13.5" thickBot="1" x14ac:dyDescent="0.35">
      <c r="A39" s="1" t="s">
        <v>38</v>
      </c>
      <c r="B39" s="2">
        <v>16033</v>
      </c>
      <c r="C39" s="2">
        <v>20574</v>
      </c>
      <c r="D39" s="2">
        <v>13468</v>
      </c>
      <c r="E39" s="2">
        <v>17279</v>
      </c>
      <c r="F39" s="2">
        <v>10567</v>
      </c>
      <c r="G39" s="2">
        <v>12845</v>
      </c>
      <c r="H39" s="2">
        <v>4420</v>
      </c>
      <c r="I39" s="2">
        <v>5319</v>
      </c>
      <c r="J39" s="2">
        <v>14041</v>
      </c>
      <c r="K39" s="2">
        <v>17067</v>
      </c>
      <c r="L39" s="2">
        <v>6163</v>
      </c>
      <c r="M39" s="2">
        <v>7455</v>
      </c>
      <c r="N39" s="2">
        <v>6491</v>
      </c>
      <c r="O39" s="2">
        <v>7858</v>
      </c>
      <c r="P39" s="2">
        <v>10059</v>
      </c>
      <c r="Q39" s="2">
        <v>12227</v>
      </c>
      <c r="R39" s="2">
        <v>4674</v>
      </c>
      <c r="S39" s="2">
        <v>6358</v>
      </c>
      <c r="T39" s="2">
        <v>11842</v>
      </c>
      <c r="U39" s="2">
        <v>15178</v>
      </c>
      <c r="V39" s="4">
        <v>438509</v>
      </c>
    </row>
    <row r="40" spans="1:22" ht="13.5" thickBot="1" x14ac:dyDescent="0.35">
      <c r="A40" s="1" t="s">
        <v>66</v>
      </c>
      <c r="B40" s="2">
        <v>13089</v>
      </c>
      <c r="C40" s="2">
        <v>19634</v>
      </c>
      <c r="D40" s="2">
        <v>13845</v>
      </c>
      <c r="E40" s="2">
        <v>17001</v>
      </c>
      <c r="F40" s="2">
        <v>8498</v>
      </c>
      <c r="G40" s="2">
        <v>10433</v>
      </c>
      <c r="H40" s="2">
        <v>3377</v>
      </c>
      <c r="I40" s="2">
        <v>4144</v>
      </c>
      <c r="J40" s="2">
        <v>10848</v>
      </c>
      <c r="K40" s="2">
        <v>13320</v>
      </c>
      <c r="L40" s="2">
        <v>6484</v>
      </c>
      <c r="M40" s="2">
        <v>7965</v>
      </c>
      <c r="N40" s="2">
        <v>6994</v>
      </c>
      <c r="O40" s="2">
        <v>8590</v>
      </c>
      <c r="P40" s="2">
        <v>7963</v>
      </c>
      <c r="Q40" s="2">
        <v>9778</v>
      </c>
      <c r="R40" s="2">
        <v>5437</v>
      </c>
      <c r="S40" s="2">
        <v>6675</v>
      </c>
      <c r="T40" s="2">
        <v>11961</v>
      </c>
      <c r="U40" s="2">
        <v>14686</v>
      </c>
      <c r="V40" s="4">
        <v>459396</v>
      </c>
    </row>
    <row r="41" spans="1:22" ht="13.5" thickBot="1" x14ac:dyDescent="0.35">
      <c r="A41" s="1" t="s">
        <v>30</v>
      </c>
      <c r="B41" s="2">
        <v>17784</v>
      </c>
      <c r="C41" s="2">
        <v>18500</v>
      </c>
      <c r="D41" s="2">
        <v>10926</v>
      </c>
      <c r="E41" s="2">
        <v>11366</v>
      </c>
      <c r="F41" s="2">
        <v>10422</v>
      </c>
      <c r="G41" s="2">
        <v>10843</v>
      </c>
      <c r="H41" s="2">
        <v>4190</v>
      </c>
      <c r="I41" s="2">
        <v>4458</v>
      </c>
      <c r="J41" s="2">
        <v>6634</v>
      </c>
      <c r="K41" s="2">
        <v>6985</v>
      </c>
      <c r="L41" s="2">
        <v>5506</v>
      </c>
      <c r="M41" s="2">
        <v>5857</v>
      </c>
      <c r="N41" s="2"/>
      <c r="O41" s="2"/>
      <c r="P41" s="2">
        <v>6687</v>
      </c>
      <c r="Q41" s="2">
        <v>7322</v>
      </c>
      <c r="R41" s="2">
        <v>3931</v>
      </c>
      <c r="S41" s="2">
        <v>4295</v>
      </c>
      <c r="T41" s="2">
        <v>9280</v>
      </c>
      <c r="U41" s="2">
        <v>9654</v>
      </c>
      <c r="V41" s="4">
        <v>467730</v>
      </c>
    </row>
    <row r="42" spans="1:22" ht="13.5" thickBot="1" x14ac:dyDescent="0.35">
      <c r="A42" s="1" t="s">
        <v>56</v>
      </c>
      <c r="B42" s="2">
        <v>14163</v>
      </c>
      <c r="C42" s="2">
        <v>17687</v>
      </c>
      <c r="D42" s="2">
        <v>11242</v>
      </c>
      <c r="E42" s="2">
        <v>14040</v>
      </c>
      <c r="F42" s="2">
        <v>9724</v>
      </c>
      <c r="G42" s="2">
        <v>12145</v>
      </c>
      <c r="H42" s="2">
        <v>3283</v>
      </c>
      <c r="I42" s="2">
        <v>4101</v>
      </c>
      <c r="J42" s="2">
        <v>6881</v>
      </c>
      <c r="K42" s="2">
        <v>8594</v>
      </c>
      <c r="L42" s="2">
        <v>5509</v>
      </c>
      <c r="M42" s="2">
        <v>6878</v>
      </c>
      <c r="N42" s="2">
        <v>5784</v>
      </c>
      <c r="O42" s="2">
        <v>7225</v>
      </c>
      <c r="P42" s="2">
        <v>7413</v>
      </c>
      <c r="Q42" s="2">
        <v>9258</v>
      </c>
      <c r="R42" s="2">
        <v>4637</v>
      </c>
      <c r="S42" s="2">
        <v>5795</v>
      </c>
      <c r="T42" s="2">
        <v>9031</v>
      </c>
      <c r="U42" s="2">
        <v>11279</v>
      </c>
      <c r="V42" s="4">
        <v>484207</v>
      </c>
    </row>
    <row r="44" spans="1:22" ht="13" x14ac:dyDescent="0.3">
      <c r="A44" s="7" t="s">
        <v>201</v>
      </c>
      <c r="B44" s="2">
        <f t="shared" ref="B44:U44" si="0">AVERAGE(B3:B42)</f>
        <v>11915.097222222223</v>
      </c>
      <c r="C44" s="2">
        <f t="shared" si="0"/>
        <v>15051.770833333334</v>
      </c>
      <c r="D44" s="2">
        <f t="shared" si="0"/>
        <v>9295.5416666666661</v>
      </c>
      <c r="E44" s="2">
        <f t="shared" si="0"/>
        <v>11632.25</v>
      </c>
      <c r="F44" s="2">
        <f t="shared" si="0"/>
        <v>7508.272727272727</v>
      </c>
      <c r="G44" s="2">
        <f t="shared" si="0"/>
        <v>9344.5909090909099</v>
      </c>
      <c r="H44" s="2">
        <f t="shared" si="0"/>
        <v>3109.4583333333335</v>
      </c>
      <c r="I44" s="2">
        <f t="shared" si="0"/>
        <v>3912.6666666666665</v>
      </c>
      <c r="J44" s="2">
        <f t="shared" si="0"/>
        <v>5951.869565217391</v>
      </c>
      <c r="K44" s="2">
        <f t="shared" si="0"/>
        <v>7465.869565217391</v>
      </c>
      <c r="L44" s="2">
        <f t="shared" si="0"/>
        <v>4632.166666666667</v>
      </c>
      <c r="M44" s="2">
        <f t="shared" si="0"/>
        <v>5821.25</v>
      </c>
      <c r="N44" s="2">
        <f t="shared" si="0"/>
        <v>4998.2142857142853</v>
      </c>
      <c r="O44" s="2">
        <f t="shared" si="0"/>
        <v>6248.25</v>
      </c>
      <c r="P44" s="2">
        <f t="shared" si="0"/>
        <v>6038.4074074074078</v>
      </c>
      <c r="Q44" s="2">
        <f t="shared" si="0"/>
        <v>7601</v>
      </c>
      <c r="R44" s="2">
        <f t="shared" si="0"/>
        <v>3706.2571428571428</v>
      </c>
      <c r="S44" s="2">
        <f t="shared" si="0"/>
        <v>4785.971428571429</v>
      </c>
      <c r="T44" s="2">
        <f t="shared" si="0"/>
        <v>7010.7096774193551</v>
      </c>
      <c r="U44" s="2">
        <f t="shared" si="0"/>
        <v>8782.5483870967746</v>
      </c>
      <c r="V44" s="8">
        <f>AVERAGE(V3:V42)</f>
        <v>241928.25</v>
      </c>
    </row>
    <row r="45" spans="1:22" ht="13" x14ac:dyDescent="0.3">
      <c r="A45" s="7" t="s">
        <v>202</v>
      </c>
      <c r="B45" s="2">
        <f t="shared" ref="B45:U45" si="1">MAX(B3:B42)</f>
        <v>22149</v>
      </c>
      <c r="C45" s="2">
        <f t="shared" si="1"/>
        <v>26579</v>
      </c>
      <c r="D45" s="2">
        <f t="shared" si="1"/>
        <v>13845</v>
      </c>
      <c r="E45" s="14">
        <f t="shared" si="1"/>
        <v>17279</v>
      </c>
      <c r="F45" s="2">
        <f t="shared" si="1"/>
        <v>10567</v>
      </c>
      <c r="G45" s="2">
        <f t="shared" si="1"/>
        <v>12845</v>
      </c>
      <c r="H45" s="2">
        <f t="shared" si="1"/>
        <v>4420</v>
      </c>
      <c r="I45" s="2">
        <f t="shared" si="1"/>
        <v>5350</v>
      </c>
      <c r="J45" s="2">
        <f t="shared" si="1"/>
        <v>14041</v>
      </c>
      <c r="K45" s="2">
        <f t="shared" si="1"/>
        <v>17067</v>
      </c>
      <c r="L45" s="2">
        <f t="shared" si="1"/>
        <v>6484</v>
      </c>
      <c r="M45" s="2">
        <f t="shared" si="1"/>
        <v>8223</v>
      </c>
      <c r="N45" s="2">
        <f t="shared" si="1"/>
        <v>6994</v>
      </c>
      <c r="O45" s="2">
        <f t="shared" si="1"/>
        <v>8590</v>
      </c>
      <c r="P45" s="2">
        <f t="shared" si="1"/>
        <v>10059</v>
      </c>
      <c r="Q45" s="2">
        <f t="shared" si="1"/>
        <v>12227</v>
      </c>
      <c r="R45" s="2">
        <f t="shared" si="1"/>
        <v>5437</v>
      </c>
      <c r="S45" s="2">
        <f t="shared" si="1"/>
        <v>7528</v>
      </c>
      <c r="T45" s="2">
        <f t="shared" si="1"/>
        <v>11961</v>
      </c>
      <c r="U45" s="2">
        <f t="shared" si="1"/>
        <v>15178</v>
      </c>
      <c r="V45" s="8">
        <f>MAX(V3:V42)</f>
        <v>484207</v>
      </c>
    </row>
    <row r="46" spans="1:22" ht="13" x14ac:dyDescent="0.3">
      <c r="A46" s="7" t="s">
        <v>203</v>
      </c>
      <c r="B46" s="2" cm="1">
        <f t="array" ref="B46">MIN(_xlfn._xlws.FILTER(B3:B42,(B3:B42)&lt;&gt;0))</f>
        <v>6086</v>
      </c>
      <c r="C46" s="2" cm="1">
        <f t="array" ref="C46">MIN(_xlfn._xlws.FILTER(C3:C42,(C3:C42)&lt;&gt;0))</f>
        <v>10129</v>
      </c>
      <c r="D46" s="2" cm="1">
        <f t="array" ref="D46">MIN(_xlfn._xlws.FILTER(D3:D42,(D3:D42)&lt;&gt;0))</f>
        <v>5753</v>
      </c>
      <c r="E46" s="2" cm="1">
        <f t="array" ref="E46">MIN(_xlfn._xlws.FILTER(E3:E42,(E3:E42)&lt;&gt;0))</f>
        <v>7022</v>
      </c>
      <c r="F46" s="2" cm="1">
        <f t="array" ref="F46">MIN(_xlfn._xlws.FILTER(F3:F42,(F3:F42)&lt;&gt;0))</f>
        <v>5126</v>
      </c>
      <c r="G46" s="2" cm="1">
        <f t="array" ref="G46">MIN(_xlfn._xlws.FILTER(G3:G42,(G3:G42)&lt;&gt;0))</f>
        <v>6862</v>
      </c>
      <c r="H46" s="2" cm="1">
        <f t="array" ref="H46">MIN(_xlfn._xlws.FILTER(H3:H42,(H3:H42)&lt;&gt;0))</f>
        <v>2154</v>
      </c>
      <c r="I46" s="2" cm="1">
        <f t="array" ref="I46">MIN(_xlfn._xlws.FILTER(I3:I42,(I3:I42)&lt;&gt;0))</f>
        <v>2427</v>
      </c>
      <c r="J46" s="2" cm="1">
        <f t="array" ref="J46">MIN(_xlfn._xlws.FILTER(J3:J42,(J3:J42)&lt;&gt;0))</f>
        <v>3799</v>
      </c>
      <c r="K46" s="2" cm="1">
        <f t="array" ref="K46">MIN(_xlfn._xlws.FILTER(K3:K42,(K3:K42)&lt;&gt;0))</f>
        <v>4710</v>
      </c>
      <c r="L46" s="2" cm="1">
        <f t="array" ref="L46">MIN(_xlfn._xlws.FILTER(L3:L42,(L3:L42)&lt;&gt;0))</f>
        <v>2568</v>
      </c>
      <c r="M46" s="2" cm="1">
        <f t="array" ref="M46">MIN(_xlfn._xlws.FILTER(M3:M42,(M3:M42)&lt;&gt;0))</f>
        <v>2696</v>
      </c>
      <c r="N46" s="2" cm="1">
        <f t="array" ref="N46">MIN(_xlfn._xlws.FILTER(N3:N42,(N3:N42)&lt;&gt;0))</f>
        <v>3084</v>
      </c>
      <c r="O46" s="2" cm="1">
        <f t="array" ref="O46">MIN(_xlfn._xlws.FILTER(O3:O42,(O3:O42)&lt;&gt;0))</f>
        <v>3238</v>
      </c>
      <c r="P46" s="2" cm="1">
        <f t="array" ref="P46">MIN(_xlfn._xlws.FILTER(P3:P42,(P3:P42)&lt;&gt;0))</f>
        <v>3559</v>
      </c>
      <c r="Q46" s="2" cm="1">
        <f t="array" ref="Q46">MIN(_xlfn._xlws.FILTER(Q3:Q42,(Q3:Q42)&lt;&gt;0))</f>
        <v>3737</v>
      </c>
      <c r="R46" s="2" cm="1">
        <f t="array" ref="R46">MIN(_xlfn._xlws.FILTER(R3:R42,(R3:R42)&lt;&gt;0))</f>
        <v>1940</v>
      </c>
      <c r="S46" s="2" cm="1">
        <f t="array" ref="S46">MIN(_xlfn._xlws.FILTER(S3:S42,(S3:S42)&lt;&gt;0))</f>
        <v>2037</v>
      </c>
      <c r="T46" s="2" cm="1">
        <f t="array" ref="T46">MIN(_xlfn._xlws.FILTER(T3:T42,(T3:T42)&lt;&gt;0))</f>
        <v>3325</v>
      </c>
      <c r="U46" s="2" cm="1">
        <f t="array" ref="U46">MIN(_xlfn._xlws.FILTER(U3:U42,(U3:U42)&lt;&gt;0))</f>
        <v>4761</v>
      </c>
      <c r="V46" s="8">
        <f>MIN(V3:V42)</f>
        <v>151319</v>
      </c>
    </row>
    <row r="47" spans="1:22" ht="13" x14ac:dyDescent="0.3">
      <c r="A47" s="7" t="s">
        <v>204</v>
      </c>
      <c r="B47" s="2">
        <f t="shared" ref="B47:U47" si="2">MEDIAN(B3:B42)</f>
        <v>10939</v>
      </c>
      <c r="C47" s="2">
        <f t="shared" si="2"/>
        <v>14957.5</v>
      </c>
      <c r="D47" s="2">
        <f t="shared" si="2"/>
        <v>8597</v>
      </c>
      <c r="E47" s="2">
        <f t="shared" si="2"/>
        <v>11294</v>
      </c>
      <c r="F47" s="2">
        <f t="shared" si="2"/>
        <v>6958.5</v>
      </c>
      <c r="G47" s="2">
        <f t="shared" si="2"/>
        <v>8949.5</v>
      </c>
      <c r="H47" s="2">
        <f t="shared" si="2"/>
        <v>3037.5</v>
      </c>
      <c r="I47" s="2">
        <f t="shared" si="2"/>
        <v>4009</v>
      </c>
      <c r="J47" s="2">
        <f t="shared" si="2"/>
        <v>5318</v>
      </c>
      <c r="K47" s="2">
        <f t="shared" si="2"/>
        <v>6694</v>
      </c>
      <c r="L47" s="2">
        <f t="shared" si="2"/>
        <v>4525.5</v>
      </c>
      <c r="M47" s="2">
        <f t="shared" si="2"/>
        <v>5677.5</v>
      </c>
      <c r="N47" s="2">
        <f t="shared" si="2"/>
        <v>4944.5</v>
      </c>
      <c r="O47" s="2">
        <f t="shared" si="2"/>
        <v>6152</v>
      </c>
      <c r="P47" s="2">
        <f t="shared" si="2"/>
        <v>5685</v>
      </c>
      <c r="Q47" s="2">
        <f t="shared" si="2"/>
        <v>7459</v>
      </c>
      <c r="R47" s="2">
        <f t="shared" si="2"/>
        <v>3663</v>
      </c>
      <c r="S47" s="2">
        <f t="shared" si="2"/>
        <v>4523</v>
      </c>
      <c r="T47" s="2">
        <f t="shared" si="2"/>
        <v>6882</v>
      </c>
      <c r="U47" s="2">
        <f t="shared" si="2"/>
        <v>8760</v>
      </c>
      <c r="V47" s="8">
        <f>MEDIAN(V3:V42)</f>
        <v>204254.5</v>
      </c>
    </row>
    <row r="49" spans="1:1" x14ac:dyDescent="0.25">
      <c r="A49" s="9"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26"/>
  <sheetViews>
    <sheetView workbookViewId="0"/>
  </sheetViews>
  <sheetFormatPr defaultRowHeight="12.5" x14ac:dyDescent="0.25"/>
  <cols>
    <col min="1" max="1" width="50.81640625" bestFit="1" customWidth="1"/>
    <col min="2" max="22" width="11.7265625" customWidth="1"/>
  </cols>
  <sheetData>
    <row r="1" spans="1:22" ht="15" thickBot="1" x14ac:dyDescent="0.4">
      <c r="A1" s="11" t="s">
        <v>221</v>
      </c>
    </row>
    <row r="2" spans="1:22" s="6" customFormat="1" ht="91.5" thickBot="1" x14ac:dyDescent="0.35">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row>
    <row r="3" spans="1:22" ht="13.5" thickBot="1" x14ac:dyDescent="0.35">
      <c r="A3" s="1" t="s">
        <v>147</v>
      </c>
      <c r="B3" s="2">
        <v>8916</v>
      </c>
      <c r="C3" s="2">
        <v>13374</v>
      </c>
      <c r="D3" s="2"/>
      <c r="E3" s="2"/>
      <c r="F3" s="2">
        <v>5571</v>
      </c>
      <c r="G3" s="2">
        <v>8355</v>
      </c>
      <c r="H3" s="2">
        <v>3366</v>
      </c>
      <c r="I3" s="2">
        <v>4091</v>
      </c>
      <c r="J3" s="2"/>
      <c r="K3" s="2"/>
      <c r="L3" s="2">
        <v>4231</v>
      </c>
      <c r="M3" s="2">
        <v>5143</v>
      </c>
      <c r="N3" s="2">
        <v>4699</v>
      </c>
      <c r="O3" s="2">
        <v>5711</v>
      </c>
      <c r="P3" s="2">
        <v>5488</v>
      </c>
      <c r="Q3" s="2">
        <v>6670</v>
      </c>
      <c r="R3" s="2">
        <v>2846</v>
      </c>
      <c r="S3" s="2">
        <v>3826</v>
      </c>
      <c r="T3" s="2">
        <v>5571</v>
      </c>
      <c r="U3" s="2">
        <v>8355</v>
      </c>
      <c r="V3" s="4">
        <v>555968</v>
      </c>
    </row>
    <row r="4" spans="1:22" ht="13.5" thickBot="1" x14ac:dyDescent="0.35">
      <c r="A4" s="1" t="s">
        <v>68</v>
      </c>
      <c r="B4" s="2">
        <v>12998</v>
      </c>
      <c r="C4" s="2">
        <v>18196</v>
      </c>
      <c r="D4" s="2">
        <v>11675</v>
      </c>
      <c r="E4" s="2">
        <v>14208</v>
      </c>
      <c r="F4" s="2">
        <v>10275</v>
      </c>
      <c r="G4" s="2">
        <v>12448</v>
      </c>
      <c r="H4" s="2">
        <v>4225</v>
      </c>
      <c r="I4" s="2">
        <v>4753</v>
      </c>
      <c r="J4" s="2">
        <v>4931</v>
      </c>
      <c r="K4" s="2">
        <v>5185</v>
      </c>
      <c r="L4" s="2">
        <v>5543</v>
      </c>
      <c r="M4" s="2">
        <v>6345</v>
      </c>
      <c r="N4" s="2">
        <v>5890</v>
      </c>
      <c r="O4" s="2">
        <v>6782</v>
      </c>
      <c r="P4" s="2">
        <v>6035</v>
      </c>
      <c r="Q4" s="2">
        <v>7270</v>
      </c>
      <c r="R4" s="2">
        <v>4711</v>
      </c>
      <c r="S4" s="2">
        <v>5605</v>
      </c>
      <c r="T4" s="3" t="s">
        <v>23</v>
      </c>
      <c r="U4" s="2">
        <v>11090</v>
      </c>
      <c r="V4" s="4">
        <v>584585</v>
      </c>
    </row>
    <row r="5" spans="1:22" ht="13.5" thickBot="1" x14ac:dyDescent="0.35">
      <c r="A5" s="1" t="s">
        <v>102</v>
      </c>
      <c r="B5" s="2">
        <v>10757</v>
      </c>
      <c r="C5" s="2">
        <v>13806</v>
      </c>
      <c r="D5" s="2">
        <v>9010</v>
      </c>
      <c r="E5" s="2">
        <v>11567</v>
      </c>
      <c r="F5" s="2">
        <v>6637</v>
      </c>
      <c r="G5" s="2">
        <v>8520</v>
      </c>
      <c r="H5" s="2">
        <v>3345</v>
      </c>
      <c r="I5" s="2">
        <v>4294</v>
      </c>
      <c r="J5" s="3" t="s">
        <v>23</v>
      </c>
      <c r="K5" s="3" t="s">
        <v>23</v>
      </c>
      <c r="L5" s="2">
        <v>4335</v>
      </c>
      <c r="M5" s="2">
        <v>5565</v>
      </c>
      <c r="N5" s="2">
        <v>5293</v>
      </c>
      <c r="O5" s="2">
        <v>6796</v>
      </c>
      <c r="P5" s="2">
        <v>5763</v>
      </c>
      <c r="Q5" s="2">
        <v>7384</v>
      </c>
      <c r="R5" s="2">
        <v>3411</v>
      </c>
      <c r="S5" s="2">
        <v>4378</v>
      </c>
      <c r="T5" s="2">
        <v>6702</v>
      </c>
      <c r="U5" s="2">
        <v>8604</v>
      </c>
      <c r="V5" s="4">
        <v>714783</v>
      </c>
    </row>
    <row r="6" spans="1:22" ht="13.5" thickBot="1" x14ac:dyDescent="0.35">
      <c r="A6" s="1" t="s">
        <v>29</v>
      </c>
      <c r="B6" s="2">
        <v>18120</v>
      </c>
      <c r="C6" s="2">
        <v>28110</v>
      </c>
      <c r="D6" s="2">
        <v>13856</v>
      </c>
      <c r="E6" s="2">
        <v>21491</v>
      </c>
      <c r="F6" s="2">
        <v>11148</v>
      </c>
      <c r="G6" s="2">
        <v>17299</v>
      </c>
      <c r="H6" s="2">
        <v>4299</v>
      </c>
      <c r="I6" s="2">
        <v>5220</v>
      </c>
      <c r="J6" s="2">
        <v>7495</v>
      </c>
      <c r="K6" s="2">
        <v>9291</v>
      </c>
      <c r="L6" s="2">
        <v>7228</v>
      </c>
      <c r="M6" s="2">
        <v>8785</v>
      </c>
      <c r="N6" s="2">
        <v>7999</v>
      </c>
      <c r="O6" s="2">
        <v>9724</v>
      </c>
      <c r="P6" s="2">
        <v>8822</v>
      </c>
      <c r="Q6" s="2">
        <v>10723</v>
      </c>
      <c r="R6" s="2">
        <v>6207</v>
      </c>
      <c r="S6" s="2">
        <v>7544</v>
      </c>
      <c r="T6" s="2">
        <v>9628</v>
      </c>
      <c r="U6" s="2">
        <v>14941</v>
      </c>
      <c r="V6" s="4">
        <v>875010</v>
      </c>
    </row>
    <row r="7" spans="1:22" ht="13.5" thickBot="1" x14ac:dyDescent="0.35">
      <c r="A7" s="1" t="s">
        <v>150</v>
      </c>
      <c r="B7" s="2">
        <v>8460</v>
      </c>
      <c r="C7" s="2">
        <v>10239</v>
      </c>
      <c r="D7" s="2">
        <v>5649</v>
      </c>
      <c r="E7" s="2">
        <v>6896</v>
      </c>
      <c r="F7" s="2">
        <v>5649</v>
      </c>
      <c r="G7" s="2">
        <v>6896</v>
      </c>
      <c r="H7" s="2">
        <v>2442</v>
      </c>
      <c r="I7" s="2">
        <v>2982</v>
      </c>
      <c r="J7" s="3" t="s">
        <v>23</v>
      </c>
      <c r="K7" s="3" t="s">
        <v>23</v>
      </c>
      <c r="L7" s="2">
        <v>3751</v>
      </c>
      <c r="M7" s="2">
        <v>4579</v>
      </c>
      <c r="N7" s="2">
        <v>3942</v>
      </c>
      <c r="O7" s="2">
        <v>4813</v>
      </c>
      <c r="P7" s="2">
        <v>4605</v>
      </c>
      <c r="Q7" s="2">
        <v>5621</v>
      </c>
      <c r="R7" s="2">
        <v>2865</v>
      </c>
      <c r="S7" s="2">
        <v>3498</v>
      </c>
      <c r="T7" s="2">
        <v>5850</v>
      </c>
      <c r="U7" s="2">
        <v>7141</v>
      </c>
      <c r="V7" s="4">
        <v>914193</v>
      </c>
    </row>
    <row r="8" spans="1:22" ht="13.5" thickBot="1" x14ac:dyDescent="0.35">
      <c r="A8" s="1" t="s">
        <v>116</v>
      </c>
      <c r="B8" s="2">
        <v>10276</v>
      </c>
      <c r="C8" s="2">
        <v>16476</v>
      </c>
      <c r="D8" s="2">
        <v>7745</v>
      </c>
      <c r="E8" s="2">
        <v>13693</v>
      </c>
      <c r="F8" s="2">
        <v>6624</v>
      </c>
      <c r="G8" s="2">
        <v>12039</v>
      </c>
      <c r="H8" s="2">
        <v>2080</v>
      </c>
      <c r="I8" s="2">
        <v>2660</v>
      </c>
      <c r="J8" s="2">
        <v>4144</v>
      </c>
      <c r="K8" s="2">
        <v>5037</v>
      </c>
      <c r="L8" s="2">
        <v>3936</v>
      </c>
      <c r="M8" s="2">
        <v>5033</v>
      </c>
      <c r="N8" s="2">
        <v>4337</v>
      </c>
      <c r="O8" s="2">
        <v>5553</v>
      </c>
      <c r="P8" s="2">
        <v>4935</v>
      </c>
      <c r="Q8" s="2">
        <v>6313</v>
      </c>
      <c r="R8" s="2">
        <v>3083</v>
      </c>
      <c r="S8" s="2">
        <v>3941</v>
      </c>
      <c r="T8" s="2">
        <v>6109</v>
      </c>
      <c r="U8" s="2">
        <v>10628</v>
      </c>
      <c r="V8" s="4">
        <v>1002529</v>
      </c>
    </row>
    <row r="9" spans="1:22" ht="13.5" thickBot="1" x14ac:dyDescent="0.35">
      <c r="A9" s="1" t="s">
        <v>58</v>
      </c>
      <c r="B9" s="2">
        <v>13539</v>
      </c>
      <c r="C9" s="2">
        <v>21161</v>
      </c>
      <c r="D9" s="2">
        <v>10334</v>
      </c>
      <c r="E9" s="2">
        <v>16098</v>
      </c>
      <c r="F9" s="2">
        <v>9126</v>
      </c>
      <c r="G9" s="2">
        <v>13938</v>
      </c>
      <c r="H9" s="2">
        <v>3822</v>
      </c>
      <c r="I9" s="2">
        <v>4895</v>
      </c>
      <c r="J9" s="2">
        <v>5467</v>
      </c>
      <c r="K9" s="2">
        <v>6645</v>
      </c>
      <c r="L9" s="2">
        <v>5845</v>
      </c>
      <c r="M9" s="2">
        <v>7105</v>
      </c>
      <c r="N9" s="2">
        <v>6252</v>
      </c>
      <c r="O9" s="2">
        <v>7606</v>
      </c>
      <c r="P9" s="2">
        <v>7894</v>
      </c>
      <c r="Q9" s="2">
        <v>9617</v>
      </c>
      <c r="R9" s="2">
        <v>5247</v>
      </c>
      <c r="S9" s="2">
        <v>6375</v>
      </c>
      <c r="T9" s="2">
        <v>7561</v>
      </c>
      <c r="U9" s="2">
        <v>9213</v>
      </c>
      <c r="V9" s="4">
        <v>1029782</v>
      </c>
    </row>
    <row r="10" spans="1:22" ht="13.5" thickBot="1" x14ac:dyDescent="0.35">
      <c r="A10" s="1" t="s">
        <v>73</v>
      </c>
      <c r="B10" s="2">
        <v>12568</v>
      </c>
      <c r="C10" s="2">
        <v>16842</v>
      </c>
      <c r="D10" s="3" t="s">
        <v>23</v>
      </c>
      <c r="E10" s="3" t="s">
        <v>23</v>
      </c>
      <c r="F10" s="2">
        <v>11196</v>
      </c>
      <c r="G10" s="2">
        <v>13609</v>
      </c>
      <c r="H10" s="2">
        <v>3302</v>
      </c>
      <c r="I10" s="2">
        <v>4097</v>
      </c>
      <c r="J10" s="2">
        <v>5225</v>
      </c>
      <c r="K10" s="2">
        <v>7354</v>
      </c>
      <c r="L10" s="2">
        <v>4949</v>
      </c>
      <c r="M10" s="2">
        <v>6320</v>
      </c>
      <c r="N10" s="2">
        <v>5674</v>
      </c>
      <c r="O10" s="2">
        <v>7246</v>
      </c>
      <c r="P10" s="2">
        <v>6551</v>
      </c>
      <c r="Q10" s="2">
        <v>8687</v>
      </c>
      <c r="R10" s="2">
        <v>3638</v>
      </c>
      <c r="S10" s="2">
        <v>5685</v>
      </c>
      <c r="T10" s="2">
        <v>8929</v>
      </c>
      <c r="U10" s="2">
        <v>10853</v>
      </c>
      <c r="V10" s="4">
        <v>1043724</v>
      </c>
    </row>
    <row r="11" spans="1:22" ht="13.5" thickBot="1" x14ac:dyDescent="0.35">
      <c r="A11" s="1" t="s">
        <v>61</v>
      </c>
      <c r="B11" s="2">
        <v>13378</v>
      </c>
      <c r="C11" s="2">
        <v>21713</v>
      </c>
      <c r="D11" s="2">
        <v>10594</v>
      </c>
      <c r="E11" s="2">
        <v>14544</v>
      </c>
      <c r="F11" s="2">
        <v>7433</v>
      </c>
      <c r="G11" s="2">
        <v>9883</v>
      </c>
      <c r="H11" s="2">
        <v>3767</v>
      </c>
      <c r="I11" s="2">
        <v>4626</v>
      </c>
      <c r="J11" s="2">
        <v>3158</v>
      </c>
      <c r="K11" s="2">
        <v>6770</v>
      </c>
      <c r="L11" s="2">
        <v>4836</v>
      </c>
      <c r="M11" s="2">
        <v>5947</v>
      </c>
      <c r="N11" s="2">
        <v>5351</v>
      </c>
      <c r="O11" s="2">
        <v>6571</v>
      </c>
      <c r="P11" s="2">
        <v>5892</v>
      </c>
      <c r="Q11" s="2">
        <v>7235</v>
      </c>
      <c r="R11" s="2">
        <v>4697</v>
      </c>
      <c r="S11" s="2">
        <v>5692</v>
      </c>
      <c r="T11" s="2">
        <v>6944</v>
      </c>
      <c r="U11" s="2">
        <v>9303</v>
      </c>
      <c r="V11" s="4">
        <v>1100872</v>
      </c>
    </row>
    <row r="12" spans="1:22" ht="13.5" thickBot="1" x14ac:dyDescent="0.35">
      <c r="A12" s="1" t="s">
        <v>24</v>
      </c>
      <c r="B12" s="2">
        <f>152967/12</f>
        <v>12747.25</v>
      </c>
      <c r="C12" s="2">
        <f>265719/12</f>
        <v>22143.25</v>
      </c>
      <c r="D12" s="3" t="s">
        <v>23</v>
      </c>
      <c r="E12" s="2">
        <f>194337/12</f>
        <v>16194.75</v>
      </c>
      <c r="F12" s="2">
        <f>75948/12</f>
        <v>6329</v>
      </c>
      <c r="G12" s="2">
        <f>109195/12</f>
        <v>9099.5833333333339</v>
      </c>
      <c r="H12" s="3" t="s">
        <v>23</v>
      </c>
      <c r="I12" s="3" t="s">
        <v>23</v>
      </c>
      <c r="J12" s="2">
        <f>61575/12</f>
        <v>5131.25</v>
      </c>
      <c r="K12" s="2">
        <f>87135/12</f>
        <v>7261.25</v>
      </c>
      <c r="L12" s="2">
        <f>46948/12</f>
        <v>3912.3333333333335</v>
      </c>
      <c r="M12" s="2">
        <f>69552/12</f>
        <v>5796</v>
      </c>
      <c r="N12" s="2">
        <f>54968/12</f>
        <v>4580.666666666667</v>
      </c>
      <c r="O12" s="2">
        <f>80331/12</f>
        <v>6694.25</v>
      </c>
      <c r="P12" s="2">
        <v>3481</v>
      </c>
      <c r="Q12" s="2">
        <v>4791</v>
      </c>
      <c r="R12" s="2">
        <f>37623/12</f>
        <v>3135.25</v>
      </c>
      <c r="S12" s="2">
        <f>57483/12</f>
        <v>4790.25</v>
      </c>
      <c r="T12" s="3" t="s">
        <v>23</v>
      </c>
      <c r="U12" s="3" t="s">
        <v>23</v>
      </c>
      <c r="V12" s="4">
        <v>1271448</v>
      </c>
    </row>
    <row r="13" spans="1:22" ht="13.5" thickBot="1" x14ac:dyDescent="0.35">
      <c r="A13" s="1" t="s">
        <v>205</v>
      </c>
      <c r="B13" s="3" t="s">
        <v>200</v>
      </c>
      <c r="C13" s="3" t="s">
        <v>200</v>
      </c>
      <c r="D13" s="3" t="s">
        <v>200</v>
      </c>
      <c r="E13" s="3" t="s">
        <v>200</v>
      </c>
      <c r="F13" s="3" t="s">
        <v>200</v>
      </c>
      <c r="G13" s="3" t="s">
        <v>200</v>
      </c>
      <c r="H13" s="3" t="s">
        <v>200</v>
      </c>
      <c r="I13" s="3" t="s">
        <v>200</v>
      </c>
      <c r="J13" s="3" t="s">
        <v>200</v>
      </c>
      <c r="K13" s="3" t="s">
        <v>200</v>
      </c>
      <c r="L13" s="3" t="s">
        <v>200</v>
      </c>
      <c r="M13" s="3" t="s">
        <v>200</v>
      </c>
      <c r="N13" s="3" t="s">
        <v>200</v>
      </c>
      <c r="O13" s="3" t="s">
        <v>200</v>
      </c>
      <c r="P13" s="3" t="s">
        <v>200</v>
      </c>
      <c r="Q13" s="3" t="s">
        <v>200</v>
      </c>
      <c r="R13" s="3" t="s">
        <v>200</v>
      </c>
      <c r="S13" s="3" t="s">
        <v>200</v>
      </c>
      <c r="T13" s="3" t="s">
        <v>200</v>
      </c>
      <c r="U13" s="3" t="s">
        <v>200</v>
      </c>
      <c r="V13" s="4">
        <v>1367182</v>
      </c>
    </row>
    <row r="14" spans="1:22" ht="13.5" thickBot="1" x14ac:dyDescent="0.35">
      <c r="A14" s="1" t="s">
        <v>98</v>
      </c>
      <c r="B14" s="2">
        <v>11000</v>
      </c>
      <c r="C14" s="2">
        <v>14971</v>
      </c>
      <c r="D14" s="2">
        <v>10672</v>
      </c>
      <c r="E14" s="2">
        <v>10672</v>
      </c>
      <c r="F14" s="2">
        <v>6900</v>
      </c>
      <c r="G14" s="2">
        <v>8329</v>
      </c>
      <c r="H14" s="2">
        <v>2865</v>
      </c>
      <c r="I14" s="2">
        <v>3466</v>
      </c>
      <c r="J14" s="2">
        <v>3800</v>
      </c>
      <c r="K14" s="2">
        <v>4580</v>
      </c>
      <c r="L14" s="2">
        <v>4258</v>
      </c>
      <c r="M14" s="2">
        <v>4905</v>
      </c>
      <c r="N14" s="2">
        <v>4898</v>
      </c>
      <c r="O14" s="2">
        <v>5609</v>
      </c>
      <c r="P14" s="2">
        <v>5427</v>
      </c>
      <c r="Q14" s="2">
        <v>6585</v>
      </c>
      <c r="R14" s="2">
        <v>3646</v>
      </c>
      <c r="S14" s="2">
        <v>4395</v>
      </c>
      <c r="T14" s="2">
        <v>5957</v>
      </c>
      <c r="U14" s="2">
        <v>7218</v>
      </c>
      <c r="V14" s="4">
        <v>1411034</v>
      </c>
    </row>
    <row r="15" spans="1:22" ht="13.5" thickBot="1" x14ac:dyDescent="0.35">
      <c r="A15" s="1" t="s">
        <v>41</v>
      </c>
      <c r="B15" s="2">
        <v>15483</v>
      </c>
      <c r="C15" s="2">
        <v>21525</v>
      </c>
      <c r="D15" s="2">
        <v>8356</v>
      </c>
      <c r="E15" s="2">
        <v>15237</v>
      </c>
      <c r="F15" s="2">
        <v>8356</v>
      </c>
      <c r="G15" s="2">
        <v>15237</v>
      </c>
      <c r="H15" s="2">
        <v>3085</v>
      </c>
      <c r="I15" s="2">
        <v>4134</v>
      </c>
      <c r="J15" s="2">
        <v>3945</v>
      </c>
      <c r="K15" s="2">
        <v>6450</v>
      </c>
      <c r="L15" s="2">
        <v>5290</v>
      </c>
      <c r="M15" s="2">
        <v>7089</v>
      </c>
      <c r="N15" s="2">
        <v>6384</v>
      </c>
      <c r="O15" s="2">
        <v>8555</v>
      </c>
      <c r="P15" s="2">
        <v>6919</v>
      </c>
      <c r="Q15" s="2">
        <v>9273</v>
      </c>
      <c r="R15" s="2">
        <v>3387</v>
      </c>
      <c r="S15" s="2">
        <v>4538</v>
      </c>
      <c r="T15" s="2">
        <v>8356</v>
      </c>
      <c r="U15" s="2">
        <v>15237</v>
      </c>
      <c r="V15" s="4">
        <v>1478711</v>
      </c>
    </row>
    <row r="16" spans="1:22" ht="13.5" thickBot="1" x14ac:dyDescent="0.35">
      <c r="A16" s="1" t="s">
        <v>111</v>
      </c>
      <c r="B16" s="2">
        <v>10429</v>
      </c>
      <c r="C16" s="2">
        <v>19779</v>
      </c>
      <c r="D16" s="2">
        <v>8592</v>
      </c>
      <c r="E16" s="2">
        <v>15086</v>
      </c>
      <c r="F16" s="2">
        <v>6872</v>
      </c>
      <c r="G16" s="2">
        <v>12214</v>
      </c>
      <c r="H16" s="2">
        <v>2823</v>
      </c>
      <c r="I16" s="2">
        <v>3809</v>
      </c>
      <c r="J16" s="3" t="s">
        <v>23</v>
      </c>
      <c r="K16" s="3" t="s">
        <v>23</v>
      </c>
      <c r="L16" s="2">
        <v>5269</v>
      </c>
      <c r="M16" s="2">
        <v>7104</v>
      </c>
      <c r="N16" s="2">
        <v>5876</v>
      </c>
      <c r="O16" s="2">
        <v>7916</v>
      </c>
      <c r="P16" s="2">
        <v>6201</v>
      </c>
      <c r="Q16" s="2">
        <v>8358</v>
      </c>
      <c r="R16" s="2">
        <v>3064</v>
      </c>
      <c r="S16" s="2">
        <v>4128</v>
      </c>
      <c r="T16" s="2">
        <v>4943</v>
      </c>
      <c r="U16" s="2">
        <v>9824</v>
      </c>
      <c r="V16" s="4">
        <v>1614627</v>
      </c>
    </row>
    <row r="17" spans="1:22" ht="13.5" thickBot="1" x14ac:dyDescent="0.35">
      <c r="A17" s="1" t="s">
        <v>31</v>
      </c>
      <c r="B17" s="2">
        <v>17445</v>
      </c>
      <c r="C17" s="2">
        <v>27130</v>
      </c>
      <c r="D17" s="2">
        <v>14042</v>
      </c>
      <c r="E17" s="2">
        <v>21839</v>
      </c>
      <c r="F17" s="2">
        <v>12151</v>
      </c>
      <c r="G17" s="2">
        <v>18898</v>
      </c>
      <c r="H17" s="2">
        <v>2899</v>
      </c>
      <c r="I17" s="2">
        <v>3997</v>
      </c>
      <c r="J17" s="2">
        <v>9781</v>
      </c>
      <c r="K17" s="2">
        <v>15212</v>
      </c>
      <c r="L17" s="2">
        <v>5242</v>
      </c>
      <c r="M17" s="2">
        <v>7063</v>
      </c>
      <c r="N17" s="2">
        <v>5533</v>
      </c>
      <c r="O17" s="2">
        <v>7457</v>
      </c>
      <c r="P17" s="2">
        <v>5842</v>
      </c>
      <c r="Q17" s="2">
        <v>7873</v>
      </c>
      <c r="R17" s="2">
        <v>3678</v>
      </c>
      <c r="S17" s="2">
        <v>4952</v>
      </c>
      <c r="T17" s="2">
        <v>9781</v>
      </c>
      <c r="U17" s="2">
        <v>15212</v>
      </c>
      <c r="V17" s="4">
        <v>3338382</v>
      </c>
    </row>
    <row r="18" spans="1:22" ht="13.5" thickBot="1" x14ac:dyDescent="0.35">
      <c r="A18" s="1" t="s">
        <v>28</v>
      </c>
      <c r="B18" s="2">
        <v>21475</v>
      </c>
      <c r="C18" s="2">
        <v>21475</v>
      </c>
      <c r="D18" s="2">
        <v>12418</v>
      </c>
      <c r="E18" s="2">
        <v>18155</v>
      </c>
      <c r="F18" s="2">
        <v>10847</v>
      </c>
      <c r="G18" s="2">
        <v>15857</v>
      </c>
      <c r="H18" s="2">
        <v>3313</v>
      </c>
      <c r="I18" s="2">
        <v>4841</v>
      </c>
      <c r="J18" s="2">
        <v>6180</v>
      </c>
      <c r="K18" s="2">
        <v>9039</v>
      </c>
      <c r="L18" s="2">
        <v>5495</v>
      </c>
      <c r="M18" s="2">
        <v>6826</v>
      </c>
      <c r="N18" s="2">
        <v>5475</v>
      </c>
      <c r="O18" s="2">
        <v>8004</v>
      </c>
      <c r="P18" s="2">
        <v>5954</v>
      </c>
      <c r="Q18" s="2">
        <v>8707</v>
      </c>
      <c r="R18" s="2">
        <v>4089</v>
      </c>
      <c r="S18" s="2">
        <v>5979</v>
      </c>
      <c r="T18" s="2">
        <v>6461</v>
      </c>
      <c r="U18" s="2">
        <v>9446</v>
      </c>
      <c r="V18" s="4">
        <v>3923341</v>
      </c>
    </row>
    <row r="19" spans="1:22" ht="13" x14ac:dyDescent="0.3">
      <c r="A19" s="7"/>
    </row>
    <row r="20" spans="1:22" ht="13" x14ac:dyDescent="0.3">
      <c r="A20" s="7" t="s">
        <v>201</v>
      </c>
      <c r="B20" s="2">
        <f t="shared" ref="B20:U20" si="0">AVERAGE(B3:B18)</f>
        <v>13172.75</v>
      </c>
      <c r="C20" s="2">
        <f t="shared" si="0"/>
        <v>19129.349999999999</v>
      </c>
      <c r="D20" s="2">
        <f t="shared" si="0"/>
        <v>10245.25</v>
      </c>
      <c r="E20" s="2">
        <f t="shared" si="0"/>
        <v>15052.365384615385</v>
      </c>
      <c r="F20" s="2">
        <f t="shared" si="0"/>
        <v>8340.9333333333325</v>
      </c>
      <c r="G20" s="2">
        <f t="shared" si="0"/>
        <v>12174.77222222222</v>
      </c>
      <c r="H20" s="2">
        <f t="shared" si="0"/>
        <v>3259.5</v>
      </c>
      <c r="I20" s="2">
        <f t="shared" si="0"/>
        <v>4133.2142857142853</v>
      </c>
      <c r="J20" s="2">
        <f t="shared" si="0"/>
        <v>5387.022727272727</v>
      </c>
      <c r="K20" s="2">
        <f t="shared" si="0"/>
        <v>7529.477272727273</v>
      </c>
      <c r="L20" s="2">
        <f t="shared" si="0"/>
        <v>4941.3555555555558</v>
      </c>
      <c r="M20" s="2">
        <f t="shared" si="0"/>
        <v>6240.333333333333</v>
      </c>
      <c r="N20" s="2">
        <f t="shared" si="0"/>
        <v>5478.9111111111106</v>
      </c>
      <c r="O20" s="2">
        <f t="shared" si="0"/>
        <v>7002.4833333333336</v>
      </c>
      <c r="P20" s="2">
        <f t="shared" si="0"/>
        <v>5987.2666666666664</v>
      </c>
      <c r="Q20" s="2">
        <f t="shared" si="0"/>
        <v>7673.8</v>
      </c>
      <c r="R20" s="2">
        <f t="shared" si="0"/>
        <v>3846.95</v>
      </c>
      <c r="S20" s="2">
        <f t="shared" si="0"/>
        <v>5021.75</v>
      </c>
      <c r="T20" s="2">
        <f t="shared" si="0"/>
        <v>7137.8461538461543</v>
      </c>
      <c r="U20" s="2">
        <f t="shared" si="0"/>
        <v>10504.642857142857</v>
      </c>
      <c r="V20" s="8">
        <f>AVERAGE(V3:V18)</f>
        <v>1389135.6875</v>
      </c>
    </row>
    <row r="21" spans="1:22" ht="13" x14ac:dyDescent="0.3">
      <c r="A21" s="7" t="s">
        <v>202</v>
      </c>
      <c r="B21" s="2">
        <f t="shared" ref="B21:U21" si="1">MAX(B3:B18)</f>
        <v>21475</v>
      </c>
      <c r="C21" s="2">
        <f t="shared" si="1"/>
        <v>28110</v>
      </c>
      <c r="D21" s="2">
        <f t="shared" si="1"/>
        <v>14042</v>
      </c>
      <c r="E21" s="2">
        <f t="shared" si="1"/>
        <v>21839</v>
      </c>
      <c r="F21" s="2">
        <f t="shared" si="1"/>
        <v>12151</v>
      </c>
      <c r="G21" s="2">
        <f t="shared" si="1"/>
        <v>18898</v>
      </c>
      <c r="H21" s="2">
        <f t="shared" si="1"/>
        <v>4299</v>
      </c>
      <c r="I21" s="2">
        <f t="shared" si="1"/>
        <v>5220</v>
      </c>
      <c r="J21" s="2">
        <f t="shared" si="1"/>
        <v>9781</v>
      </c>
      <c r="K21" s="2">
        <f t="shared" si="1"/>
        <v>15212</v>
      </c>
      <c r="L21" s="2">
        <f t="shared" si="1"/>
        <v>7228</v>
      </c>
      <c r="M21" s="2">
        <f t="shared" si="1"/>
        <v>8785</v>
      </c>
      <c r="N21" s="2">
        <f t="shared" si="1"/>
        <v>7999</v>
      </c>
      <c r="O21" s="2">
        <f t="shared" si="1"/>
        <v>9724</v>
      </c>
      <c r="P21" s="2">
        <f t="shared" si="1"/>
        <v>8822</v>
      </c>
      <c r="Q21" s="2">
        <f t="shared" si="1"/>
        <v>10723</v>
      </c>
      <c r="R21" s="2">
        <f t="shared" si="1"/>
        <v>6207</v>
      </c>
      <c r="S21" s="2">
        <f t="shared" si="1"/>
        <v>7544</v>
      </c>
      <c r="T21" s="2">
        <f t="shared" si="1"/>
        <v>9781</v>
      </c>
      <c r="U21" s="2">
        <f t="shared" si="1"/>
        <v>15237</v>
      </c>
      <c r="V21" s="8">
        <f>MAX(V3:V18)</f>
        <v>3923341</v>
      </c>
    </row>
    <row r="22" spans="1:22" ht="13" x14ac:dyDescent="0.3">
      <c r="A22" s="7" t="s">
        <v>203</v>
      </c>
      <c r="B22" s="2" cm="1">
        <f t="array" ref="B22">MIN(_xlfn._xlws.FILTER(B3:B20,(B3:B20)&lt;&gt;0))</f>
        <v>8460</v>
      </c>
      <c r="C22" s="2" cm="1">
        <f t="array" ref="C22">MIN(_xlfn._xlws.FILTER(C3:C18,(C3:C18)&lt;&gt;0))</f>
        <v>10239</v>
      </c>
      <c r="D22" s="2" cm="1">
        <f t="array" ref="D22">MIN(_xlfn._xlws.FILTER(D3:D18,(D3:D18)&lt;&gt;0))</f>
        <v>5649</v>
      </c>
      <c r="E22" s="2" cm="1">
        <f t="array" ref="E22">MIN(_xlfn._xlws.FILTER(E3:E18,(E3:E18)&lt;&gt;0))</f>
        <v>6896</v>
      </c>
      <c r="F22" s="2" cm="1">
        <f t="array" ref="F22">MIN(_xlfn._xlws.FILTER(F3:F18,(F3:F18)&lt;&gt;0))</f>
        <v>5571</v>
      </c>
      <c r="G22" s="2" cm="1">
        <f t="array" ref="G22">MIN(_xlfn._xlws.FILTER(G3:G18,(G3:G18)&lt;&gt;0))</f>
        <v>6896</v>
      </c>
      <c r="H22" s="2" cm="1">
        <f t="array" ref="H22">MIN(_xlfn._xlws.FILTER(H3:H18,(H3:H18)&lt;&gt;0))</f>
        <v>2080</v>
      </c>
      <c r="I22" s="2" cm="1">
        <f t="array" ref="I22">MIN(_xlfn._xlws.FILTER(I3:I18,(I3:I18)&lt;&gt;0))</f>
        <v>2660</v>
      </c>
      <c r="J22" s="2" cm="1">
        <f t="array" ref="J22">MIN(_xlfn._xlws.FILTER(J3:J18,(J3:J18)&lt;&gt;0))</f>
        <v>3158</v>
      </c>
      <c r="K22" s="2" cm="1">
        <f t="array" ref="K22">MIN(_xlfn._xlws.FILTER(K3:K18,(K3:K18)&lt;&gt;0))</f>
        <v>4580</v>
      </c>
      <c r="L22" s="2" cm="1">
        <f t="array" ref="L22">MIN(_xlfn._xlws.FILTER(L3:L18,(L3:L18)&lt;&gt;0))</f>
        <v>3751</v>
      </c>
      <c r="M22" s="2" cm="1">
        <f t="array" ref="M22">MIN(_xlfn._xlws.FILTER(M3:M18,(M3:M18)&lt;&gt;0))</f>
        <v>4579</v>
      </c>
      <c r="N22" s="2" cm="1">
        <f t="array" ref="N22">MIN(_xlfn._xlws.FILTER(N3:N18,(N3:N18)&lt;&gt;0))</f>
        <v>3942</v>
      </c>
      <c r="O22" s="2" cm="1">
        <f t="array" ref="O22">MIN(_xlfn._xlws.FILTER(O3:O18,(O3:O18)&lt;&gt;0))</f>
        <v>4813</v>
      </c>
      <c r="P22" s="2" cm="1">
        <f t="array" ref="P22">MIN(_xlfn._xlws.FILTER(P3:P18,(P3:P18)&lt;&gt;0))</f>
        <v>3481</v>
      </c>
      <c r="Q22" s="2" cm="1">
        <f t="array" ref="Q22">MIN(_xlfn._xlws.FILTER(Q3:Q18,(Q3:Q18)&lt;&gt;0))</f>
        <v>4791</v>
      </c>
      <c r="R22" s="2" cm="1">
        <f t="array" ref="R22">MIN(_xlfn._xlws.FILTER(R3:R18,(R3:R18)&lt;&gt;0))</f>
        <v>2846</v>
      </c>
      <c r="S22" s="2" cm="1">
        <f t="array" ref="S22">MIN(_xlfn._xlws.FILTER(S3:S18,(S3:S18)&lt;&gt;0))</f>
        <v>3498</v>
      </c>
      <c r="T22" s="2" cm="1">
        <f t="array" ref="T22">MIN(_xlfn._xlws.FILTER(T3:T18,(T3:T18)&lt;&gt;0))</f>
        <v>4943</v>
      </c>
      <c r="U22" s="2" cm="1">
        <f t="array" ref="U22">MIN(_xlfn._xlws.FILTER(U3:U18,(U3:U18)&lt;&gt;0))</f>
        <v>7141</v>
      </c>
      <c r="V22" s="8">
        <f>MIN(V3:V18)</f>
        <v>555968</v>
      </c>
    </row>
    <row r="23" spans="1:22" ht="13" x14ac:dyDescent="0.3">
      <c r="A23" s="7" t="s">
        <v>204</v>
      </c>
      <c r="B23" s="2">
        <f t="shared" ref="B23:U23" si="2">MEDIAN(B3:B18)</f>
        <v>12747.25</v>
      </c>
      <c r="C23" s="2">
        <f t="shared" si="2"/>
        <v>19779</v>
      </c>
      <c r="D23" s="2">
        <f t="shared" si="2"/>
        <v>10464</v>
      </c>
      <c r="E23" s="2">
        <f t="shared" si="2"/>
        <v>15086</v>
      </c>
      <c r="F23" s="2">
        <f t="shared" si="2"/>
        <v>7433</v>
      </c>
      <c r="G23" s="2">
        <f t="shared" si="2"/>
        <v>12214</v>
      </c>
      <c r="H23" s="2">
        <f t="shared" si="2"/>
        <v>3307.5</v>
      </c>
      <c r="I23" s="2">
        <f t="shared" si="2"/>
        <v>4115.5</v>
      </c>
      <c r="J23" s="2">
        <f t="shared" si="2"/>
        <v>5131.25</v>
      </c>
      <c r="K23" s="2">
        <f t="shared" si="2"/>
        <v>6770</v>
      </c>
      <c r="L23" s="2">
        <f t="shared" si="2"/>
        <v>4949</v>
      </c>
      <c r="M23" s="2">
        <f t="shared" si="2"/>
        <v>6320</v>
      </c>
      <c r="N23" s="2">
        <f t="shared" si="2"/>
        <v>5475</v>
      </c>
      <c r="O23" s="2">
        <f t="shared" si="2"/>
        <v>6796</v>
      </c>
      <c r="P23" s="2">
        <f t="shared" si="2"/>
        <v>5892</v>
      </c>
      <c r="Q23" s="2">
        <f t="shared" si="2"/>
        <v>7384</v>
      </c>
      <c r="R23" s="2">
        <f t="shared" si="2"/>
        <v>3638</v>
      </c>
      <c r="S23" s="2">
        <f t="shared" si="2"/>
        <v>4790.25</v>
      </c>
      <c r="T23" s="2">
        <f t="shared" si="2"/>
        <v>6702</v>
      </c>
      <c r="U23" s="2">
        <f t="shared" si="2"/>
        <v>9635</v>
      </c>
      <c r="V23" s="8">
        <f>MEDIAN(V3:V18)</f>
        <v>1072298</v>
      </c>
    </row>
    <row r="24" spans="1:22" x14ac:dyDescent="0.25">
      <c r="V24" s="8"/>
    </row>
    <row r="25" spans="1:22" x14ac:dyDescent="0.25">
      <c r="A25" s="9" t="s">
        <v>206</v>
      </c>
    </row>
    <row r="26" spans="1:22" x14ac:dyDescent="0.25">
      <c r="B26" s="10" t="s">
        <v>214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94"/>
  <sheetViews>
    <sheetView workbookViewId="0">
      <pane xSplit="1" ySplit="2" topLeftCell="B3" activePane="bottomRight" state="frozen"/>
      <selection pane="topRight" activeCell="B1" sqref="B1"/>
      <selection pane="bottomLeft" activeCell="A2" sqref="A2"/>
      <selection pane="bottomRight" activeCell="B3" sqref="B3"/>
    </sheetView>
  </sheetViews>
  <sheetFormatPr defaultRowHeight="12.5" x14ac:dyDescent="0.25"/>
  <cols>
    <col min="1" max="1" width="52.7265625" bestFit="1" customWidth="1"/>
    <col min="2" max="22" width="11.7265625" customWidth="1"/>
  </cols>
  <sheetData>
    <row r="1" spans="1:22" ht="13.5" thickBot="1" x14ac:dyDescent="0.35">
      <c r="A1" s="13" t="s">
        <v>222</v>
      </c>
    </row>
    <row r="2" spans="1:22" s="6" customFormat="1" ht="91.5" thickBot="1" x14ac:dyDescent="0.35">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row>
    <row r="3" spans="1:22" ht="13.5" thickBot="1" x14ac:dyDescent="0.35">
      <c r="A3" s="1" t="s">
        <v>44</v>
      </c>
      <c r="B3" s="2">
        <v>14905</v>
      </c>
      <c r="C3" s="2">
        <v>14905</v>
      </c>
      <c r="D3" s="3" t="s">
        <v>23</v>
      </c>
      <c r="E3" s="3" t="s">
        <v>23</v>
      </c>
      <c r="F3" s="2">
        <v>11157</v>
      </c>
      <c r="G3" s="2">
        <v>11157</v>
      </c>
      <c r="H3" s="2">
        <v>3607</v>
      </c>
      <c r="I3" s="2">
        <v>3607</v>
      </c>
      <c r="J3" s="2">
        <v>7485</v>
      </c>
      <c r="K3" s="2">
        <v>7485</v>
      </c>
      <c r="L3" s="3" t="s">
        <v>23</v>
      </c>
      <c r="M3" s="3" t="s">
        <v>23</v>
      </c>
      <c r="N3" s="2">
        <v>6576</v>
      </c>
      <c r="O3" s="2">
        <v>6576</v>
      </c>
      <c r="P3" s="2">
        <v>6883</v>
      </c>
      <c r="Q3" s="2">
        <v>6883</v>
      </c>
      <c r="R3" s="2">
        <v>3939</v>
      </c>
      <c r="S3" s="2">
        <v>4718</v>
      </c>
      <c r="T3" s="2">
        <v>6306</v>
      </c>
      <c r="U3" s="2">
        <v>6306</v>
      </c>
      <c r="V3" s="4">
        <v>71154</v>
      </c>
    </row>
    <row r="4" spans="1:22" ht="13.5" thickBot="1" x14ac:dyDescent="0.35">
      <c r="A4" s="1" t="s">
        <v>68</v>
      </c>
      <c r="B4" s="2">
        <v>12998</v>
      </c>
      <c r="C4" s="2">
        <v>18196</v>
      </c>
      <c r="D4" s="2">
        <v>11675</v>
      </c>
      <c r="E4" s="2">
        <v>14208</v>
      </c>
      <c r="F4" s="2">
        <v>10275</v>
      </c>
      <c r="G4" s="2">
        <v>12448</v>
      </c>
      <c r="H4" s="2">
        <v>4225</v>
      </c>
      <c r="I4" s="2">
        <v>4753</v>
      </c>
      <c r="J4" s="2">
        <v>4931</v>
      </c>
      <c r="K4" s="2">
        <v>5185</v>
      </c>
      <c r="L4" s="2">
        <v>5543</v>
      </c>
      <c r="M4" s="2">
        <v>6345</v>
      </c>
      <c r="N4" s="2">
        <v>5890</v>
      </c>
      <c r="O4" s="2">
        <v>6782</v>
      </c>
      <c r="P4" s="2">
        <v>6035</v>
      </c>
      <c r="Q4" s="2">
        <v>7270</v>
      </c>
      <c r="R4" s="2">
        <v>4711</v>
      </c>
      <c r="S4" s="2">
        <v>5605</v>
      </c>
      <c r="T4" s="3" t="s">
        <v>23</v>
      </c>
      <c r="U4" s="2">
        <v>11090</v>
      </c>
      <c r="V4" s="4">
        <v>584585</v>
      </c>
    </row>
    <row r="5" spans="1:22" ht="13.5" thickBot="1" x14ac:dyDescent="0.35">
      <c r="A5" s="1" t="s">
        <v>46</v>
      </c>
      <c r="B5" s="2">
        <v>14849</v>
      </c>
      <c r="C5" s="2">
        <v>18050</v>
      </c>
      <c r="D5" s="3" t="s">
        <v>23</v>
      </c>
      <c r="E5" s="3" t="s">
        <v>23</v>
      </c>
      <c r="F5" s="2">
        <v>8908</v>
      </c>
      <c r="G5" s="2">
        <v>10828</v>
      </c>
      <c r="H5" s="2">
        <v>3416</v>
      </c>
      <c r="I5" s="2">
        <v>4805</v>
      </c>
      <c r="J5" s="2">
        <v>8079</v>
      </c>
      <c r="K5" s="2">
        <v>9820</v>
      </c>
      <c r="L5" s="2">
        <v>4158</v>
      </c>
      <c r="M5" s="2">
        <v>5850</v>
      </c>
      <c r="N5" s="3" t="s">
        <v>23</v>
      </c>
      <c r="O5" s="3" t="s">
        <v>23</v>
      </c>
      <c r="P5" s="2">
        <v>4580</v>
      </c>
      <c r="Q5" s="2">
        <v>6446</v>
      </c>
      <c r="R5" s="2"/>
      <c r="S5" s="2"/>
      <c r="T5" s="2">
        <v>6330</v>
      </c>
      <c r="U5" s="2">
        <v>7694</v>
      </c>
      <c r="V5" s="4">
        <v>80884</v>
      </c>
    </row>
    <row r="6" spans="1:22" ht="13.5" thickBot="1" x14ac:dyDescent="0.35">
      <c r="A6" s="1" t="s">
        <v>101</v>
      </c>
      <c r="B6" s="2">
        <v>10772</v>
      </c>
      <c r="C6" s="2">
        <v>14023</v>
      </c>
      <c r="D6" s="2">
        <v>7418</v>
      </c>
      <c r="E6" s="2">
        <v>9657</v>
      </c>
      <c r="F6" s="12" t="s">
        <v>23</v>
      </c>
      <c r="G6" s="12" t="s">
        <v>23</v>
      </c>
      <c r="H6" s="2">
        <v>3393</v>
      </c>
      <c r="I6" s="2">
        <v>4418</v>
      </c>
      <c r="J6" s="3" t="s">
        <v>23</v>
      </c>
      <c r="K6" s="3" t="s">
        <v>23</v>
      </c>
      <c r="L6" s="2">
        <v>4861</v>
      </c>
      <c r="M6" s="2">
        <v>6328</v>
      </c>
      <c r="N6" s="2">
        <v>5371</v>
      </c>
      <c r="O6" s="2">
        <v>6992</v>
      </c>
      <c r="P6" s="3" t="s">
        <v>23</v>
      </c>
      <c r="Q6" s="3" t="s">
        <v>23</v>
      </c>
      <c r="R6" s="2">
        <v>3979</v>
      </c>
      <c r="S6" s="2">
        <v>5180</v>
      </c>
      <c r="T6" s="3" t="s">
        <v>23</v>
      </c>
      <c r="U6" s="3" t="s">
        <v>23</v>
      </c>
      <c r="V6" s="4">
        <v>86258</v>
      </c>
    </row>
    <row r="7" spans="1:22" ht="13.5" thickBot="1" x14ac:dyDescent="0.35">
      <c r="A7" s="1" t="s">
        <v>179</v>
      </c>
      <c r="B7" s="2">
        <v>5423</v>
      </c>
      <c r="C7" s="2">
        <v>5423</v>
      </c>
      <c r="D7" s="12" t="s">
        <v>23</v>
      </c>
      <c r="E7" s="12" t="s">
        <v>23</v>
      </c>
      <c r="F7" s="12" t="s">
        <v>23</v>
      </c>
      <c r="G7" s="12" t="s">
        <v>23</v>
      </c>
      <c r="H7" s="2"/>
      <c r="I7" s="2"/>
      <c r="J7" s="3" t="s">
        <v>23</v>
      </c>
      <c r="K7" s="3" t="s">
        <v>23</v>
      </c>
      <c r="L7" s="12" t="s">
        <v>23</v>
      </c>
      <c r="M7" s="12" t="s">
        <v>23</v>
      </c>
      <c r="N7" s="12" t="s">
        <v>23</v>
      </c>
      <c r="O7" s="12" t="s">
        <v>23</v>
      </c>
      <c r="P7" s="12" t="s">
        <v>23</v>
      </c>
      <c r="Q7" s="12" t="s">
        <v>23</v>
      </c>
      <c r="R7" s="2"/>
      <c r="S7" s="2"/>
      <c r="T7" s="2"/>
      <c r="U7" s="2"/>
      <c r="V7" s="4">
        <v>1135</v>
      </c>
    </row>
    <row r="8" spans="1:22" ht="13.5" thickBot="1" x14ac:dyDescent="0.35">
      <c r="A8" s="1" t="s">
        <v>86</v>
      </c>
      <c r="B8" s="2">
        <v>11667</v>
      </c>
      <c r="C8" s="2">
        <v>14890</v>
      </c>
      <c r="D8" s="2">
        <v>8257</v>
      </c>
      <c r="E8" s="2">
        <v>10538</v>
      </c>
      <c r="F8" s="2">
        <v>8055</v>
      </c>
      <c r="G8" s="2">
        <v>10281</v>
      </c>
      <c r="H8" s="2">
        <v>3394</v>
      </c>
      <c r="I8" s="2">
        <v>4332</v>
      </c>
      <c r="J8" s="3" t="s">
        <v>23</v>
      </c>
      <c r="K8" s="3" t="s">
        <v>23</v>
      </c>
      <c r="L8" s="2">
        <v>5562</v>
      </c>
      <c r="M8" s="2">
        <v>7099</v>
      </c>
      <c r="N8" s="3" t="s">
        <v>23</v>
      </c>
      <c r="O8" s="3" t="s">
        <v>23</v>
      </c>
      <c r="P8" s="3" t="s">
        <v>23</v>
      </c>
      <c r="Q8" s="3" t="s">
        <v>23</v>
      </c>
      <c r="R8" s="2">
        <v>4136</v>
      </c>
      <c r="S8" s="2">
        <v>5278</v>
      </c>
      <c r="T8" s="2">
        <v>6450</v>
      </c>
      <c r="U8" s="2">
        <v>8232</v>
      </c>
      <c r="V8" s="4">
        <v>43080</v>
      </c>
    </row>
    <row r="9" spans="1:22" ht="13.5" thickBot="1" x14ac:dyDescent="0.35">
      <c r="A9" s="1" t="s">
        <v>154</v>
      </c>
      <c r="B9" s="2">
        <v>8250</v>
      </c>
      <c r="C9" s="2">
        <v>8891</v>
      </c>
      <c r="D9" s="12" t="s">
        <v>23</v>
      </c>
      <c r="E9" s="12" t="s">
        <v>23</v>
      </c>
      <c r="F9" s="3" t="s">
        <v>23</v>
      </c>
      <c r="G9" s="3" t="s">
        <v>23</v>
      </c>
      <c r="H9" s="2">
        <v>1317</v>
      </c>
      <c r="I9" s="2">
        <v>1724</v>
      </c>
      <c r="J9" s="3" t="s">
        <v>23</v>
      </c>
      <c r="K9" s="3" t="s">
        <v>23</v>
      </c>
      <c r="L9" s="12" t="s">
        <v>23</v>
      </c>
      <c r="M9" s="12" t="s">
        <v>23</v>
      </c>
      <c r="N9" s="3" t="s">
        <v>23</v>
      </c>
      <c r="O9" s="3" t="s">
        <v>23</v>
      </c>
      <c r="P9" s="3" t="s">
        <v>23</v>
      </c>
      <c r="Q9" s="3" t="s">
        <v>23</v>
      </c>
      <c r="R9" s="2">
        <v>3353</v>
      </c>
      <c r="S9" s="2">
        <v>3609</v>
      </c>
      <c r="T9" s="2">
        <v>2833</v>
      </c>
      <c r="U9" s="2">
        <v>2833</v>
      </c>
      <c r="V9" s="4">
        <v>37377</v>
      </c>
    </row>
    <row r="10" spans="1:22" ht="13.5" thickBot="1" x14ac:dyDescent="0.35">
      <c r="A10" s="1" t="s">
        <v>133</v>
      </c>
      <c r="B10" s="2">
        <v>9617</v>
      </c>
      <c r="C10" s="2">
        <v>13824</v>
      </c>
      <c r="D10" s="2"/>
      <c r="E10" s="2"/>
      <c r="F10" s="2">
        <v>7535</v>
      </c>
      <c r="G10" s="2">
        <v>10831</v>
      </c>
      <c r="H10" s="2">
        <v>3097</v>
      </c>
      <c r="I10" s="2">
        <v>3954</v>
      </c>
      <c r="J10" s="2"/>
      <c r="K10" s="2"/>
      <c r="L10" s="2">
        <v>5240</v>
      </c>
      <c r="M10" s="2">
        <v>6687</v>
      </c>
      <c r="N10" s="2">
        <v>6053</v>
      </c>
      <c r="O10" s="2">
        <v>7356</v>
      </c>
      <c r="P10" s="2">
        <v>6602</v>
      </c>
      <c r="Q10" s="2">
        <v>8025</v>
      </c>
      <c r="R10" s="2">
        <v>4950</v>
      </c>
      <c r="S10" s="2">
        <v>6018</v>
      </c>
      <c r="T10" s="2"/>
      <c r="U10" s="2"/>
      <c r="V10" s="4">
        <v>353468</v>
      </c>
    </row>
    <row r="11" spans="1:22" ht="13.5" thickBot="1" x14ac:dyDescent="0.35">
      <c r="A11" s="1" t="s">
        <v>105</v>
      </c>
      <c r="B11" s="2">
        <v>10652</v>
      </c>
      <c r="C11" s="2">
        <v>13303</v>
      </c>
      <c r="D11" s="3" t="s">
        <v>23</v>
      </c>
      <c r="E11" s="3" t="s">
        <v>23</v>
      </c>
      <c r="F11" s="2">
        <v>8117</v>
      </c>
      <c r="G11" s="2">
        <v>10139</v>
      </c>
      <c r="H11" s="2">
        <v>3584</v>
      </c>
      <c r="I11" s="2">
        <v>4475</v>
      </c>
      <c r="J11" s="2">
        <v>4939</v>
      </c>
      <c r="K11" s="2">
        <v>6169</v>
      </c>
      <c r="L11" s="2">
        <v>4939</v>
      </c>
      <c r="M11" s="2">
        <v>6169</v>
      </c>
      <c r="N11" s="2">
        <v>5589</v>
      </c>
      <c r="O11" s="2">
        <v>6979</v>
      </c>
      <c r="P11" s="2">
        <v>6979</v>
      </c>
      <c r="Q11" s="2">
        <v>8716</v>
      </c>
      <c r="R11" s="2">
        <v>4157</v>
      </c>
      <c r="S11" s="2">
        <v>5190</v>
      </c>
      <c r="T11" s="2">
        <v>4702</v>
      </c>
      <c r="U11" s="2">
        <v>5871</v>
      </c>
      <c r="V11" s="4">
        <v>57660</v>
      </c>
    </row>
    <row r="12" spans="1:22" ht="13.5" thickBot="1" x14ac:dyDescent="0.35">
      <c r="A12" s="1" t="s">
        <v>64</v>
      </c>
      <c r="B12" s="2">
        <v>13267</v>
      </c>
      <c r="C12" s="2">
        <v>13267</v>
      </c>
      <c r="D12" s="2">
        <v>6899</v>
      </c>
      <c r="E12" s="2">
        <v>8386</v>
      </c>
      <c r="F12" s="2">
        <v>5749</v>
      </c>
      <c r="G12" s="2">
        <v>6989</v>
      </c>
      <c r="H12" s="12" t="s">
        <v>23</v>
      </c>
      <c r="I12" s="12" t="s">
        <v>23</v>
      </c>
      <c r="J12" s="12" t="s">
        <v>23</v>
      </c>
      <c r="K12" s="12" t="s">
        <v>23</v>
      </c>
      <c r="L12" s="2">
        <v>5227</v>
      </c>
      <c r="M12" s="2">
        <v>6353</v>
      </c>
      <c r="N12" s="12" t="s">
        <v>23</v>
      </c>
      <c r="O12" s="12" t="s">
        <v>23</v>
      </c>
      <c r="P12" s="12" t="s">
        <v>23</v>
      </c>
      <c r="Q12" s="12" t="s">
        <v>23</v>
      </c>
      <c r="R12" s="2">
        <v>3614</v>
      </c>
      <c r="S12" s="2">
        <v>4393</v>
      </c>
      <c r="T12" s="2">
        <v>4568</v>
      </c>
      <c r="U12" s="2">
        <v>5553</v>
      </c>
      <c r="V12" s="4">
        <v>49587</v>
      </c>
    </row>
    <row r="13" spans="1:22" ht="13.5" thickBot="1" x14ac:dyDescent="0.35">
      <c r="A13" s="1" t="s">
        <v>161</v>
      </c>
      <c r="B13" s="2">
        <v>7794</v>
      </c>
      <c r="C13" s="2">
        <v>9572</v>
      </c>
      <c r="D13" s="2"/>
      <c r="E13" s="2"/>
      <c r="F13" s="2"/>
      <c r="G13" s="2"/>
      <c r="H13" s="2">
        <v>3074</v>
      </c>
      <c r="I13" s="2">
        <v>3640</v>
      </c>
      <c r="J13" s="2"/>
      <c r="K13" s="2"/>
      <c r="L13" s="2"/>
      <c r="M13" s="2"/>
      <c r="N13" s="2"/>
      <c r="O13" s="2"/>
      <c r="P13" s="2"/>
      <c r="Q13" s="2"/>
      <c r="R13" s="2">
        <v>2692</v>
      </c>
      <c r="S13" s="2">
        <v>3176</v>
      </c>
      <c r="T13" s="2">
        <v>4434</v>
      </c>
      <c r="U13" s="2">
        <v>4928</v>
      </c>
      <c r="V13" s="4">
        <v>34905</v>
      </c>
    </row>
    <row r="14" spans="1:22" ht="13.5" thickBot="1" x14ac:dyDescent="0.35">
      <c r="A14" s="1" t="s">
        <v>91</v>
      </c>
      <c r="B14" s="2">
        <v>11220</v>
      </c>
      <c r="C14" s="2">
        <v>11672</v>
      </c>
      <c r="D14" s="3" t="s">
        <v>23</v>
      </c>
      <c r="E14" s="3" t="s">
        <v>23</v>
      </c>
      <c r="F14" s="3" t="s">
        <v>23</v>
      </c>
      <c r="G14" s="3" t="s">
        <v>23</v>
      </c>
      <c r="H14" s="2">
        <v>2756</v>
      </c>
      <c r="I14" s="2">
        <v>3666</v>
      </c>
      <c r="J14" s="3" t="s">
        <v>23</v>
      </c>
      <c r="K14" s="3" t="s">
        <v>23</v>
      </c>
      <c r="L14" s="2">
        <v>5110</v>
      </c>
      <c r="M14" s="2">
        <v>6796</v>
      </c>
      <c r="N14" s="12" t="s">
        <v>23</v>
      </c>
      <c r="O14" s="12" t="s">
        <v>23</v>
      </c>
      <c r="P14" s="2">
        <v>5876</v>
      </c>
      <c r="Q14" s="2">
        <v>7816</v>
      </c>
      <c r="R14" s="12" t="s">
        <v>23</v>
      </c>
      <c r="S14" s="12" t="s">
        <v>23</v>
      </c>
      <c r="T14" s="12" t="s">
        <v>23</v>
      </c>
      <c r="U14" s="12" t="s">
        <v>23</v>
      </c>
      <c r="V14" s="4">
        <v>60653</v>
      </c>
    </row>
    <row r="15" spans="1:22" ht="13.5" thickBot="1" x14ac:dyDescent="0.35">
      <c r="A15" s="1" t="s">
        <v>47</v>
      </c>
      <c r="B15" s="2">
        <v>14820</v>
      </c>
      <c r="C15" s="2">
        <v>15265</v>
      </c>
      <c r="D15" s="2">
        <v>8229</v>
      </c>
      <c r="E15" s="2">
        <v>8578</v>
      </c>
      <c r="F15" s="2">
        <v>8806</v>
      </c>
      <c r="G15" s="2">
        <v>9180</v>
      </c>
      <c r="H15" s="2">
        <v>5715</v>
      </c>
      <c r="I15" s="2">
        <v>5957</v>
      </c>
      <c r="J15" s="2">
        <v>7638</v>
      </c>
      <c r="K15" s="2">
        <v>7867</v>
      </c>
      <c r="L15" s="2">
        <v>7119</v>
      </c>
      <c r="M15" s="2">
        <v>7421</v>
      </c>
      <c r="N15" s="2">
        <v>8201</v>
      </c>
      <c r="O15" s="2">
        <v>8447</v>
      </c>
      <c r="P15" s="2">
        <v>9100</v>
      </c>
      <c r="Q15" s="2">
        <v>9373</v>
      </c>
      <c r="R15" s="2">
        <v>5491</v>
      </c>
      <c r="S15" s="2">
        <v>5655</v>
      </c>
      <c r="T15" s="2">
        <v>9406</v>
      </c>
      <c r="U15" s="2">
        <v>9688</v>
      </c>
      <c r="V15" s="4">
        <v>11522</v>
      </c>
    </row>
    <row r="16" spans="1:22" ht="13.5" thickBot="1" x14ac:dyDescent="0.35">
      <c r="A16" s="1" t="s">
        <v>95</v>
      </c>
      <c r="B16" s="2">
        <v>11126</v>
      </c>
      <c r="C16" s="2">
        <v>13524</v>
      </c>
      <c r="D16" s="2">
        <v>6813</v>
      </c>
      <c r="E16" s="2">
        <v>8281</v>
      </c>
      <c r="F16" s="2">
        <v>5924</v>
      </c>
      <c r="G16" s="2">
        <v>7201</v>
      </c>
      <c r="H16" s="2">
        <v>3469</v>
      </c>
      <c r="I16" s="2">
        <v>4217</v>
      </c>
      <c r="J16" s="12" t="s">
        <v>23</v>
      </c>
      <c r="K16" s="12" t="s">
        <v>23</v>
      </c>
      <c r="L16" s="2">
        <v>4683</v>
      </c>
      <c r="M16" s="2">
        <v>5692</v>
      </c>
      <c r="N16" s="2">
        <v>5152</v>
      </c>
      <c r="O16" s="2">
        <v>6261</v>
      </c>
      <c r="P16" s="3" t="s">
        <v>23</v>
      </c>
      <c r="Q16" s="3" t="s">
        <v>23</v>
      </c>
      <c r="R16" s="2">
        <v>3816</v>
      </c>
      <c r="S16" s="2">
        <v>4638</v>
      </c>
      <c r="T16" s="2">
        <v>4502</v>
      </c>
      <c r="U16" s="2">
        <v>5472</v>
      </c>
      <c r="V16" s="4">
        <v>27111</v>
      </c>
    </row>
    <row r="17" spans="1:22" ht="13.5" thickBot="1" x14ac:dyDescent="0.35">
      <c r="A17" s="1" t="s">
        <v>59</v>
      </c>
      <c r="B17" s="2">
        <v>13521</v>
      </c>
      <c r="C17" s="2">
        <v>18588</v>
      </c>
      <c r="D17" s="2">
        <v>10732</v>
      </c>
      <c r="E17" s="2">
        <v>14103</v>
      </c>
      <c r="F17" s="2">
        <v>9029</v>
      </c>
      <c r="G17" s="2">
        <v>10880</v>
      </c>
      <c r="H17" s="2">
        <v>3528</v>
      </c>
      <c r="I17" s="2">
        <v>4129</v>
      </c>
      <c r="J17" s="2">
        <v>7195</v>
      </c>
      <c r="K17" s="2">
        <v>8541</v>
      </c>
      <c r="L17" s="2">
        <v>6201</v>
      </c>
      <c r="M17" s="2">
        <v>7435</v>
      </c>
      <c r="N17" s="2">
        <v>6823</v>
      </c>
      <c r="O17" s="2">
        <v>8118</v>
      </c>
      <c r="P17" s="2">
        <v>8129</v>
      </c>
      <c r="Q17" s="2">
        <v>9793</v>
      </c>
      <c r="R17" s="2">
        <v>4522</v>
      </c>
      <c r="S17" s="2">
        <v>5375</v>
      </c>
      <c r="T17" s="2">
        <v>8565</v>
      </c>
      <c r="U17" s="2">
        <v>10318</v>
      </c>
      <c r="V17" s="4">
        <v>116761</v>
      </c>
    </row>
    <row r="18" spans="1:22" ht="13.5" thickBot="1" x14ac:dyDescent="0.35">
      <c r="A18" s="1" t="s">
        <v>90</v>
      </c>
      <c r="B18" s="2">
        <v>11349</v>
      </c>
      <c r="C18" s="2">
        <v>14099</v>
      </c>
      <c r="D18" s="2"/>
      <c r="E18" s="2"/>
      <c r="F18" s="2">
        <v>10274</v>
      </c>
      <c r="G18" s="2">
        <v>12764</v>
      </c>
      <c r="H18" s="2">
        <v>4382</v>
      </c>
      <c r="I18" s="2">
        <v>5429</v>
      </c>
      <c r="J18" s="2">
        <v>5733</v>
      </c>
      <c r="K18" s="2">
        <v>7102</v>
      </c>
      <c r="L18" s="2">
        <v>5907</v>
      </c>
      <c r="M18" s="2">
        <v>7317</v>
      </c>
      <c r="N18" s="2">
        <v>6460</v>
      </c>
      <c r="O18" s="2">
        <v>8003</v>
      </c>
      <c r="P18" s="2">
        <v>7110</v>
      </c>
      <c r="Q18" s="2">
        <v>8833</v>
      </c>
      <c r="R18" s="2">
        <v>4988</v>
      </c>
      <c r="S18" s="2">
        <v>6178</v>
      </c>
      <c r="T18" s="2">
        <v>6631</v>
      </c>
      <c r="U18" s="2">
        <v>8239</v>
      </c>
      <c r="V18" s="4">
        <v>33399</v>
      </c>
    </row>
    <row r="19" spans="1:22" ht="13.5" thickBot="1" x14ac:dyDescent="0.35">
      <c r="A19" s="1" t="s">
        <v>149</v>
      </c>
      <c r="B19" s="2">
        <v>8500</v>
      </c>
      <c r="C19" s="2">
        <v>8500</v>
      </c>
      <c r="D19" s="2"/>
      <c r="E19" s="2"/>
      <c r="F19" s="2"/>
      <c r="G19" s="2"/>
      <c r="H19" s="2">
        <v>2253</v>
      </c>
      <c r="I19" s="3" t="s">
        <v>23</v>
      </c>
      <c r="J19" s="2">
        <v>5427</v>
      </c>
      <c r="K19" s="2">
        <v>5588</v>
      </c>
      <c r="L19" s="2">
        <v>2310</v>
      </c>
      <c r="M19" s="2">
        <v>3780</v>
      </c>
      <c r="N19" s="2">
        <v>2841</v>
      </c>
      <c r="O19" s="2">
        <v>6048</v>
      </c>
      <c r="P19" s="2">
        <v>4923</v>
      </c>
      <c r="Q19" s="2">
        <v>6552</v>
      </c>
      <c r="R19" s="2">
        <v>2276</v>
      </c>
      <c r="S19" s="2">
        <v>2772</v>
      </c>
      <c r="T19" s="2">
        <v>4545</v>
      </c>
      <c r="U19" s="2">
        <v>6048</v>
      </c>
      <c r="V19" s="4">
        <v>30691</v>
      </c>
    </row>
    <row r="20" spans="1:22" ht="13.5" thickBot="1" x14ac:dyDescent="0.35">
      <c r="A20" s="1" t="s">
        <v>188</v>
      </c>
      <c r="B20" s="2">
        <v>4388</v>
      </c>
      <c r="C20" s="2">
        <v>5755</v>
      </c>
      <c r="D20" s="3" t="s">
        <v>23</v>
      </c>
      <c r="E20" s="3" t="s">
        <v>23</v>
      </c>
      <c r="F20" s="3" t="s">
        <v>23</v>
      </c>
      <c r="G20" s="3" t="s">
        <v>23</v>
      </c>
      <c r="H20" s="2">
        <v>1394</v>
      </c>
      <c r="I20" s="2">
        <v>1805</v>
      </c>
      <c r="J20" s="3" t="s">
        <v>23</v>
      </c>
      <c r="K20" s="3" t="s">
        <v>23</v>
      </c>
      <c r="L20" s="3" t="s">
        <v>23</v>
      </c>
      <c r="M20" s="3" t="s">
        <v>23</v>
      </c>
      <c r="N20" s="3" t="s">
        <v>23</v>
      </c>
      <c r="O20" s="3" t="s">
        <v>23</v>
      </c>
      <c r="P20" s="3" t="s">
        <v>23</v>
      </c>
      <c r="Q20" s="3" t="s">
        <v>23</v>
      </c>
      <c r="R20" s="2">
        <v>1633</v>
      </c>
      <c r="S20" s="2">
        <v>2155</v>
      </c>
      <c r="T20" s="3" t="s">
        <v>23</v>
      </c>
      <c r="U20" s="3" t="s">
        <v>23</v>
      </c>
      <c r="V20" s="4">
        <v>27326</v>
      </c>
    </row>
    <row r="21" spans="1:22" ht="13.5" thickBot="1" x14ac:dyDescent="0.35">
      <c r="A21" s="1" t="s">
        <v>141</v>
      </c>
      <c r="B21" s="2">
        <v>9291</v>
      </c>
      <c r="C21" s="2">
        <v>12716</v>
      </c>
      <c r="D21" s="2"/>
      <c r="E21" s="2"/>
      <c r="F21" s="2"/>
      <c r="G21" s="2"/>
      <c r="H21" s="2">
        <v>2915</v>
      </c>
      <c r="I21" s="2">
        <v>3990</v>
      </c>
      <c r="J21" s="2">
        <v>5531</v>
      </c>
      <c r="K21" s="2">
        <v>7569</v>
      </c>
      <c r="L21" s="2">
        <v>4912</v>
      </c>
      <c r="M21" s="2">
        <v>6722</v>
      </c>
      <c r="N21" s="2">
        <v>5531</v>
      </c>
      <c r="O21" s="2">
        <v>7569</v>
      </c>
      <c r="P21" s="2"/>
      <c r="Q21" s="2"/>
      <c r="R21" s="2">
        <v>3578</v>
      </c>
      <c r="S21" s="2">
        <v>4897</v>
      </c>
      <c r="T21" s="2">
        <v>5531</v>
      </c>
      <c r="U21" s="2">
        <v>7569</v>
      </c>
      <c r="V21" s="4">
        <v>81626</v>
      </c>
    </row>
    <row r="22" spans="1:22" ht="13.5" thickBot="1" x14ac:dyDescent="0.35">
      <c r="A22" s="1" t="s">
        <v>83</v>
      </c>
      <c r="B22" s="2">
        <v>12002</v>
      </c>
      <c r="C22" s="2">
        <v>15783</v>
      </c>
      <c r="D22" s="2">
        <v>9757</v>
      </c>
      <c r="E22" s="2">
        <v>12831</v>
      </c>
      <c r="F22" s="2">
        <v>6240</v>
      </c>
      <c r="G22" s="2">
        <v>8206</v>
      </c>
      <c r="H22" s="2">
        <v>2962</v>
      </c>
      <c r="I22" s="2">
        <v>4084</v>
      </c>
      <c r="J22" s="3" t="s">
        <v>23</v>
      </c>
      <c r="K22" s="3" t="s">
        <v>23</v>
      </c>
      <c r="L22" s="2">
        <v>4756</v>
      </c>
      <c r="M22" s="2">
        <v>6556</v>
      </c>
      <c r="N22" s="3" t="s">
        <v>23</v>
      </c>
      <c r="O22" s="3" t="s">
        <v>23</v>
      </c>
      <c r="P22" s="2">
        <v>5136</v>
      </c>
      <c r="Q22" s="2">
        <v>7081</v>
      </c>
      <c r="R22" s="2">
        <v>3894</v>
      </c>
      <c r="S22" s="2">
        <v>5368</v>
      </c>
      <c r="T22" s="2">
        <v>6866</v>
      </c>
      <c r="U22" s="2">
        <v>9028</v>
      </c>
      <c r="V22" s="4">
        <v>103969</v>
      </c>
    </row>
    <row r="23" spans="1:22" ht="13.5" thickBot="1" x14ac:dyDescent="0.35">
      <c r="A23" s="1" t="s">
        <v>55</v>
      </c>
      <c r="B23" s="2">
        <v>14203</v>
      </c>
      <c r="C23" s="2">
        <v>17302</v>
      </c>
      <c r="D23" s="2"/>
      <c r="E23" s="2"/>
      <c r="F23" s="2"/>
      <c r="G23" s="2"/>
      <c r="H23" s="2">
        <v>2400</v>
      </c>
      <c r="I23" s="2">
        <v>2880</v>
      </c>
      <c r="J23" s="2"/>
      <c r="K23" s="2"/>
      <c r="L23" s="2">
        <v>6162</v>
      </c>
      <c r="M23" s="2">
        <v>7441</v>
      </c>
      <c r="N23" s="2">
        <v>6784</v>
      </c>
      <c r="O23" s="2">
        <v>8238</v>
      </c>
      <c r="P23" s="2">
        <v>8390</v>
      </c>
      <c r="Q23" s="2">
        <v>10187</v>
      </c>
      <c r="R23" s="2">
        <v>4719</v>
      </c>
      <c r="S23" s="2">
        <v>5734</v>
      </c>
      <c r="T23" s="2">
        <v>6618</v>
      </c>
      <c r="U23" s="2">
        <v>7990</v>
      </c>
      <c r="V23" s="4">
        <v>37340</v>
      </c>
    </row>
    <row r="24" spans="1:22" ht="13.5" thickBot="1" x14ac:dyDescent="0.35">
      <c r="A24" s="1" t="s">
        <v>148</v>
      </c>
      <c r="B24" s="2">
        <v>8572</v>
      </c>
      <c r="C24" s="2">
        <v>10477</v>
      </c>
      <c r="D24" s="2">
        <v>5840</v>
      </c>
      <c r="E24" s="2">
        <v>7824</v>
      </c>
      <c r="F24" s="3" t="s">
        <v>23</v>
      </c>
      <c r="G24" s="3" t="s">
        <v>23</v>
      </c>
      <c r="H24" s="12" t="s">
        <v>23</v>
      </c>
      <c r="I24" s="12" t="s">
        <v>23</v>
      </c>
      <c r="J24" s="2">
        <v>4754</v>
      </c>
      <c r="K24" s="2">
        <v>6368</v>
      </c>
      <c r="L24" s="2">
        <v>3363</v>
      </c>
      <c r="M24" s="2">
        <v>4506</v>
      </c>
      <c r="N24" s="3" t="s">
        <v>23</v>
      </c>
      <c r="O24" s="3" t="s">
        <v>23</v>
      </c>
      <c r="P24" s="3" t="s">
        <v>23</v>
      </c>
      <c r="Q24" s="3" t="s">
        <v>23</v>
      </c>
      <c r="R24" s="2">
        <v>2310</v>
      </c>
      <c r="S24" s="2">
        <v>3334</v>
      </c>
      <c r="T24" s="2">
        <v>4200</v>
      </c>
      <c r="U24" s="2">
        <v>5632</v>
      </c>
      <c r="V24" s="4">
        <v>202669</v>
      </c>
    </row>
    <row r="25" spans="1:22" ht="13.5" thickBot="1" x14ac:dyDescent="0.35">
      <c r="A25" s="1" t="s">
        <v>164</v>
      </c>
      <c r="B25" s="2">
        <v>7311</v>
      </c>
      <c r="C25" s="2">
        <v>9502</v>
      </c>
      <c r="D25" s="2"/>
      <c r="E25" s="12" t="s">
        <v>23</v>
      </c>
      <c r="F25" s="2"/>
      <c r="G25" s="12" t="s">
        <v>23</v>
      </c>
      <c r="H25" s="2"/>
      <c r="I25" s="12" t="s">
        <v>23</v>
      </c>
      <c r="J25" s="2">
        <v>5086</v>
      </c>
      <c r="K25" s="2">
        <v>6353</v>
      </c>
      <c r="L25" s="2"/>
      <c r="M25" s="12" t="s">
        <v>23</v>
      </c>
      <c r="N25" s="2"/>
      <c r="O25" s="12" t="s">
        <v>23</v>
      </c>
      <c r="P25" s="2">
        <v>5560</v>
      </c>
      <c r="Q25" s="2">
        <v>6944</v>
      </c>
      <c r="R25" s="2">
        <v>4742</v>
      </c>
      <c r="S25" s="2">
        <v>5922</v>
      </c>
      <c r="T25" s="2">
        <v>4696</v>
      </c>
      <c r="U25" s="2">
        <v>5864</v>
      </c>
      <c r="V25" s="4">
        <v>24341</v>
      </c>
    </row>
    <row r="26" spans="1:22" ht="13.5" thickBot="1" x14ac:dyDescent="0.35">
      <c r="A26" s="1" t="s">
        <v>169</v>
      </c>
      <c r="B26" s="2">
        <v>6910</v>
      </c>
      <c r="C26" s="2">
        <v>6910</v>
      </c>
      <c r="D26" s="3" t="s">
        <v>23</v>
      </c>
      <c r="E26" s="3" t="s">
        <v>23</v>
      </c>
      <c r="F26" s="3" t="s">
        <v>23</v>
      </c>
      <c r="G26" s="3" t="s">
        <v>23</v>
      </c>
      <c r="H26" s="2">
        <v>2601</v>
      </c>
      <c r="I26" s="2">
        <v>2866</v>
      </c>
      <c r="J26" s="3" t="s">
        <v>23</v>
      </c>
      <c r="K26" s="3" t="s">
        <v>23</v>
      </c>
      <c r="L26" s="3" t="s">
        <v>23</v>
      </c>
      <c r="M26" s="3" t="s">
        <v>23</v>
      </c>
      <c r="N26" s="3" t="s">
        <v>23</v>
      </c>
      <c r="O26" s="3" t="s">
        <v>23</v>
      </c>
      <c r="P26" s="3" t="s">
        <v>23</v>
      </c>
      <c r="Q26" s="3" t="s">
        <v>23</v>
      </c>
      <c r="R26" s="12" t="s">
        <v>23</v>
      </c>
      <c r="S26" s="12" t="s">
        <v>23</v>
      </c>
      <c r="T26" s="2">
        <v>3475</v>
      </c>
      <c r="U26" s="2">
        <v>3702</v>
      </c>
      <c r="V26" s="4">
        <v>45036</v>
      </c>
    </row>
    <row r="27" spans="1:22" ht="13.5" thickBot="1" x14ac:dyDescent="0.35">
      <c r="A27" s="1" t="s">
        <v>194</v>
      </c>
      <c r="B27" s="12" t="s">
        <v>23</v>
      </c>
      <c r="C27" s="12" t="s">
        <v>23</v>
      </c>
      <c r="D27" s="3" t="s">
        <v>23</v>
      </c>
      <c r="E27" s="3" t="s">
        <v>23</v>
      </c>
      <c r="F27" s="3" t="s">
        <v>23</v>
      </c>
      <c r="G27" s="3" t="s">
        <v>23</v>
      </c>
      <c r="H27" s="12" t="s">
        <v>23</v>
      </c>
      <c r="I27" s="12" t="s">
        <v>23</v>
      </c>
      <c r="J27" s="3" t="s">
        <v>23</v>
      </c>
      <c r="K27" s="3" t="s">
        <v>23</v>
      </c>
      <c r="L27" s="12" t="s">
        <v>23</v>
      </c>
      <c r="M27" s="12" t="s">
        <v>23</v>
      </c>
      <c r="N27" s="2">
        <v>2427</v>
      </c>
      <c r="O27" s="2">
        <v>2910</v>
      </c>
      <c r="P27" s="12" t="s">
        <v>23</v>
      </c>
      <c r="Q27" s="12" t="s">
        <v>23</v>
      </c>
      <c r="R27" s="2">
        <v>2427</v>
      </c>
      <c r="S27" s="2">
        <v>2769</v>
      </c>
      <c r="T27" s="2">
        <v>5407</v>
      </c>
      <c r="U27" s="2">
        <v>6572</v>
      </c>
      <c r="V27" s="4">
        <v>40485</v>
      </c>
    </row>
    <row r="28" spans="1:22" ht="13.5" thickBot="1" x14ac:dyDescent="0.35">
      <c r="A28" s="1" t="s">
        <v>212</v>
      </c>
      <c r="B28" s="12" t="s">
        <v>200</v>
      </c>
      <c r="C28" s="12" t="s">
        <v>200</v>
      </c>
      <c r="D28" s="12" t="s">
        <v>200</v>
      </c>
      <c r="E28" s="12" t="s">
        <v>200</v>
      </c>
      <c r="F28" s="12" t="s">
        <v>200</v>
      </c>
      <c r="G28" s="12" t="s">
        <v>200</v>
      </c>
      <c r="H28" s="12" t="s">
        <v>200</v>
      </c>
      <c r="I28" s="12" t="s">
        <v>200</v>
      </c>
      <c r="J28" s="12" t="s">
        <v>200</v>
      </c>
      <c r="K28" s="12" t="s">
        <v>200</v>
      </c>
      <c r="L28" s="12" t="s">
        <v>200</v>
      </c>
      <c r="M28" s="12" t="s">
        <v>200</v>
      </c>
      <c r="N28" s="12" t="s">
        <v>200</v>
      </c>
      <c r="O28" s="12" t="s">
        <v>200</v>
      </c>
      <c r="P28" s="12" t="s">
        <v>200</v>
      </c>
      <c r="Q28" s="12" t="s">
        <v>200</v>
      </c>
      <c r="R28" s="12" t="s">
        <v>200</v>
      </c>
      <c r="S28" s="12" t="s">
        <v>200</v>
      </c>
      <c r="T28" s="12" t="s">
        <v>200</v>
      </c>
      <c r="U28" s="12" t="s">
        <v>200</v>
      </c>
      <c r="V28" s="4">
        <v>69708</v>
      </c>
    </row>
    <row r="29" spans="1:22" ht="13.5" thickBot="1" x14ac:dyDescent="0.35">
      <c r="A29" s="1" t="s">
        <v>106</v>
      </c>
      <c r="B29" s="2">
        <v>10605</v>
      </c>
      <c r="C29" s="2">
        <v>15159</v>
      </c>
      <c r="D29" s="2">
        <v>9036</v>
      </c>
      <c r="E29" s="2">
        <v>13094</v>
      </c>
      <c r="F29" s="2"/>
      <c r="G29" s="2"/>
      <c r="H29" s="2">
        <v>2834</v>
      </c>
      <c r="I29" s="2">
        <v>3819</v>
      </c>
      <c r="J29" s="2">
        <v>7363</v>
      </c>
      <c r="K29" s="2">
        <v>9636</v>
      </c>
      <c r="L29" s="2">
        <v>4850</v>
      </c>
      <c r="M29" s="2">
        <v>6344</v>
      </c>
      <c r="N29" s="2">
        <v>5250</v>
      </c>
      <c r="O29" s="2">
        <v>6871</v>
      </c>
      <c r="P29" s="2">
        <v>5801</v>
      </c>
      <c r="Q29" s="2">
        <v>7587</v>
      </c>
      <c r="R29" s="2">
        <v>3562</v>
      </c>
      <c r="S29" s="2">
        <v>5198</v>
      </c>
      <c r="T29" s="2">
        <v>5817</v>
      </c>
      <c r="U29" s="2">
        <v>7981</v>
      </c>
      <c r="V29" s="4">
        <v>115501</v>
      </c>
    </row>
    <row r="30" spans="1:22" ht="13.5" thickBot="1" x14ac:dyDescent="0.35">
      <c r="A30" s="1" t="s">
        <v>134</v>
      </c>
      <c r="B30" s="2">
        <v>9567</v>
      </c>
      <c r="C30" s="2">
        <v>11947</v>
      </c>
      <c r="D30" s="2"/>
      <c r="E30" s="2"/>
      <c r="F30" s="2">
        <v>5419</v>
      </c>
      <c r="G30" s="2">
        <v>6769</v>
      </c>
      <c r="H30" s="2">
        <v>4131</v>
      </c>
      <c r="I30" s="2">
        <v>5075</v>
      </c>
      <c r="J30" s="2">
        <v>5562</v>
      </c>
      <c r="K30" s="2">
        <v>6935</v>
      </c>
      <c r="L30" s="2">
        <v>5562</v>
      </c>
      <c r="M30" s="2">
        <v>6935</v>
      </c>
      <c r="N30" s="2">
        <v>6614</v>
      </c>
      <c r="O30" s="2">
        <v>8247</v>
      </c>
      <c r="P30" s="2"/>
      <c r="Q30" s="2"/>
      <c r="R30" s="2">
        <v>4428</v>
      </c>
      <c r="S30" s="2">
        <v>5426</v>
      </c>
      <c r="T30" s="2">
        <v>6126</v>
      </c>
      <c r="U30" s="2">
        <v>7649</v>
      </c>
      <c r="V30" s="4">
        <v>50048</v>
      </c>
    </row>
    <row r="31" spans="1:22" ht="13.5" thickBot="1" x14ac:dyDescent="0.35">
      <c r="A31" s="1" t="s">
        <v>72</v>
      </c>
      <c r="B31" s="2">
        <v>12621</v>
      </c>
      <c r="C31" s="2">
        <v>15341</v>
      </c>
      <c r="D31" s="2"/>
      <c r="E31" s="2"/>
      <c r="F31" s="2">
        <v>7160</v>
      </c>
      <c r="G31" s="2">
        <v>8703</v>
      </c>
      <c r="H31" s="2"/>
      <c r="I31" s="2"/>
      <c r="J31" s="2"/>
      <c r="K31" s="2"/>
      <c r="L31" s="2">
        <v>4346</v>
      </c>
      <c r="M31" s="2">
        <v>5283</v>
      </c>
      <c r="N31" s="2">
        <v>4781</v>
      </c>
      <c r="O31" s="2">
        <v>5812</v>
      </c>
      <c r="P31" s="2">
        <v>5685</v>
      </c>
      <c r="Q31" s="2">
        <v>6901</v>
      </c>
      <c r="R31" s="2">
        <v>3907</v>
      </c>
      <c r="S31" s="2">
        <v>4750</v>
      </c>
      <c r="T31" s="2"/>
      <c r="U31" s="2"/>
      <c r="V31" s="4">
        <v>274449</v>
      </c>
    </row>
    <row r="32" spans="1:22" ht="13.5" thickBot="1" x14ac:dyDescent="0.35">
      <c r="A32" s="1" t="s">
        <v>71</v>
      </c>
      <c r="B32" s="2">
        <v>12631</v>
      </c>
      <c r="C32" s="2">
        <v>15390</v>
      </c>
      <c r="D32" s="3" t="s">
        <v>23</v>
      </c>
      <c r="E32" s="3" t="s">
        <v>23</v>
      </c>
      <c r="F32" s="2">
        <v>6685</v>
      </c>
      <c r="G32" s="2">
        <v>8143</v>
      </c>
      <c r="H32" s="2"/>
      <c r="I32" s="2"/>
      <c r="J32" s="3" t="s">
        <v>23</v>
      </c>
      <c r="K32" s="3" t="s">
        <v>23</v>
      </c>
      <c r="L32" s="2">
        <v>6054</v>
      </c>
      <c r="M32" s="2">
        <v>7374</v>
      </c>
      <c r="N32" s="12" t="s">
        <v>23</v>
      </c>
      <c r="O32" s="12" t="s">
        <v>23</v>
      </c>
      <c r="P32" s="3" t="s">
        <v>23</v>
      </c>
      <c r="Q32" s="12" t="s">
        <v>23</v>
      </c>
      <c r="R32" s="2">
        <v>4285</v>
      </c>
      <c r="S32" s="2">
        <v>5220</v>
      </c>
      <c r="T32" s="2">
        <v>6257</v>
      </c>
      <c r="U32" s="2">
        <v>8143</v>
      </c>
      <c r="V32" s="4">
        <v>12792</v>
      </c>
    </row>
    <row r="33" spans="1:22" ht="13.5" thickBot="1" x14ac:dyDescent="0.35">
      <c r="A33" s="1" t="s">
        <v>177</v>
      </c>
      <c r="B33" s="2">
        <v>5555</v>
      </c>
      <c r="C33" s="2">
        <v>5777</v>
      </c>
      <c r="D33" s="12" t="s">
        <v>23</v>
      </c>
      <c r="E33" s="12" t="s">
        <v>23</v>
      </c>
      <c r="F33" s="12" t="s">
        <v>23</v>
      </c>
      <c r="G33" s="12" t="s">
        <v>23</v>
      </c>
      <c r="H33" s="2">
        <v>2040</v>
      </c>
      <c r="I33" s="2">
        <v>2363</v>
      </c>
      <c r="J33" s="12" t="s">
        <v>23</v>
      </c>
      <c r="K33" s="12" t="s">
        <v>23</v>
      </c>
      <c r="L33" s="12" t="s">
        <v>23</v>
      </c>
      <c r="M33" s="12" t="s">
        <v>23</v>
      </c>
      <c r="N33" s="2">
        <v>3974</v>
      </c>
      <c r="O33" s="2">
        <v>4093</v>
      </c>
      <c r="P33" s="12" t="s">
        <v>23</v>
      </c>
      <c r="Q33" s="12" t="s">
        <v>23</v>
      </c>
      <c r="R33" s="2">
        <v>2480</v>
      </c>
      <c r="S33" s="2">
        <v>2555</v>
      </c>
      <c r="T33" s="12" t="s">
        <v>23</v>
      </c>
      <c r="U33" s="12" t="s">
        <v>23</v>
      </c>
      <c r="V33" s="4">
        <v>24152</v>
      </c>
    </row>
    <row r="34" spans="1:22" ht="13.5" thickBot="1" x14ac:dyDescent="0.35">
      <c r="A34" s="1" t="s">
        <v>191</v>
      </c>
      <c r="B34" s="2"/>
      <c r="C34" s="2"/>
      <c r="D34" s="2"/>
      <c r="E34" s="2"/>
      <c r="F34" s="2"/>
      <c r="G34" s="2"/>
      <c r="H34" s="2">
        <v>2433</v>
      </c>
      <c r="I34" s="2">
        <v>2817</v>
      </c>
      <c r="J34" s="2"/>
      <c r="K34" s="2"/>
      <c r="L34" s="2"/>
      <c r="M34" s="2"/>
      <c r="N34" s="2"/>
      <c r="O34" s="2"/>
      <c r="P34" s="2"/>
      <c r="Q34" s="2"/>
      <c r="R34" s="2">
        <v>2797</v>
      </c>
      <c r="S34" s="2">
        <v>3238</v>
      </c>
      <c r="T34" s="2">
        <v>5711</v>
      </c>
      <c r="U34" s="2">
        <v>8157</v>
      </c>
      <c r="V34" s="4">
        <v>54198</v>
      </c>
    </row>
    <row r="35" spans="1:22" ht="13.5" thickBot="1" x14ac:dyDescent="0.35">
      <c r="A35" s="1" t="s">
        <v>168</v>
      </c>
      <c r="B35" s="2">
        <v>7054</v>
      </c>
      <c r="C35" s="2">
        <v>12671</v>
      </c>
      <c r="D35" s="3" t="s">
        <v>23</v>
      </c>
      <c r="E35" s="3" t="s">
        <v>23</v>
      </c>
      <c r="F35" s="3" t="s">
        <v>23</v>
      </c>
      <c r="G35" s="3" t="s">
        <v>23</v>
      </c>
      <c r="H35" s="12" t="s">
        <v>23</v>
      </c>
      <c r="I35" s="12" t="s">
        <v>23</v>
      </c>
      <c r="J35" s="3" t="s">
        <v>23</v>
      </c>
      <c r="K35" s="3" t="s">
        <v>23</v>
      </c>
      <c r="L35" s="2">
        <v>3195</v>
      </c>
      <c r="M35" s="2">
        <v>5751</v>
      </c>
      <c r="N35" s="2">
        <v>3195</v>
      </c>
      <c r="O35" s="2">
        <v>4339</v>
      </c>
      <c r="P35" s="3" t="s">
        <v>23</v>
      </c>
      <c r="Q35" s="2">
        <v>4027</v>
      </c>
      <c r="R35" s="12" t="s">
        <v>23</v>
      </c>
      <c r="S35" s="2">
        <v>3646</v>
      </c>
      <c r="T35" s="2">
        <v>3862</v>
      </c>
      <c r="U35" s="2">
        <v>6946</v>
      </c>
      <c r="V35" s="4">
        <v>22248</v>
      </c>
    </row>
    <row r="36" spans="1:22" ht="13.5" thickBot="1" x14ac:dyDescent="0.35">
      <c r="A36" s="1" t="s">
        <v>73</v>
      </c>
      <c r="B36" s="2">
        <v>12568</v>
      </c>
      <c r="C36" s="2">
        <v>16842</v>
      </c>
      <c r="D36" s="12" t="s">
        <v>23</v>
      </c>
      <c r="E36" s="3" t="s">
        <v>23</v>
      </c>
      <c r="F36" s="2">
        <v>11196</v>
      </c>
      <c r="G36" s="2">
        <v>13609</v>
      </c>
      <c r="H36" s="2">
        <v>3302</v>
      </c>
      <c r="I36" s="2">
        <v>4097</v>
      </c>
      <c r="J36" s="2">
        <v>5225</v>
      </c>
      <c r="K36" s="2">
        <v>7354</v>
      </c>
      <c r="L36" s="2">
        <v>4949</v>
      </c>
      <c r="M36" s="2">
        <v>6320</v>
      </c>
      <c r="N36" s="2">
        <v>5674</v>
      </c>
      <c r="O36" s="2">
        <v>7246</v>
      </c>
      <c r="P36" s="2">
        <v>6551</v>
      </c>
      <c r="Q36" s="2">
        <v>8687</v>
      </c>
      <c r="R36" s="2">
        <v>3638</v>
      </c>
      <c r="S36" s="2">
        <v>5685</v>
      </c>
      <c r="T36" s="2">
        <v>8929</v>
      </c>
      <c r="U36" s="2">
        <v>10853</v>
      </c>
      <c r="V36" s="4">
        <v>1043724</v>
      </c>
    </row>
    <row r="37" spans="1:22" ht="13.5" thickBot="1" x14ac:dyDescent="0.35">
      <c r="A37" s="1" t="s">
        <v>74</v>
      </c>
      <c r="B37" s="2">
        <v>12558</v>
      </c>
      <c r="C37" s="2">
        <v>15330</v>
      </c>
      <c r="D37" s="2">
        <v>11030</v>
      </c>
      <c r="E37" s="14">
        <v>11222</v>
      </c>
      <c r="F37" s="2"/>
      <c r="G37" s="2"/>
      <c r="H37" s="2">
        <v>2623</v>
      </c>
      <c r="I37" s="2">
        <v>3202</v>
      </c>
      <c r="J37" s="3" t="s">
        <v>23</v>
      </c>
      <c r="K37" s="3" t="s">
        <v>23</v>
      </c>
      <c r="L37" s="2">
        <v>3870</v>
      </c>
      <c r="M37" s="2">
        <v>4725</v>
      </c>
      <c r="N37" s="2">
        <v>4255</v>
      </c>
      <c r="O37" s="2">
        <v>5194</v>
      </c>
      <c r="P37" s="2">
        <v>4562</v>
      </c>
      <c r="Q37" s="2">
        <v>5570</v>
      </c>
      <c r="R37" s="2">
        <v>3001</v>
      </c>
      <c r="S37" s="2">
        <v>3663</v>
      </c>
      <c r="T37" s="2">
        <v>8639</v>
      </c>
      <c r="U37" s="2">
        <v>10546</v>
      </c>
      <c r="V37" s="4">
        <v>169454</v>
      </c>
    </row>
    <row r="38" spans="1:22" ht="13.5" thickBot="1" x14ac:dyDescent="0.35">
      <c r="A38" s="1" t="s">
        <v>117</v>
      </c>
      <c r="B38" s="2">
        <v>10250</v>
      </c>
      <c r="C38" s="2">
        <v>14080</v>
      </c>
      <c r="D38" s="2">
        <v>6010</v>
      </c>
      <c r="E38" s="2">
        <v>8068</v>
      </c>
      <c r="F38" s="2">
        <v>5236</v>
      </c>
      <c r="G38" s="2">
        <v>7016</v>
      </c>
      <c r="H38" s="12" t="s">
        <v>23</v>
      </c>
      <c r="I38" s="12" t="s">
        <v>23</v>
      </c>
      <c r="J38" s="3" t="s">
        <v>23</v>
      </c>
      <c r="K38" s="3" t="s">
        <v>23</v>
      </c>
      <c r="L38" s="2">
        <v>4358</v>
      </c>
      <c r="M38" s="2">
        <v>5560</v>
      </c>
      <c r="N38" s="2">
        <v>4780</v>
      </c>
      <c r="O38" s="2">
        <v>6100</v>
      </c>
      <c r="P38" s="3" t="s">
        <v>23</v>
      </c>
      <c r="Q38" s="3" t="s">
        <v>23</v>
      </c>
      <c r="R38" s="2">
        <v>4600</v>
      </c>
      <c r="S38" s="2">
        <v>6166</v>
      </c>
      <c r="T38" s="12" t="s">
        <v>23</v>
      </c>
      <c r="U38" s="12" t="s">
        <v>23</v>
      </c>
      <c r="V38" s="4">
        <v>22357</v>
      </c>
    </row>
    <row r="39" spans="1:22" ht="13.5" thickBot="1" x14ac:dyDescent="0.35">
      <c r="A39" s="1" t="s">
        <v>107</v>
      </c>
      <c r="B39" s="2">
        <v>10601</v>
      </c>
      <c r="C39" s="2">
        <v>14215</v>
      </c>
      <c r="D39" s="12" t="s">
        <v>23</v>
      </c>
      <c r="E39" s="12" t="s">
        <v>23</v>
      </c>
      <c r="F39" s="2">
        <v>7868</v>
      </c>
      <c r="G39" s="2">
        <v>10544</v>
      </c>
      <c r="H39" s="2">
        <v>2727</v>
      </c>
      <c r="I39" s="2">
        <v>3314</v>
      </c>
      <c r="J39" s="3" t="s">
        <v>23</v>
      </c>
      <c r="K39" s="3" t="s">
        <v>23</v>
      </c>
      <c r="L39" s="12" t="s">
        <v>23</v>
      </c>
      <c r="M39" s="12" t="s">
        <v>23</v>
      </c>
      <c r="N39" s="12" t="s">
        <v>23</v>
      </c>
      <c r="O39" s="12" t="s">
        <v>23</v>
      </c>
      <c r="P39" s="3" t="s">
        <v>23</v>
      </c>
      <c r="Q39" s="3" t="s">
        <v>23</v>
      </c>
      <c r="R39" s="2">
        <v>3713</v>
      </c>
      <c r="S39" s="2">
        <v>4739</v>
      </c>
      <c r="T39" s="2">
        <v>6110</v>
      </c>
      <c r="U39" s="2">
        <v>8188</v>
      </c>
      <c r="V39" s="4">
        <v>48833</v>
      </c>
    </row>
    <row r="40" spans="1:22" ht="13.5" thickBot="1" x14ac:dyDescent="0.35">
      <c r="A40" s="1" t="s">
        <v>160</v>
      </c>
      <c r="B40" s="2">
        <v>7804</v>
      </c>
      <c r="C40" s="2">
        <v>9730</v>
      </c>
      <c r="D40" s="3" t="s">
        <v>23</v>
      </c>
      <c r="E40" s="3" t="s">
        <v>23</v>
      </c>
      <c r="F40" s="3" t="s">
        <v>23</v>
      </c>
      <c r="G40" s="3" t="s">
        <v>23</v>
      </c>
      <c r="H40" s="2">
        <v>3372</v>
      </c>
      <c r="I40" s="2">
        <v>4098</v>
      </c>
      <c r="J40" s="3" t="s">
        <v>23</v>
      </c>
      <c r="K40" s="3" t="s">
        <v>23</v>
      </c>
      <c r="L40" s="2">
        <v>3985</v>
      </c>
      <c r="M40" s="2">
        <v>4862</v>
      </c>
      <c r="N40" s="2">
        <v>5298</v>
      </c>
      <c r="O40" s="2">
        <v>6439</v>
      </c>
      <c r="P40" s="2">
        <v>5685</v>
      </c>
      <c r="Q40" s="2">
        <v>6909</v>
      </c>
      <c r="R40" s="12" t="s">
        <v>23</v>
      </c>
      <c r="S40" s="12" t="s">
        <v>23</v>
      </c>
      <c r="T40" s="3" t="s">
        <v>23</v>
      </c>
      <c r="U40" s="3" t="s">
        <v>23</v>
      </c>
      <c r="V40" s="4">
        <v>12961</v>
      </c>
    </row>
    <row r="41" spans="1:22" ht="13.5" thickBot="1" x14ac:dyDescent="0.35">
      <c r="A41" s="1" t="s">
        <v>45</v>
      </c>
      <c r="B41" s="2">
        <v>14879</v>
      </c>
      <c r="C41" s="2">
        <v>18085</v>
      </c>
      <c r="D41" s="2">
        <v>10749</v>
      </c>
      <c r="E41" s="2">
        <v>13065</v>
      </c>
      <c r="F41" s="12" t="s">
        <v>23</v>
      </c>
      <c r="G41" s="12" t="s">
        <v>23</v>
      </c>
      <c r="H41" s="2">
        <v>4212</v>
      </c>
      <c r="I41" s="2">
        <v>5126</v>
      </c>
      <c r="J41" s="12" t="s">
        <v>23</v>
      </c>
      <c r="K41" s="12" t="s">
        <v>23</v>
      </c>
      <c r="L41" s="2">
        <v>6008</v>
      </c>
      <c r="M41" s="2">
        <v>7303</v>
      </c>
      <c r="N41" s="2">
        <v>6606</v>
      </c>
      <c r="O41" s="2">
        <v>8029</v>
      </c>
      <c r="P41" s="2">
        <v>6982</v>
      </c>
      <c r="Q41" s="14">
        <v>7374</v>
      </c>
      <c r="R41" s="2">
        <v>4940</v>
      </c>
      <c r="S41" s="2">
        <v>6004</v>
      </c>
      <c r="T41" s="2">
        <v>5654</v>
      </c>
      <c r="U41" s="2">
        <v>6873</v>
      </c>
      <c r="V41" s="4">
        <v>108599</v>
      </c>
    </row>
    <row r="42" spans="1:22" ht="13.5" thickBot="1" x14ac:dyDescent="0.35">
      <c r="A42" s="1" t="s">
        <v>189</v>
      </c>
      <c r="B42" s="2">
        <v>3520</v>
      </c>
      <c r="C42" s="2">
        <v>4359</v>
      </c>
      <c r="D42" s="12" t="s">
        <v>23</v>
      </c>
      <c r="E42" s="12" t="s">
        <v>23</v>
      </c>
      <c r="F42" s="12" t="s">
        <v>23</v>
      </c>
      <c r="G42" s="12" t="s">
        <v>23</v>
      </c>
      <c r="H42" s="2">
        <v>1254</v>
      </c>
      <c r="I42" s="2">
        <v>1400</v>
      </c>
      <c r="J42" s="12" t="s">
        <v>23</v>
      </c>
      <c r="K42" s="12" t="s">
        <v>23</v>
      </c>
      <c r="L42" s="12" t="s">
        <v>23</v>
      </c>
      <c r="M42" s="12" t="s">
        <v>23</v>
      </c>
      <c r="N42" s="12" t="s">
        <v>23</v>
      </c>
      <c r="O42" s="12" t="s">
        <v>23</v>
      </c>
      <c r="P42" s="12" t="s">
        <v>23</v>
      </c>
      <c r="Q42" s="12" t="s">
        <v>23</v>
      </c>
      <c r="R42" s="2">
        <v>1129</v>
      </c>
      <c r="S42" s="2">
        <v>1300</v>
      </c>
      <c r="T42" s="2">
        <v>1504</v>
      </c>
      <c r="U42" s="2">
        <v>1700</v>
      </c>
      <c r="V42" s="4">
        <v>26949</v>
      </c>
    </row>
    <row r="43" spans="1:22" ht="13.5" thickBot="1" x14ac:dyDescent="0.35">
      <c r="A43" s="1" t="s">
        <v>130</v>
      </c>
      <c r="B43" s="2">
        <v>9869</v>
      </c>
      <c r="C43" s="2">
        <v>12226</v>
      </c>
      <c r="D43" s="2">
        <v>6843</v>
      </c>
      <c r="E43" s="2">
        <v>8730</v>
      </c>
      <c r="F43" s="2">
        <v>6142</v>
      </c>
      <c r="G43" s="2">
        <v>7609</v>
      </c>
      <c r="H43" s="2">
        <v>2426</v>
      </c>
      <c r="I43" s="2">
        <v>2600</v>
      </c>
      <c r="J43" s="3" t="s">
        <v>23</v>
      </c>
      <c r="K43" s="3" t="s">
        <v>23</v>
      </c>
      <c r="L43" s="2">
        <v>5231</v>
      </c>
      <c r="M43" s="2">
        <v>6480</v>
      </c>
      <c r="N43" s="2">
        <v>5676</v>
      </c>
      <c r="O43" s="2">
        <v>7030</v>
      </c>
      <c r="P43" s="2"/>
      <c r="Q43" s="2"/>
      <c r="R43" s="2">
        <v>3279</v>
      </c>
      <c r="S43" s="2">
        <v>4062</v>
      </c>
      <c r="T43" s="2">
        <v>4490</v>
      </c>
      <c r="U43" s="2">
        <v>5686</v>
      </c>
      <c r="V43" s="4">
        <v>111425</v>
      </c>
    </row>
    <row r="44" spans="1:22" ht="13.5" thickBot="1" x14ac:dyDescent="0.35">
      <c r="A44" s="1" t="s">
        <v>26</v>
      </c>
      <c r="B44" s="2">
        <f>95000/12</f>
        <v>7916.666666666667</v>
      </c>
      <c r="C44" s="2">
        <f>100000/12</f>
        <v>8333.3333333333339</v>
      </c>
      <c r="D44" s="3" t="s">
        <v>23</v>
      </c>
      <c r="E44" s="3" t="s">
        <v>23</v>
      </c>
      <c r="F44" s="3" t="s">
        <v>23</v>
      </c>
      <c r="G44" s="3" t="s">
        <v>23</v>
      </c>
      <c r="H44" s="2">
        <v>1120</v>
      </c>
      <c r="I44" s="2">
        <v>1120</v>
      </c>
      <c r="J44" s="3" t="s">
        <v>23</v>
      </c>
      <c r="K44" s="3" t="s">
        <v>23</v>
      </c>
      <c r="L44" s="3" t="s">
        <v>23</v>
      </c>
      <c r="M44" s="3" t="s">
        <v>23</v>
      </c>
      <c r="N44" s="2">
        <v>4827</v>
      </c>
      <c r="O44" s="2">
        <v>6565</v>
      </c>
      <c r="P44" s="3" t="s">
        <v>23</v>
      </c>
      <c r="Q44" s="3" t="s">
        <v>23</v>
      </c>
      <c r="R44" s="2">
        <v>2578</v>
      </c>
      <c r="S44" s="2">
        <v>3464</v>
      </c>
      <c r="T44" s="2">
        <v>4827</v>
      </c>
      <c r="U44" s="2">
        <v>6565</v>
      </c>
      <c r="V44" s="4">
        <v>44997</v>
      </c>
    </row>
    <row r="45" spans="1:22" ht="13.5" thickBot="1" x14ac:dyDescent="0.35">
      <c r="A45" s="1" t="s">
        <v>119</v>
      </c>
      <c r="B45" s="2">
        <v>10156</v>
      </c>
      <c r="C45" s="2">
        <v>12345</v>
      </c>
      <c r="D45" s="12" t="s">
        <v>23</v>
      </c>
      <c r="E45" s="12" t="s">
        <v>23</v>
      </c>
      <c r="F45" s="12" t="s">
        <v>23</v>
      </c>
      <c r="G45" s="12" t="s">
        <v>23</v>
      </c>
      <c r="H45" s="2">
        <v>2427</v>
      </c>
      <c r="I45" s="2">
        <v>2427</v>
      </c>
      <c r="J45" s="2">
        <v>5506</v>
      </c>
      <c r="K45" s="2">
        <v>6694</v>
      </c>
      <c r="L45" s="2">
        <v>4096</v>
      </c>
      <c r="M45" s="2">
        <v>4980</v>
      </c>
      <c r="N45" s="2">
        <v>4552</v>
      </c>
      <c r="O45" s="2">
        <v>5531</v>
      </c>
      <c r="P45" s="12" t="s">
        <v>23</v>
      </c>
      <c r="Q45" s="12" t="s">
        <v>23</v>
      </c>
      <c r="R45" s="2">
        <v>3333</v>
      </c>
      <c r="S45" s="2">
        <v>4050</v>
      </c>
      <c r="T45" s="2">
        <v>4157</v>
      </c>
      <c r="U45" s="2">
        <v>5053</v>
      </c>
      <c r="V45" s="4">
        <v>195362</v>
      </c>
    </row>
    <row r="46" spans="1:22" ht="13.5" thickBot="1" x14ac:dyDescent="0.35">
      <c r="A46" s="1" t="s">
        <v>88</v>
      </c>
      <c r="B46" s="2">
        <v>11499</v>
      </c>
      <c r="C46" s="2">
        <v>14186</v>
      </c>
      <c r="D46" s="2"/>
      <c r="E46" s="2"/>
      <c r="F46" s="2">
        <v>7796</v>
      </c>
      <c r="G46" s="2">
        <v>9356</v>
      </c>
      <c r="H46" s="2">
        <v>1240</v>
      </c>
      <c r="I46" s="2">
        <v>1507</v>
      </c>
      <c r="J46" s="2"/>
      <c r="K46" s="2"/>
      <c r="L46" s="2">
        <v>6468</v>
      </c>
      <c r="M46" s="2">
        <v>7862</v>
      </c>
      <c r="N46" s="2">
        <v>7275</v>
      </c>
      <c r="O46" s="2">
        <v>8730</v>
      </c>
      <c r="P46" s="2"/>
      <c r="Q46" s="2"/>
      <c r="R46" s="2">
        <v>4323</v>
      </c>
      <c r="S46" s="2">
        <v>5255</v>
      </c>
      <c r="T46" s="2"/>
      <c r="U46" s="2"/>
      <c r="V46" s="4">
        <v>16660</v>
      </c>
    </row>
    <row r="47" spans="1:22" ht="13.5" thickBot="1" x14ac:dyDescent="0.35">
      <c r="A47" s="1" t="s">
        <v>195</v>
      </c>
      <c r="B47" s="12" t="s">
        <v>23</v>
      </c>
      <c r="C47" s="12" t="s">
        <v>23</v>
      </c>
      <c r="D47" s="12" t="s">
        <v>23</v>
      </c>
      <c r="E47" s="12" t="s">
        <v>23</v>
      </c>
      <c r="F47" s="12" t="s">
        <v>23</v>
      </c>
      <c r="G47" s="12" t="s">
        <v>23</v>
      </c>
      <c r="H47" s="12" t="s">
        <v>23</v>
      </c>
      <c r="I47" s="12" t="s">
        <v>23</v>
      </c>
      <c r="J47" s="12" t="s">
        <v>23</v>
      </c>
      <c r="K47" s="12" t="s">
        <v>23</v>
      </c>
      <c r="L47" s="12" t="s">
        <v>23</v>
      </c>
      <c r="M47" s="12" t="s">
        <v>23</v>
      </c>
      <c r="N47" s="12" t="s">
        <v>23</v>
      </c>
      <c r="O47" s="12" t="s">
        <v>23</v>
      </c>
      <c r="P47" s="12" t="s">
        <v>23</v>
      </c>
      <c r="Q47" s="12" t="s">
        <v>23</v>
      </c>
      <c r="R47" s="12" t="s">
        <v>23</v>
      </c>
      <c r="S47" s="12" t="s">
        <v>23</v>
      </c>
      <c r="T47" s="12" t="s">
        <v>23</v>
      </c>
      <c r="U47" s="12" t="s">
        <v>23</v>
      </c>
      <c r="V47" s="4">
        <v>151688</v>
      </c>
    </row>
    <row r="48" spans="1:22" ht="13.5" thickBot="1" x14ac:dyDescent="0.35">
      <c r="A48" s="1" t="s">
        <v>124</v>
      </c>
      <c r="B48" s="2">
        <v>10000</v>
      </c>
      <c r="C48" s="2">
        <v>12500</v>
      </c>
      <c r="D48" s="3" t="s">
        <v>23</v>
      </c>
      <c r="E48" s="3" t="s">
        <v>23</v>
      </c>
      <c r="F48" s="3" t="s">
        <v>23</v>
      </c>
      <c r="G48" s="3" t="s">
        <v>23</v>
      </c>
      <c r="H48" s="3" t="s">
        <v>23</v>
      </c>
      <c r="I48" s="3" t="s">
        <v>23</v>
      </c>
      <c r="J48" s="3" t="s">
        <v>23</v>
      </c>
      <c r="K48" s="3" t="s">
        <v>23</v>
      </c>
      <c r="L48" s="2">
        <v>4267</v>
      </c>
      <c r="M48" s="2">
        <v>6402</v>
      </c>
      <c r="N48" s="3" t="s">
        <v>23</v>
      </c>
      <c r="O48" s="3" t="s">
        <v>23</v>
      </c>
      <c r="P48" s="2">
        <v>5488</v>
      </c>
      <c r="Q48" s="2">
        <v>7593</v>
      </c>
      <c r="R48" s="2">
        <v>2980</v>
      </c>
      <c r="S48" s="2">
        <v>4124</v>
      </c>
      <c r="T48" s="3" t="s">
        <v>23</v>
      </c>
      <c r="U48" s="3" t="s">
        <v>23</v>
      </c>
      <c r="V48" s="4">
        <v>82303</v>
      </c>
    </row>
    <row r="49" spans="1:22" ht="13.5" thickBot="1" x14ac:dyDescent="0.35">
      <c r="A49" s="1" t="s">
        <v>116</v>
      </c>
      <c r="B49" s="2">
        <v>10276</v>
      </c>
      <c r="C49" s="2">
        <v>16476</v>
      </c>
      <c r="D49" s="2">
        <v>7745</v>
      </c>
      <c r="E49" s="2">
        <v>13693</v>
      </c>
      <c r="F49" s="2">
        <v>6624</v>
      </c>
      <c r="G49" s="2">
        <v>12039</v>
      </c>
      <c r="H49" s="2">
        <v>2080</v>
      </c>
      <c r="I49" s="2">
        <v>2660</v>
      </c>
      <c r="J49" s="2">
        <v>4144</v>
      </c>
      <c r="K49" s="2">
        <v>5037</v>
      </c>
      <c r="L49" s="2">
        <v>3936</v>
      </c>
      <c r="M49" s="2">
        <v>5033</v>
      </c>
      <c r="N49" s="2">
        <v>4337</v>
      </c>
      <c r="O49" s="2">
        <v>5553</v>
      </c>
      <c r="P49" s="2">
        <v>4935</v>
      </c>
      <c r="Q49" s="2">
        <v>6313</v>
      </c>
      <c r="R49" s="2">
        <v>3083</v>
      </c>
      <c r="S49" s="2">
        <v>3941</v>
      </c>
      <c r="T49" s="2">
        <v>6109</v>
      </c>
      <c r="U49" s="2">
        <v>10628</v>
      </c>
      <c r="V49" s="4">
        <v>1002529</v>
      </c>
    </row>
    <row r="50" spans="1:22" ht="13.5" thickBot="1" x14ac:dyDescent="0.35">
      <c r="A50" s="1" t="s">
        <v>125</v>
      </c>
      <c r="B50" s="2">
        <v>10000</v>
      </c>
      <c r="C50" s="2">
        <v>10889</v>
      </c>
      <c r="D50" s="2"/>
      <c r="E50" s="2"/>
      <c r="F50" s="2">
        <v>7557</v>
      </c>
      <c r="G50" s="2">
        <v>7783</v>
      </c>
      <c r="H50" s="2">
        <v>3478</v>
      </c>
      <c r="I50" s="2">
        <v>3583</v>
      </c>
      <c r="J50" s="2">
        <v>4082</v>
      </c>
      <c r="K50" s="2">
        <v>4286</v>
      </c>
      <c r="L50" s="2">
        <v>5376</v>
      </c>
      <c r="M50" s="2">
        <v>5537</v>
      </c>
      <c r="N50" s="2">
        <v>6424</v>
      </c>
      <c r="O50" s="2">
        <v>6746</v>
      </c>
      <c r="P50" s="2"/>
      <c r="Q50" s="2"/>
      <c r="R50" s="2">
        <v>3972</v>
      </c>
      <c r="S50" s="2">
        <v>4091</v>
      </c>
      <c r="T50" s="2"/>
      <c r="U50" s="2"/>
      <c r="V50" s="4">
        <v>139431</v>
      </c>
    </row>
    <row r="51" spans="1:22" ht="13.5" thickBot="1" x14ac:dyDescent="0.35">
      <c r="A51" s="1" t="s">
        <v>112</v>
      </c>
      <c r="B51" s="2">
        <v>10377</v>
      </c>
      <c r="C51" s="2">
        <v>16641</v>
      </c>
      <c r="D51" s="2">
        <v>9266</v>
      </c>
      <c r="E51" s="2">
        <v>13478</v>
      </c>
      <c r="F51" s="2">
        <v>6361</v>
      </c>
      <c r="G51" s="2">
        <v>9255</v>
      </c>
      <c r="H51" s="2">
        <v>3486</v>
      </c>
      <c r="I51" s="2">
        <v>5350</v>
      </c>
      <c r="J51" s="2">
        <v>5034</v>
      </c>
      <c r="K51" s="2">
        <v>7726</v>
      </c>
      <c r="L51" s="2">
        <v>4576</v>
      </c>
      <c r="M51" s="2">
        <v>7023</v>
      </c>
      <c r="N51" s="2">
        <v>5034</v>
      </c>
      <c r="O51" s="2">
        <v>7726</v>
      </c>
      <c r="P51" s="2">
        <v>5784</v>
      </c>
      <c r="Q51" s="2">
        <v>8414</v>
      </c>
      <c r="R51" s="2">
        <v>3495</v>
      </c>
      <c r="S51" s="2">
        <v>5374</v>
      </c>
      <c r="T51" s="2">
        <v>6383</v>
      </c>
      <c r="U51" s="2">
        <v>9285</v>
      </c>
      <c r="V51" s="4">
        <v>203834</v>
      </c>
    </row>
    <row r="52" spans="1:22" ht="13.5" thickBot="1" x14ac:dyDescent="0.35">
      <c r="A52" s="1" t="s">
        <v>99</v>
      </c>
      <c r="B52" s="2">
        <v>10946</v>
      </c>
      <c r="C52" s="2">
        <v>13670</v>
      </c>
      <c r="D52" s="3" t="s">
        <v>23</v>
      </c>
      <c r="E52" s="3" t="s">
        <v>23</v>
      </c>
      <c r="F52" s="2">
        <v>7350</v>
      </c>
      <c r="G52" s="2">
        <v>8934</v>
      </c>
      <c r="H52" s="2">
        <v>3237</v>
      </c>
      <c r="I52" s="2">
        <v>3935</v>
      </c>
      <c r="J52" s="3" t="s">
        <v>23</v>
      </c>
      <c r="K52" s="3" t="s">
        <v>23</v>
      </c>
      <c r="L52" s="2">
        <v>4212</v>
      </c>
      <c r="M52" s="2">
        <v>5120</v>
      </c>
      <c r="N52" s="2">
        <v>4634</v>
      </c>
      <c r="O52" s="2">
        <v>5632</v>
      </c>
      <c r="P52" s="3" t="s">
        <v>23</v>
      </c>
      <c r="Q52" s="3" t="s">
        <v>23</v>
      </c>
      <c r="R52" s="2">
        <v>3561</v>
      </c>
      <c r="S52" s="2">
        <v>4328</v>
      </c>
      <c r="T52" s="2">
        <v>5127</v>
      </c>
      <c r="U52" s="2">
        <v>6232</v>
      </c>
      <c r="V52" s="4">
        <v>51540</v>
      </c>
    </row>
    <row r="53" spans="1:22" ht="13.5" thickBot="1" x14ac:dyDescent="0.35">
      <c r="A53" s="1" t="s">
        <v>75</v>
      </c>
      <c r="B53" s="2">
        <v>12516</v>
      </c>
      <c r="C53" s="2">
        <v>15974</v>
      </c>
      <c r="D53" s="12" t="s">
        <v>23</v>
      </c>
      <c r="E53" s="12" t="s">
        <v>23</v>
      </c>
      <c r="F53" s="12" t="s">
        <v>23</v>
      </c>
      <c r="G53" s="12" t="s">
        <v>23</v>
      </c>
      <c r="H53" s="12" t="s">
        <v>23</v>
      </c>
      <c r="I53" s="12" t="s">
        <v>23</v>
      </c>
      <c r="J53" s="3" t="s">
        <v>23</v>
      </c>
      <c r="K53" s="3" t="s">
        <v>23</v>
      </c>
      <c r="L53" s="2">
        <v>4747</v>
      </c>
      <c r="M53" s="2">
        <v>6058</v>
      </c>
      <c r="N53" s="2">
        <v>5126</v>
      </c>
      <c r="O53" s="2">
        <v>6543</v>
      </c>
      <c r="P53" s="3" t="s">
        <v>23</v>
      </c>
      <c r="Q53" s="3" t="s">
        <v>23</v>
      </c>
      <c r="R53" s="2">
        <v>3554</v>
      </c>
      <c r="S53" s="2">
        <v>4536</v>
      </c>
      <c r="T53" s="2">
        <v>7532</v>
      </c>
      <c r="U53" s="2">
        <v>9613</v>
      </c>
      <c r="V53" s="4">
        <v>103106</v>
      </c>
    </row>
    <row r="54" spans="1:22" ht="13.5" thickBot="1" x14ac:dyDescent="0.35">
      <c r="A54" s="1" t="s">
        <v>127</v>
      </c>
      <c r="B54" s="2">
        <v>9994</v>
      </c>
      <c r="C54" s="2">
        <v>12147</v>
      </c>
      <c r="D54" s="3" t="s">
        <v>23</v>
      </c>
      <c r="E54" s="3" t="s">
        <v>23</v>
      </c>
      <c r="F54" s="2">
        <v>4856</v>
      </c>
      <c r="G54" s="2">
        <v>5903</v>
      </c>
      <c r="H54" s="2">
        <v>3783</v>
      </c>
      <c r="I54" s="2">
        <v>4600</v>
      </c>
      <c r="J54" s="3" t="s">
        <v>23</v>
      </c>
      <c r="K54" s="3" t="s">
        <v>23</v>
      </c>
      <c r="L54" s="2">
        <v>4934</v>
      </c>
      <c r="M54" s="2">
        <v>5342</v>
      </c>
      <c r="N54" s="3" t="s">
        <v>23</v>
      </c>
      <c r="O54" s="3" t="s">
        <v>23</v>
      </c>
      <c r="P54" s="3" t="s">
        <v>23</v>
      </c>
      <c r="Q54" s="3" t="s">
        <v>23</v>
      </c>
      <c r="R54" s="2">
        <v>4806</v>
      </c>
      <c r="S54" s="2">
        <v>5844</v>
      </c>
      <c r="T54" s="3" t="s">
        <v>23</v>
      </c>
      <c r="U54" s="3" t="s">
        <v>23</v>
      </c>
      <c r="V54" s="4">
        <v>4023</v>
      </c>
    </row>
    <row r="55" spans="1:22" ht="13.5" thickBot="1" x14ac:dyDescent="0.35">
      <c r="A55" s="1" t="s">
        <v>37</v>
      </c>
      <c r="B55" s="2">
        <v>16182</v>
      </c>
      <c r="C55" s="2">
        <v>16506</v>
      </c>
      <c r="D55" s="3" t="s">
        <v>23</v>
      </c>
      <c r="E55" s="3" t="s">
        <v>23</v>
      </c>
      <c r="F55" s="2">
        <v>9015</v>
      </c>
      <c r="G55" s="2">
        <v>9195</v>
      </c>
      <c r="H55" s="12" t="s">
        <v>23</v>
      </c>
      <c r="I55" s="12" t="s">
        <v>23</v>
      </c>
      <c r="J55" s="3" t="s">
        <v>23</v>
      </c>
      <c r="K55" s="3" t="s">
        <v>23</v>
      </c>
      <c r="L55" s="2">
        <v>6051</v>
      </c>
      <c r="M55" s="2">
        <v>6293</v>
      </c>
      <c r="N55" s="2">
        <v>6661</v>
      </c>
      <c r="O55" s="2">
        <v>6928</v>
      </c>
      <c r="P55" s="2">
        <v>8588</v>
      </c>
      <c r="Q55" s="2">
        <v>8760</v>
      </c>
      <c r="R55" s="2">
        <v>4862</v>
      </c>
      <c r="S55" s="2">
        <v>5080</v>
      </c>
      <c r="T55" s="2">
        <v>8588</v>
      </c>
      <c r="U55" s="2">
        <v>8760</v>
      </c>
      <c r="V55" s="4">
        <v>158089</v>
      </c>
    </row>
    <row r="56" spans="1:22" ht="13.5" thickBot="1" x14ac:dyDescent="0.35">
      <c r="A56" s="1" t="s">
        <v>184</v>
      </c>
      <c r="B56" s="2">
        <v>5226</v>
      </c>
      <c r="C56" s="2">
        <v>5590</v>
      </c>
      <c r="D56" s="2"/>
      <c r="E56" s="2"/>
      <c r="F56" s="2"/>
      <c r="G56" s="2"/>
      <c r="H56" s="2">
        <v>2735</v>
      </c>
      <c r="I56" s="2">
        <v>4049</v>
      </c>
      <c r="J56" s="2"/>
      <c r="K56" s="2"/>
      <c r="L56" s="2">
        <v>4299</v>
      </c>
      <c r="M56" s="2">
        <v>5487</v>
      </c>
      <c r="N56" s="2">
        <v>4864</v>
      </c>
      <c r="O56" s="2">
        <v>6207</v>
      </c>
      <c r="P56" s="3" t="s">
        <v>23</v>
      </c>
      <c r="Q56" s="2"/>
      <c r="R56" s="2">
        <v>3500</v>
      </c>
      <c r="S56" s="2">
        <v>4813</v>
      </c>
      <c r="T56" s="2"/>
      <c r="U56" s="2"/>
      <c r="V56" s="4">
        <v>84525</v>
      </c>
    </row>
    <row r="57" spans="1:22" ht="13.5" thickBot="1" x14ac:dyDescent="0.35">
      <c r="A57" s="1" t="s">
        <v>109</v>
      </c>
      <c r="B57" s="2">
        <v>10466</v>
      </c>
      <c r="C57" s="12" t="s">
        <v>23</v>
      </c>
      <c r="D57" s="2">
        <v>6239</v>
      </c>
      <c r="E57" s="2">
        <v>8006</v>
      </c>
      <c r="F57" s="2">
        <v>5563</v>
      </c>
      <c r="G57" s="2">
        <v>7138</v>
      </c>
      <c r="H57" s="2">
        <v>2278</v>
      </c>
      <c r="I57" s="2">
        <v>3027</v>
      </c>
      <c r="J57" s="3" t="s">
        <v>23</v>
      </c>
      <c r="K57" s="3" t="s">
        <v>23</v>
      </c>
      <c r="L57" s="2">
        <v>2997</v>
      </c>
      <c r="M57" s="2">
        <v>3846</v>
      </c>
      <c r="N57" s="2">
        <v>3429</v>
      </c>
      <c r="O57" s="2">
        <v>4400</v>
      </c>
      <c r="P57" s="2">
        <v>4228</v>
      </c>
      <c r="Q57" s="2">
        <v>5426</v>
      </c>
      <c r="R57" s="2">
        <v>2278</v>
      </c>
      <c r="S57" s="2">
        <v>3027</v>
      </c>
      <c r="T57" s="2">
        <v>5847</v>
      </c>
      <c r="U57" s="2">
        <v>7503</v>
      </c>
      <c r="V57" s="4">
        <v>130851</v>
      </c>
    </row>
    <row r="58" spans="1:22" ht="13.5" thickBot="1" x14ac:dyDescent="0.35">
      <c r="A58" s="1" t="s">
        <v>144</v>
      </c>
      <c r="B58" s="2">
        <v>9119</v>
      </c>
      <c r="C58" s="2">
        <v>11294</v>
      </c>
      <c r="D58" s="2">
        <v>7141</v>
      </c>
      <c r="E58" s="2">
        <v>8849</v>
      </c>
      <c r="F58" s="2">
        <v>6148</v>
      </c>
      <c r="G58" s="2">
        <v>7616</v>
      </c>
      <c r="H58" s="2">
        <v>3642</v>
      </c>
      <c r="I58" s="2">
        <v>4510</v>
      </c>
      <c r="J58" s="3" t="s">
        <v>23</v>
      </c>
      <c r="K58" s="3" t="s">
        <v>23</v>
      </c>
      <c r="L58" s="2">
        <v>5215</v>
      </c>
      <c r="M58" s="2">
        <v>6460</v>
      </c>
      <c r="N58" s="3" t="s">
        <v>23</v>
      </c>
      <c r="O58" s="3" t="s">
        <v>23</v>
      </c>
      <c r="P58" s="3" t="s">
        <v>23</v>
      </c>
      <c r="Q58" s="3" t="s">
        <v>23</v>
      </c>
      <c r="R58" s="2">
        <v>4337</v>
      </c>
      <c r="S58" s="2">
        <v>5372</v>
      </c>
      <c r="T58" s="2">
        <v>5215</v>
      </c>
      <c r="U58" s="2">
        <v>6460</v>
      </c>
      <c r="V58" s="4">
        <v>196874</v>
      </c>
    </row>
    <row r="59" spans="1:22" ht="13.5" thickBot="1" x14ac:dyDescent="0.35">
      <c r="A59" s="1" t="s">
        <v>157</v>
      </c>
      <c r="B59" s="2">
        <v>8032</v>
      </c>
      <c r="C59" s="2">
        <v>10253</v>
      </c>
      <c r="D59" s="3" t="s">
        <v>23</v>
      </c>
      <c r="E59" s="3" t="s">
        <v>23</v>
      </c>
      <c r="F59" s="12" t="s">
        <v>23</v>
      </c>
      <c r="G59" s="12" t="s">
        <v>23</v>
      </c>
      <c r="H59" s="2">
        <v>2241</v>
      </c>
      <c r="I59" s="2">
        <v>2868</v>
      </c>
      <c r="J59" s="3" t="s">
        <v>23</v>
      </c>
      <c r="K59" s="3" t="s">
        <v>23</v>
      </c>
      <c r="L59" s="3" t="s">
        <v>23</v>
      </c>
      <c r="M59" s="3" t="s">
        <v>23</v>
      </c>
      <c r="N59" s="3" t="s">
        <v>23</v>
      </c>
      <c r="O59" s="3" t="s">
        <v>23</v>
      </c>
      <c r="P59" s="3" t="s">
        <v>23</v>
      </c>
      <c r="Q59" s="3" t="s">
        <v>23</v>
      </c>
      <c r="R59" s="2">
        <v>2527</v>
      </c>
      <c r="S59" s="2">
        <v>3228</v>
      </c>
      <c r="T59" s="2">
        <v>3356</v>
      </c>
      <c r="U59" s="2">
        <v>4293</v>
      </c>
      <c r="V59" s="4">
        <v>52937</v>
      </c>
    </row>
    <row r="60" spans="1:22" ht="13.5" thickBot="1" x14ac:dyDescent="0.35">
      <c r="A60" s="1" t="s">
        <v>192</v>
      </c>
      <c r="B60" s="2"/>
      <c r="C60" s="12" t="s">
        <v>23</v>
      </c>
      <c r="D60" s="2"/>
      <c r="E60" s="12" t="s">
        <v>23</v>
      </c>
      <c r="F60" s="2"/>
      <c r="G60" s="12" t="s">
        <v>23</v>
      </c>
      <c r="H60" s="2"/>
      <c r="I60" s="3" t="s">
        <v>23</v>
      </c>
      <c r="J60" s="2"/>
      <c r="K60" s="3" t="s">
        <v>23</v>
      </c>
      <c r="L60" s="2"/>
      <c r="M60" s="12" t="s">
        <v>23</v>
      </c>
      <c r="N60" s="2"/>
      <c r="O60" s="3" t="s">
        <v>23</v>
      </c>
      <c r="P60" s="2"/>
      <c r="Q60" s="3" t="s">
        <v>23</v>
      </c>
      <c r="R60" s="2">
        <v>1221</v>
      </c>
      <c r="S60" s="2">
        <v>1221</v>
      </c>
      <c r="T60" s="2"/>
      <c r="U60" s="12" t="s">
        <v>23</v>
      </c>
      <c r="V60" s="4">
        <v>20289</v>
      </c>
    </row>
    <row r="61" spans="1:22" ht="13.5" thickBot="1" x14ac:dyDescent="0.35">
      <c r="A61" s="1" t="s">
        <v>135</v>
      </c>
      <c r="B61" s="2">
        <v>9556</v>
      </c>
      <c r="C61" s="2">
        <v>16518</v>
      </c>
      <c r="D61" s="3" t="s">
        <v>23</v>
      </c>
      <c r="E61" s="3" t="s">
        <v>23</v>
      </c>
      <c r="F61" s="3" t="s">
        <v>23</v>
      </c>
      <c r="G61" s="3" t="s">
        <v>23</v>
      </c>
      <c r="H61" s="2">
        <v>2098</v>
      </c>
      <c r="I61" s="2">
        <v>4247</v>
      </c>
      <c r="J61" s="12" t="s">
        <v>23</v>
      </c>
      <c r="K61" s="12" t="s">
        <v>23</v>
      </c>
      <c r="L61" s="2">
        <v>1920</v>
      </c>
      <c r="M61" s="2">
        <v>2720</v>
      </c>
      <c r="N61" s="2">
        <v>4486</v>
      </c>
      <c r="O61" s="2">
        <v>6354</v>
      </c>
      <c r="P61" s="2">
        <v>5055</v>
      </c>
      <c r="Q61" s="2">
        <v>7160</v>
      </c>
      <c r="R61" s="2">
        <v>3622</v>
      </c>
      <c r="S61" s="2">
        <v>5131</v>
      </c>
      <c r="T61" s="2">
        <v>9092</v>
      </c>
      <c r="U61" s="2">
        <v>12880</v>
      </c>
      <c r="V61" s="4">
        <v>110159</v>
      </c>
    </row>
    <row r="62" spans="1:22" ht="13.5" thickBot="1" x14ac:dyDescent="0.35">
      <c r="A62" s="1" t="s">
        <v>187</v>
      </c>
      <c r="B62" s="2">
        <v>4981</v>
      </c>
      <c r="C62" s="2">
        <v>6050</v>
      </c>
      <c r="D62" s="2"/>
      <c r="E62" s="2"/>
      <c r="F62" s="2">
        <v>3758</v>
      </c>
      <c r="G62" s="2">
        <v>4564</v>
      </c>
      <c r="H62" s="2">
        <v>2708</v>
      </c>
      <c r="I62" s="2">
        <v>3454</v>
      </c>
      <c r="J62" s="2"/>
      <c r="K62" s="2"/>
      <c r="L62" s="2">
        <v>3262</v>
      </c>
      <c r="M62" s="2">
        <v>3968</v>
      </c>
      <c r="N62" s="2"/>
      <c r="O62" s="2"/>
      <c r="P62" s="2">
        <v>3499</v>
      </c>
      <c r="Q62" s="2">
        <v>4251</v>
      </c>
      <c r="R62" s="2">
        <v>2975</v>
      </c>
      <c r="S62" s="2">
        <v>3619</v>
      </c>
      <c r="T62" s="2"/>
      <c r="U62" s="2"/>
      <c r="V62" s="4">
        <v>18563</v>
      </c>
    </row>
    <row r="63" spans="1:22" ht="13.5" thickBot="1" x14ac:dyDescent="0.35">
      <c r="A63" s="1" t="s">
        <v>170</v>
      </c>
      <c r="B63" s="2">
        <v>6801</v>
      </c>
      <c r="C63" s="2">
        <v>8267</v>
      </c>
      <c r="D63" s="12" t="s">
        <v>23</v>
      </c>
      <c r="E63" s="12" t="s">
        <v>23</v>
      </c>
      <c r="F63" s="12" t="s">
        <v>23</v>
      </c>
      <c r="G63" s="12" t="s">
        <v>23</v>
      </c>
      <c r="H63" s="2">
        <v>2662</v>
      </c>
      <c r="I63" s="2">
        <v>2846</v>
      </c>
      <c r="J63" s="12" t="s">
        <v>23</v>
      </c>
      <c r="K63" s="12" t="s">
        <v>23</v>
      </c>
      <c r="L63" s="12" t="s">
        <v>23</v>
      </c>
      <c r="M63" s="12" t="s">
        <v>23</v>
      </c>
      <c r="N63" s="12" t="s">
        <v>23</v>
      </c>
      <c r="O63" s="12" t="s">
        <v>23</v>
      </c>
      <c r="P63" s="12" t="s">
        <v>23</v>
      </c>
      <c r="Q63" s="12" t="s">
        <v>23</v>
      </c>
      <c r="R63" s="2">
        <v>3242</v>
      </c>
      <c r="S63" s="2">
        <v>3941</v>
      </c>
      <c r="T63" s="12" t="s">
        <v>23</v>
      </c>
      <c r="U63" s="12" t="s">
        <v>23</v>
      </c>
      <c r="V63" s="4">
        <v>1441</v>
      </c>
    </row>
    <row r="64" spans="1:22" ht="13.5" thickBot="1" x14ac:dyDescent="0.35">
      <c r="A64" s="1" t="s">
        <v>150</v>
      </c>
      <c r="B64" s="2">
        <v>8460</v>
      </c>
      <c r="C64" s="2">
        <v>10239</v>
      </c>
      <c r="D64" s="2">
        <v>5649</v>
      </c>
      <c r="E64" s="2">
        <v>6896</v>
      </c>
      <c r="F64" s="2">
        <v>5649</v>
      </c>
      <c r="G64" s="2">
        <v>6896</v>
      </c>
      <c r="H64" s="2">
        <v>2442</v>
      </c>
      <c r="I64" s="2">
        <v>2982</v>
      </c>
      <c r="J64" s="12" t="s">
        <v>23</v>
      </c>
      <c r="K64" s="12" t="s">
        <v>23</v>
      </c>
      <c r="L64" s="2">
        <v>3751</v>
      </c>
      <c r="M64" s="2">
        <v>4579</v>
      </c>
      <c r="N64" s="2">
        <v>3942</v>
      </c>
      <c r="O64" s="2">
        <v>4813</v>
      </c>
      <c r="P64" s="2">
        <v>4605</v>
      </c>
      <c r="Q64" s="2">
        <v>5621</v>
      </c>
      <c r="R64" s="2">
        <v>2865</v>
      </c>
      <c r="S64" s="2">
        <v>3498</v>
      </c>
      <c r="T64" s="2">
        <v>5850</v>
      </c>
      <c r="U64" s="2">
        <v>7141</v>
      </c>
      <c r="V64" s="4">
        <v>914193</v>
      </c>
    </row>
    <row r="65" spans="1:22" ht="13.5" thickBot="1" x14ac:dyDescent="0.35">
      <c r="A65" s="1" t="s">
        <v>126</v>
      </c>
      <c r="B65" s="2">
        <v>10000</v>
      </c>
      <c r="C65" s="2">
        <v>13500</v>
      </c>
      <c r="D65" s="2">
        <v>5753</v>
      </c>
      <c r="E65" s="2">
        <v>7022</v>
      </c>
      <c r="F65" s="12" t="s">
        <v>23</v>
      </c>
      <c r="G65" s="12" t="s">
        <v>23</v>
      </c>
      <c r="H65" s="2">
        <v>2607</v>
      </c>
      <c r="I65" s="2">
        <v>3182</v>
      </c>
      <c r="J65" s="2">
        <v>4354</v>
      </c>
      <c r="K65" s="2">
        <v>5311</v>
      </c>
      <c r="L65" s="2">
        <v>4061</v>
      </c>
      <c r="M65" s="2">
        <v>4954</v>
      </c>
      <c r="N65" s="2">
        <v>4486</v>
      </c>
      <c r="O65" s="2">
        <v>5472</v>
      </c>
      <c r="P65" s="2">
        <v>4954</v>
      </c>
      <c r="Q65" s="2">
        <v>6048</v>
      </c>
      <c r="R65" s="2">
        <v>2607</v>
      </c>
      <c r="S65" s="2">
        <v>3883</v>
      </c>
      <c r="T65" s="2">
        <v>3902</v>
      </c>
      <c r="U65" s="2">
        <v>4761</v>
      </c>
      <c r="V65" s="4">
        <v>152543</v>
      </c>
    </row>
    <row r="66" spans="1:22" ht="13.5" thickBot="1" x14ac:dyDescent="0.35">
      <c r="A66" s="1" t="s">
        <v>31</v>
      </c>
      <c r="B66" s="2">
        <v>17445</v>
      </c>
      <c r="C66" s="2">
        <v>27130</v>
      </c>
      <c r="D66" s="2">
        <v>14042</v>
      </c>
      <c r="E66" s="2">
        <v>21839</v>
      </c>
      <c r="F66" s="2">
        <v>12151</v>
      </c>
      <c r="G66" s="2">
        <v>18898</v>
      </c>
      <c r="H66" s="2">
        <v>2899</v>
      </c>
      <c r="I66" s="2">
        <v>3997</v>
      </c>
      <c r="J66" s="2">
        <v>9781</v>
      </c>
      <c r="K66" s="2">
        <v>15212</v>
      </c>
      <c r="L66" s="2">
        <v>5242</v>
      </c>
      <c r="M66" s="2">
        <v>7063</v>
      </c>
      <c r="N66" s="2">
        <v>5533</v>
      </c>
      <c r="O66" s="2">
        <v>7457</v>
      </c>
      <c r="P66" s="2">
        <v>5842</v>
      </c>
      <c r="Q66" s="2">
        <v>7873</v>
      </c>
      <c r="R66" s="2">
        <v>3678</v>
      </c>
      <c r="S66" s="2">
        <v>4952</v>
      </c>
      <c r="T66" s="2">
        <v>9781</v>
      </c>
      <c r="U66" s="2">
        <v>15212</v>
      </c>
      <c r="V66" s="4">
        <v>3338382</v>
      </c>
    </row>
    <row r="67" spans="1:22" ht="13.5" thickBot="1" x14ac:dyDescent="0.35">
      <c r="A67" s="1" t="s">
        <v>172</v>
      </c>
      <c r="B67" s="2">
        <v>6521</v>
      </c>
      <c r="C67" s="2">
        <v>7925</v>
      </c>
      <c r="D67" s="3" t="s">
        <v>23</v>
      </c>
      <c r="E67" s="3" t="s">
        <v>23</v>
      </c>
      <c r="F67" s="12" t="s">
        <v>23</v>
      </c>
      <c r="G67" s="12" t="s">
        <v>23</v>
      </c>
      <c r="H67" s="2">
        <v>2426</v>
      </c>
      <c r="I67" s="2">
        <v>2950</v>
      </c>
      <c r="J67" s="3" t="s">
        <v>23</v>
      </c>
      <c r="K67" s="3" t="s">
        <v>23</v>
      </c>
      <c r="L67" s="12" t="s">
        <v>23</v>
      </c>
      <c r="M67" s="12" t="s">
        <v>23</v>
      </c>
      <c r="N67" s="12" t="s">
        <v>23</v>
      </c>
      <c r="O67" s="12" t="s">
        <v>23</v>
      </c>
      <c r="P67" s="3" t="s">
        <v>23</v>
      </c>
      <c r="Q67" s="3" t="s">
        <v>23</v>
      </c>
      <c r="R67" s="2">
        <v>2613</v>
      </c>
      <c r="S67" s="2">
        <v>3177</v>
      </c>
      <c r="T67" s="2">
        <v>2884</v>
      </c>
      <c r="U67" s="2">
        <v>3506</v>
      </c>
      <c r="V67" s="4">
        <v>63940</v>
      </c>
    </row>
    <row r="68" spans="1:22" ht="13.5" thickBot="1" x14ac:dyDescent="0.35">
      <c r="A68" s="1" t="s">
        <v>145</v>
      </c>
      <c r="B68" s="2">
        <v>9075</v>
      </c>
      <c r="C68" s="2">
        <v>12169</v>
      </c>
      <c r="D68" s="12" t="s">
        <v>23</v>
      </c>
      <c r="E68" s="12" t="s">
        <v>23</v>
      </c>
      <c r="F68" s="12" t="s">
        <v>23</v>
      </c>
      <c r="G68" s="12" t="s">
        <v>23</v>
      </c>
      <c r="H68" s="12" t="s">
        <v>23</v>
      </c>
      <c r="I68" s="12" t="s">
        <v>23</v>
      </c>
      <c r="J68" s="12" t="s">
        <v>23</v>
      </c>
      <c r="K68" s="12" t="s">
        <v>23</v>
      </c>
      <c r="L68" s="2">
        <v>5905</v>
      </c>
      <c r="M68" s="2">
        <v>7537</v>
      </c>
      <c r="N68" s="2">
        <v>6350</v>
      </c>
      <c r="O68" s="2">
        <v>8104</v>
      </c>
      <c r="P68" s="12" t="s">
        <v>23</v>
      </c>
      <c r="Q68" s="12" t="s">
        <v>23</v>
      </c>
      <c r="R68" s="2">
        <v>3991</v>
      </c>
      <c r="S68" s="2">
        <v>5094</v>
      </c>
      <c r="T68" s="2">
        <v>5089</v>
      </c>
      <c r="U68" s="2">
        <v>6496</v>
      </c>
      <c r="V68" s="4">
        <v>12194</v>
      </c>
    </row>
    <row r="69" spans="1:22" ht="13.5" thickBot="1" x14ac:dyDescent="0.35">
      <c r="A69" s="1" t="s">
        <v>190</v>
      </c>
      <c r="B69" s="2">
        <v>1600</v>
      </c>
      <c r="C69" s="2">
        <v>1600</v>
      </c>
      <c r="D69" s="3" t="s">
        <v>23</v>
      </c>
      <c r="E69" s="3" t="s">
        <v>23</v>
      </c>
      <c r="F69" s="12" t="s">
        <v>23</v>
      </c>
      <c r="G69" s="12" t="s">
        <v>23</v>
      </c>
      <c r="H69" s="3" t="s">
        <v>23</v>
      </c>
      <c r="I69" s="3" t="s">
        <v>23</v>
      </c>
      <c r="J69" s="2"/>
      <c r="K69" s="2"/>
      <c r="L69" s="12" t="s">
        <v>23</v>
      </c>
      <c r="M69" s="12" t="s">
        <v>23</v>
      </c>
      <c r="N69" s="3" t="s">
        <v>23</v>
      </c>
      <c r="O69" s="3" t="s">
        <v>23</v>
      </c>
      <c r="P69" s="3" t="s">
        <v>23</v>
      </c>
      <c r="Q69" s="3" t="s">
        <v>23</v>
      </c>
      <c r="R69" s="2">
        <v>1079</v>
      </c>
      <c r="S69" s="2">
        <v>1154</v>
      </c>
      <c r="T69" s="2">
        <v>4186</v>
      </c>
      <c r="U69" s="2">
        <v>4412</v>
      </c>
      <c r="V69" s="4">
        <v>12729</v>
      </c>
    </row>
    <row r="70" spans="1:22" ht="13.5" thickBot="1" x14ac:dyDescent="0.35">
      <c r="A70" s="1" t="s">
        <v>155</v>
      </c>
      <c r="B70" s="2">
        <v>8088</v>
      </c>
      <c r="C70" s="2">
        <v>10839</v>
      </c>
      <c r="D70" s="3" t="s">
        <v>23</v>
      </c>
      <c r="E70" s="3" t="s">
        <v>23</v>
      </c>
      <c r="F70" s="12" t="s">
        <v>23</v>
      </c>
      <c r="G70" s="12" t="s">
        <v>23</v>
      </c>
      <c r="H70" s="12" t="s">
        <v>23</v>
      </c>
      <c r="I70" s="12" t="s">
        <v>23</v>
      </c>
      <c r="J70" s="2">
        <v>4581</v>
      </c>
      <c r="K70" s="2">
        <v>6139</v>
      </c>
      <c r="L70" s="2">
        <v>4117</v>
      </c>
      <c r="M70" s="2">
        <v>5517</v>
      </c>
      <c r="N70" s="2">
        <v>4539</v>
      </c>
      <c r="O70" s="2">
        <v>6083</v>
      </c>
      <c r="P70" s="12" t="s">
        <v>23</v>
      </c>
      <c r="Q70" s="12" t="s">
        <v>23</v>
      </c>
      <c r="R70" s="2">
        <v>3302</v>
      </c>
      <c r="S70" s="2">
        <v>4426</v>
      </c>
      <c r="T70" s="2">
        <v>5450</v>
      </c>
      <c r="U70" s="2">
        <v>7303</v>
      </c>
      <c r="V70" s="4">
        <v>49624</v>
      </c>
    </row>
    <row r="71" spans="1:22" ht="13.5" thickBot="1" x14ac:dyDescent="0.35">
      <c r="A71" s="1" t="s">
        <v>43</v>
      </c>
      <c r="B71" s="2">
        <v>14969</v>
      </c>
      <c r="C71" s="2">
        <v>18711</v>
      </c>
      <c r="D71" s="12" t="s">
        <v>23</v>
      </c>
      <c r="E71" s="12" t="s">
        <v>23</v>
      </c>
      <c r="F71" s="2">
        <v>7040</v>
      </c>
      <c r="G71" s="2">
        <v>8800</v>
      </c>
      <c r="H71" s="2">
        <v>4486</v>
      </c>
      <c r="I71" s="2">
        <v>5453</v>
      </c>
      <c r="J71" s="3" t="s">
        <v>23</v>
      </c>
      <c r="K71" s="3" t="s">
        <v>23</v>
      </c>
      <c r="L71" s="2">
        <v>5450</v>
      </c>
      <c r="M71" s="2">
        <v>6254</v>
      </c>
      <c r="N71" s="2">
        <v>6059</v>
      </c>
      <c r="O71" s="2">
        <v>7365</v>
      </c>
      <c r="P71" s="12" t="s">
        <v>23</v>
      </c>
      <c r="Q71" s="12" t="s">
        <v>23</v>
      </c>
      <c r="R71" s="2">
        <v>5122</v>
      </c>
      <c r="S71" s="2">
        <v>6226</v>
      </c>
      <c r="T71" s="2">
        <v>5764</v>
      </c>
      <c r="U71" s="2">
        <v>7007</v>
      </c>
      <c r="V71" s="4">
        <v>91216</v>
      </c>
    </row>
    <row r="72" spans="1:22" ht="13.5" thickBot="1" x14ac:dyDescent="0.35">
      <c r="A72" s="1" t="s">
        <v>104</v>
      </c>
      <c r="B72" s="2">
        <v>10712</v>
      </c>
      <c r="C72" s="2">
        <v>10712</v>
      </c>
      <c r="D72" s="3" t="s">
        <v>23</v>
      </c>
      <c r="E72" s="3" t="s">
        <v>23</v>
      </c>
      <c r="F72" s="3" t="s">
        <v>23</v>
      </c>
      <c r="G72" s="3" t="s">
        <v>23</v>
      </c>
      <c r="H72" s="3" t="s">
        <v>23</v>
      </c>
      <c r="I72" s="3" t="s">
        <v>23</v>
      </c>
      <c r="J72" s="3" t="s">
        <v>23</v>
      </c>
      <c r="K72" s="3" t="s">
        <v>23</v>
      </c>
      <c r="L72" s="3" t="s">
        <v>23</v>
      </c>
      <c r="M72" s="3" t="s">
        <v>23</v>
      </c>
      <c r="N72" s="3" t="s">
        <v>23</v>
      </c>
      <c r="O72" s="3" t="s">
        <v>23</v>
      </c>
      <c r="P72" s="3" t="s">
        <v>23</v>
      </c>
      <c r="Q72" s="3" t="s">
        <v>23</v>
      </c>
      <c r="R72" s="2">
        <v>3245</v>
      </c>
      <c r="S72" s="2">
        <v>3947</v>
      </c>
      <c r="T72" s="3" t="s">
        <v>23</v>
      </c>
      <c r="U72" s="3" t="s">
        <v>23</v>
      </c>
      <c r="V72" s="4">
        <v>68751</v>
      </c>
    </row>
    <row r="73" spans="1:22" ht="13.5" thickBot="1" x14ac:dyDescent="0.35">
      <c r="A73" s="1" t="s">
        <v>159</v>
      </c>
      <c r="B73" s="2">
        <v>7900</v>
      </c>
      <c r="C73" s="2">
        <v>10600</v>
      </c>
      <c r="D73" s="3" t="s">
        <v>23</v>
      </c>
      <c r="E73" s="3" t="s">
        <v>23</v>
      </c>
      <c r="F73" s="2">
        <v>4848</v>
      </c>
      <c r="G73" s="2">
        <v>5839</v>
      </c>
      <c r="H73" s="3" t="s">
        <v>23</v>
      </c>
      <c r="I73" s="3" t="s">
        <v>23</v>
      </c>
      <c r="J73" s="3" t="s">
        <v>23</v>
      </c>
      <c r="K73" s="3" t="s">
        <v>23</v>
      </c>
      <c r="L73" s="2">
        <v>4547</v>
      </c>
      <c r="M73" s="2">
        <v>5474</v>
      </c>
      <c r="N73" s="3" t="s">
        <v>23</v>
      </c>
      <c r="O73" s="3" t="s">
        <v>23</v>
      </c>
      <c r="P73" s="3" t="s">
        <v>23</v>
      </c>
      <c r="Q73" s="3" t="s">
        <v>23</v>
      </c>
      <c r="R73" s="2">
        <v>3661</v>
      </c>
      <c r="S73" s="2">
        <v>4397</v>
      </c>
      <c r="T73" s="2">
        <v>4156</v>
      </c>
      <c r="U73" s="2">
        <v>4998</v>
      </c>
      <c r="V73" s="4">
        <v>55656</v>
      </c>
    </row>
    <row r="74" spans="1:22" ht="13.5" thickBot="1" x14ac:dyDescent="0.35">
      <c r="A74" s="1" t="s">
        <v>30</v>
      </c>
      <c r="B74" s="2">
        <v>17784</v>
      </c>
      <c r="C74" s="2">
        <v>18500</v>
      </c>
      <c r="D74" s="2">
        <v>10926</v>
      </c>
      <c r="E74" s="2">
        <v>11366</v>
      </c>
      <c r="F74" s="2">
        <v>10422</v>
      </c>
      <c r="G74" s="2">
        <v>10843</v>
      </c>
      <c r="H74" s="2">
        <v>4190</v>
      </c>
      <c r="I74" s="2">
        <v>4458</v>
      </c>
      <c r="J74" s="2">
        <v>6634</v>
      </c>
      <c r="K74" s="2">
        <v>6985</v>
      </c>
      <c r="L74" s="2">
        <v>5506</v>
      </c>
      <c r="M74" s="2">
        <v>5857</v>
      </c>
      <c r="N74" s="2"/>
      <c r="O74" s="2"/>
      <c r="P74" s="2">
        <v>6687</v>
      </c>
      <c r="Q74" s="2">
        <v>7322</v>
      </c>
      <c r="R74" s="2">
        <v>3931</v>
      </c>
      <c r="S74" s="2">
        <v>4295</v>
      </c>
      <c r="T74" s="2">
        <v>9280</v>
      </c>
      <c r="U74" s="2">
        <v>9654</v>
      </c>
      <c r="V74" s="4">
        <v>467730</v>
      </c>
    </row>
    <row r="75" spans="1:22" ht="13.5" thickBot="1" x14ac:dyDescent="0.35">
      <c r="A75" s="1" t="s">
        <v>178</v>
      </c>
      <c r="B75" s="2">
        <v>5456</v>
      </c>
      <c r="C75" s="2">
        <v>6632</v>
      </c>
      <c r="D75" s="3" t="s">
        <v>23</v>
      </c>
      <c r="E75" s="3" t="s">
        <v>23</v>
      </c>
      <c r="F75" s="3" t="s">
        <v>23</v>
      </c>
      <c r="G75" s="3" t="s">
        <v>23</v>
      </c>
      <c r="H75" s="12" t="s">
        <v>23</v>
      </c>
      <c r="I75" s="12" t="s">
        <v>23</v>
      </c>
      <c r="J75" s="3" t="s">
        <v>23</v>
      </c>
      <c r="K75" s="3" t="s">
        <v>23</v>
      </c>
      <c r="L75" s="12" t="s">
        <v>23</v>
      </c>
      <c r="M75" s="12" t="s">
        <v>23</v>
      </c>
      <c r="N75" s="12" t="s">
        <v>23</v>
      </c>
      <c r="O75" s="12" t="s">
        <v>23</v>
      </c>
      <c r="P75" s="12" t="s">
        <v>23</v>
      </c>
      <c r="Q75" s="12" t="s">
        <v>23</v>
      </c>
      <c r="R75" s="2">
        <v>3460</v>
      </c>
      <c r="S75" s="2">
        <v>4005</v>
      </c>
      <c r="T75" s="12" t="s">
        <v>23</v>
      </c>
      <c r="U75" s="12" t="s">
        <v>23</v>
      </c>
      <c r="V75" s="4">
        <v>6808</v>
      </c>
    </row>
    <row r="76" spans="1:22" ht="13.5" thickBot="1" x14ac:dyDescent="0.35">
      <c r="A76" s="1" t="s">
        <v>28</v>
      </c>
      <c r="B76" s="2">
        <v>21475</v>
      </c>
      <c r="C76" s="2">
        <v>21475</v>
      </c>
      <c r="D76" s="2">
        <v>12418</v>
      </c>
      <c r="E76" s="2">
        <v>18155</v>
      </c>
      <c r="F76" s="2">
        <v>10847</v>
      </c>
      <c r="G76" s="2">
        <v>15857</v>
      </c>
      <c r="H76" s="2">
        <v>3313</v>
      </c>
      <c r="I76" s="2">
        <v>4841</v>
      </c>
      <c r="J76" s="2">
        <v>6180</v>
      </c>
      <c r="K76" s="2">
        <v>9039</v>
      </c>
      <c r="L76" s="2">
        <v>5495</v>
      </c>
      <c r="M76" s="2">
        <v>6826</v>
      </c>
      <c r="N76" s="2">
        <v>5475</v>
      </c>
      <c r="O76" s="2">
        <v>8004</v>
      </c>
      <c r="P76" s="2">
        <v>5954</v>
      </c>
      <c r="Q76" s="2">
        <v>8707</v>
      </c>
      <c r="R76" s="2">
        <v>4089</v>
      </c>
      <c r="S76" s="2">
        <v>5979</v>
      </c>
      <c r="T76" s="2">
        <v>6461</v>
      </c>
      <c r="U76" s="2">
        <v>9446</v>
      </c>
      <c r="V76" s="4">
        <v>3923341</v>
      </c>
    </row>
    <row r="77" spans="1:22" ht="13.5" thickBot="1" x14ac:dyDescent="0.35">
      <c r="A77" s="1" t="s">
        <v>81</v>
      </c>
      <c r="B77" s="2">
        <v>12170</v>
      </c>
      <c r="C77" s="2">
        <v>16429</v>
      </c>
      <c r="D77" s="3" t="s">
        <v>23</v>
      </c>
      <c r="E77" s="3" t="s">
        <v>23</v>
      </c>
      <c r="F77" s="2">
        <v>7998</v>
      </c>
      <c r="G77" s="2">
        <v>10798</v>
      </c>
      <c r="H77" s="2">
        <v>4443</v>
      </c>
      <c r="I77" s="2">
        <v>5772</v>
      </c>
      <c r="J77" s="12" t="s">
        <v>23</v>
      </c>
      <c r="K77" s="12" t="s">
        <v>23</v>
      </c>
      <c r="L77" s="2">
        <v>6422</v>
      </c>
      <c r="M77" s="2">
        <v>8296</v>
      </c>
      <c r="N77" s="3" t="s">
        <v>23</v>
      </c>
      <c r="O77" s="3" t="s">
        <v>23</v>
      </c>
      <c r="P77" s="12" t="s">
        <v>23</v>
      </c>
      <c r="Q77" s="12" t="s">
        <v>23</v>
      </c>
      <c r="R77" s="2">
        <v>4740</v>
      </c>
      <c r="S77" s="2">
        <v>6151</v>
      </c>
      <c r="T77" s="3" t="s">
        <v>23</v>
      </c>
      <c r="U77" s="3" t="s">
        <v>23</v>
      </c>
      <c r="V77" s="4">
        <v>30836</v>
      </c>
    </row>
    <row r="78" spans="1:22" ht="13.5" thickBot="1" x14ac:dyDescent="0.35">
      <c r="A78" s="1" t="s">
        <v>136</v>
      </c>
      <c r="B78" s="2">
        <v>9467</v>
      </c>
      <c r="C78" s="2">
        <v>11507</v>
      </c>
      <c r="D78" s="3" t="s">
        <v>23</v>
      </c>
      <c r="E78" s="3" t="s">
        <v>23</v>
      </c>
      <c r="F78" s="3" t="s">
        <v>23</v>
      </c>
      <c r="G78" s="3" t="s">
        <v>23</v>
      </c>
      <c r="H78" s="2">
        <v>2427</v>
      </c>
      <c r="I78" s="2">
        <v>2848</v>
      </c>
      <c r="J78" s="3" t="s">
        <v>23</v>
      </c>
      <c r="K78" s="3" t="s">
        <v>23</v>
      </c>
      <c r="L78" s="2">
        <v>3634</v>
      </c>
      <c r="M78" s="2">
        <v>4417</v>
      </c>
      <c r="N78" s="2">
        <v>4220</v>
      </c>
      <c r="O78" s="2">
        <v>5129</v>
      </c>
      <c r="P78" s="3" t="s">
        <v>23</v>
      </c>
      <c r="Q78" s="3" t="s">
        <v>23</v>
      </c>
      <c r="R78" s="2">
        <v>2734</v>
      </c>
      <c r="S78" s="2">
        <v>3323</v>
      </c>
      <c r="T78" s="12" t="s">
        <v>23</v>
      </c>
      <c r="U78" s="12"/>
      <c r="V78" s="4">
        <v>158474</v>
      </c>
    </row>
    <row r="79" spans="1:22" ht="13.5" thickBot="1" x14ac:dyDescent="0.35">
      <c r="A79" s="1" t="s">
        <v>42</v>
      </c>
      <c r="B79" s="2">
        <v>15320</v>
      </c>
      <c r="C79" s="2">
        <v>16889</v>
      </c>
      <c r="D79" s="2">
        <v>10587</v>
      </c>
      <c r="E79" s="2">
        <v>12870</v>
      </c>
      <c r="F79" s="2">
        <v>9370</v>
      </c>
      <c r="G79" s="2">
        <v>11226</v>
      </c>
      <c r="H79" s="2">
        <v>3370</v>
      </c>
      <c r="I79" s="2">
        <v>4005</v>
      </c>
      <c r="J79" s="2">
        <v>8723</v>
      </c>
      <c r="K79" s="2">
        <v>10452</v>
      </c>
      <c r="L79" s="2">
        <v>5594</v>
      </c>
      <c r="M79" s="2">
        <v>6669</v>
      </c>
      <c r="N79" s="2">
        <v>6275</v>
      </c>
      <c r="O79" s="2">
        <v>7470</v>
      </c>
      <c r="P79" s="2">
        <v>8292</v>
      </c>
      <c r="Q79" s="2">
        <v>9866</v>
      </c>
      <c r="R79" s="2">
        <v>4181</v>
      </c>
      <c r="S79" s="2">
        <v>4941</v>
      </c>
      <c r="T79" s="2">
        <v>8588</v>
      </c>
      <c r="U79" s="2">
        <v>10398</v>
      </c>
      <c r="V79" s="4">
        <v>140448</v>
      </c>
    </row>
    <row r="80" spans="1:22" ht="13.5" thickBot="1" x14ac:dyDescent="0.35">
      <c r="A80" s="1" t="s">
        <v>156</v>
      </c>
      <c r="B80" s="2">
        <v>8068</v>
      </c>
      <c r="C80" s="2">
        <v>8068</v>
      </c>
      <c r="D80" s="3" t="s">
        <v>23</v>
      </c>
      <c r="E80" s="3" t="s">
        <v>23</v>
      </c>
      <c r="F80" s="3" t="s">
        <v>23</v>
      </c>
      <c r="G80" s="3" t="s">
        <v>23</v>
      </c>
      <c r="H80" s="12" t="s">
        <v>23</v>
      </c>
      <c r="I80" s="12" t="s">
        <v>23</v>
      </c>
      <c r="J80" s="3" t="s">
        <v>23</v>
      </c>
      <c r="K80" s="3" t="s">
        <v>23</v>
      </c>
      <c r="L80" s="3" t="s">
        <v>23</v>
      </c>
      <c r="M80" s="3" t="s">
        <v>23</v>
      </c>
      <c r="N80" s="12" t="s">
        <v>23</v>
      </c>
      <c r="O80" s="12" t="s">
        <v>23</v>
      </c>
      <c r="P80" s="12" t="s">
        <v>23</v>
      </c>
      <c r="Q80" s="12" t="s">
        <v>23</v>
      </c>
      <c r="R80" s="2">
        <v>3184</v>
      </c>
      <c r="S80" s="2">
        <v>3184</v>
      </c>
      <c r="T80" s="12" t="s">
        <v>23</v>
      </c>
      <c r="U80" s="12" t="s">
        <v>23</v>
      </c>
      <c r="V80" s="4">
        <v>18037</v>
      </c>
    </row>
    <row r="81" spans="1:22" ht="13.5" thickBot="1" x14ac:dyDescent="0.35">
      <c r="A81" s="1" t="s">
        <v>143</v>
      </c>
      <c r="B81" s="2">
        <v>9180</v>
      </c>
      <c r="C81" s="2">
        <v>11159</v>
      </c>
      <c r="D81" s="2"/>
      <c r="E81" s="2"/>
      <c r="F81" s="2"/>
      <c r="G81" s="2"/>
      <c r="H81" s="2">
        <v>2289</v>
      </c>
      <c r="I81" s="2">
        <v>2782</v>
      </c>
      <c r="J81" s="2">
        <v>3829</v>
      </c>
      <c r="K81" s="2">
        <v>4654</v>
      </c>
      <c r="L81" s="2">
        <v>3920</v>
      </c>
      <c r="M81" s="2">
        <v>4766</v>
      </c>
      <c r="N81" s="2">
        <v>4326</v>
      </c>
      <c r="O81" s="2">
        <v>5259</v>
      </c>
      <c r="P81" s="2">
        <v>4770</v>
      </c>
      <c r="Q81" s="2">
        <v>5798</v>
      </c>
      <c r="R81" s="2">
        <v>2935</v>
      </c>
      <c r="S81" s="2">
        <v>3567</v>
      </c>
      <c r="T81" s="2">
        <v>5606</v>
      </c>
      <c r="U81" s="2">
        <v>7899</v>
      </c>
      <c r="V81" s="4">
        <v>86669</v>
      </c>
    </row>
    <row r="82" spans="1:22" ht="13.5" thickBot="1" x14ac:dyDescent="0.35">
      <c r="A82" s="1" t="s">
        <v>67</v>
      </c>
      <c r="B82" s="2">
        <v>13029</v>
      </c>
      <c r="C82" s="2">
        <v>18953</v>
      </c>
      <c r="D82" s="2">
        <v>10791</v>
      </c>
      <c r="E82" s="2">
        <v>15162</v>
      </c>
      <c r="F82" s="2">
        <v>7804</v>
      </c>
      <c r="G82" s="2">
        <v>9408</v>
      </c>
      <c r="H82" s="2"/>
      <c r="I82" s="2"/>
      <c r="J82" s="2"/>
      <c r="K82" s="2"/>
      <c r="L82" s="2">
        <v>6034</v>
      </c>
      <c r="M82" s="2">
        <v>7249</v>
      </c>
      <c r="N82" s="2">
        <v>6769</v>
      </c>
      <c r="O82" s="2">
        <v>8154</v>
      </c>
      <c r="P82" s="2"/>
      <c r="Q82" s="2"/>
      <c r="R82" s="2">
        <v>4703</v>
      </c>
      <c r="S82" s="2">
        <v>6761</v>
      </c>
      <c r="T82" s="2">
        <v>10546</v>
      </c>
      <c r="U82" s="2">
        <v>14204</v>
      </c>
      <c r="V82" s="4">
        <v>34825</v>
      </c>
    </row>
    <row r="83" spans="1:22" ht="13.5" thickBot="1" x14ac:dyDescent="0.35">
      <c r="A83" s="1" t="s">
        <v>100</v>
      </c>
      <c r="B83" s="2">
        <v>10794</v>
      </c>
      <c r="C83" s="2">
        <v>13066</v>
      </c>
      <c r="D83" s="2">
        <v>8240</v>
      </c>
      <c r="E83" s="2">
        <v>10020</v>
      </c>
      <c r="F83" s="2">
        <v>6391</v>
      </c>
      <c r="G83" s="2">
        <v>7772</v>
      </c>
      <c r="H83" s="2">
        <v>2933</v>
      </c>
      <c r="I83" s="2">
        <v>3839</v>
      </c>
      <c r="J83" s="12" t="s">
        <v>23</v>
      </c>
      <c r="K83" s="12" t="s">
        <v>23</v>
      </c>
      <c r="L83" s="2">
        <v>4013</v>
      </c>
      <c r="M83" s="2">
        <v>4881</v>
      </c>
      <c r="N83" s="2">
        <v>4425</v>
      </c>
      <c r="O83" s="2">
        <v>5384</v>
      </c>
      <c r="P83" s="2"/>
      <c r="Q83" s="2"/>
      <c r="R83" s="2">
        <v>3316</v>
      </c>
      <c r="S83" s="2">
        <v>4339</v>
      </c>
      <c r="T83" s="2">
        <v>5410</v>
      </c>
      <c r="U83" s="2">
        <v>6583</v>
      </c>
      <c r="V83" s="4">
        <v>284836</v>
      </c>
    </row>
    <row r="84" spans="1:22" ht="13.5" thickBot="1" x14ac:dyDescent="0.35">
      <c r="A84" s="1" t="s">
        <v>52</v>
      </c>
      <c r="B84" s="2">
        <v>14367</v>
      </c>
      <c r="C84" s="2">
        <v>14367</v>
      </c>
      <c r="D84" s="2">
        <v>7429</v>
      </c>
      <c r="E84" s="2">
        <v>9953</v>
      </c>
      <c r="F84" s="2">
        <v>6018</v>
      </c>
      <c r="G84" s="2">
        <v>8067</v>
      </c>
      <c r="H84" s="2">
        <v>3325</v>
      </c>
      <c r="I84" s="2">
        <v>4461</v>
      </c>
      <c r="J84" s="12" t="s">
        <v>23</v>
      </c>
      <c r="K84" s="12" t="s">
        <v>23</v>
      </c>
      <c r="L84" s="2">
        <v>4531</v>
      </c>
      <c r="M84" s="2">
        <v>6073</v>
      </c>
      <c r="N84" s="12" t="s">
        <v>23</v>
      </c>
      <c r="O84" s="12" t="s">
        <v>23</v>
      </c>
      <c r="P84" s="12" t="s">
        <v>23</v>
      </c>
      <c r="Q84" s="12" t="s">
        <v>23</v>
      </c>
      <c r="R84" s="2">
        <v>3325</v>
      </c>
      <c r="S84" s="2">
        <v>4461</v>
      </c>
      <c r="T84" s="2">
        <v>3325</v>
      </c>
      <c r="U84" s="2">
        <v>4461</v>
      </c>
      <c r="V84" s="4">
        <v>14550</v>
      </c>
    </row>
    <row r="85" spans="1:22" ht="13.5" thickBot="1" x14ac:dyDescent="0.35">
      <c r="A85" s="1" t="s">
        <v>94</v>
      </c>
      <c r="B85" s="2">
        <v>11145</v>
      </c>
      <c r="C85" s="2">
        <v>15458</v>
      </c>
      <c r="D85" s="2"/>
      <c r="E85" s="2"/>
      <c r="F85" s="2">
        <v>8685</v>
      </c>
      <c r="G85" s="2">
        <v>12147</v>
      </c>
      <c r="H85" s="2">
        <v>2780</v>
      </c>
      <c r="I85" s="2">
        <v>3828</v>
      </c>
      <c r="J85" s="3" t="s">
        <v>23</v>
      </c>
      <c r="K85" s="3" t="s">
        <v>23</v>
      </c>
      <c r="L85" s="2">
        <v>4172</v>
      </c>
      <c r="M85" s="2">
        <v>5889</v>
      </c>
      <c r="N85" s="2">
        <v>4610</v>
      </c>
      <c r="O85" s="2">
        <v>6506</v>
      </c>
      <c r="P85" s="2"/>
      <c r="Q85" s="2"/>
      <c r="R85" s="2">
        <v>3683</v>
      </c>
      <c r="S85" s="2">
        <v>5198</v>
      </c>
      <c r="T85" s="2"/>
      <c r="U85" s="2"/>
      <c r="V85" s="4">
        <v>94119</v>
      </c>
    </row>
    <row r="86" spans="1:22" ht="13.5" thickBot="1" x14ac:dyDescent="0.35">
      <c r="A86" s="1" t="s">
        <v>185</v>
      </c>
      <c r="B86" s="2">
        <v>5045</v>
      </c>
      <c r="C86" s="2">
        <v>5045</v>
      </c>
      <c r="D86" s="2"/>
      <c r="E86" s="2"/>
      <c r="F86" s="2"/>
      <c r="G86" s="2"/>
      <c r="H86" s="2"/>
      <c r="I86" s="2"/>
      <c r="J86" s="2"/>
      <c r="K86" s="2"/>
      <c r="L86" s="2"/>
      <c r="M86" s="2"/>
      <c r="N86" s="2">
        <v>1971</v>
      </c>
      <c r="O86" s="2">
        <v>2517</v>
      </c>
      <c r="P86" s="2"/>
      <c r="Q86" s="2"/>
      <c r="R86" s="2"/>
      <c r="S86" s="2"/>
      <c r="T86" s="2"/>
      <c r="U86" s="2"/>
      <c r="V86" s="4">
        <v>9491</v>
      </c>
    </row>
    <row r="87" spans="1:22" ht="13.5" thickBot="1" x14ac:dyDescent="0.35">
      <c r="A87" s="1" t="s">
        <v>152</v>
      </c>
      <c r="B87" s="2">
        <v>8409</v>
      </c>
      <c r="C87" s="2">
        <v>8752</v>
      </c>
      <c r="D87" s="3" t="s">
        <v>23</v>
      </c>
      <c r="E87" s="3" t="s">
        <v>23</v>
      </c>
      <c r="F87" s="2">
        <v>5193</v>
      </c>
      <c r="G87" s="2">
        <v>7334</v>
      </c>
      <c r="H87" s="3" t="s">
        <v>23</v>
      </c>
      <c r="I87" s="3" t="s">
        <v>23</v>
      </c>
      <c r="J87" s="3" t="s">
        <v>23</v>
      </c>
      <c r="K87" s="3" t="s">
        <v>23</v>
      </c>
      <c r="L87" s="2">
        <v>4483</v>
      </c>
      <c r="M87" s="2">
        <v>6323</v>
      </c>
      <c r="N87" s="2">
        <v>4706</v>
      </c>
      <c r="O87" s="2">
        <v>6648</v>
      </c>
      <c r="P87" s="2">
        <v>4946</v>
      </c>
      <c r="Q87" s="2">
        <v>6988</v>
      </c>
      <c r="R87" s="2">
        <v>3504</v>
      </c>
      <c r="S87" s="2">
        <v>4479</v>
      </c>
      <c r="T87" s="3" t="s">
        <v>23</v>
      </c>
      <c r="U87" s="3" t="s">
        <v>23</v>
      </c>
      <c r="V87" s="4">
        <v>13295</v>
      </c>
    </row>
    <row r="88" spans="1:22" ht="13.5" thickBot="1" x14ac:dyDescent="0.35">
      <c r="A88" s="1" t="s">
        <v>140</v>
      </c>
      <c r="B88" s="2">
        <v>9345</v>
      </c>
      <c r="C88" s="2">
        <v>12523</v>
      </c>
      <c r="D88" s="3" t="s">
        <v>23</v>
      </c>
      <c r="E88" s="3" t="s">
        <v>23</v>
      </c>
      <c r="F88" s="2">
        <v>6403</v>
      </c>
      <c r="G88" s="2">
        <v>8580</v>
      </c>
      <c r="H88" s="2">
        <v>1364</v>
      </c>
      <c r="I88" s="2">
        <v>1828</v>
      </c>
      <c r="J88" s="12" t="s">
        <v>23</v>
      </c>
      <c r="K88" s="12" t="s">
        <v>23</v>
      </c>
      <c r="L88" s="2">
        <v>5247</v>
      </c>
      <c r="M88" s="2">
        <v>7032</v>
      </c>
      <c r="N88" s="12" t="s">
        <v>23</v>
      </c>
      <c r="O88" s="12" t="s">
        <v>23</v>
      </c>
      <c r="P88" s="12" t="s">
        <v>23</v>
      </c>
      <c r="Q88" s="12" t="s">
        <v>23</v>
      </c>
      <c r="R88" s="2">
        <v>2155</v>
      </c>
      <c r="S88" s="2">
        <v>2889</v>
      </c>
      <c r="T88" s="2">
        <v>5796</v>
      </c>
      <c r="U88" s="2">
        <v>7768</v>
      </c>
      <c r="V88" s="4">
        <v>38479</v>
      </c>
    </row>
    <row r="89" spans="1:22" ht="13.5" thickBot="1" x14ac:dyDescent="0.35">
      <c r="A89" s="1" t="s">
        <v>51</v>
      </c>
      <c r="B89" s="2">
        <v>14644</v>
      </c>
      <c r="C89" s="2">
        <v>15376</v>
      </c>
      <c r="D89" s="2">
        <v>10749</v>
      </c>
      <c r="E89" s="2">
        <v>11826</v>
      </c>
      <c r="F89" s="2">
        <v>8905</v>
      </c>
      <c r="G89" s="2">
        <v>9351</v>
      </c>
      <c r="H89" s="2">
        <v>3881</v>
      </c>
      <c r="I89" s="2">
        <v>4076</v>
      </c>
      <c r="J89" s="2">
        <v>5549</v>
      </c>
      <c r="K89" s="2">
        <v>5827</v>
      </c>
      <c r="L89" s="2">
        <v>2568</v>
      </c>
      <c r="M89" s="2">
        <v>2696</v>
      </c>
      <c r="N89" s="2">
        <v>3084</v>
      </c>
      <c r="O89" s="2">
        <v>3238</v>
      </c>
      <c r="P89" s="2">
        <v>3559</v>
      </c>
      <c r="Q89" s="2">
        <v>3737</v>
      </c>
      <c r="R89" s="2">
        <v>1940</v>
      </c>
      <c r="S89" s="2">
        <v>2037</v>
      </c>
      <c r="T89" s="2">
        <v>8314</v>
      </c>
      <c r="U89" s="2">
        <v>8730</v>
      </c>
      <c r="V89" s="4">
        <v>229171</v>
      </c>
    </row>
    <row r="90" spans="1:22" ht="13.5" thickBot="1" x14ac:dyDescent="0.35">
      <c r="A90" s="1" t="s">
        <v>132</v>
      </c>
      <c r="B90" s="2">
        <v>9639</v>
      </c>
      <c r="C90" s="2">
        <v>12381</v>
      </c>
      <c r="D90" s="3" t="s">
        <v>23</v>
      </c>
      <c r="E90" s="3" t="s">
        <v>23</v>
      </c>
      <c r="F90" s="2">
        <v>6130</v>
      </c>
      <c r="G90" s="2">
        <v>7841</v>
      </c>
      <c r="H90" s="3" t="s">
        <v>23</v>
      </c>
      <c r="I90" s="3" t="s">
        <v>23</v>
      </c>
      <c r="J90" s="3" t="s">
        <v>23</v>
      </c>
      <c r="K90" s="3" t="s">
        <v>23</v>
      </c>
      <c r="L90" s="2">
        <v>5184</v>
      </c>
      <c r="M90" s="2">
        <v>6631</v>
      </c>
      <c r="N90" s="3" t="s">
        <v>23</v>
      </c>
      <c r="O90" s="3" t="s">
        <v>23</v>
      </c>
      <c r="P90" s="3" t="s">
        <v>23</v>
      </c>
      <c r="Q90" s="3" t="s">
        <v>23</v>
      </c>
      <c r="R90" s="2">
        <v>3807</v>
      </c>
      <c r="S90" s="2">
        <v>4870</v>
      </c>
      <c r="T90" s="3" t="s">
        <v>23</v>
      </c>
      <c r="U90" s="3" t="s">
        <v>23</v>
      </c>
      <c r="V90" s="4">
        <v>60380</v>
      </c>
    </row>
    <row r="91" spans="1:22" ht="13.5" thickBot="1" x14ac:dyDescent="0.35">
      <c r="A91" s="1" t="s">
        <v>40</v>
      </c>
      <c r="B91" s="2">
        <v>15582</v>
      </c>
      <c r="C91" s="2">
        <v>15582</v>
      </c>
      <c r="D91" s="3" t="s">
        <v>23</v>
      </c>
      <c r="E91" s="3" t="s">
        <v>23</v>
      </c>
      <c r="F91" s="2">
        <v>8426</v>
      </c>
      <c r="G91" s="2">
        <v>10234</v>
      </c>
      <c r="H91" s="2">
        <v>4164</v>
      </c>
      <c r="I91" s="2">
        <v>5060</v>
      </c>
      <c r="J91" s="2">
        <v>5366</v>
      </c>
      <c r="K91" s="2">
        <v>6518</v>
      </c>
      <c r="L91" s="2">
        <v>5696</v>
      </c>
      <c r="M91" s="2">
        <v>6918</v>
      </c>
      <c r="N91" s="12" t="s">
        <v>23</v>
      </c>
      <c r="O91" s="12" t="s">
        <v>23</v>
      </c>
      <c r="P91" s="3" t="s">
        <v>23</v>
      </c>
      <c r="Q91" s="3" t="s">
        <v>23</v>
      </c>
      <c r="R91" s="12" t="s">
        <v>23</v>
      </c>
      <c r="S91" s="12" t="s">
        <v>23</v>
      </c>
      <c r="T91" s="12" t="s">
        <v>23</v>
      </c>
      <c r="U91" s="12" t="s">
        <v>23</v>
      </c>
      <c r="V91" s="4">
        <v>28382</v>
      </c>
    </row>
    <row r="92" spans="1:22" ht="13.5" thickBot="1" x14ac:dyDescent="0.35">
      <c r="A92" s="1" t="s">
        <v>213</v>
      </c>
      <c r="B92" s="12" t="s">
        <v>200</v>
      </c>
      <c r="C92" s="12" t="s">
        <v>200</v>
      </c>
      <c r="D92" s="3" t="s">
        <v>200</v>
      </c>
      <c r="E92" s="3" t="s">
        <v>200</v>
      </c>
      <c r="F92" s="12" t="s">
        <v>200</v>
      </c>
      <c r="G92" s="12" t="s">
        <v>200</v>
      </c>
      <c r="H92" s="12" t="s">
        <v>200</v>
      </c>
      <c r="I92" s="12" t="s">
        <v>200</v>
      </c>
      <c r="J92" s="12" t="s">
        <v>200</v>
      </c>
      <c r="K92" s="12" t="s">
        <v>200</v>
      </c>
      <c r="L92" s="12" t="s">
        <v>200</v>
      </c>
      <c r="M92" s="12" t="s">
        <v>200</v>
      </c>
      <c r="N92" s="3" t="s">
        <v>200</v>
      </c>
      <c r="O92" s="3" t="s">
        <v>200</v>
      </c>
      <c r="P92" s="12" t="s">
        <v>200</v>
      </c>
      <c r="Q92" s="12" t="s">
        <v>200</v>
      </c>
      <c r="R92" s="12" t="s">
        <v>200</v>
      </c>
      <c r="S92" s="12" t="s">
        <v>200</v>
      </c>
      <c r="T92" s="12" t="s">
        <v>200</v>
      </c>
      <c r="U92" s="12" t="s">
        <v>200</v>
      </c>
      <c r="V92" s="4">
        <v>35981</v>
      </c>
    </row>
    <row r="93" spans="1:22" ht="13.5" thickBot="1" x14ac:dyDescent="0.35">
      <c r="A93" s="1" t="s">
        <v>209</v>
      </c>
      <c r="B93" s="12" t="s">
        <v>200</v>
      </c>
      <c r="C93" s="12" t="s">
        <v>200</v>
      </c>
      <c r="D93" s="12" t="s">
        <v>200</v>
      </c>
      <c r="E93" s="12" t="s">
        <v>200</v>
      </c>
      <c r="F93" s="12" t="s">
        <v>200</v>
      </c>
      <c r="G93" s="12" t="s">
        <v>200</v>
      </c>
      <c r="H93" s="12" t="s">
        <v>200</v>
      </c>
      <c r="I93" s="12" t="s">
        <v>200</v>
      </c>
      <c r="J93" s="12" t="s">
        <v>200</v>
      </c>
      <c r="K93" s="12" t="s">
        <v>200</v>
      </c>
      <c r="L93" s="12" t="s">
        <v>200</v>
      </c>
      <c r="M93" s="12" t="s">
        <v>200</v>
      </c>
      <c r="N93" s="12" t="s">
        <v>200</v>
      </c>
      <c r="O93" s="12" t="s">
        <v>200</v>
      </c>
      <c r="P93" s="12" t="s">
        <v>200</v>
      </c>
      <c r="Q93" s="12" t="s">
        <v>200</v>
      </c>
      <c r="R93" s="12" t="s">
        <v>200</v>
      </c>
      <c r="S93" s="12" t="s">
        <v>200</v>
      </c>
      <c r="T93" s="12" t="s">
        <v>200</v>
      </c>
      <c r="U93" s="12" t="s">
        <v>200</v>
      </c>
      <c r="V93" s="4">
        <v>209426</v>
      </c>
    </row>
    <row r="94" spans="1:22" ht="13.5" thickBot="1" x14ac:dyDescent="0.35">
      <c r="A94" s="1" t="s">
        <v>57</v>
      </c>
      <c r="B94" s="2">
        <v>14154</v>
      </c>
      <c r="C94" s="2">
        <v>22722</v>
      </c>
      <c r="D94" s="3" t="s">
        <v>23</v>
      </c>
      <c r="E94" s="3" t="s">
        <v>23</v>
      </c>
      <c r="F94" s="2">
        <v>9620</v>
      </c>
      <c r="G94" s="2">
        <v>14430</v>
      </c>
      <c r="H94" s="3" t="s">
        <v>23</v>
      </c>
      <c r="I94" s="3" t="s">
        <v>23</v>
      </c>
      <c r="J94" s="3" t="s">
        <v>23</v>
      </c>
      <c r="K94" s="3" t="s">
        <v>23</v>
      </c>
      <c r="L94" s="2">
        <v>6237</v>
      </c>
      <c r="M94" s="2">
        <v>8438</v>
      </c>
      <c r="N94" s="2">
        <v>6886</v>
      </c>
      <c r="O94" s="2">
        <v>9317</v>
      </c>
      <c r="P94" s="2">
        <v>7573</v>
      </c>
      <c r="Q94" s="2">
        <v>10246</v>
      </c>
      <c r="R94" s="2">
        <v>5891</v>
      </c>
      <c r="S94" s="2">
        <v>7158</v>
      </c>
      <c r="T94" s="3" t="s">
        <v>23</v>
      </c>
      <c r="U94" s="3" t="s">
        <v>23</v>
      </c>
      <c r="V94" s="4">
        <v>82814</v>
      </c>
    </row>
    <row r="95" spans="1:22" ht="13.5" thickBot="1" x14ac:dyDescent="0.35">
      <c r="A95" s="1" t="s">
        <v>92</v>
      </c>
      <c r="B95" s="2">
        <v>11208</v>
      </c>
      <c r="C95" s="2">
        <v>13624</v>
      </c>
      <c r="D95" s="3" t="s">
        <v>23</v>
      </c>
      <c r="E95" s="3" t="s">
        <v>23</v>
      </c>
      <c r="F95" s="2">
        <v>6295</v>
      </c>
      <c r="G95" s="2">
        <v>7651</v>
      </c>
      <c r="H95" s="3" t="s">
        <v>23</v>
      </c>
      <c r="I95" s="3" t="s">
        <v>23</v>
      </c>
      <c r="J95" s="3" t="s">
        <v>23</v>
      </c>
      <c r="K95" s="3" t="s">
        <v>23</v>
      </c>
      <c r="L95" s="12" t="s">
        <v>23</v>
      </c>
      <c r="M95" s="12" t="s">
        <v>23</v>
      </c>
      <c r="N95" s="2">
        <v>5733</v>
      </c>
      <c r="O95" s="2">
        <v>6969</v>
      </c>
      <c r="P95" s="12" t="s">
        <v>23</v>
      </c>
      <c r="Q95" s="12" t="s">
        <v>23</v>
      </c>
      <c r="R95" s="2">
        <v>3250</v>
      </c>
      <c r="S95" s="2">
        <v>3950</v>
      </c>
      <c r="T95" s="2">
        <v>8466</v>
      </c>
      <c r="U95" s="2">
        <v>10290</v>
      </c>
      <c r="V95" s="4">
        <v>115172</v>
      </c>
    </row>
    <row r="96" spans="1:22" ht="13.5" thickBot="1" x14ac:dyDescent="0.35">
      <c r="A96" s="1" t="s">
        <v>22</v>
      </c>
      <c r="B96" s="2">
        <v>12864.833333333334</v>
      </c>
      <c r="C96" s="2">
        <v>15183.666666666666</v>
      </c>
      <c r="D96" s="2">
        <v>9600.9166666666661</v>
      </c>
      <c r="E96" s="2">
        <v>11668.833333333334</v>
      </c>
      <c r="F96" s="12"/>
      <c r="G96" s="12"/>
      <c r="H96" s="2">
        <v>4251.833333333333</v>
      </c>
      <c r="I96" s="2">
        <v>5447.833333333333</v>
      </c>
      <c r="J96" s="2">
        <v>5267.583333333333</v>
      </c>
      <c r="K96" s="2">
        <v>6271.166666666667</v>
      </c>
      <c r="L96" s="2">
        <v>6014.666666666667</v>
      </c>
      <c r="M96" s="2">
        <v>7176</v>
      </c>
      <c r="N96" s="2">
        <v>6508.666666666667</v>
      </c>
      <c r="O96" s="2">
        <v>7801.75</v>
      </c>
      <c r="P96" s="2">
        <v>7155.166666666667</v>
      </c>
      <c r="Q96" s="2">
        <v>8562.6666666666661</v>
      </c>
      <c r="R96" s="2">
        <v>5267.583333333333</v>
      </c>
      <c r="S96" s="2">
        <v>6541.583333333333</v>
      </c>
      <c r="T96" s="2">
        <v>6347.5</v>
      </c>
      <c r="U96" s="2">
        <v>6928.166666666667</v>
      </c>
      <c r="V96" s="4">
        <v>131567</v>
      </c>
    </row>
    <row r="97" spans="1:22" ht="13.5" thickBot="1" x14ac:dyDescent="0.35">
      <c r="A97" s="1" t="s">
        <v>165</v>
      </c>
      <c r="B97" s="2">
        <v>7288</v>
      </c>
      <c r="C97" s="2">
        <v>13657</v>
      </c>
      <c r="D97" s="3" t="s">
        <v>23</v>
      </c>
      <c r="E97" s="3" t="s">
        <v>23</v>
      </c>
      <c r="F97" s="2">
        <v>3766</v>
      </c>
      <c r="G97" s="2">
        <v>8604</v>
      </c>
      <c r="H97" s="2">
        <v>3737</v>
      </c>
      <c r="I97" s="2">
        <v>4544</v>
      </c>
      <c r="J97" s="2">
        <v>3737</v>
      </c>
      <c r="K97" s="2">
        <v>4544</v>
      </c>
      <c r="L97" s="12" t="s">
        <v>23</v>
      </c>
      <c r="M97" s="12" t="s">
        <v>23</v>
      </c>
      <c r="N97" s="12" t="s">
        <v>23</v>
      </c>
      <c r="O97" s="12" t="s">
        <v>23</v>
      </c>
      <c r="P97" s="2">
        <v>5156</v>
      </c>
      <c r="Q97" s="2">
        <v>6269</v>
      </c>
      <c r="R97" s="12" t="s">
        <v>23</v>
      </c>
      <c r="S97" s="12" t="s">
        <v>23</v>
      </c>
      <c r="T97" s="12" t="s">
        <v>23</v>
      </c>
      <c r="U97" s="12" t="s">
        <v>23</v>
      </c>
      <c r="V97" s="4">
        <v>62749</v>
      </c>
    </row>
    <row r="98" spans="1:22" ht="13.5" thickBot="1" x14ac:dyDescent="0.35">
      <c r="A98" s="1" t="s">
        <v>139</v>
      </c>
      <c r="B98" s="2">
        <v>9360</v>
      </c>
      <c r="C98" s="2">
        <v>11426</v>
      </c>
      <c r="D98" s="2">
        <v>4864</v>
      </c>
      <c r="E98" s="2">
        <v>5938</v>
      </c>
      <c r="F98" s="2"/>
      <c r="G98" s="2"/>
      <c r="H98" s="2">
        <v>2824</v>
      </c>
      <c r="I98" s="2">
        <v>3448</v>
      </c>
      <c r="J98" s="2"/>
      <c r="K98" s="2"/>
      <c r="L98" s="2">
        <v>4424</v>
      </c>
      <c r="M98" s="2">
        <v>5401</v>
      </c>
      <c r="N98" s="2">
        <v>4889</v>
      </c>
      <c r="O98" s="2">
        <v>5968</v>
      </c>
      <c r="P98" s="2">
        <v>5678</v>
      </c>
      <c r="Q98" s="2">
        <v>6931</v>
      </c>
      <c r="R98" s="2">
        <v>4004</v>
      </c>
      <c r="S98" s="2">
        <v>4889</v>
      </c>
      <c r="T98" s="2"/>
      <c r="U98" s="2"/>
      <c r="V98" s="4">
        <v>97466</v>
      </c>
    </row>
    <row r="99" spans="1:22" ht="13.5" thickBot="1" x14ac:dyDescent="0.35">
      <c r="A99" s="1" t="s">
        <v>70</v>
      </c>
      <c r="B99" s="2">
        <v>12863</v>
      </c>
      <c r="C99" s="2">
        <v>19293</v>
      </c>
      <c r="D99" s="2">
        <v>10199</v>
      </c>
      <c r="E99" s="2">
        <v>12399</v>
      </c>
      <c r="F99" s="2">
        <v>6279</v>
      </c>
      <c r="G99" s="2">
        <v>8834</v>
      </c>
      <c r="H99" s="2">
        <v>3440</v>
      </c>
      <c r="I99" s="2">
        <v>4837</v>
      </c>
      <c r="J99" s="3" t="s">
        <v>23</v>
      </c>
      <c r="K99" s="3" t="s">
        <v>23</v>
      </c>
      <c r="L99" s="2">
        <v>5191</v>
      </c>
      <c r="M99" s="2">
        <v>7302</v>
      </c>
      <c r="N99" s="2">
        <v>5704</v>
      </c>
      <c r="O99" s="2">
        <v>8034</v>
      </c>
      <c r="P99" s="2">
        <v>5704</v>
      </c>
      <c r="Q99" s="2">
        <v>8034</v>
      </c>
      <c r="R99" s="2">
        <v>4415</v>
      </c>
      <c r="S99" s="2">
        <v>6209</v>
      </c>
      <c r="T99" s="2">
        <v>4943</v>
      </c>
      <c r="U99" s="2">
        <v>6955</v>
      </c>
      <c r="V99" s="4">
        <v>85865</v>
      </c>
    </row>
    <row r="100" spans="1:22" ht="13.5" thickBot="1" x14ac:dyDescent="0.35">
      <c r="A100" s="1" t="s">
        <v>66</v>
      </c>
      <c r="B100" s="2">
        <v>13089</v>
      </c>
      <c r="C100" s="2">
        <v>19634</v>
      </c>
      <c r="D100" s="2">
        <v>13845</v>
      </c>
      <c r="E100" s="2">
        <v>17001</v>
      </c>
      <c r="F100" s="2">
        <v>8498</v>
      </c>
      <c r="G100" s="2">
        <v>10433</v>
      </c>
      <c r="H100" s="2">
        <v>3377</v>
      </c>
      <c r="I100" s="2">
        <v>4144</v>
      </c>
      <c r="J100" s="2">
        <v>10848</v>
      </c>
      <c r="K100" s="2">
        <v>13320</v>
      </c>
      <c r="L100" s="2">
        <v>6484</v>
      </c>
      <c r="M100" s="2">
        <v>7965</v>
      </c>
      <c r="N100" s="2">
        <v>6994</v>
      </c>
      <c r="O100" s="2">
        <v>8590</v>
      </c>
      <c r="P100" s="2">
        <v>7963</v>
      </c>
      <c r="Q100" s="2">
        <v>9778</v>
      </c>
      <c r="R100" s="2">
        <v>5437</v>
      </c>
      <c r="S100" s="2">
        <v>6675</v>
      </c>
      <c r="T100" s="2">
        <v>11961</v>
      </c>
      <c r="U100" s="2">
        <v>14686</v>
      </c>
      <c r="V100" s="4">
        <v>459396</v>
      </c>
    </row>
    <row r="101" spans="1:22" ht="13.5" thickBot="1" x14ac:dyDescent="0.35">
      <c r="A101" s="1" t="s">
        <v>89</v>
      </c>
      <c r="B101" s="2">
        <v>11481</v>
      </c>
      <c r="C101" s="2">
        <v>16072</v>
      </c>
      <c r="D101" s="12" t="s">
        <v>23</v>
      </c>
      <c r="E101" s="12" t="s">
        <v>23</v>
      </c>
      <c r="F101" s="2">
        <v>7916</v>
      </c>
      <c r="G101" s="2">
        <v>10601</v>
      </c>
      <c r="H101" s="2">
        <v>3026</v>
      </c>
      <c r="I101" s="2">
        <v>4051</v>
      </c>
      <c r="J101" s="2">
        <v>5353</v>
      </c>
      <c r="K101" s="2">
        <v>7174</v>
      </c>
      <c r="L101" s="2">
        <v>4141</v>
      </c>
      <c r="M101" s="2">
        <v>5550</v>
      </c>
      <c r="N101" s="2">
        <v>4555</v>
      </c>
      <c r="O101" s="2">
        <v>6101</v>
      </c>
      <c r="P101" s="2">
        <v>4864</v>
      </c>
      <c r="Q101" s="2">
        <v>7857</v>
      </c>
      <c r="R101" s="2">
        <v>3328</v>
      </c>
      <c r="S101" s="2">
        <v>4449</v>
      </c>
      <c r="T101" s="2">
        <v>4507</v>
      </c>
      <c r="U101" s="2">
        <v>6042</v>
      </c>
      <c r="V101" s="4">
        <v>176754</v>
      </c>
    </row>
    <row r="102" spans="1:22" ht="13.5" thickBot="1" x14ac:dyDescent="0.35">
      <c r="A102" s="1" t="s">
        <v>128</v>
      </c>
      <c r="B102" s="2">
        <v>9973</v>
      </c>
      <c r="C102" s="2">
        <v>12120</v>
      </c>
      <c r="D102" s="2">
        <v>7341</v>
      </c>
      <c r="E102" s="2">
        <v>8923</v>
      </c>
      <c r="F102" s="3" t="s">
        <v>23</v>
      </c>
      <c r="G102" s="3" t="s">
        <v>23</v>
      </c>
      <c r="H102" s="2">
        <v>2778</v>
      </c>
      <c r="I102" s="2">
        <v>3374</v>
      </c>
      <c r="J102" s="2">
        <v>3835</v>
      </c>
      <c r="K102" s="2">
        <v>4710</v>
      </c>
      <c r="L102" s="2">
        <v>4643</v>
      </c>
      <c r="M102" s="2">
        <v>5696</v>
      </c>
      <c r="N102" s="2">
        <v>5104</v>
      </c>
      <c r="O102" s="2">
        <v>6269</v>
      </c>
      <c r="P102" s="2">
        <v>5901</v>
      </c>
      <c r="Q102" s="2">
        <v>7206</v>
      </c>
      <c r="R102" s="2">
        <v>3373</v>
      </c>
      <c r="S102" s="2">
        <v>4099</v>
      </c>
      <c r="T102" s="2">
        <v>6882</v>
      </c>
      <c r="U102" s="2">
        <v>8363</v>
      </c>
      <c r="V102" s="4">
        <v>182004</v>
      </c>
    </row>
    <row r="103" spans="1:22" ht="13.5" thickBot="1" x14ac:dyDescent="0.35">
      <c r="A103" s="1" t="s">
        <v>111</v>
      </c>
      <c r="B103" s="2">
        <v>10429</v>
      </c>
      <c r="C103" s="2">
        <v>19779</v>
      </c>
      <c r="D103" s="2">
        <v>8592</v>
      </c>
      <c r="E103" s="2">
        <v>15086</v>
      </c>
      <c r="F103" s="2">
        <v>6872</v>
      </c>
      <c r="G103" s="2">
        <v>12214</v>
      </c>
      <c r="H103" s="2">
        <v>2823</v>
      </c>
      <c r="I103" s="2">
        <v>3809</v>
      </c>
      <c r="J103" s="3" t="s">
        <v>23</v>
      </c>
      <c r="K103" s="3" t="s">
        <v>23</v>
      </c>
      <c r="L103" s="2">
        <v>5269</v>
      </c>
      <c r="M103" s="2">
        <v>7104</v>
      </c>
      <c r="N103" s="2">
        <v>5876</v>
      </c>
      <c r="O103" s="2">
        <v>7916</v>
      </c>
      <c r="P103" s="2">
        <v>6201</v>
      </c>
      <c r="Q103" s="2">
        <v>8358</v>
      </c>
      <c r="R103" s="2">
        <v>3064</v>
      </c>
      <c r="S103" s="2">
        <v>4128</v>
      </c>
      <c r="T103" s="2">
        <v>4943</v>
      </c>
      <c r="U103" s="2">
        <v>9824</v>
      </c>
      <c r="V103" s="4">
        <v>1614627</v>
      </c>
    </row>
    <row r="104" spans="1:22" ht="13.5" thickBot="1" x14ac:dyDescent="0.35">
      <c r="A104" s="1" t="s">
        <v>97</v>
      </c>
      <c r="B104" s="2">
        <v>11082</v>
      </c>
      <c r="C104" s="2">
        <v>14211</v>
      </c>
      <c r="D104" s="2">
        <v>7934</v>
      </c>
      <c r="E104" s="2">
        <v>10174</v>
      </c>
      <c r="F104" s="2"/>
      <c r="G104" s="2"/>
      <c r="H104" s="2"/>
      <c r="I104" s="2"/>
      <c r="J104" s="2">
        <v>4538</v>
      </c>
      <c r="K104" s="2">
        <v>5820</v>
      </c>
      <c r="L104" s="2">
        <v>4538</v>
      </c>
      <c r="M104" s="2">
        <v>5820</v>
      </c>
      <c r="N104" s="2">
        <v>5015</v>
      </c>
      <c r="O104" s="2">
        <v>6431</v>
      </c>
      <c r="P104" s="2">
        <v>5541</v>
      </c>
      <c r="Q104" s="2">
        <v>7105</v>
      </c>
      <c r="R104" s="2">
        <v>3718</v>
      </c>
      <c r="S104" s="2">
        <v>4767</v>
      </c>
      <c r="T104" s="2">
        <v>6696</v>
      </c>
      <c r="U104" s="2">
        <v>8588</v>
      </c>
      <c r="V104" s="4">
        <v>137366</v>
      </c>
    </row>
    <row r="105" spans="1:22" ht="13.5" thickBot="1" x14ac:dyDescent="0.35">
      <c r="A105" s="1" t="s">
        <v>182</v>
      </c>
      <c r="B105" s="2">
        <v>5330</v>
      </c>
      <c r="C105" s="2">
        <v>6479</v>
      </c>
      <c r="D105" s="12" t="s">
        <v>23</v>
      </c>
      <c r="E105" s="12" t="s">
        <v>23</v>
      </c>
      <c r="F105" s="12" t="s">
        <v>23</v>
      </c>
      <c r="G105" s="12" t="s">
        <v>23</v>
      </c>
      <c r="H105" s="2">
        <v>1060</v>
      </c>
      <c r="I105" s="2">
        <v>1092</v>
      </c>
      <c r="J105" s="3" t="s">
        <v>23</v>
      </c>
      <c r="K105" s="3" t="s">
        <v>23</v>
      </c>
      <c r="L105" s="2">
        <v>2890</v>
      </c>
      <c r="M105" s="2">
        <v>3513</v>
      </c>
      <c r="N105" s="12" t="s">
        <v>23</v>
      </c>
      <c r="O105" s="12" t="s">
        <v>23</v>
      </c>
      <c r="P105" s="12" t="s">
        <v>23</v>
      </c>
      <c r="Q105" s="12" t="s">
        <v>23</v>
      </c>
      <c r="R105" s="2">
        <v>2890</v>
      </c>
      <c r="S105" s="2">
        <v>3513</v>
      </c>
      <c r="T105" s="12" t="s">
        <v>23</v>
      </c>
      <c r="U105" s="12" t="s">
        <v>23</v>
      </c>
      <c r="V105" s="4">
        <v>15987</v>
      </c>
    </row>
    <row r="106" spans="1:22" ht="13.5" thickBot="1" x14ac:dyDescent="0.35">
      <c r="A106" s="1" t="s">
        <v>175</v>
      </c>
      <c r="B106" s="2">
        <v>6086</v>
      </c>
      <c r="C106" s="2">
        <v>10129</v>
      </c>
      <c r="D106" s="12" t="s">
        <v>23</v>
      </c>
      <c r="E106" s="12" t="s">
        <v>23</v>
      </c>
      <c r="F106" s="12" t="s">
        <v>23</v>
      </c>
      <c r="G106" s="12" t="s">
        <v>23</v>
      </c>
      <c r="H106" s="12" t="s">
        <v>23</v>
      </c>
      <c r="I106" s="12" t="s">
        <v>23</v>
      </c>
      <c r="J106" s="12" t="s">
        <v>23</v>
      </c>
      <c r="K106" s="12" t="s">
        <v>23</v>
      </c>
      <c r="L106" s="2">
        <v>3934</v>
      </c>
      <c r="M106" s="2">
        <v>6103</v>
      </c>
      <c r="N106" s="2">
        <v>4371</v>
      </c>
      <c r="O106" s="2">
        <v>6781</v>
      </c>
      <c r="P106" s="2">
        <v>4808</v>
      </c>
      <c r="Q106" s="2">
        <v>7459</v>
      </c>
      <c r="R106" s="2">
        <v>2675</v>
      </c>
      <c r="S106" s="2">
        <v>4596</v>
      </c>
      <c r="T106" s="12" t="s">
        <v>23</v>
      </c>
      <c r="U106" s="12" t="s">
        <v>23</v>
      </c>
      <c r="V106" s="4">
        <v>204675</v>
      </c>
    </row>
    <row r="107" spans="1:22" ht="13.5" thickBot="1" x14ac:dyDescent="0.35">
      <c r="A107" s="1" t="s">
        <v>120</v>
      </c>
      <c r="B107" s="2">
        <v>10154</v>
      </c>
      <c r="C107" s="2">
        <v>13607</v>
      </c>
      <c r="D107" s="3" t="s">
        <v>23</v>
      </c>
      <c r="E107" s="3" t="s">
        <v>23</v>
      </c>
      <c r="F107" s="3" t="s">
        <v>23</v>
      </c>
      <c r="G107" s="3" t="s">
        <v>23</v>
      </c>
      <c r="H107" s="2">
        <v>3033</v>
      </c>
      <c r="I107" s="2">
        <v>3689</v>
      </c>
      <c r="J107" s="3" t="s">
        <v>23</v>
      </c>
      <c r="K107" s="3" t="s">
        <v>23</v>
      </c>
      <c r="L107" s="2">
        <v>5231</v>
      </c>
      <c r="M107" s="2">
        <v>6847</v>
      </c>
      <c r="N107" s="12" t="s">
        <v>23</v>
      </c>
      <c r="O107" s="12" t="s">
        <v>23</v>
      </c>
      <c r="P107" s="3" t="s">
        <v>23</v>
      </c>
      <c r="Q107" s="3" t="s">
        <v>23</v>
      </c>
      <c r="R107" s="2">
        <v>4040</v>
      </c>
      <c r="S107" s="2">
        <v>5288</v>
      </c>
      <c r="T107" s="12" t="s">
        <v>23</v>
      </c>
      <c r="U107" s="12" t="s">
        <v>23</v>
      </c>
      <c r="V107" s="4">
        <v>15536</v>
      </c>
    </row>
    <row r="108" spans="1:22" ht="13.5" thickBot="1" x14ac:dyDescent="0.35">
      <c r="A108" s="1" t="s">
        <v>131</v>
      </c>
      <c r="B108" s="2">
        <v>9856</v>
      </c>
      <c r="C108" s="2">
        <v>13580</v>
      </c>
      <c r="D108" s="3" t="s">
        <v>23</v>
      </c>
      <c r="E108" s="3" t="s">
        <v>23</v>
      </c>
      <c r="F108" s="2">
        <v>6164</v>
      </c>
      <c r="G108" s="2">
        <v>8286</v>
      </c>
      <c r="H108" s="3" t="s">
        <v>23</v>
      </c>
      <c r="I108" s="3" t="s">
        <v>23</v>
      </c>
      <c r="J108" s="3" t="s">
        <v>23</v>
      </c>
      <c r="K108" s="3" t="s">
        <v>23</v>
      </c>
      <c r="L108" s="2">
        <v>5584</v>
      </c>
      <c r="M108" s="2">
        <v>7509</v>
      </c>
      <c r="N108" s="12" t="s">
        <v>23</v>
      </c>
      <c r="O108" s="12" t="s">
        <v>23</v>
      </c>
      <c r="P108" s="3" t="s">
        <v>23</v>
      </c>
      <c r="Q108" s="3" t="s">
        <v>23</v>
      </c>
      <c r="R108" s="2">
        <v>3207</v>
      </c>
      <c r="S108" s="2">
        <v>4316</v>
      </c>
      <c r="T108" s="2">
        <v>5867</v>
      </c>
      <c r="U108" s="2">
        <v>7888</v>
      </c>
      <c r="V108" s="4">
        <v>47754</v>
      </c>
    </row>
    <row r="109" spans="1:22" ht="13.5" thickBot="1" x14ac:dyDescent="0.35">
      <c r="A109" s="1" t="s">
        <v>207</v>
      </c>
      <c r="B109" s="12" t="s">
        <v>200</v>
      </c>
      <c r="C109" s="12" t="s">
        <v>200</v>
      </c>
      <c r="D109" s="12" t="s">
        <v>200</v>
      </c>
      <c r="E109" s="12" t="s">
        <v>200</v>
      </c>
      <c r="F109" s="12" t="s">
        <v>200</v>
      </c>
      <c r="G109" s="12" t="s">
        <v>200</v>
      </c>
      <c r="H109" s="12" t="s">
        <v>200</v>
      </c>
      <c r="I109" s="12" t="s">
        <v>200</v>
      </c>
      <c r="J109" s="3" t="s">
        <v>200</v>
      </c>
      <c r="K109" s="3" t="s">
        <v>200</v>
      </c>
      <c r="L109" s="12" t="s">
        <v>200</v>
      </c>
      <c r="M109" s="12" t="s">
        <v>200</v>
      </c>
      <c r="N109" s="3" t="s">
        <v>200</v>
      </c>
      <c r="O109" s="3" t="s">
        <v>200</v>
      </c>
      <c r="P109" s="12" t="s">
        <v>200</v>
      </c>
      <c r="Q109" s="12" t="s">
        <v>200</v>
      </c>
      <c r="R109" s="12" t="s">
        <v>200</v>
      </c>
      <c r="S109" s="12" t="s">
        <v>200</v>
      </c>
      <c r="T109" s="12" t="s">
        <v>200</v>
      </c>
      <c r="U109" s="12" t="s">
        <v>200</v>
      </c>
      <c r="V109" s="4">
        <v>156074</v>
      </c>
    </row>
    <row r="110" spans="1:22" ht="13.5" thickBot="1" x14ac:dyDescent="0.35">
      <c r="A110" s="1" t="s">
        <v>78</v>
      </c>
      <c r="B110" s="2">
        <v>12267</v>
      </c>
      <c r="C110" s="2">
        <v>18400</v>
      </c>
      <c r="D110" s="12" t="s">
        <v>23</v>
      </c>
      <c r="E110" s="12" t="s">
        <v>23</v>
      </c>
      <c r="F110" s="2">
        <v>8299</v>
      </c>
      <c r="G110" s="2">
        <v>12448</v>
      </c>
      <c r="H110" s="2">
        <v>1831</v>
      </c>
      <c r="I110" s="2">
        <v>2248</v>
      </c>
      <c r="J110" s="2">
        <v>4982</v>
      </c>
      <c r="K110" s="2">
        <v>6114</v>
      </c>
      <c r="L110" s="2">
        <v>5543</v>
      </c>
      <c r="M110" s="2">
        <v>6803</v>
      </c>
      <c r="N110" s="2">
        <v>6295</v>
      </c>
      <c r="O110" s="2">
        <v>7726</v>
      </c>
      <c r="P110" s="2">
        <v>6205</v>
      </c>
      <c r="Q110" s="2">
        <v>9306</v>
      </c>
      <c r="R110" s="2">
        <v>4715</v>
      </c>
      <c r="S110" s="2">
        <v>5784</v>
      </c>
      <c r="T110" s="2">
        <v>7245</v>
      </c>
      <c r="U110" s="2">
        <v>10866</v>
      </c>
      <c r="V110" s="4">
        <v>67657</v>
      </c>
    </row>
    <row r="111" spans="1:22" ht="13.5" thickBot="1" x14ac:dyDescent="0.35">
      <c r="A111" s="1" t="s">
        <v>186</v>
      </c>
      <c r="B111" s="2">
        <v>5017</v>
      </c>
      <c r="C111" s="2">
        <v>5017</v>
      </c>
      <c r="D111" s="2">
        <v>4335</v>
      </c>
      <c r="E111" s="2">
        <v>4335</v>
      </c>
      <c r="F111" s="2"/>
      <c r="G111" s="2"/>
      <c r="H111" s="2"/>
      <c r="I111" s="2"/>
      <c r="J111" s="2"/>
      <c r="K111" s="2"/>
      <c r="L111" s="2"/>
      <c r="M111" s="2"/>
      <c r="N111" s="2"/>
      <c r="O111" s="2"/>
      <c r="P111" s="2"/>
      <c r="Q111" s="2"/>
      <c r="R111" s="2"/>
      <c r="S111" s="2"/>
      <c r="T111" s="2"/>
      <c r="U111" s="2"/>
      <c r="V111" s="4">
        <v>22281</v>
      </c>
    </row>
    <row r="112" spans="1:22" ht="13.5" thickBot="1" x14ac:dyDescent="0.35">
      <c r="A112" s="1" t="s">
        <v>48</v>
      </c>
      <c r="B112" s="2">
        <v>14739</v>
      </c>
      <c r="C112" s="2">
        <v>14739</v>
      </c>
      <c r="D112" s="2">
        <v>11552</v>
      </c>
      <c r="E112" s="2">
        <v>14428</v>
      </c>
      <c r="F112" s="2">
        <v>10210</v>
      </c>
      <c r="G112" s="2">
        <v>12751</v>
      </c>
      <c r="H112" s="2">
        <v>3802</v>
      </c>
      <c r="I112" s="2">
        <v>4740</v>
      </c>
      <c r="J112" s="2">
        <v>7226</v>
      </c>
      <c r="K112" s="2">
        <v>9024</v>
      </c>
      <c r="L112" s="2">
        <v>6231</v>
      </c>
      <c r="M112" s="2">
        <v>7781</v>
      </c>
      <c r="N112" s="2">
        <v>6877</v>
      </c>
      <c r="O112" s="2">
        <v>8589</v>
      </c>
      <c r="P112" s="2">
        <v>7591</v>
      </c>
      <c r="Q112" s="2">
        <v>9481</v>
      </c>
      <c r="R112" s="2">
        <v>4867</v>
      </c>
      <c r="S112" s="2">
        <v>6079</v>
      </c>
      <c r="T112" s="2">
        <v>7591</v>
      </c>
      <c r="U112" s="2">
        <v>9481</v>
      </c>
      <c r="V112" s="4">
        <v>66912</v>
      </c>
    </row>
    <row r="113" spans="1:22" ht="13.5" thickBot="1" x14ac:dyDescent="0.35">
      <c r="A113" s="1" t="s">
        <v>65</v>
      </c>
      <c r="B113" s="2">
        <v>13151</v>
      </c>
      <c r="C113" s="2">
        <v>16439</v>
      </c>
      <c r="D113" s="2">
        <v>10959</v>
      </c>
      <c r="E113" s="2">
        <v>13699</v>
      </c>
      <c r="F113" s="2">
        <v>9058</v>
      </c>
      <c r="G113" s="2">
        <v>11322</v>
      </c>
      <c r="H113" s="2">
        <v>3786</v>
      </c>
      <c r="I113" s="2">
        <v>4728</v>
      </c>
      <c r="J113" s="2">
        <v>5183</v>
      </c>
      <c r="K113" s="2">
        <v>7208</v>
      </c>
      <c r="L113" s="2">
        <v>5078</v>
      </c>
      <c r="M113" s="2">
        <v>6348</v>
      </c>
      <c r="N113" s="2"/>
      <c r="O113" s="2"/>
      <c r="P113" s="2">
        <v>5906</v>
      </c>
      <c r="Q113" s="2">
        <v>7363</v>
      </c>
      <c r="R113" s="2">
        <v>4319</v>
      </c>
      <c r="S113" s="2">
        <v>5394</v>
      </c>
      <c r="T113" s="2">
        <v>7226</v>
      </c>
      <c r="U113" s="2">
        <v>9032</v>
      </c>
      <c r="V113" s="4">
        <v>145306</v>
      </c>
    </row>
    <row r="114" spans="1:22" ht="13.5" thickBot="1" x14ac:dyDescent="0.35">
      <c r="A114" s="1" t="s">
        <v>142</v>
      </c>
      <c r="B114" s="2">
        <v>9256</v>
      </c>
      <c r="C114" s="2">
        <v>11762</v>
      </c>
      <c r="D114" s="12" t="s">
        <v>23</v>
      </c>
      <c r="E114" s="12" t="s">
        <v>23</v>
      </c>
      <c r="F114" s="12" t="s">
        <v>23</v>
      </c>
      <c r="G114" s="12" t="s">
        <v>23</v>
      </c>
      <c r="H114" s="12" t="s">
        <v>23</v>
      </c>
      <c r="I114" s="12" t="s">
        <v>23</v>
      </c>
      <c r="J114" s="3" t="s">
        <v>23</v>
      </c>
      <c r="K114" s="3" t="s">
        <v>23</v>
      </c>
      <c r="L114" s="12" t="s">
        <v>23</v>
      </c>
      <c r="M114" s="12" t="s">
        <v>23</v>
      </c>
      <c r="N114" s="2">
        <v>5256</v>
      </c>
      <c r="O114" s="2">
        <v>6675</v>
      </c>
      <c r="P114" s="12" t="s">
        <v>23</v>
      </c>
      <c r="Q114" s="12" t="s">
        <v>23</v>
      </c>
      <c r="R114" s="2">
        <v>4263</v>
      </c>
      <c r="S114" s="2">
        <v>5415</v>
      </c>
      <c r="T114" s="2">
        <v>5256</v>
      </c>
      <c r="U114" s="2">
        <v>6675</v>
      </c>
      <c r="V114" s="4">
        <v>31073</v>
      </c>
    </row>
    <row r="115" spans="1:22" ht="13.5" thickBot="1" x14ac:dyDescent="0.35">
      <c r="A115" s="1" t="s">
        <v>54</v>
      </c>
      <c r="B115" s="2">
        <v>14250</v>
      </c>
      <c r="C115" s="2">
        <v>14250</v>
      </c>
      <c r="D115" s="2">
        <v>8008</v>
      </c>
      <c r="E115" s="2">
        <v>10244</v>
      </c>
      <c r="F115" s="2">
        <v>3468</v>
      </c>
      <c r="G115" s="2">
        <v>4437</v>
      </c>
      <c r="H115" s="2">
        <v>2976</v>
      </c>
      <c r="I115" s="2">
        <v>3807</v>
      </c>
      <c r="J115" s="2">
        <v>5664</v>
      </c>
      <c r="K115" s="2">
        <v>7246</v>
      </c>
      <c r="L115" s="2">
        <v>4815</v>
      </c>
      <c r="M115" s="2">
        <v>6160</v>
      </c>
      <c r="N115" s="2">
        <v>5664</v>
      </c>
      <c r="O115" s="2">
        <v>7246</v>
      </c>
      <c r="P115" s="2"/>
      <c r="Q115" s="2"/>
      <c r="R115" s="2">
        <v>3920</v>
      </c>
      <c r="S115" s="2">
        <v>5015</v>
      </c>
      <c r="T115" s="2">
        <v>6229</v>
      </c>
      <c r="U115" s="2">
        <v>7969</v>
      </c>
      <c r="V115" s="4">
        <v>51173</v>
      </c>
    </row>
    <row r="116" spans="1:22" ht="13.5" thickBot="1" x14ac:dyDescent="0.35">
      <c r="A116" s="1" t="s">
        <v>121</v>
      </c>
      <c r="B116" s="2">
        <v>10124</v>
      </c>
      <c r="C116" s="2">
        <v>12301</v>
      </c>
      <c r="D116" s="2">
        <v>8001</v>
      </c>
      <c r="E116" s="2">
        <v>9991</v>
      </c>
      <c r="F116" s="2">
        <v>6757</v>
      </c>
      <c r="G116" s="2">
        <v>8438</v>
      </c>
      <c r="H116" s="2">
        <v>3069</v>
      </c>
      <c r="I116" s="2">
        <v>4226</v>
      </c>
      <c r="J116" s="2"/>
      <c r="K116" s="2"/>
      <c r="L116" s="2">
        <v>4999</v>
      </c>
      <c r="M116" s="2">
        <v>6242</v>
      </c>
      <c r="N116" s="2">
        <v>5509</v>
      </c>
      <c r="O116" s="2">
        <v>6881</v>
      </c>
      <c r="P116" s="2">
        <v>6075</v>
      </c>
      <c r="Q116" s="2">
        <v>7587</v>
      </c>
      <c r="R116" s="2">
        <v>4418</v>
      </c>
      <c r="S116" s="2">
        <v>5517</v>
      </c>
      <c r="T116" s="2">
        <v>7242</v>
      </c>
      <c r="U116" s="2">
        <v>9045</v>
      </c>
      <c r="V116" s="4">
        <v>201687</v>
      </c>
    </row>
    <row r="117" spans="1:22" ht="13.5" thickBot="1" x14ac:dyDescent="0.35">
      <c r="A117" s="1" t="s">
        <v>36</v>
      </c>
      <c r="B117" s="2">
        <v>16197</v>
      </c>
      <c r="C117" s="2">
        <v>16197</v>
      </c>
      <c r="D117" s="2">
        <v>12752</v>
      </c>
      <c r="E117" s="2">
        <v>12752</v>
      </c>
      <c r="F117" s="2">
        <v>8021</v>
      </c>
      <c r="G117" s="2">
        <v>9750</v>
      </c>
      <c r="H117" s="2">
        <v>4936</v>
      </c>
      <c r="I117" s="2">
        <v>5997</v>
      </c>
      <c r="J117" s="12" t="s">
        <v>23</v>
      </c>
      <c r="K117" s="12" t="s">
        <v>23</v>
      </c>
      <c r="L117" s="12" t="s">
        <v>23</v>
      </c>
      <c r="M117" s="12" t="s">
        <v>23</v>
      </c>
      <c r="N117" s="2">
        <v>6940</v>
      </c>
      <c r="O117" s="2">
        <v>8436</v>
      </c>
      <c r="P117" s="12" t="s">
        <v>23</v>
      </c>
      <c r="Q117" s="12" t="s">
        <v>23</v>
      </c>
      <c r="R117" s="2">
        <v>5694</v>
      </c>
      <c r="S117" s="2">
        <v>6917</v>
      </c>
      <c r="T117" s="12" t="s">
        <v>23</v>
      </c>
      <c r="U117" s="12" t="s">
        <v>23</v>
      </c>
      <c r="V117" s="4">
        <v>78371</v>
      </c>
    </row>
    <row r="118" spans="1:22" ht="13.5" thickBot="1" x14ac:dyDescent="0.35">
      <c r="A118" s="1" t="s">
        <v>180</v>
      </c>
      <c r="B118" s="2">
        <v>5410</v>
      </c>
      <c r="C118" s="2">
        <v>6580</v>
      </c>
      <c r="D118" s="3" t="s">
        <v>23</v>
      </c>
      <c r="E118" s="3" t="s">
        <v>23</v>
      </c>
      <c r="F118" s="12" t="s">
        <v>23</v>
      </c>
      <c r="G118" s="12" t="s">
        <v>23</v>
      </c>
      <c r="H118" s="12" t="s">
        <v>23</v>
      </c>
      <c r="I118" s="12" t="s">
        <v>23</v>
      </c>
      <c r="J118" s="12" t="s">
        <v>23</v>
      </c>
      <c r="K118" s="12" t="s">
        <v>23</v>
      </c>
      <c r="L118" s="12" t="s">
        <v>23</v>
      </c>
      <c r="M118" s="12" t="s">
        <v>23</v>
      </c>
      <c r="N118" s="12" t="s">
        <v>23</v>
      </c>
      <c r="O118" s="12" t="s">
        <v>23</v>
      </c>
      <c r="P118" s="12" t="s">
        <v>23</v>
      </c>
      <c r="Q118" s="12" t="s">
        <v>23</v>
      </c>
      <c r="R118" s="12" t="s">
        <v>23</v>
      </c>
      <c r="S118" s="12" t="s">
        <v>23</v>
      </c>
      <c r="T118" s="3" t="s">
        <v>23</v>
      </c>
      <c r="U118" s="3" t="s">
        <v>23</v>
      </c>
      <c r="V118" s="4">
        <v>21305</v>
      </c>
    </row>
    <row r="119" spans="1:22" ht="13.5" thickBot="1" x14ac:dyDescent="0.35">
      <c r="A119" s="1" t="s">
        <v>25</v>
      </c>
      <c r="B119" s="2">
        <f>120858/12</f>
        <v>10071.5</v>
      </c>
      <c r="C119" s="2">
        <f>161961/12</f>
        <v>13496.75</v>
      </c>
      <c r="D119" s="3" t="s">
        <v>23</v>
      </c>
      <c r="E119" s="3" t="s">
        <v>23</v>
      </c>
      <c r="F119" s="3" t="s">
        <v>23</v>
      </c>
      <c r="G119" s="3" t="s">
        <v>23</v>
      </c>
      <c r="H119" s="3" t="s">
        <v>23</v>
      </c>
      <c r="I119" s="3" t="s">
        <v>23</v>
      </c>
      <c r="J119" s="3" t="s">
        <v>23</v>
      </c>
      <c r="K119" s="3" t="s">
        <v>23</v>
      </c>
      <c r="L119" s="2">
        <v>4678</v>
      </c>
      <c r="M119" s="2">
        <v>5687</v>
      </c>
      <c r="N119" s="2">
        <v>5164</v>
      </c>
      <c r="O119" s="2">
        <v>6277</v>
      </c>
      <c r="P119" s="3" t="s">
        <v>23</v>
      </c>
      <c r="Q119" s="3" t="s">
        <v>23</v>
      </c>
      <c r="R119" s="2">
        <v>3655</v>
      </c>
      <c r="S119" s="2">
        <v>4442</v>
      </c>
      <c r="T119" s="2">
        <v>7669</v>
      </c>
      <c r="U119" s="2">
        <v>9319</v>
      </c>
      <c r="V119" s="4">
        <v>151319</v>
      </c>
    </row>
    <row r="120" spans="1:22" ht="13.5" thickBot="1" x14ac:dyDescent="0.35">
      <c r="A120" s="1" t="s">
        <v>176</v>
      </c>
      <c r="B120" s="2">
        <v>5708</v>
      </c>
      <c r="C120" s="2">
        <v>6965</v>
      </c>
      <c r="D120" s="12" t="s">
        <v>23</v>
      </c>
      <c r="E120" s="12" t="s">
        <v>23</v>
      </c>
      <c r="F120" s="12" t="s">
        <v>23</v>
      </c>
      <c r="G120" s="12" t="s">
        <v>23</v>
      </c>
      <c r="H120" s="12" t="s">
        <v>23</v>
      </c>
      <c r="I120" s="12" t="s">
        <v>23</v>
      </c>
      <c r="J120" s="12" t="s">
        <v>23</v>
      </c>
      <c r="K120" s="12" t="s">
        <v>23</v>
      </c>
      <c r="L120" s="12" t="s">
        <v>23</v>
      </c>
      <c r="M120" s="12" t="s">
        <v>23</v>
      </c>
      <c r="N120" s="12" t="s">
        <v>23</v>
      </c>
      <c r="O120" s="12" t="s">
        <v>23</v>
      </c>
      <c r="P120" s="12" t="s">
        <v>23</v>
      </c>
      <c r="Q120" s="12" t="s">
        <v>23</v>
      </c>
      <c r="R120" s="2"/>
      <c r="S120" s="2"/>
      <c r="T120" s="12" t="s">
        <v>23</v>
      </c>
      <c r="U120" s="12" t="s">
        <v>23</v>
      </c>
      <c r="V120" s="4">
        <v>59571</v>
      </c>
    </row>
    <row r="121" spans="1:22" ht="13.5" thickBot="1" x14ac:dyDescent="0.35">
      <c r="A121" s="1" t="s">
        <v>123</v>
      </c>
      <c r="B121" s="2">
        <v>10012</v>
      </c>
      <c r="C121" s="2">
        <v>14195</v>
      </c>
      <c r="D121" s="2">
        <v>8158</v>
      </c>
      <c r="E121" s="2">
        <v>11004</v>
      </c>
      <c r="F121" s="2">
        <v>5872</v>
      </c>
      <c r="G121" s="2">
        <v>7918</v>
      </c>
      <c r="H121" s="2">
        <v>2778</v>
      </c>
      <c r="I121" s="2">
        <v>3747</v>
      </c>
      <c r="J121" s="2">
        <v>4598</v>
      </c>
      <c r="K121" s="2">
        <v>6203</v>
      </c>
      <c r="L121" s="2">
        <v>4121</v>
      </c>
      <c r="M121" s="2">
        <v>5558</v>
      </c>
      <c r="N121" s="2">
        <v>4598</v>
      </c>
      <c r="O121" s="2">
        <v>6203</v>
      </c>
      <c r="P121" s="2">
        <v>4858</v>
      </c>
      <c r="Q121" s="2">
        <v>6551</v>
      </c>
      <c r="R121" s="2">
        <v>3023</v>
      </c>
      <c r="S121" s="2">
        <v>4079</v>
      </c>
      <c r="T121" s="2">
        <v>3711</v>
      </c>
      <c r="U121" s="2">
        <v>5005</v>
      </c>
      <c r="V121" s="4">
        <v>175131</v>
      </c>
    </row>
    <row r="122" spans="1:22" ht="13.5" thickBot="1" x14ac:dyDescent="0.35">
      <c r="A122" s="1" t="s">
        <v>50</v>
      </c>
      <c r="B122" s="2">
        <v>14655</v>
      </c>
      <c r="C122" s="2">
        <v>14665</v>
      </c>
      <c r="D122" s="2">
        <v>8897</v>
      </c>
      <c r="E122" s="2">
        <v>9119</v>
      </c>
      <c r="F122" s="12" t="s">
        <v>23</v>
      </c>
      <c r="G122" s="12" t="s">
        <v>23</v>
      </c>
      <c r="H122" s="2">
        <v>4087</v>
      </c>
      <c r="I122" s="2">
        <v>5083</v>
      </c>
      <c r="J122" s="2">
        <v>6064</v>
      </c>
      <c r="K122" s="2">
        <v>6216</v>
      </c>
      <c r="L122" s="2">
        <v>2052</v>
      </c>
      <c r="M122" s="2">
        <v>2052</v>
      </c>
      <c r="N122" s="2">
        <v>4853</v>
      </c>
      <c r="O122" s="2">
        <v>4853</v>
      </c>
      <c r="P122" s="2">
        <v>6427</v>
      </c>
      <c r="Q122" s="2">
        <v>6589</v>
      </c>
      <c r="R122" s="2">
        <v>1900</v>
      </c>
      <c r="S122" s="2">
        <v>1900</v>
      </c>
      <c r="T122" s="12" t="s">
        <v>23</v>
      </c>
      <c r="U122" s="12" t="s">
        <v>23</v>
      </c>
      <c r="V122" s="4">
        <v>18799</v>
      </c>
    </row>
    <row r="123" spans="1:22" ht="13.5" thickBot="1" x14ac:dyDescent="0.35">
      <c r="A123" s="1" t="s">
        <v>146</v>
      </c>
      <c r="B123" s="2">
        <v>9042</v>
      </c>
      <c r="C123" s="2">
        <v>12788</v>
      </c>
      <c r="D123" s="12" t="s">
        <v>23</v>
      </c>
      <c r="E123" s="12" t="s">
        <v>23</v>
      </c>
      <c r="F123" s="12" t="s">
        <v>23</v>
      </c>
      <c r="G123" s="12" t="s">
        <v>23</v>
      </c>
      <c r="H123" s="2">
        <v>3394</v>
      </c>
      <c r="I123" s="2">
        <v>3871</v>
      </c>
      <c r="J123" s="3" t="s">
        <v>23</v>
      </c>
      <c r="K123" s="3" t="s">
        <v>23</v>
      </c>
      <c r="L123" s="12" t="s">
        <v>23</v>
      </c>
      <c r="M123" s="12" t="s">
        <v>23</v>
      </c>
      <c r="N123" s="2">
        <v>5069</v>
      </c>
      <c r="O123" s="2">
        <v>6546</v>
      </c>
      <c r="P123" s="2">
        <v>5776</v>
      </c>
      <c r="Q123" s="2">
        <v>7452</v>
      </c>
      <c r="R123" s="12" t="s">
        <v>23</v>
      </c>
      <c r="S123" s="12" t="s">
        <v>23</v>
      </c>
      <c r="T123" s="2">
        <v>4992</v>
      </c>
      <c r="U123" s="2">
        <v>6076</v>
      </c>
      <c r="V123" s="4">
        <v>66484</v>
      </c>
    </row>
    <row r="124" spans="1:22" ht="13.5" thickBot="1" x14ac:dyDescent="0.35">
      <c r="A124" s="1" t="s">
        <v>53</v>
      </c>
      <c r="B124" s="2">
        <v>14355</v>
      </c>
      <c r="C124" s="2">
        <v>19320</v>
      </c>
      <c r="D124" s="12" t="s">
        <v>23</v>
      </c>
      <c r="E124" s="12" t="s">
        <v>23</v>
      </c>
      <c r="F124" s="2">
        <v>11189</v>
      </c>
      <c r="G124" s="2">
        <v>13422</v>
      </c>
      <c r="H124" s="2">
        <v>4857</v>
      </c>
      <c r="I124" s="2">
        <v>5901</v>
      </c>
      <c r="J124" s="2">
        <v>6956</v>
      </c>
      <c r="K124" s="2">
        <v>8455</v>
      </c>
      <c r="L124" s="2">
        <v>6549</v>
      </c>
      <c r="M124" s="2">
        <v>7961</v>
      </c>
      <c r="N124" s="2">
        <v>7200</v>
      </c>
      <c r="O124" s="2">
        <v>8756</v>
      </c>
      <c r="P124" s="12" t="s">
        <v>23</v>
      </c>
      <c r="Q124" s="12" t="s">
        <v>23</v>
      </c>
      <c r="R124" s="2">
        <v>5876</v>
      </c>
      <c r="S124" s="2">
        <v>7142</v>
      </c>
      <c r="T124" s="2">
        <v>11189</v>
      </c>
      <c r="U124" s="2">
        <v>13422</v>
      </c>
      <c r="V124" s="4">
        <v>85182</v>
      </c>
    </row>
    <row r="125" spans="1:22" ht="13.5" thickBot="1" x14ac:dyDescent="0.35">
      <c r="A125" s="1" t="s">
        <v>103</v>
      </c>
      <c r="B125" s="2">
        <v>10728</v>
      </c>
      <c r="C125" s="2">
        <v>17078</v>
      </c>
      <c r="D125" s="2"/>
      <c r="E125" s="2"/>
      <c r="F125" s="2">
        <v>7158</v>
      </c>
      <c r="G125" s="2">
        <v>8657</v>
      </c>
      <c r="H125" s="2"/>
      <c r="I125" s="2"/>
      <c r="J125" s="2">
        <v>4274</v>
      </c>
      <c r="K125" s="2">
        <v>5197</v>
      </c>
      <c r="L125" s="2">
        <v>5077</v>
      </c>
      <c r="M125" s="2">
        <v>6047</v>
      </c>
      <c r="N125" s="2">
        <v>5543</v>
      </c>
      <c r="O125" s="2">
        <v>6628</v>
      </c>
      <c r="P125" s="2"/>
      <c r="Q125" s="2"/>
      <c r="R125" s="2">
        <v>3612</v>
      </c>
      <c r="S125" s="2">
        <v>5434</v>
      </c>
      <c r="T125" s="2">
        <v>6670</v>
      </c>
      <c r="U125" s="2">
        <v>8056</v>
      </c>
      <c r="V125" s="4">
        <v>110130</v>
      </c>
    </row>
    <row r="126" spans="1:22" ht="13.5" thickBot="1" x14ac:dyDescent="0.35">
      <c r="A126" s="1" t="s">
        <v>205</v>
      </c>
      <c r="B126" s="12" t="s">
        <v>200</v>
      </c>
      <c r="C126" s="12" t="s">
        <v>200</v>
      </c>
      <c r="D126" s="12" t="s">
        <v>200</v>
      </c>
      <c r="E126" s="12" t="s">
        <v>200</v>
      </c>
      <c r="F126" s="12" t="s">
        <v>200</v>
      </c>
      <c r="G126" s="12" t="s">
        <v>200</v>
      </c>
      <c r="H126" s="12" t="s">
        <v>200</v>
      </c>
      <c r="I126" s="12" t="s">
        <v>200</v>
      </c>
      <c r="J126" s="12" t="s">
        <v>200</v>
      </c>
      <c r="K126" s="12" t="s">
        <v>200</v>
      </c>
      <c r="L126" s="12" t="s">
        <v>200</v>
      </c>
      <c r="M126" s="12" t="s">
        <v>200</v>
      </c>
      <c r="N126" s="12" t="s">
        <v>200</v>
      </c>
      <c r="O126" s="12" t="s">
        <v>200</v>
      </c>
      <c r="P126" s="12" t="s">
        <v>200</v>
      </c>
      <c r="Q126" s="12" t="s">
        <v>200</v>
      </c>
      <c r="R126" s="12" t="s">
        <v>200</v>
      </c>
      <c r="S126" s="12" t="s">
        <v>200</v>
      </c>
      <c r="T126" s="12" t="s">
        <v>200</v>
      </c>
      <c r="U126" s="12" t="s">
        <v>200</v>
      </c>
      <c r="V126" s="4">
        <v>1367182</v>
      </c>
    </row>
    <row r="127" spans="1:22" ht="13.5" thickBot="1" x14ac:dyDescent="0.35">
      <c r="A127" s="1" t="s">
        <v>96</v>
      </c>
      <c r="B127" s="2">
        <v>11084</v>
      </c>
      <c r="C127" s="2">
        <v>15928</v>
      </c>
      <c r="D127" s="2">
        <v>9611</v>
      </c>
      <c r="E127" s="2">
        <v>13434</v>
      </c>
      <c r="F127" s="2"/>
      <c r="G127" s="2"/>
      <c r="H127" s="2"/>
      <c r="I127" s="2"/>
      <c r="J127" s="2">
        <v>5318</v>
      </c>
      <c r="K127" s="2">
        <v>7124</v>
      </c>
      <c r="L127" s="2">
        <v>4596</v>
      </c>
      <c r="M127" s="2">
        <v>6464</v>
      </c>
      <c r="N127" s="2">
        <v>4167</v>
      </c>
      <c r="O127" s="2">
        <v>5065</v>
      </c>
      <c r="P127" s="2">
        <v>5056</v>
      </c>
      <c r="Q127" s="2">
        <v>7110</v>
      </c>
      <c r="R127" s="2">
        <v>3779</v>
      </c>
      <c r="S127" s="2">
        <v>4596</v>
      </c>
      <c r="T127" s="2">
        <v>7409</v>
      </c>
      <c r="U127" s="2">
        <v>11420</v>
      </c>
      <c r="V127" s="4">
        <v>324302</v>
      </c>
    </row>
    <row r="128" spans="1:22" ht="13.5" thickBot="1" x14ac:dyDescent="0.35">
      <c r="A128" s="1" t="s">
        <v>162</v>
      </c>
      <c r="B128" s="2">
        <v>7680</v>
      </c>
      <c r="C128" s="2">
        <v>10293</v>
      </c>
      <c r="D128" s="12" t="s">
        <v>23</v>
      </c>
      <c r="E128" s="12" t="s">
        <v>23</v>
      </c>
      <c r="F128" s="2">
        <v>5687</v>
      </c>
      <c r="G128" s="2">
        <v>7609</v>
      </c>
      <c r="H128" s="2">
        <v>2841</v>
      </c>
      <c r="I128" s="2">
        <v>4397</v>
      </c>
      <c r="J128" s="3" t="s">
        <v>23</v>
      </c>
      <c r="K128" s="3" t="s">
        <v>23</v>
      </c>
      <c r="L128" s="2">
        <v>3980</v>
      </c>
      <c r="M128" s="2">
        <v>5600</v>
      </c>
      <c r="N128" s="3" t="s">
        <v>23</v>
      </c>
      <c r="O128" s="3" t="s">
        <v>23</v>
      </c>
      <c r="P128" s="2">
        <v>4738</v>
      </c>
      <c r="Q128" s="2">
        <v>6160</v>
      </c>
      <c r="R128" s="2">
        <v>3569</v>
      </c>
      <c r="S128" s="2">
        <v>5022</v>
      </c>
      <c r="T128" s="3" t="s">
        <v>23</v>
      </c>
      <c r="U128" s="3" t="s">
        <v>23</v>
      </c>
      <c r="V128" s="4">
        <v>146875</v>
      </c>
    </row>
    <row r="129" spans="1:22" ht="13.5" thickBot="1" x14ac:dyDescent="0.35">
      <c r="A129" s="1" t="s">
        <v>41</v>
      </c>
      <c r="B129" s="2">
        <v>15483</v>
      </c>
      <c r="C129" s="2">
        <v>21525</v>
      </c>
      <c r="D129" s="2">
        <v>8356</v>
      </c>
      <c r="E129" s="2">
        <v>15237</v>
      </c>
      <c r="F129" s="2">
        <v>8356</v>
      </c>
      <c r="G129" s="2">
        <v>15237</v>
      </c>
      <c r="H129" s="2">
        <v>3085</v>
      </c>
      <c r="I129" s="2">
        <v>4134</v>
      </c>
      <c r="J129" s="2">
        <v>3945</v>
      </c>
      <c r="K129" s="2">
        <v>6450</v>
      </c>
      <c r="L129" s="2">
        <v>5290</v>
      </c>
      <c r="M129" s="2">
        <v>7089</v>
      </c>
      <c r="N129" s="2">
        <v>6384</v>
      </c>
      <c r="O129" s="2">
        <v>8555</v>
      </c>
      <c r="P129" s="2">
        <v>6919</v>
      </c>
      <c r="Q129" s="2">
        <v>9273</v>
      </c>
      <c r="R129" s="2">
        <v>3387</v>
      </c>
      <c r="S129" s="2">
        <v>4538</v>
      </c>
      <c r="T129" s="2">
        <v>8356</v>
      </c>
      <c r="U129" s="2">
        <v>15237</v>
      </c>
      <c r="V129" s="4">
        <v>1478711</v>
      </c>
    </row>
    <row r="130" spans="1:22" ht="13.5" thickBot="1" x14ac:dyDescent="0.35">
      <c r="A130" s="1" t="s">
        <v>85</v>
      </c>
      <c r="B130" s="2">
        <v>11771</v>
      </c>
      <c r="C130" s="2">
        <v>14309</v>
      </c>
      <c r="D130" s="2">
        <v>7192</v>
      </c>
      <c r="E130" s="2">
        <v>9179</v>
      </c>
      <c r="F130" s="2">
        <v>6554</v>
      </c>
      <c r="G130" s="2">
        <v>8367</v>
      </c>
      <c r="H130" s="2">
        <v>2943</v>
      </c>
      <c r="I130" s="2">
        <v>3756</v>
      </c>
      <c r="J130" s="2">
        <v>5032</v>
      </c>
      <c r="K130" s="2">
        <v>6424</v>
      </c>
      <c r="L130" s="2">
        <v>4202</v>
      </c>
      <c r="M130" s="2">
        <v>5362</v>
      </c>
      <c r="N130" s="3" t="s">
        <v>23</v>
      </c>
      <c r="O130" s="3" t="s">
        <v>23</v>
      </c>
      <c r="P130" s="2">
        <v>4521</v>
      </c>
      <c r="Q130" s="2">
        <v>5770</v>
      </c>
      <c r="R130" s="2">
        <v>3341</v>
      </c>
      <c r="S130" s="2">
        <v>4264</v>
      </c>
      <c r="T130" s="2">
        <v>6523</v>
      </c>
      <c r="U130" s="2">
        <v>8326</v>
      </c>
      <c r="V130" s="4">
        <v>160206</v>
      </c>
    </row>
    <row r="131" spans="1:22" ht="13.5" thickBot="1" x14ac:dyDescent="0.35">
      <c r="A131" s="1" t="s">
        <v>87</v>
      </c>
      <c r="B131" s="2">
        <v>11614</v>
      </c>
      <c r="C131" s="2">
        <v>11614</v>
      </c>
      <c r="D131" s="2"/>
      <c r="E131" s="2"/>
      <c r="F131" s="2"/>
      <c r="G131" s="2"/>
      <c r="H131" s="2">
        <v>4066</v>
      </c>
      <c r="I131" s="2">
        <v>4942</v>
      </c>
      <c r="J131" s="2"/>
      <c r="K131" s="2"/>
      <c r="L131" s="2">
        <v>5226</v>
      </c>
      <c r="M131" s="2">
        <v>6353</v>
      </c>
      <c r="N131" s="2">
        <v>5852</v>
      </c>
      <c r="O131" s="2">
        <v>7112</v>
      </c>
      <c r="P131" s="2"/>
      <c r="Q131" s="2"/>
      <c r="R131" s="2">
        <v>4372</v>
      </c>
      <c r="S131" s="2">
        <v>5315</v>
      </c>
      <c r="T131" s="2"/>
      <c r="U131" s="2"/>
      <c r="V131" s="4">
        <v>12689</v>
      </c>
    </row>
    <row r="132" spans="1:22" ht="13.5" thickBot="1" x14ac:dyDescent="0.35">
      <c r="A132" s="1" t="s">
        <v>137</v>
      </c>
      <c r="B132" s="2">
        <v>9454</v>
      </c>
      <c r="C132" s="2">
        <v>9454</v>
      </c>
      <c r="D132" s="3" t="s">
        <v>23</v>
      </c>
      <c r="E132" s="3" t="s">
        <v>23</v>
      </c>
      <c r="F132" s="3" t="s">
        <v>23</v>
      </c>
      <c r="G132" s="3" t="s">
        <v>23</v>
      </c>
      <c r="H132" s="2">
        <v>3657</v>
      </c>
      <c r="I132" s="2">
        <v>3657</v>
      </c>
      <c r="J132" s="3" t="s">
        <v>23</v>
      </c>
      <c r="K132" s="3" t="s">
        <v>23</v>
      </c>
      <c r="L132" s="2">
        <v>3564</v>
      </c>
      <c r="M132" s="2">
        <v>3564</v>
      </c>
      <c r="N132" s="2">
        <v>5075</v>
      </c>
      <c r="O132" s="2">
        <v>5075</v>
      </c>
      <c r="P132" s="3" t="s">
        <v>23</v>
      </c>
      <c r="Q132" s="3" t="s">
        <v>23</v>
      </c>
      <c r="R132" s="2">
        <v>4278</v>
      </c>
      <c r="S132" s="2">
        <v>4278</v>
      </c>
      <c r="T132" s="3" t="s">
        <v>23</v>
      </c>
      <c r="U132" s="3" t="s">
        <v>23</v>
      </c>
      <c r="V132" s="4">
        <v>61375</v>
      </c>
    </row>
    <row r="133" spans="1:22" ht="13.5" thickBot="1" x14ac:dyDescent="0.35">
      <c r="A133" s="1" t="s">
        <v>24</v>
      </c>
      <c r="B133" s="2">
        <f>152967/12</f>
        <v>12747.25</v>
      </c>
      <c r="C133" s="2">
        <f>265719/12</f>
        <v>22143.25</v>
      </c>
      <c r="D133" s="12" t="s">
        <v>23</v>
      </c>
      <c r="E133" s="2">
        <f>194337/12</f>
        <v>16194.75</v>
      </c>
      <c r="F133" s="2">
        <f>75948/12</f>
        <v>6329</v>
      </c>
      <c r="G133" s="2">
        <f>109195/12</f>
        <v>9099.5833333333339</v>
      </c>
      <c r="H133" s="12" t="s">
        <v>23</v>
      </c>
      <c r="I133" s="12" t="s">
        <v>23</v>
      </c>
      <c r="J133" s="2">
        <f>61575/12</f>
        <v>5131.25</v>
      </c>
      <c r="K133" s="2">
        <f>87135/12</f>
        <v>7261.25</v>
      </c>
      <c r="L133" s="2">
        <f>46948/12</f>
        <v>3912.3333333333335</v>
      </c>
      <c r="M133" s="2">
        <f>69552/12</f>
        <v>5796</v>
      </c>
      <c r="N133" s="2">
        <f>54968/12</f>
        <v>4580.666666666667</v>
      </c>
      <c r="O133" s="2">
        <f>80331/12</f>
        <v>6694.25</v>
      </c>
      <c r="P133" s="2">
        <v>3481</v>
      </c>
      <c r="Q133" s="2">
        <v>4791</v>
      </c>
      <c r="R133" s="2">
        <f>37623/12</f>
        <v>3135.25</v>
      </c>
      <c r="S133" s="2">
        <f>57483/12</f>
        <v>4790.25</v>
      </c>
      <c r="T133" s="12" t="s">
        <v>23</v>
      </c>
      <c r="U133" s="12" t="s">
        <v>23</v>
      </c>
      <c r="V133" s="4">
        <v>1271448</v>
      </c>
    </row>
    <row r="134" spans="1:22" ht="13.5" thickBot="1" x14ac:dyDescent="0.35">
      <c r="A134" s="1" t="s">
        <v>115</v>
      </c>
      <c r="B134" s="2">
        <v>10278</v>
      </c>
      <c r="C134" s="2">
        <v>12493</v>
      </c>
      <c r="D134" s="2"/>
      <c r="E134" s="2"/>
      <c r="F134" s="3" t="s">
        <v>23</v>
      </c>
      <c r="G134" s="3" t="s">
        <v>23</v>
      </c>
      <c r="H134" s="3" t="s">
        <v>23</v>
      </c>
      <c r="I134" s="3" t="s">
        <v>23</v>
      </c>
      <c r="J134" s="2">
        <v>4864</v>
      </c>
      <c r="K134" s="2">
        <v>5912</v>
      </c>
      <c r="L134" s="2">
        <v>3984</v>
      </c>
      <c r="M134" s="2">
        <v>4843</v>
      </c>
      <c r="N134" s="3" t="s">
        <v>23</v>
      </c>
      <c r="O134" s="3" t="s">
        <v>23</v>
      </c>
      <c r="P134" s="3" t="s">
        <v>23</v>
      </c>
      <c r="Q134" s="3" t="s">
        <v>23</v>
      </c>
      <c r="R134" s="12" t="s">
        <v>23</v>
      </c>
      <c r="S134" s="12" t="s">
        <v>23</v>
      </c>
      <c r="T134" s="2">
        <v>4402</v>
      </c>
      <c r="U134" s="2">
        <v>5351</v>
      </c>
      <c r="V134" s="4">
        <v>216291</v>
      </c>
    </row>
    <row r="135" spans="1:22" ht="13.5" thickBot="1" x14ac:dyDescent="0.35">
      <c r="A135" s="1" t="s">
        <v>138</v>
      </c>
      <c r="B135" s="2">
        <v>9371</v>
      </c>
      <c r="C135" s="2">
        <v>11499</v>
      </c>
      <c r="D135" s="3" t="s">
        <v>23</v>
      </c>
      <c r="E135" s="3" t="s">
        <v>23</v>
      </c>
      <c r="F135" s="2">
        <v>8685</v>
      </c>
      <c r="G135" s="2">
        <v>10657</v>
      </c>
      <c r="H135" s="2">
        <v>935</v>
      </c>
      <c r="I135" s="2">
        <v>1083</v>
      </c>
      <c r="J135" s="3" t="s">
        <v>23</v>
      </c>
      <c r="K135" s="3" t="s">
        <v>23</v>
      </c>
      <c r="L135" s="2">
        <v>5565</v>
      </c>
      <c r="M135" s="2">
        <v>6830</v>
      </c>
      <c r="N135" s="2">
        <v>6399</v>
      </c>
      <c r="O135" s="2">
        <v>7853</v>
      </c>
      <c r="P135" s="3" t="s">
        <v>23</v>
      </c>
      <c r="Q135" s="3" t="s">
        <v>23</v>
      </c>
      <c r="R135" s="2">
        <v>4872</v>
      </c>
      <c r="S135" s="2">
        <v>5978</v>
      </c>
      <c r="T135" s="2">
        <v>5601</v>
      </c>
      <c r="U135" s="2">
        <v>6873</v>
      </c>
      <c r="V135" s="4">
        <v>44936</v>
      </c>
    </row>
    <row r="136" spans="1:22" ht="13.5" thickBot="1" x14ac:dyDescent="0.35">
      <c r="A136" s="1" t="s">
        <v>61</v>
      </c>
      <c r="B136" s="2">
        <v>13378</v>
      </c>
      <c r="C136" s="2">
        <v>21713</v>
      </c>
      <c r="D136" s="2">
        <v>10594</v>
      </c>
      <c r="E136" s="2">
        <v>14544</v>
      </c>
      <c r="F136" s="2">
        <v>7433</v>
      </c>
      <c r="G136" s="2">
        <v>9883</v>
      </c>
      <c r="H136" s="2">
        <v>3767</v>
      </c>
      <c r="I136" s="2">
        <v>4626</v>
      </c>
      <c r="J136" s="2">
        <v>3158</v>
      </c>
      <c r="K136" s="2">
        <v>6770</v>
      </c>
      <c r="L136" s="2">
        <v>4836</v>
      </c>
      <c r="M136" s="2">
        <v>5947</v>
      </c>
      <c r="N136" s="2">
        <v>5351</v>
      </c>
      <c r="O136" s="2">
        <v>6571</v>
      </c>
      <c r="P136" s="2">
        <v>5892</v>
      </c>
      <c r="Q136" s="2">
        <v>7235</v>
      </c>
      <c r="R136" s="2">
        <v>4697</v>
      </c>
      <c r="S136" s="2">
        <v>5692</v>
      </c>
      <c r="T136" s="2">
        <v>6944</v>
      </c>
      <c r="U136" s="2">
        <v>9303</v>
      </c>
      <c r="V136" s="4">
        <v>1100872</v>
      </c>
    </row>
    <row r="137" spans="1:22" ht="13.5" thickBot="1" x14ac:dyDescent="0.35">
      <c r="A137" s="1" t="s">
        <v>98</v>
      </c>
      <c r="B137" s="2">
        <v>11000</v>
      </c>
      <c r="C137" s="2">
        <v>14971</v>
      </c>
      <c r="D137" s="2">
        <v>10672</v>
      </c>
      <c r="E137" s="2">
        <v>10672</v>
      </c>
      <c r="F137" s="2">
        <v>6900</v>
      </c>
      <c r="G137" s="2">
        <v>8329</v>
      </c>
      <c r="H137" s="2">
        <v>2865</v>
      </c>
      <c r="I137" s="2">
        <v>3466</v>
      </c>
      <c r="J137" s="2">
        <v>3800</v>
      </c>
      <c r="K137" s="2">
        <v>4580</v>
      </c>
      <c r="L137" s="2">
        <v>4258</v>
      </c>
      <c r="M137" s="2">
        <v>4905</v>
      </c>
      <c r="N137" s="2">
        <v>4898</v>
      </c>
      <c r="O137" s="2">
        <v>5609</v>
      </c>
      <c r="P137" s="2">
        <v>5427</v>
      </c>
      <c r="Q137" s="2">
        <v>6585</v>
      </c>
      <c r="R137" s="2">
        <v>3646</v>
      </c>
      <c r="S137" s="2">
        <v>4395</v>
      </c>
      <c r="T137" s="2">
        <v>5957</v>
      </c>
      <c r="U137" s="2">
        <v>7218</v>
      </c>
      <c r="V137" s="4">
        <v>1411034</v>
      </c>
    </row>
    <row r="138" spans="1:22" ht="13.5" thickBot="1" x14ac:dyDescent="0.35">
      <c r="A138" s="1" t="s">
        <v>29</v>
      </c>
      <c r="B138" s="2">
        <v>18120</v>
      </c>
      <c r="C138" s="2">
        <v>28110</v>
      </c>
      <c r="D138" s="2">
        <v>13856</v>
      </c>
      <c r="E138" s="2">
        <v>21491</v>
      </c>
      <c r="F138" s="2">
        <v>11148</v>
      </c>
      <c r="G138" s="2">
        <v>17299</v>
      </c>
      <c r="H138" s="2">
        <v>4299</v>
      </c>
      <c r="I138" s="2">
        <v>5220</v>
      </c>
      <c r="J138" s="2">
        <v>7495</v>
      </c>
      <c r="K138" s="2">
        <v>9291</v>
      </c>
      <c r="L138" s="2">
        <v>7228</v>
      </c>
      <c r="M138" s="2">
        <v>8785</v>
      </c>
      <c r="N138" s="2">
        <v>7999</v>
      </c>
      <c r="O138" s="2">
        <v>9724</v>
      </c>
      <c r="P138" s="2">
        <v>8822</v>
      </c>
      <c r="Q138" s="2">
        <v>10723</v>
      </c>
      <c r="R138" s="2">
        <v>6207</v>
      </c>
      <c r="S138" s="2">
        <v>7544</v>
      </c>
      <c r="T138" s="2">
        <v>9628</v>
      </c>
      <c r="U138" s="2">
        <v>14941</v>
      </c>
      <c r="V138" s="4">
        <v>875010</v>
      </c>
    </row>
    <row r="139" spans="1:22" ht="13.5" thickBot="1" x14ac:dyDescent="0.35">
      <c r="A139" s="1" t="s">
        <v>58</v>
      </c>
      <c r="B139" s="2">
        <v>13539</v>
      </c>
      <c r="C139" s="2">
        <v>21161</v>
      </c>
      <c r="D139" s="2">
        <v>10334</v>
      </c>
      <c r="E139" s="2">
        <v>16098</v>
      </c>
      <c r="F139" s="2">
        <v>9126</v>
      </c>
      <c r="G139" s="2">
        <v>13938</v>
      </c>
      <c r="H139" s="2">
        <v>3822</v>
      </c>
      <c r="I139" s="2">
        <v>4895</v>
      </c>
      <c r="J139" s="2">
        <v>5467</v>
      </c>
      <c r="K139" s="2">
        <v>6645</v>
      </c>
      <c r="L139" s="2">
        <v>5845</v>
      </c>
      <c r="M139" s="2">
        <v>7105</v>
      </c>
      <c r="N139" s="2">
        <v>6252</v>
      </c>
      <c r="O139" s="2">
        <v>7606</v>
      </c>
      <c r="P139" s="2">
        <v>7894</v>
      </c>
      <c r="Q139" s="2">
        <v>9617</v>
      </c>
      <c r="R139" s="2">
        <v>5247</v>
      </c>
      <c r="S139" s="2">
        <v>6375</v>
      </c>
      <c r="T139" s="2">
        <v>7561</v>
      </c>
      <c r="U139" s="2">
        <v>9213</v>
      </c>
      <c r="V139" s="4">
        <v>1029782</v>
      </c>
    </row>
    <row r="140" spans="1:22" ht="13.5" thickBot="1" x14ac:dyDescent="0.35">
      <c r="A140" s="1" t="s">
        <v>196</v>
      </c>
      <c r="B140" s="12" t="s">
        <v>23</v>
      </c>
      <c r="C140" s="12" t="s">
        <v>23</v>
      </c>
      <c r="D140" s="12" t="s">
        <v>23</v>
      </c>
      <c r="E140" s="12" t="s">
        <v>23</v>
      </c>
      <c r="F140" s="12" t="s">
        <v>23</v>
      </c>
      <c r="G140" s="12" t="s">
        <v>23</v>
      </c>
      <c r="H140" s="12" t="s">
        <v>23</v>
      </c>
      <c r="I140" s="12" t="s">
        <v>23</v>
      </c>
      <c r="J140" s="12" t="s">
        <v>23</v>
      </c>
      <c r="K140" s="12" t="s">
        <v>23</v>
      </c>
      <c r="L140" s="12" t="s">
        <v>23</v>
      </c>
      <c r="M140" s="12" t="s">
        <v>23</v>
      </c>
      <c r="N140" s="3" t="s">
        <v>23</v>
      </c>
      <c r="O140" s="3" t="s">
        <v>23</v>
      </c>
      <c r="P140" s="12" t="s">
        <v>23</v>
      </c>
      <c r="Q140" s="12" t="s">
        <v>23</v>
      </c>
      <c r="R140" s="2">
        <v>1440</v>
      </c>
      <c r="S140" s="2">
        <v>1760</v>
      </c>
      <c r="T140" s="2">
        <v>1600</v>
      </c>
      <c r="U140" s="2">
        <v>1920</v>
      </c>
      <c r="V140" s="4">
        <v>2151</v>
      </c>
    </row>
    <row r="141" spans="1:22" ht="13.5" thickBot="1" x14ac:dyDescent="0.35">
      <c r="A141" s="1" t="s">
        <v>35</v>
      </c>
      <c r="B141" s="2">
        <v>16230</v>
      </c>
      <c r="C141" s="2">
        <v>16230</v>
      </c>
      <c r="D141" s="2">
        <v>13353</v>
      </c>
      <c r="E141" s="2">
        <v>13353</v>
      </c>
      <c r="F141" s="12" t="s">
        <v>23</v>
      </c>
      <c r="G141" s="12" t="s">
        <v>23</v>
      </c>
      <c r="H141" s="2">
        <v>3222</v>
      </c>
      <c r="I141" s="2">
        <v>3915</v>
      </c>
      <c r="J141" s="3" t="s">
        <v>23</v>
      </c>
      <c r="K141" s="3" t="s">
        <v>23</v>
      </c>
      <c r="L141" s="2">
        <v>6075</v>
      </c>
      <c r="M141" s="2">
        <v>7384</v>
      </c>
      <c r="N141" s="2">
        <v>7032</v>
      </c>
      <c r="O141" s="2">
        <v>8548</v>
      </c>
      <c r="P141" s="12" t="s">
        <v>23</v>
      </c>
      <c r="Q141" s="12" t="s">
        <v>23</v>
      </c>
      <c r="R141" s="2">
        <v>4318</v>
      </c>
      <c r="S141" s="2">
        <v>5614</v>
      </c>
      <c r="T141" s="12" t="s">
        <v>23</v>
      </c>
      <c r="U141" s="12" t="s">
        <v>23</v>
      </c>
      <c r="V141" s="4">
        <v>87289</v>
      </c>
    </row>
    <row r="142" spans="1:22" ht="13.5" thickBot="1" x14ac:dyDescent="0.35">
      <c r="A142" s="1" t="s">
        <v>108</v>
      </c>
      <c r="B142" s="2">
        <v>10480</v>
      </c>
      <c r="C142" s="2">
        <v>13373</v>
      </c>
      <c r="D142" s="2">
        <v>7850</v>
      </c>
      <c r="E142" s="2">
        <v>10018</v>
      </c>
      <c r="F142" s="12" t="s">
        <v>23</v>
      </c>
      <c r="G142" s="12" t="s">
        <v>23</v>
      </c>
      <c r="H142" s="2">
        <v>3669</v>
      </c>
      <c r="I142" s="2">
        <v>4462</v>
      </c>
      <c r="J142" s="2">
        <v>7173</v>
      </c>
      <c r="K142" s="2">
        <v>8719</v>
      </c>
      <c r="L142" s="2">
        <v>4460</v>
      </c>
      <c r="M142" s="2">
        <v>5422</v>
      </c>
      <c r="N142" s="2">
        <v>4945</v>
      </c>
      <c r="O142" s="2">
        <v>6011</v>
      </c>
      <c r="P142" s="2">
        <v>5441</v>
      </c>
      <c r="Q142" s="2">
        <v>6614</v>
      </c>
      <c r="R142" s="2">
        <v>3669</v>
      </c>
      <c r="S142" s="2">
        <v>4462</v>
      </c>
      <c r="T142" s="12" t="s">
        <v>23</v>
      </c>
      <c r="U142" s="12" t="s">
        <v>23</v>
      </c>
      <c r="V142" s="4">
        <v>240099</v>
      </c>
    </row>
    <row r="143" spans="1:22" ht="13.5" thickBot="1" x14ac:dyDescent="0.35">
      <c r="A143" s="1" t="s">
        <v>39</v>
      </c>
      <c r="B143" s="2">
        <v>15669</v>
      </c>
      <c r="C143" s="2">
        <v>19586</v>
      </c>
      <c r="D143" s="2">
        <v>12279</v>
      </c>
      <c r="E143" s="2">
        <v>15350</v>
      </c>
      <c r="F143" s="2">
        <v>10102</v>
      </c>
      <c r="G143" s="2">
        <v>12627</v>
      </c>
      <c r="H143" s="12" t="s">
        <v>23</v>
      </c>
      <c r="I143" s="12" t="s">
        <v>23</v>
      </c>
      <c r="J143" s="2">
        <v>7030</v>
      </c>
      <c r="K143" s="2">
        <v>8790</v>
      </c>
      <c r="L143" s="2">
        <v>5859</v>
      </c>
      <c r="M143" s="2">
        <v>7323</v>
      </c>
      <c r="N143" s="2">
        <v>6389</v>
      </c>
      <c r="O143" s="2">
        <v>7984</v>
      </c>
      <c r="P143" s="2">
        <v>8729</v>
      </c>
      <c r="Q143" s="2">
        <v>10909</v>
      </c>
      <c r="R143" s="2">
        <v>4734</v>
      </c>
      <c r="S143" s="2">
        <v>5919</v>
      </c>
      <c r="T143" s="2">
        <v>10608</v>
      </c>
      <c r="U143" s="2">
        <v>13262</v>
      </c>
      <c r="V143" s="4">
        <v>280386</v>
      </c>
    </row>
    <row r="144" spans="1:22" ht="13.5" thickBot="1" x14ac:dyDescent="0.35">
      <c r="A144" s="1" t="s">
        <v>33</v>
      </c>
      <c r="B144" s="2">
        <v>16971</v>
      </c>
      <c r="C144" s="2">
        <v>18711</v>
      </c>
      <c r="D144" s="2">
        <v>12839</v>
      </c>
      <c r="E144" s="2">
        <v>14155</v>
      </c>
      <c r="F144" s="2">
        <v>7631</v>
      </c>
      <c r="G144" s="2">
        <v>9100</v>
      </c>
      <c r="H144" s="12" t="s">
        <v>23</v>
      </c>
      <c r="I144" s="12" t="s">
        <v>23</v>
      </c>
      <c r="J144" s="2">
        <v>7100</v>
      </c>
      <c r="K144" s="2">
        <v>8464</v>
      </c>
      <c r="L144" s="2">
        <v>5464</v>
      </c>
      <c r="M144" s="2">
        <v>6514</v>
      </c>
      <c r="N144" s="2">
        <v>6009</v>
      </c>
      <c r="O144" s="2">
        <v>7170</v>
      </c>
      <c r="P144" s="12" t="s">
        <v>23</v>
      </c>
      <c r="Q144" s="12" t="s">
        <v>23</v>
      </c>
      <c r="R144" s="2">
        <v>5174</v>
      </c>
      <c r="S144" s="2">
        <v>6171</v>
      </c>
      <c r="T144" s="2">
        <v>6009</v>
      </c>
      <c r="U144" s="2">
        <v>7170</v>
      </c>
      <c r="V144" s="4">
        <v>106842</v>
      </c>
    </row>
    <row r="145" spans="1:22" ht="13.5" thickBot="1" x14ac:dyDescent="0.35">
      <c r="A145" s="1" t="s">
        <v>63</v>
      </c>
      <c r="B145" s="2">
        <v>13283</v>
      </c>
      <c r="C145" s="2">
        <v>16145</v>
      </c>
      <c r="D145" s="2">
        <v>10600</v>
      </c>
      <c r="E145" s="2">
        <v>12884</v>
      </c>
      <c r="F145" s="2">
        <v>6487</v>
      </c>
      <c r="G145" s="2">
        <v>7886</v>
      </c>
      <c r="H145" s="2">
        <v>2683</v>
      </c>
      <c r="I145" s="2">
        <v>3261</v>
      </c>
      <c r="J145" s="12" t="s">
        <v>23</v>
      </c>
      <c r="K145" s="12" t="s">
        <v>23</v>
      </c>
      <c r="L145" s="2">
        <v>5598</v>
      </c>
      <c r="M145" s="2">
        <v>6804</v>
      </c>
      <c r="N145" s="2">
        <v>5880</v>
      </c>
      <c r="O145" s="2">
        <v>7147</v>
      </c>
      <c r="P145" s="2">
        <v>6487</v>
      </c>
      <c r="Q145" s="2">
        <v>7886</v>
      </c>
      <c r="R145" s="2">
        <v>4168</v>
      </c>
      <c r="S145" s="2">
        <v>5067</v>
      </c>
      <c r="T145" s="2">
        <v>5647</v>
      </c>
      <c r="U145" s="2">
        <v>6864</v>
      </c>
      <c r="V145" s="4">
        <v>59016</v>
      </c>
    </row>
    <row r="146" spans="1:22" ht="13.5" thickBot="1" x14ac:dyDescent="0.35">
      <c r="A146" s="1" t="s">
        <v>118</v>
      </c>
      <c r="B146" s="2">
        <v>10211</v>
      </c>
      <c r="C146" s="2">
        <v>14428</v>
      </c>
      <c r="D146" s="3" t="s">
        <v>23</v>
      </c>
      <c r="E146" s="3" t="s">
        <v>23</v>
      </c>
      <c r="F146" s="2">
        <v>5925</v>
      </c>
      <c r="G146" s="2">
        <v>7941</v>
      </c>
      <c r="H146" s="12" t="s">
        <v>23</v>
      </c>
      <c r="I146" s="2"/>
      <c r="J146" s="12" t="s">
        <v>23</v>
      </c>
      <c r="K146" s="12" t="s">
        <v>23</v>
      </c>
      <c r="L146" s="2">
        <v>5296</v>
      </c>
      <c r="M146" s="2">
        <v>7098</v>
      </c>
      <c r="N146" s="12" t="s">
        <v>23</v>
      </c>
      <c r="O146" s="12" t="s">
        <v>23</v>
      </c>
      <c r="P146" s="2">
        <v>5925</v>
      </c>
      <c r="Q146" s="2">
        <v>7941</v>
      </c>
      <c r="R146" s="2">
        <v>3279</v>
      </c>
      <c r="S146" s="2">
        <v>4397</v>
      </c>
      <c r="T146" s="2">
        <v>8413</v>
      </c>
      <c r="U146" s="2">
        <v>12490</v>
      </c>
      <c r="V146" s="4">
        <v>331369</v>
      </c>
    </row>
    <row r="147" spans="1:22" ht="13.5" thickBot="1" x14ac:dyDescent="0.35">
      <c r="A147" s="1" t="s">
        <v>60</v>
      </c>
      <c r="B147" s="2">
        <v>13407</v>
      </c>
      <c r="C147" s="2">
        <v>16296</v>
      </c>
      <c r="D147" s="12" t="s">
        <v>23</v>
      </c>
      <c r="E147" s="12" t="s">
        <v>23</v>
      </c>
      <c r="F147" s="2">
        <v>7241</v>
      </c>
      <c r="G147" s="2">
        <v>8801</v>
      </c>
      <c r="H147" s="2">
        <v>3973</v>
      </c>
      <c r="I147" s="2">
        <v>4172</v>
      </c>
      <c r="J147" s="2">
        <v>6788</v>
      </c>
      <c r="K147" s="2">
        <v>8251</v>
      </c>
      <c r="L147" s="2">
        <v>5094</v>
      </c>
      <c r="M147" s="2">
        <v>5349</v>
      </c>
      <c r="N147" s="2">
        <v>5600</v>
      </c>
      <c r="O147" s="2">
        <v>5880</v>
      </c>
      <c r="P147" s="2">
        <v>6586</v>
      </c>
      <c r="Q147" s="2">
        <v>8006</v>
      </c>
      <c r="R147" s="2">
        <v>4638</v>
      </c>
      <c r="S147" s="2">
        <v>4870</v>
      </c>
      <c r="T147" s="12" t="s">
        <v>23</v>
      </c>
      <c r="U147" s="12" t="s">
        <v>23</v>
      </c>
      <c r="V147" s="4">
        <v>123829</v>
      </c>
    </row>
    <row r="148" spans="1:22" ht="13.5" thickBot="1" x14ac:dyDescent="0.35">
      <c r="A148" s="1" t="s">
        <v>32</v>
      </c>
      <c r="B148" s="2">
        <v>17367</v>
      </c>
      <c r="C148" s="2">
        <v>22475</v>
      </c>
      <c r="D148" s="2">
        <v>13895</v>
      </c>
      <c r="E148" s="2">
        <v>17892</v>
      </c>
      <c r="F148" s="2">
        <v>10854</v>
      </c>
      <c r="G148" s="2">
        <v>14048</v>
      </c>
      <c r="H148" s="12" t="s">
        <v>23</v>
      </c>
      <c r="I148" s="12" t="s">
        <v>23</v>
      </c>
      <c r="J148" s="12" t="s">
        <v>23</v>
      </c>
      <c r="K148" s="12" t="s">
        <v>23</v>
      </c>
      <c r="L148" s="2">
        <v>6797</v>
      </c>
      <c r="M148" s="2">
        <v>8653</v>
      </c>
      <c r="N148" s="2">
        <v>7496</v>
      </c>
      <c r="O148" s="2">
        <v>9533</v>
      </c>
      <c r="P148" s="12" t="s">
        <v>23</v>
      </c>
      <c r="Q148" s="12" t="s">
        <v>23</v>
      </c>
      <c r="R148" s="2">
        <v>5848</v>
      </c>
      <c r="S148" s="2">
        <v>7496</v>
      </c>
      <c r="T148" s="2">
        <v>8237</v>
      </c>
      <c r="U148" s="2">
        <v>10583</v>
      </c>
      <c r="V148" s="4">
        <v>130746</v>
      </c>
    </row>
    <row r="149" spans="1:22" ht="13.5" thickBot="1" x14ac:dyDescent="0.35">
      <c r="A149" s="1" t="s">
        <v>38</v>
      </c>
      <c r="B149" s="2">
        <v>16033</v>
      </c>
      <c r="C149" s="2">
        <v>20574</v>
      </c>
      <c r="D149" s="2">
        <v>13468</v>
      </c>
      <c r="E149" s="2">
        <v>17279</v>
      </c>
      <c r="F149" s="2">
        <v>10567</v>
      </c>
      <c r="G149" s="2">
        <v>12845</v>
      </c>
      <c r="H149" s="2">
        <v>4420</v>
      </c>
      <c r="I149" s="2">
        <v>5319</v>
      </c>
      <c r="J149" s="2">
        <v>14041</v>
      </c>
      <c r="K149" s="2">
        <v>17067</v>
      </c>
      <c r="L149" s="2">
        <v>6163</v>
      </c>
      <c r="M149" s="2">
        <v>7455</v>
      </c>
      <c r="N149" s="2">
        <v>6491</v>
      </c>
      <c r="O149" s="2">
        <v>7858</v>
      </c>
      <c r="P149" s="2">
        <v>10059</v>
      </c>
      <c r="Q149" s="2">
        <v>12227</v>
      </c>
      <c r="R149" s="2">
        <v>4674</v>
      </c>
      <c r="S149" s="2">
        <v>6358</v>
      </c>
      <c r="T149" s="2">
        <v>11842</v>
      </c>
      <c r="U149" s="2">
        <v>15178</v>
      </c>
      <c r="V149" s="4">
        <v>438509</v>
      </c>
    </row>
    <row r="150" spans="1:22" ht="13.5" thickBot="1" x14ac:dyDescent="0.35">
      <c r="A150" s="1" t="s">
        <v>113</v>
      </c>
      <c r="B150" s="2">
        <v>10283</v>
      </c>
      <c r="C150" s="2">
        <v>12841</v>
      </c>
      <c r="D150" s="12" t="s">
        <v>23</v>
      </c>
      <c r="E150" s="12" t="s">
        <v>23</v>
      </c>
      <c r="F150" s="12" t="s">
        <v>23</v>
      </c>
      <c r="G150" s="12" t="s">
        <v>23</v>
      </c>
      <c r="H150" s="12" t="s">
        <v>23</v>
      </c>
      <c r="I150" s="12" t="s">
        <v>23</v>
      </c>
      <c r="J150" s="2">
        <v>5697</v>
      </c>
      <c r="K150" s="2">
        <v>6924</v>
      </c>
      <c r="L150" s="2">
        <v>5280</v>
      </c>
      <c r="M150" s="2">
        <v>6593</v>
      </c>
      <c r="N150" s="12" t="s">
        <v>23</v>
      </c>
      <c r="O150" s="12" t="s">
        <v>23</v>
      </c>
      <c r="P150" s="12" t="s">
        <v>23</v>
      </c>
      <c r="Q150" s="12" t="s">
        <v>23</v>
      </c>
      <c r="R150" s="2">
        <v>3830</v>
      </c>
      <c r="S150" s="2">
        <v>4782</v>
      </c>
      <c r="T150" s="2">
        <v>6593</v>
      </c>
      <c r="U150" s="2">
        <v>8233</v>
      </c>
      <c r="V150" s="4">
        <v>221572</v>
      </c>
    </row>
    <row r="151" spans="1:22" ht="13.5" thickBot="1" x14ac:dyDescent="0.35">
      <c r="A151" s="1" t="s">
        <v>84</v>
      </c>
      <c r="B151" s="2">
        <v>11839</v>
      </c>
      <c r="C151" s="2">
        <v>15107</v>
      </c>
      <c r="D151" s="2">
        <v>8810</v>
      </c>
      <c r="E151" s="2">
        <v>11923</v>
      </c>
      <c r="F151" s="2">
        <v>6502</v>
      </c>
      <c r="G151" s="2">
        <v>8799</v>
      </c>
      <c r="H151" s="2">
        <v>2686</v>
      </c>
      <c r="I151" s="2">
        <v>3967</v>
      </c>
      <c r="J151" s="2">
        <v>3799</v>
      </c>
      <c r="K151" s="2">
        <v>5893</v>
      </c>
      <c r="L151" s="2">
        <v>4058</v>
      </c>
      <c r="M151" s="2">
        <v>5492</v>
      </c>
      <c r="N151" s="2">
        <v>3864</v>
      </c>
      <c r="O151" s="2">
        <v>5230</v>
      </c>
      <c r="P151" s="2">
        <v>4341</v>
      </c>
      <c r="Q151" s="2">
        <v>5876</v>
      </c>
      <c r="R151" s="2">
        <v>3038</v>
      </c>
      <c r="S151" s="2">
        <v>4489</v>
      </c>
      <c r="T151" s="2">
        <v>3325</v>
      </c>
      <c r="U151" s="2">
        <v>4912</v>
      </c>
      <c r="V151" s="4">
        <v>209749</v>
      </c>
    </row>
    <row r="152" spans="1:22" ht="13.5" thickBot="1" x14ac:dyDescent="0.35">
      <c r="A152" s="1" t="s">
        <v>163</v>
      </c>
      <c r="B152" s="2">
        <v>7531</v>
      </c>
      <c r="C152" s="2">
        <v>9332</v>
      </c>
      <c r="D152" s="3" t="s">
        <v>23</v>
      </c>
      <c r="E152" s="3" t="s">
        <v>23</v>
      </c>
      <c r="F152" s="3" t="s">
        <v>23</v>
      </c>
      <c r="G152" s="3" t="s">
        <v>23</v>
      </c>
      <c r="H152" s="2">
        <v>3236</v>
      </c>
      <c r="I152" s="2">
        <v>4003</v>
      </c>
      <c r="J152" s="3" t="s">
        <v>23</v>
      </c>
      <c r="K152" s="3" t="s">
        <v>23</v>
      </c>
      <c r="L152" s="2">
        <v>5251</v>
      </c>
      <c r="M152" s="2">
        <v>6504</v>
      </c>
      <c r="N152" s="2">
        <v>5633</v>
      </c>
      <c r="O152" s="2">
        <v>6990</v>
      </c>
      <c r="P152" s="2">
        <v>6005</v>
      </c>
      <c r="Q152" s="2">
        <v>7487</v>
      </c>
      <c r="R152" s="3" t="s">
        <v>23</v>
      </c>
      <c r="S152" s="3" t="s">
        <v>23</v>
      </c>
      <c r="T152" s="3" t="s">
        <v>23</v>
      </c>
      <c r="U152" s="3" t="s">
        <v>23</v>
      </c>
      <c r="V152" s="4">
        <v>18129</v>
      </c>
    </row>
    <row r="153" spans="1:22" ht="13.5" thickBot="1" x14ac:dyDescent="0.35">
      <c r="A153" s="1" t="s">
        <v>69</v>
      </c>
      <c r="B153" s="2">
        <v>12953</v>
      </c>
      <c r="C153" s="2">
        <v>15744</v>
      </c>
      <c r="D153" s="2"/>
      <c r="E153" s="2"/>
      <c r="F153" s="2"/>
      <c r="G153" s="2"/>
      <c r="H153" s="2">
        <v>2154</v>
      </c>
      <c r="I153" s="2">
        <v>2618</v>
      </c>
      <c r="J153" s="2"/>
      <c r="K153" s="2"/>
      <c r="L153" s="2">
        <v>4475</v>
      </c>
      <c r="M153" s="2">
        <v>5439</v>
      </c>
      <c r="N153" s="2">
        <v>4944</v>
      </c>
      <c r="O153" s="2">
        <v>6010</v>
      </c>
      <c r="P153" s="2">
        <v>8339</v>
      </c>
      <c r="Q153" s="2">
        <v>10136</v>
      </c>
      <c r="R153" s="2">
        <v>4153</v>
      </c>
      <c r="S153" s="2">
        <v>7528</v>
      </c>
      <c r="T153" s="2">
        <v>6193</v>
      </c>
      <c r="U153" s="2">
        <v>7528</v>
      </c>
      <c r="V153" s="4">
        <v>158581</v>
      </c>
    </row>
    <row r="154" spans="1:22" ht="13.5" thickBot="1" x14ac:dyDescent="0.35">
      <c r="A154" s="1" t="s">
        <v>62</v>
      </c>
      <c r="B154" s="2">
        <v>13306</v>
      </c>
      <c r="C154" s="2">
        <v>16427</v>
      </c>
      <c r="D154" s="2">
        <v>10970</v>
      </c>
      <c r="E154" s="2">
        <v>13543</v>
      </c>
      <c r="F154" s="2">
        <v>10101</v>
      </c>
      <c r="G154" s="2">
        <v>12470</v>
      </c>
      <c r="H154" s="2">
        <v>4366</v>
      </c>
      <c r="I154" s="2">
        <v>5390</v>
      </c>
      <c r="J154" s="12" t="s">
        <v>23</v>
      </c>
      <c r="K154" s="12" t="s">
        <v>23</v>
      </c>
      <c r="L154" s="2">
        <v>5700</v>
      </c>
      <c r="M154" s="2">
        <v>7037</v>
      </c>
      <c r="N154" s="2">
        <v>6486</v>
      </c>
      <c r="O154" s="2">
        <v>8008</v>
      </c>
      <c r="P154" s="2">
        <v>7455</v>
      </c>
      <c r="Q154" s="2">
        <v>9204</v>
      </c>
      <c r="R154" s="2">
        <v>4978</v>
      </c>
      <c r="S154" s="2">
        <v>6146</v>
      </c>
      <c r="T154" s="2">
        <v>7889</v>
      </c>
      <c r="U154" s="2">
        <v>9740</v>
      </c>
      <c r="V154" s="4">
        <v>92968</v>
      </c>
    </row>
    <row r="155" spans="1:22" ht="13.5" thickBot="1" x14ac:dyDescent="0.35">
      <c r="A155" s="1" t="s">
        <v>110</v>
      </c>
      <c r="B155" s="2">
        <v>10461</v>
      </c>
      <c r="C155" s="2">
        <v>12425</v>
      </c>
      <c r="D155" s="2">
        <v>5576</v>
      </c>
      <c r="E155" s="2">
        <v>7471</v>
      </c>
      <c r="F155" s="3" t="s">
        <v>23</v>
      </c>
      <c r="G155" s="3" t="s">
        <v>23</v>
      </c>
      <c r="H155" s="3" t="s">
        <v>23</v>
      </c>
      <c r="I155" s="3" t="s">
        <v>23</v>
      </c>
      <c r="J155" s="12" t="s">
        <v>23</v>
      </c>
      <c r="K155" s="12" t="s">
        <v>23</v>
      </c>
      <c r="L155" s="2">
        <v>4953</v>
      </c>
      <c r="M155" s="2">
        <v>6637</v>
      </c>
      <c r="N155" s="3" t="s">
        <v>23</v>
      </c>
      <c r="O155" s="3" t="s">
        <v>23</v>
      </c>
      <c r="P155" s="3" t="s">
        <v>23</v>
      </c>
      <c r="Q155" s="3" t="s">
        <v>23</v>
      </c>
      <c r="R155" s="2">
        <v>3897</v>
      </c>
      <c r="S155" s="2">
        <v>4737</v>
      </c>
      <c r="T155" s="2">
        <v>4590</v>
      </c>
      <c r="U155" s="2">
        <v>5579</v>
      </c>
      <c r="V155" s="4">
        <v>7355</v>
      </c>
    </row>
    <row r="156" spans="1:22" ht="13.5" thickBot="1" x14ac:dyDescent="0.35">
      <c r="A156" s="1" t="s">
        <v>208</v>
      </c>
      <c r="B156" s="2" t="s">
        <v>200</v>
      </c>
      <c r="C156" s="2" t="s">
        <v>200</v>
      </c>
      <c r="D156" s="2" t="s">
        <v>200</v>
      </c>
      <c r="E156" s="2" t="s">
        <v>200</v>
      </c>
      <c r="F156" s="2" t="s">
        <v>200</v>
      </c>
      <c r="G156" s="2" t="s">
        <v>200</v>
      </c>
      <c r="H156" s="2" t="s">
        <v>200</v>
      </c>
      <c r="I156" s="2" t="s">
        <v>200</v>
      </c>
      <c r="J156" s="2" t="s">
        <v>200</v>
      </c>
      <c r="K156" s="2" t="s">
        <v>200</v>
      </c>
      <c r="L156" s="2" t="s">
        <v>200</v>
      </c>
      <c r="M156" s="2" t="s">
        <v>200</v>
      </c>
      <c r="N156" s="2" t="s">
        <v>200</v>
      </c>
      <c r="O156" s="2" t="s">
        <v>200</v>
      </c>
      <c r="P156" s="2" t="s">
        <v>200</v>
      </c>
      <c r="Q156" s="2" t="s">
        <v>200</v>
      </c>
      <c r="R156" s="2" t="s">
        <v>200</v>
      </c>
      <c r="S156" s="2" t="s">
        <v>200</v>
      </c>
      <c r="T156" s="2" t="s">
        <v>200</v>
      </c>
      <c r="U156" s="2" t="s">
        <v>200</v>
      </c>
      <c r="V156" s="4">
        <v>177797</v>
      </c>
    </row>
    <row r="157" spans="1:22" ht="13.5" thickBot="1" x14ac:dyDescent="0.35">
      <c r="A157" s="1" t="s">
        <v>173</v>
      </c>
      <c r="B157" s="2">
        <v>6494</v>
      </c>
      <c r="C157" s="2">
        <v>8110</v>
      </c>
      <c r="D157" s="12" t="s">
        <v>23</v>
      </c>
      <c r="E157" s="12" t="s">
        <v>23</v>
      </c>
      <c r="F157" s="3" t="s">
        <v>23</v>
      </c>
      <c r="G157" s="3" t="s">
        <v>23</v>
      </c>
      <c r="H157" s="12" t="s">
        <v>23</v>
      </c>
      <c r="I157" s="12" t="s">
        <v>23</v>
      </c>
      <c r="J157" s="12" t="s">
        <v>23</v>
      </c>
      <c r="K157" s="12" t="s">
        <v>23</v>
      </c>
      <c r="L157" s="2">
        <v>4441</v>
      </c>
      <c r="M157" s="2">
        <v>5398</v>
      </c>
      <c r="N157" s="12" t="s">
        <v>23</v>
      </c>
      <c r="O157" s="12" t="s">
        <v>23</v>
      </c>
      <c r="P157" s="2">
        <v>5395</v>
      </c>
      <c r="Q157" s="2">
        <v>6737</v>
      </c>
      <c r="R157" s="2">
        <v>2951</v>
      </c>
      <c r="S157" s="2">
        <v>3586</v>
      </c>
      <c r="T157" s="3" t="s">
        <v>23</v>
      </c>
      <c r="U157" s="3" t="s">
        <v>23</v>
      </c>
      <c r="V157" s="4">
        <v>10655</v>
      </c>
    </row>
    <row r="158" spans="1:22" ht="13.5" thickBot="1" x14ac:dyDescent="0.35">
      <c r="A158" s="1" t="s">
        <v>193</v>
      </c>
      <c r="B158" s="2"/>
      <c r="C158" s="2"/>
      <c r="D158" s="12" t="s">
        <v>23</v>
      </c>
      <c r="E158" s="12" t="s">
        <v>23</v>
      </c>
      <c r="F158" s="12" t="s">
        <v>23</v>
      </c>
      <c r="G158" s="12" t="s">
        <v>23</v>
      </c>
      <c r="H158" s="12" t="s">
        <v>23</v>
      </c>
      <c r="I158" s="12" t="s">
        <v>23</v>
      </c>
      <c r="J158" s="12" t="s">
        <v>23</v>
      </c>
      <c r="K158" s="12" t="s">
        <v>23</v>
      </c>
      <c r="L158" s="12" t="s">
        <v>23</v>
      </c>
      <c r="M158" s="12" t="s">
        <v>23</v>
      </c>
      <c r="N158" s="12" t="s">
        <v>23</v>
      </c>
      <c r="O158" s="12" t="s">
        <v>23</v>
      </c>
      <c r="P158" s="2"/>
      <c r="Q158" s="2"/>
      <c r="R158" s="2">
        <v>3359</v>
      </c>
      <c r="S158" s="2">
        <v>4288</v>
      </c>
      <c r="T158" s="2">
        <v>5505</v>
      </c>
      <c r="U158" s="2">
        <v>7026</v>
      </c>
      <c r="V158" s="4">
        <v>11617</v>
      </c>
    </row>
    <row r="159" spans="1:22" ht="13.5" thickBot="1" x14ac:dyDescent="0.35">
      <c r="A159" s="1" t="s">
        <v>210</v>
      </c>
      <c r="B159" s="12" t="s">
        <v>200</v>
      </c>
      <c r="C159" s="12" t="s">
        <v>200</v>
      </c>
      <c r="D159" s="12" t="s">
        <v>200</v>
      </c>
      <c r="E159" s="12" t="s">
        <v>200</v>
      </c>
      <c r="F159" s="12" t="s">
        <v>200</v>
      </c>
      <c r="G159" s="12" t="s">
        <v>200</v>
      </c>
      <c r="H159" s="12" t="s">
        <v>200</v>
      </c>
      <c r="I159" s="12" t="s">
        <v>200</v>
      </c>
      <c r="J159" s="12" t="s">
        <v>200</v>
      </c>
      <c r="K159" s="12" t="s">
        <v>200</v>
      </c>
      <c r="L159" s="12" t="s">
        <v>200</v>
      </c>
      <c r="M159" s="12" t="s">
        <v>200</v>
      </c>
      <c r="N159" s="12" t="s">
        <v>200</v>
      </c>
      <c r="O159" s="12" t="s">
        <v>200</v>
      </c>
      <c r="P159" s="12" t="s">
        <v>200</v>
      </c>
      <c r="Q159" s="12" t="s">
        <v>200</v>
      </c>
      <c r="R159" s="12" t="s">
        <v>200</v>
      </c>
      <c r="S159" s="12" t="s">
        <v>200</v>
      </c>
      <c r="T159" s="12" t="s">
        <v>200</v>
      </c>
      <c r="U159" s="12" t="s">
        <v>200</v>
      </c>
      <c r="V159" s="4">
        <v>124468</v>
      </c>
    </row>
    <row r="160" spans="1:22" ht="13.5" thickBot="1" x14ac:dyDescent="0.35">
      <c r="A160" s="1" t="s">
        <v>181</v>
      </c>
      <c r="B160" s="2">
        <v>5401</v>
      </c>
      <c r="C160" s="2">
        <v>6893</v>
      </c>
      <c r="D160" s="12" t="s">
        <v>23</v>
      </c>
      <c r="E160" s="12" t="s">
        <v>23</v>
      </c>
      <c r="F160" s="12" t="s">
        <v>23</v>
      </c>
      <c r="G160" s="12" t="s">
        <v>23</v>
      </c>
      <c r="H160" s="3" t="s">
        <v>23</v>
      </c>
      <c r="I160" s="3" t="s">
        <v>23</v>
      </c>
      <c r="J160" s="12" t="s">
        <v>23</v>
      </c>
      <c r="K160" s="12" t="s">
        <v>23</v>
      </c>
      <c r="L160" s="12" t="s">
        <v>23</v>
      </c>
      <c r="M160" s="12" t="s">
        <v>23</v>
      </c>
      <c r="N160" s="12" t="s">
        <v>23</v>
      </c>
      <c r="O160" s="12" t="s">
        <v>23</v>
      </c>
      <c r="P160" s="12" t="s">
        <v>23</v>
      </c>
      <c r="Q160" s="12" t="s">
        <v>23</v>
      </c>
      <c r="R160" s="2">
        <v>2657</v>
      </c>
      <c r="S160" s="2">
        <v>3312</v>
      </c>
      <c r="T160" s="12" t="s">
        <v>23</v>
      </c>
      <c r="U160" s="12" t="s">
        <v>23</v>
      </c>
      <c r="V160" s="4">
        <v>44330</v>
      </c>
    </row>
    <row r="161" spans="1:22" ht="13.5" thickBot="1" x14ac:dyDescent="0.35">
      <c r="A161" s="1" t="s">
        <v>76</v>
      </c>
      <c r="B161" s="2">
        <v>12371</v>
      </c>
      <c r="C161" s="2">
        <v>15038</v>
      </c>
      <c r="D161" s="2">
        <v>10310</v>
      </c>
      <c r="E161" s="2">
        <v>12531</v>
      </c>
      <c r="F161" s="2">
        <v>7486</v>
      </c>
      <c r="G161" s="2">
        <v>9100</v>
      </c>
      <c r="H161" s="2">
        <v>3049</v>
      </c>
      <c r="I161" s="2">
        <v>4331</v>
      </c>
      <c r="J161" s="2">
        <v>4966</v>
      </c>
      <c r="K161" s="2">
        <v>6036</v>
      </c>
      <c r="L161" s="2">
        <v>4663</v>
      </c>
      <c r="M161" s="2">
        <v>5668</v>
      </c>
      <c r="N161" s="2">
        <v>5387</v>
      </c>
      <c r="O161" s="2">
        <v>6548</v>
      </c>
      <c r="P161" s="2">
        <v>6764</v>
      </c>
      <c r="Q161" s="2">
        <v>8222</v>
      </c>
      <c r="R161" s="2">
        <v>4663</v>
      </c>
      <c r="S161" s="2">
        <v>5668</v>
      </c>
      <c r="T161" s="2">
        <v>7273</v>
      </c>
      <c r="U161" s="2">
        <v>8840</v>
      </c>
      <c r="V161" s="4">
        <v>411416</v>
      </c>
    </row>
    <row r="162" spans="1:22" ht="13.5" thickBot="1" x14ac:dyDescent="0.35">
      <c r="A162" s="1" t="s">
        <v>56</v>
      </c>
      <c r="B162" s="2">
        <v>14163</v>
      </c>
      <c r="C162" s="2">
        <v>17687</v>
      </c>
      <c r="D162" s="2">
        <v>11242</v>
      </c>
      <c r="E162" s="2">
        <v>14040</v>
      </c>
      <c r="F162" s="2">
        <v>9724</v>
      </c>
      <c r="G162" s="2">
        <v>12145</v>
      </c>
      <c r="H162" s="2">
        <v>3283</v>
      </c>
      <c r="I162" s="2">
        <v>4101</v>
      </c>
      <c r="J162" s="2">
        <v>6881</v>
      </c>
      <c r="K162" s="2">
        <v>8594</v>
      </c>
      <c r="L162" s="2">
        <v>5509</v>
      </c>
      <c r="M162" s="2">
        <v>6878</v>
      </c>
      <c r="N162" s="2">
        <v>5784</v>
      </c>
      <c r="O162" s="2">
        <v>7225</v>
      </c>
      <c r="P162" s="2">
        <v>7413</v>
      </c>
      <c r="Q162" s="2">
        <v>9258</v>
      </c>
      <c r="R162" s="2">
        <v>4637</v>
      </c>
      <c r="S162" s="2">
        <v>5795</v>
      </c>
      <c r="T162" s="2">
        <v>9031</v>
      </c>
      <c r="U162" s="2">
        <v>11279</v>
      </c>
      <c r="V162" s="4">
        <v>484207</v>
      </c>
    </row>
    <row r="163" spans="1:22" ht="13.5" thickBot="1" x14ac:dyDescent="0.35">
      <c r="A163" s="1" t="s">
        <v>151</v>
      </c>
      <c r="B163" s="2">
        <v>8453</v>
      </c>
      <c r="C163" s="2">
        <v>11328</v>
      </c>
      <c r="D163" s="3" t="s">
        <v>23</v>
      </c>
      <c r="E163" s="3" t="s">
        <v>23</v>
      </c>
      <c r="F163" s="2">
        <v>6446</v>
      </c>
      <c r="G163" s="2">
        <v>7836</v>
      </c>
      <c r="H163" s="2">
        <v>3055</v>
      </c>
      <c r="I163" s="2">
        <v>3714</v>
      </c>
      <c r="J163" s="3" t="s">
        <v>23</v>
      </c>
      <c r="K163" s="3" t="s">
        <v>23</v>
      </c>
      <c r="L163" s="2">
        <v>5195</v>
      </c>
      <c r="M163" s="2">
        <v>6315</v>
      </c>
      <c r="N163" s="3" t="s">
        <v>23</v>
      </c>
      <c r="O163" s="3" t="s">
        <v>23</v>
      </c>
      <c r="P163" s="12" t="s">
        <v>23</v>
      </c>
      <c r="Q163" s="12" t="s">
        <v>23</v>
      </c>
      <c r="R163" s="2">
        <v>4232</v>
      </c>
      <c r="S163" s="2">
        <v>5144</v>
      </c>
      <c r="T163" s="2">
        <v>4263</v>
      </c>
      <c r="U163" s="2">
        <v>5182</v>
      </c>
      <c r="V163" s="4">
        <v>25668</v>
      </c>
    </row>
    <row r="164" spans="1:22" ht="13.5" thickBot="1" x14ac:dyDescent="0.35">
      <c r="A164" s="1" t="s">
        <v>34</v>
      </c>
      <c r="B164" s="2">
        <v>16371</v>
      </c>
      <c r="C164" s="2">
        <v>19810</v>
      </c>
      <c r="D164" s="2">
        <v>10424</v>
      </c>
      <c r="E164" s="2">
        <v>12672</v>
      </c>
      <c r="F164" s="2">
        <v>8268</v>
      </c>
      <c r="G164" s="2">
        <v>10048</v>
      </c>
      <c r="H164" s="2">
        <v>3101</v>
      </c>
      <c r="I164" s="2">
        <v>3770</v>
      </c>
      <c r="J164" s="12" t="s">
        <v>23</v>
      </c>
      <c r="K164" s="12" t="s">
        <v>23</v>
      </c>
      <c r="L164" s="2">
        <v>5524</v>
      </c>
      <c r="M164" s="2">
        <v>6713</v>
      </c>
      <c r="N164" s="2">
        <v>6079</v>
      </c>
      <c r="O164" s="2">
        <v>7387</v>
      </c>
      <c r="P164" s="2">
        <v>8268</v>
      </c>
      <c r="Q164" s="2">
        <v>10048</v>
      </c>
      <c r="R164" s="2">
        <v>4796</v>
      </c>
      <c r="S164" s="2">
        <v>5822</v>
      </c>
      <c r="T164" s="2">
        <v>8268</v>
      </c>
      <c r="U164" s="2">
        <v>10048</v>
      </c>
      <c r="V164" s="4">
        <v>67135</v>
      </c>
    </row>
    <row r="165" spans="1:22" ht="13.5" thickBot="1" x14ac:dyDescent="0.35">
      <c r="A165" s="1" t="s">
        <v>129</v>
      </c>
      <c r="B165" s="2">
        <v>9883</v>
      </c>
      <c r="C165" s="2">
        <v>12012</v>
      </c>
      <c r="D165" s="2"/>
      <c r="E165" s="2"/>
      <c r="F165" s="2"/>
      <c r="G165" s="2"/>
      <c r="H165" s="2">
        <v>3171</v>
      </c>
      <c r="I165" s="2">
        <v>3855</v>
      </c>
      <c r="J165" s="12" t="s">
        <v>23</v>
      </c>
      <c r="K165" s="12" t="s">
        <v>23</v>
      </c>
      <c r="L165" s="2">
        <v>4619</v>
      </c>
      <c r="M165" s="2">
        <v>5614</v>
      </c>
      <c r="N165" s="2">
        <v>5080</v>
      </c>
      <c r="O165" s="2">
        <v>6175</v>
      </c>
      <c r="P165" s="2">
        <v>5588</v>
      </c>
      <c r="Q165" s="2">
        <v>6792</v>
      </c>
      <c r="R165" s="2">
        <v>3820</v>
      </c>
      <c r="S165" s="2">
        <v>5110</v>
      </c>
      <c r="T165" s="12" t="s">
        <v>23</v>
      </c>
      <c r="U165" s="12" t="s">
        <v>23</v>
      </c>
      <c r="V165" s="4">
        <v>6070</v>
      </c>
    </row>
    <row r="166" spans="1:22" ht="13.5" thickBot="1" x14ac:dyDescent="0.35">
      <c r="A166" s="1" t="s">
        <v>147</v>
      </c>
      <c r="B166" s="2">
        <v>8916</v>
      </c>
      <c r="C166" s="2">
        <v>13374</v>
      </c>
      <c r="D166" s="2"/>
      <c r="E166" s="2"/>
      <c r="F166" s="2">
        <v>5571</v>
      </c>
      <c r="G166" s="2">
        <v>8355</v>
      </c>
      <c r="H166" s="2">
        <v>3366</v>
      </c>
      <c r="I166" s="2">
        <v>4091</v>
      </c>
      <c r="J166" s="2"/>
      <c r="K166" s="2"/>
      <c r="L166" s="2">
        <v>4231</v>
      </c>
      <c r="M166" s="2">
        <v>5143</v>
      </c>
      <c r="N166" s="2">
        <v>4699</v>
      </c>
      <c r="O166" s="2">
        <v>5711</v>
      </c>
      <c r="P166" s="2">
        <v>5488</v>
      </c>
      <c r="Q166" s="2">
        <v>6670</v>
      </c>
      <c r="R166" s="2">
        <v>2846</v>
      </c>
      <c r="S166" s="2">
        <v>3826</v>
      </c>
      <c r="T166" s="2">
        <v>5571</v>
      </c>
      <c r="U166" s="2">
        <v>8355</v>
      </c>
      <c r="V166" s="4">
        <v>555968</v>
      </c>
    </row>
    <row r="167" spans="1:22" ht="13.5" thickBot="1" x14ac:dyDescent="0.35">
      <c r="A167" s="1" t="s">
        <v>102</v>
      </c>
      <c r="B167" s="2">
        <v>10757</v>
      </c>
      <c r="C167" s="2">
        <v>13806</v>
      </c>
      <c r="D167" s="2">
        <v>9010</v>
      </c>
      <c r="E167" s="2">
        <v>11567</v>
      </c>
      <c r="F167" s="2">
        <v>6637</v>
      </c>
      <c r="G167" s="2">
        <v>8520</v>
      </c>
      <c r="H167" s="2">
        <v>3345</v>
      </c>
      <c r="I167" s="2">
        <v>4294</v>
      </c>
      <c r="J167" s="12" t="s">
        <v>23</v>
      </c>
      <c r="K167" s="12" t="s">
        <v>23</v>
      </c>
      <c r="L167" s="2">
        <v>4335</v>
      </c>
      <c r="M167" s="2">
        <v>5565</v>
      </c>
      <c r="N167" s="2">
        <v>5293</v>
      </c>
      <c r="O167" s="2">
        <v>6796</v>
      </c>
      <c r="P167" s="2">
        <v>5763</v>
      </c>
      <c r="Q167" s="2">
        <v>7384</v>
      </c>
      <c r="R167" s="2">
        <v>3411</v>
      </c>
      <c r="S167" s="2">
        <v>4378</v>
      </c>
      <c r="T167" s="2">
        <v>6702</v>
      </c>
      <c r="U167" s="2">
        <v>8604</v>
      </c>
      <c r="V167" s="4">
        <v>714783</v>
      </c>
    </row>
    <row r="168" spans="1:22" ht="13.5" thickBot="1" x14ac:dyDescent="0.35">
      <c r="A168" s="1" t="s">
        <v>27</v>
      </c>
      <c r="B168" s="2">
        <v>22149</v>
      </c>
      <c r="C168" s="2">
        <v>26579</v>
      </c>
      <c r="D168" s="2">
        <v>12766</v>
      </c>
      <c r="E168" s="2">
        <v>15019</v>
      </c>
      <c r="F168" s="12" t="s">
        <v>23</v>
      </c>
      <c r="G168" s="12" t="s">
        <v>23</v>
      </c>
      <c r="H168" s="12" t="s">
        <v>23</v>
      </c>
      <c r="I168" s="12" t="s">
        <v>23</v>
      </c>
      <c r="J168" s="12" t="s">
        <v>23</v>
      </c>
      <c r="K168" s="12" t="s">
        <v>23</v>
      </c>
      <c r="L168" s="2">
        <v>6443</v>
      </c>
      <c r="M168" s="2">
        <v>8223</v>
      </c>
      <c r="N168" s="12" t="s">
        <v>23</v>
      </c>
      <c r="O168" s="12" t="s">
        <v>23</v>
      </c>
      <c r="P168" s="12" t="s">
        <v>23</v>
      </c>
      <c r="Q168" s="12" t="s">
        <v>23</v>
      </c>
      <c r="R168" s="2">
        <v>5254</v>
      </c>
      <c r="S168" s="2">
        <v>6705</v>
      </c>
      <c r="T168" s="2">
        <v>9419</v>
      </c>
      <c r="U168" s="2">
        <v>11635</v>
      </c>
      <c r="V168" s="4">
        <v>153827</v>
      </c>
    </row>
    <row r="169" spans="1:22" ht="13.5" thickBot="1" x14ac:dyDescent="0.35">
      <c r="A169" s="1" t="s">
        <v>171</v>
      </c>
      <c r="B169" s="2">
        <v>6775</v>
      </c>
      <c r="C169" s="2">
        <v>9163</v>
      </c>
      <c r="D169" s="12" t="s">
        <v>23</v>
      </c>
      <c r="E169" s="12" t="s">
        <v>23</v>
      </c>
      <c r="F169" s="12" t="s">
        <v>23</v>
      </c>
      <c r="G169" s="12" t="s">
        <v>23</v>
      </c>
      <c r="H169" s="2">
        <v>2558</v>
      </c>
      <c r="I169" s="2">
        <v>3701</v>
      </c>
      <c r="J169" s="12" t="s">
        <v>23</v>
      </c>
      <c r="K169" s="12" t="s">
        <v>23</v>
      </c>
      <c r="L169" s="12" t="s">
        <v>23</v>
      </c>
      <c r="M169" s="12" t="s">
        <v>23</v>
      </c>
      <c r="N169" s="2">
        <v>2863</v>
      </c>
      <c r="O169" s="2">
        <v>4134</v>
      </c>
      <c r="P169" s="12" t="s">
        <v>23</v>
      </c>
      <c r="Q169" s="12" t="s">
        <v>23</v>
      </c>
      <c r="R169" s="2">
        <v>3364</v>
      </c>
      <c r="S169" s="2">
        <v>4875</v>
      </c>
      <c r="T169" s="2">
        <v>4127</v>
      </c>
      <c r="U169" s="2">
        <v>5922</v>
      </c>
      <c r="V169" s="4">
        <v>101289</v>
      </c>
    </row>
    <row r="170" spans="1:22" ht="13.5" thickBot="1" x14ac:dyDescent="0.35">
      <c r="A170" s="1" t="s">
        <v>167</v>
      </c>
      <c r="B170" s="2">
        <v>7247</v>
      </c>
      <c r="C170" s="2">
        <v>7704</v>
      </c>
      <c r="D170" s="12" t="s">
        <v>23</v>
      </c>
      <c r="E170" s="12" t="s">
        <v>23</v>
      </c>
      <c r="F170" s="12" t="s">
        <v>23</v>
      </c>
      <c r="G170" s="12" t="s">
        <v>23</v>
      </c>
      <c r="H170" s="2">
        <v>2030</v>
      </c>
      <c r="I170" s="2">
        <v>2354</v>
      </c>
      <c r="J170" s="12" t="s">
        <v>23</v>
      </c>
      <c r="K170" s="12" t="s">
        <v>23</v>
      </c>
      <c r="L170" s="2">
        <v>2941</v>
      </c>
      <c r="M170" s="2">
        <v>3581</v>
      </c>
      <c r="N170" s="12" t="s">
        <v>23</v>
      </c>
      <c r="O170" s="12" t="s">
        <v>23</v>
      </c>
      <c r="P170" s="12" t="s">
        <v>23</v>
      </c>
      <c r="Q170" s="12" t="s">
        <v>23</v>
      </c>
      <c r="R170" s="2">
        <v>2941</v>
      </c>
      <c r="S170" s="2">
        <v>3581</v>
      </c>
      <c r="T170" s="12" t="s">
        <v>23</v>
      </c>
      <c r="U170" s="12" t="s">
        <v>23</v>
      </c>
      <c r="V170" s="4">
        <v>65354</v>
      </c>
    </row>
    <row r="171" spans="1:22" ht="13.5" thickBot="1" x14ac:dyDescent="0.35">
      <c r="A171" s="1" t="s">
        <v>82</v>
      </c>
      <c r="B171" s="2">
        <v>12016</v>
      </c>
      <c r="C171" s="2">
        <v>18024</v>
      </c>
      <c r="D171" s="2">
        <v>8822</v>
      </c>
      <c r="E171" s="2">
        <v>13234</v>
      </c>
      <c r="F171" s="2">
        <v>7230</v>
      </c>
      <c r="G171" s="2">
        <v>10846</v>
      </c>
      <c r="H171" s="2">
        <v>3296</v>
      </c>
      <c r="I171" s="2">
        <v>4418</v>
      </c>
      <c r="J171" s="2">
        <v>5538</v>
      </c>
      <c r="K171" s="2">
        <v>7421</v>
      </c>
      <c r="L171" s="2">
        <v>4969</v>
      </c>
      <c r="M171" s="2">
        <v>7454</v>
      </c>
      <c r="N171" s="2">
        <v>5491</v>
      </c>
      <c r="O171" s="2">
        <v>8236</v>
      </c>
      <c r="P171" s="2">
        <v>5925</v>
      </c>
      <c r="Q171" s="2">
        <v>8888</v>
      </c>
      <c r="R171" s="2">
        <v>4446</v>
      </c>
      <c r="S171" s="2">
        <v>5959</v>
      </c>
      <c r="T171" s="2"/>
      <c r="U171" s="2"/>
      <c r="V171" s="4">
        <v>125426</v>
      </c>
    </row>
    <row r="172" spans="1:22" ht="13.5" thickBot="1" x14ac:dyDescent="0.35">
      <c r="A172" s="1" t="s">
        <v>77</v>
      </c>
      <c r="B172" s="2">
        <v>12343</v>
      </c>
      <c r="C172" s="2">
        <v>14812</v>
      </c>
      <c r="D172" s="2">
        <v>9578</v>
      </c>
      <c r="E172" s="2">
        <v>11493</v>
      </c>
      <c r="F172" s="2"/>
      <c r="G172" s="2"/>
      <c r="H172" s="2">
        <v>1127</v>
      </c>
      <c r="I172" s="2">
        <v>1213</v>
      </c>
      <c r="J172" s="12" t="s">
        <v>23</v>
      </c>
      <c r="K172" s="12" t="s">
        <v>23</v>
      </c>
      <c r="L172" s="2">
        <v>5080</v>
      </c>
      <c r="M172" s="2">
        <v>6656</v>
      </c>
      <c r="N172" s="12" t="s">
        <v>23</v>
      </c>
      <c r="O172" s="12" t="s">
        <v>23</v>
      </c>
      <c r="P172" s="2">
        <v>6450</v>
      </c>
      <c r="Q172" s="2">
        <v>7460</v>
      </c>
      <c r="R172" s="2">
        <v>3512</v>
      </c>
      <c r="S172" s="2">
        <v>5458</v>
      </c>
      <c r="T172" s="3" t="s">
        <v>23</v>
      </c>
      <c r="U172" s="12" t="s">
        <v>23</v>
      </c>
      <c r="V172" s="4">
        <v>144832</v>
      </c>
    </row>
    <row r="173" spans="1:22" ht="13.5" thickBot="1" x14ac:dyDescent="0.35">
      <c r="A173" s="1" t="s">
        <v>166</v>
      </c>
      <c r="B173" s="2">
        <v>7253</v>
      </c>
      <c r="C173" s="2">
        <v>7361</v>
      </c>
      <c r="D173" s="12" t="s">
        <v>23</v>
      </c>
      <c r="E173" s="12" t="s">
        <v>23</v>
      </c>
      <c r="F173" s="12" t="s">
        <v>23</v>
      </c>
      <c r="G173" s="12" t="s">
        <v>23</v>
      </c>
      <c r="H173" s="2">
        <v>3599</v>
      </c>
      <c r="I173" s="2">
        <v>3859</v>
      </c>
      <c r="J173" s="3" t="s">
        <v>23</v>
      </c>
      <c r="K173" s="3" t="s">
        <v>23</v>
      </c>
      <c r="L173" s="12" t="s">
        <v>23</v>
      </c>
      <c r="M173" s="12" t="s">
        <v>23</v>
      </c>
      <c r="N173" s="12" t="s">
        <v>23</v>
      </c>
      <c r="O173" s="12" t="s">
        <v>23</v>
      </c>
      <c r="P173" s="12" t="s">
        <v>23</v>
      </c>
      <c r="Q173" s="12" t="s">
        <v>23</v>
      </c>
      <c r="R173" s="12" t="s">
        <v>23</v>
      </c>
      <c r="S173" s="12" t="s">
        <v>23</v>
      </c>
      <c r="T173" s="12" t="s">
        <v>23</v>
      </c>
      <c r="U173" s="12" t="s">
        <v>23</v>
      </c>
      <c r="V173" s="4">
        <v>13535</v>
      </c>
    </row>
    <row r="174" spans="1:22" ht="13.5" thickBot="1" x14ac:dyDescent="0.35">
      <c r="A174" s="1" t="s">
        <v>122</v>
      </c>
      <c r="B174" s="2">
        <v>10027</v>
      </c>
      <c r="C174" s="2">
        <v>15041</v>
      </c>
      <c r="D174" s="2">
        <v>7162</v>
      </c>
      <c r="E174" s="2">
        <v>10743</v>
      </c>
      <c r="F174" s="2">
        <v>5126</v>
      </c>
      <c r="G174" s="2">
        <v>6862</v>
      </c>
      <c r="H174" s="2"/>
      <c r="I174" s="2"/>
      <c r="J174" s="2">
        <v>3986</v>
      </c>
      <c r="K174" s="2">
        <v>4858</v>
      </c>
      <c r="L174" s="2">
        <v>3477</v>
      </c>
      <c r="M174" s="2">
        <v>4237</v>
      </c>
      <c r="N174" s="2">
        <v>3956</v>
      </c>
      <c r="O174" s="2">
        <v>4822</v>
      </c>
      <c r="P174" s="2">
        <v>4372</v>
      </c>
      <c r="Q174" s="2">
        <v>5328</v>
      </c>
      <c r="R174" s="2">
        <v>2652</v>
      </c>
      <c r="S174" s="2">
        <v>3519</v>
      </c>
      <c r="T174" s="2">
        <v>5349</v>
      </c>
      <c r="U174" s="2">
        <v>6518</v>
      </c>
      <c r="V174" s="4">
        <v>352916</v>
      </c>
    </row>
    <row r="175" spans="1:22" ht="13.5" thickBot="1" x14ac:dyDescent="0.35">
      <c r="A175" s="1" t="s">
        <v>197</v>
      </c>
      <c r="B175" s="12" t="s">
        <v>23</v>
      </c>
      <c r="C175" s="12" t="s">
        <v>23</v>
      </c>
      <c r="D175" s="12" t="s">
        <v>23</v>
      </c>
      <c r="E175" s="12" t="s">
        <v>23</v>
      </c>
      <c r="F175" s="12" t="s">
        <v>23</v>
      </c>
      <c r="G175" s="12" t="s">
        <v>23</v>
      </c>
      <c r="H175" s="12" t="s">
        <v>23</v>
      </c>
      <c r="I175" s="12" t="s">
        <v>23</v>
      </c>
      <c r="J175" s="3" t="s">
        <v>23</v>
      </c>
      <c r="K175" s="3" t="s">
        <v>23</v>
      </c>
      <c r="L175" s="12" t="s">
        <v>23</v>
      </c>
      <c r="M175" s="12" t="s">
        <v>23</v>
      </c>
      <c r="N175" s="12" t="s">
        <v>23</v>
      </c>
      <c r="O175" s="12" t="s">
        <v>23</v>
      </c>
      <c r="P175" s="2">
        <v>4679.82</v>
      </c>
      <c r="Q175" s="2">
        <v>5688.34</v>
      </c>
      <c r="R175" s="2">
        <v>3155.81</v>
      </c>
      <c r="S175" s="2">
        <v>4196.21</v>
      </c>
      <c r="T175" s="2">
        <v>6870.95</v>
      </c>
      <c r="U175" s="2">
        <v>8351.69</v>
      </c>
      <c r="V175" s="4">
        <v>69246</v>
      </c>
    </row>
    <row r="176" spans="1:22" ht="13.5" thickBot="1" x14ac:dyDescent="0.35">
      <c r="A176" s="1" t="s">
        <v>174</v>
      </c>
      <c r="B176" s="2">
        <v>6421</v>
      </c>
      <c r="C176" s="2">
        <v>7839</v>
      </c>
      <c r="D176" s="12" t="s">
        <v>23</v>
      </c>
      <c r="E176" s="12" t="s">
        <v>23</v>
      </c>
      <c r="F176" s="2">
        <v>5208</v>
      </c>
      <c r="G176" s="2">
        <v>6357</v>
      </c>
      <c r="H176" s="2">
        <v>2428</v>
      </c>
      <c r="I176" s="2">
        <v>2964</v>
      </c>
      <c r="J176" s="12" t="s">
        <v>23</v>
      </c>
      <c r="K176" s="12" t="s">
        <v>23</v>
      </c>
      <c r="L176" s="2">
        <v>3547</v>
      </c>
      <c r="M176" s="2">
        <v>4330</v>
      </c>
      <c r="N176" s="2">
        <v>3919</v>
      </c>
      <c r="O176" s="2">
        <v>4784</v>
      </c>
      <c r="P176" s="12" t="s">
        <v>23</v>
      </c>
      <c r="Q176" s="12" t="s">
        <v>23</v>
      </c>
      <c r="R176" s="2">
        <v>2552</v>
      </c>
      <c r="S176" s="2">
        <v>3803</v>
      </c>
      <c r="T176" s="2">
        <v>4713</v>
      </c>
      <c r="U176" s="2">
        <v>5754</v>
      </c>
      <c r="V176" s="4">
        <v>53465</v>
      </c>
    </row>
    <row r="177" spans="1:22" ht="13.5" thickBot="1" x14ac:dyDescent="0.35">
      <c r="A177" s="1" t="s">
        <v>211</v>
      </c>
      <c r="B177" s="12" t="s">
        <v>200</v>
      </c>
      <c r="C177" s="12" t="s">
        <v>200</v>
      </c>
      <c r="D177" s="12" t="s">
        <v>200</v>
      </c>
      <c r="E177" s="12" t="s">
        <v>200</v>
      </c>
      <c r="F177" s="12" t="s">
        <v>200</v>
      </c>
      <c r="G177" s="12" t="s">
        <v>200</v>
      </c>
      <c r="H177" s="12" t="s">
        <v>200</v>
      </c>
      <c r="I177" s="12" t="s">
        <v>200</v>
      </c>
      <c r="J177" s="12" t="s">
        <v>200</v>
      </c>
      <c r="K177" s="12" t="s">
        <v>200</v>
      </c>
      <c r="L177" s="12" t="s">
        <v>200</v>
      </c>
      <c r="M177" s="12" t="s">
        <v>200</v>
      </c>
      <c r="N177" s="12" t="s">
        <v>200</v>
      </c>
      <c r="O177" s="12" t="s">
        <v>200</v>
      </c>
      <c r="P177" s="12" t="s">
        <v>200</v>
      </c>
      <c r="Q177" s="12" t="s">
        <v>200</v>
      </c>
      <c r="R177" s="12" t="s">
        <v>200</v>
      </c>
      <c r="S177" s="12" t="s">
        <v>200</v>
      </c>
      <c r="T177" s="12" t="s">
        <v>200</v>
      </c>
      <c r="U177" s="12" t="s">
        <v>200</v>
      </c>
      <c r="V177" s="4">
        <v>78513</v>
      </c>
    </row>
    <row r="178" spans="1:22" ht="13.5" thickBot="1" x14ac:dyDescent="0.35">
      <c r="A178" s="1" t="s">
        <v>49</v>
      </c>
      <c r="B178" s="2">
        <v>14666</v>
      </c>
      <c r="C178" s="2">
        <v>16604</v>
      </c>
      <c r="D178" s="2">
        <v>8384</v>
      </c>
      <c r="E178" s="2">
        <v>11738</v>
      </c>
      <c r="F178" s="2">
        <v>5910</v>
      </c>
      <c r="G178" s="2">
        <v>8274</v>
      </c>
      <c r="H178" s="2">
        <v>3129</v>
      </c>
      <c r="I178" s="2">
        <v>4373</v>
      </c>
      <c r="J178" s="2">
        <v>4743</v>
      </c>
      <c r="K178" s="2">
        <v>6671</v>
      </c>
      <c r="L178" s="2">
        <v>4706</v>
      </c>
      <c r="M178" s="2">
        <v>6585</v>
      </c>
      <c r="N178" s="2">
        <v>5189</v>
      </c>
      <c r="O178" s="2">
        <v>7263</v>
      </c>
      <c r="P178" s="2">
        <v>5559</v>
      </c>
      <c r="Q178" s="2">
        <v>7780</v>
      </c>
      <c r="R178" s="2">
        <v>3663</v>
      </c>
      <c r="S178" s="2">
        <v>5129</v>
      </c>
      <c r="T178" s="2">
        <v>6831</v>
      </c>
      <c r="U178" s="2">
        <v>9565</v>
      </c>
      <c r="V178" s="4">
        <v>244274</v>
      </c>
    </row>
    <row r="179" spans="1:22" ht="13.5" thickBot="1" x14ac:dyDescent="0.35">
      <c r="A179" s="1" t="s">
        <v>153</v>
      </c>
      <c r="B179" s="2">
        <v>8352</v>
      </c>
      <c r="C179" s="2">
        <v>10152</v>
      </c>
      <c r="D179" s="12" t="s">
        <v>23</v>
      </c>
      <c r="E179" s="12" t="s">
        <v>23</v>
      </c>
      <c r="F179" s="2">
        <v>6688</v>
      </c>
      <c r="G179" s="2">
        <v>8129</v>
      </c>
      <c r="H179" s="2">
        <v>2548</v>
      </c>
      <c r="I179" s="2">
        <v>2548</v>
      </c>
      <c r="J179" s="12" t="s">
        <v>23</v>
      </c>
      <c r="K179" s="12" t="s">
        <v>23</v>
      </c>
      <c r="L179" s="2">
        <v>4851</v>
      </c>
      <c r="M179" s="2">
        <v>5897</v>
      </c>
      <c r="N179" s="12" t="s">
        <v>23</v>
      </c>
      <c r="O179" s="12" t="s">
        <v>23</v>
      </c>
      <c r="P179" s="12" t="s">
        <v>23</v>
      </c>
      <c r="Q179" s="12" t="s">
        <v>23</v>
      </c>
      <c r="R179" s="2">
        <v>2123</v>
      </c>
      <c r="S179" s="2">
        <v>2123</v>
      </c>
      <c r="T179" s="12" t="s">
        <v>23</v>
      </c>
      <c r="U179" s="12" t="s">
        <v>23</v>
      </c>
      <c r="V179" s="4">
        <v>127170</v>
      </c>
    </row>
    <row r="180" spans="1:22" ht="13.5" thickBot="1" x14ac:dyDescent="0.35">
      <c r="A180" s="1" t="s">
        <v>93</v>
      </c>
      <c r="B180" s="2">
        <v>11170</v>
      </c>
      <c r="C180" s="2">
        <v>14969</v>
      </c>
      <c r="D180" s="3" t="s">
        <v>23</v>
      </c>
      <c r="E180" s="12" t="s">
        <v>23</v>
      </c>
      <c r="F180" s="12" t="s">
        <v>23</v>
      </c>
      <c r="G180" s="12" t="s">
        <v>23</v>
      </c>
      <c r="H180" s="2">
        <v>3248</v>
      </c>
      <c r="I180" s="2">
        <v>4353</v>
      </c>
      <c r="J180" s="2">
        <v>5310</v>
      </c>
      <c r="K180" s="2">
        <v>7116</v>
      </c>
      <c r="L180" s="12" t="s">
        <v>23</v>
      </c>
      <c r="M180" s="12" t="s">
        <v>23</v>
      </c>
      <c r="N180" s="12" t="s">
        <v>23</v>
      </c>
      <c r="O180" s="12" t="s">
        <v>23</v>
      </c>
      <c r="P180" s="2">
        <v>4952</v>
      </c>
      <c r="Q180" s="2">
        <v>6637</v>
      </c>
      <c r="R180" s="2">
        <v>3827</v>
      </c>
      <c r="S180" s="2">
        <v>5128</v>
      </c>
      <c r="T180" s="2">
        <v>4759</v>
      </c>
      <c r="U180" s="2">
        <v>6378</v>
      </c>
      <c r="V180" s="4">
        <v>51366</v>
      </c>
    </row>
    <row r="181" spans="1:22" ht="13.5" thickBot="1" x14ac:dyDescent="0.35">
      <c r="A181" s="1" t="s">
        <v>114</v>
      </c>
      <c r="B181" s="2">
        <v>10281</v>
      </c>
      <c r="C181" s="2">
        <v>12850</v>
      </c>
      <c r="D181" s="2">
        <v>7484</v>
      </c>
      <c r="E181" s="2">
        <v>9727</v>
      </c>
      <c r="F181" s="2">
        <v>7127</v>
      </c>
      <c r="G181" s="2">
        <v>9264</v>
      </c>
      <c r="H181" s="2">
        <v>3126</v>
      </c>
      <c r="I181" s="2">
        <v>3990</v>
      </c>
      <c r="J181" s="3" t="s">
        <v>23</v>
      </c>
      <c r="K181" s="3" t="s">
        <v>23</v>
      </c>
      <c r="L181" s="2">
        <v>4545</v>
      </c>
      <c r="M181" s="2">
        <v>5800</v>
      </c>
      <c r="N181" s="2">
        <v>4996</v>
      </c>
      <c r="O181" s="2">
        <v>6377</v>
      </c>
      <c r="P181" s="2">
        <v>5265</v>
      </c>
      <c r="Q181" s="2">
        <v>6845</v>
      </c>
      <c r="R181" s="2">
        <v>3686</v>
      </c>
      <c r="S181" s="2">
        <v>4704</v>
      </c>
      <c r="T181" s="2">
        <v>5161</v>
      </c>
      <c r="U181" s="2">
        <v>6709</v>
      </c>
      <c r="V181" s="4">
        <v>86196</v>
      </c>
    </row>
    <row r="182" spans="1:22" ht="13.5" thickBot="1" x14ac:dyDescent="0.35">
      <c r="A182" s="1" t="s">
        <v>183</v>
      </c>
      <c r="B182" s="2">
        <v>5330</v>
      </c>
      <c r="C182" s="2">
        <v>6479</v>
      </c>
      <c r="D182" s="2"/>
      <c r="E182" s="2"/>
      <c r="F182" s="2"/>
      <c r="G182" s="2"/>
      <c r="H182" s="2">
        <v>1064</v>
      </c>
      <c r="I182" s="2">
        <v>1293</v>
      </c>
      <c r="J182" s="2"/>
      <c r="K182" s="2"/>
      <c r="L182" s="2"/>
      <c r="M182" s="2"/>
      <c r="N182" s="2"/>
      <c r="O182" s="2"/>
      <c r="P182" s="2"/>
      <c r="Q182" s="2"/>
      <c r="R182" s="2">
        <v>2619</v>
      </c>
      <c r="S182" s="2">
        <v>3183</v>
      </c>
      <c r="T182" s="2"/>
      <c r="U182" s="2"/>
      <c r="V182" s="4">
        <v>13693</v>
      </c>
    </row>
    <row r="183" spans="1:22" ht="13.5" thickBot="1" x14ac:dyDescent="0.35">
      <c r="A183" s="1" t="s">
        <v>158</v>
      </c>
      <c r="B183" s="2">
        <v>8006</v>
      </c>
      <c r="C183" s="2">
        <v>10277</v>
      </c>
      <c r="D183" s="12" t="s">
        <v>23</v>
      </c>
      <c r="E183" s="12" t="s">
        <v>23</v>
      </c>
      <c r="F183" s="12" t="s">
        <v>23</v>
      </c>
      <c r="G183" s="12" t="s">
        <v>23</v>
      </c>
      <c r="H183" s="2">
        <v>2947</v>
      </c>
      <c r="I183" s="2">
        <v>3762</v>
      </c>
      <c r="J183" s="12" t="s">
        <v>23</v>
      </c>
      <c r="K183" s="12" t="s">
        <v>23</v>
      </c>
      <c r="L183" s="2">
        <v>4692</v>
      </c>
      <c r="M183" s="2">
        <v>5989</v>
      </c>
      <c r="N183" s="2">
        <v>5180</v>
      </c>
      <c r="O183" s="2">
        <v>6611</v>
      </c>
      <c r="P183" s="2">
        <v>5717</v>
      </c>
      <c r="Q183" s="2">
        <v>7297</v>
      </c>
      <c r="R183" s="2">
        <v>3951</v>
      </c>
      <c r="S183" s="2">
        <v>4583</v>
      </c>
      <c r="T183" s="2">
        <v>4485</v>
      </c>
      <c r="U183" s="2">
        <v>5724</v>
      </c>
      <c r="V183" s="4">
        <v>60978</v>
      </c>
    </row>
    <row r="184" spans="1:22" ht="13.5" thickBot="1" x14ac:dyDescent="0.35">
      <c r="A184" s="1" t="s">
        <v>80</v>
      </c>
      <c r="B184" s="2">
        <v>12239</v>
      </c>
      <c r="C184" s="2">
        <v>14877</v>
      </c>
      <c r="D184" s="2">
        <v>7729</v>
      </c>
      <c r="E184" s="2">
        <v>9394</v>
      </c>
      <c r="F184" s="2">
        <v>6306</v>
      </c>
      <c r="G184" s="2">
        <v>7665</v>
      </c>
      <c r="H184" s="2">
        <v>2953</v>
      </c>
      <c r="I184" s="2">
        <v>3589</v>
      </c>
      <c r="J184" s="2">
        <v>6898</v>
      </c>
      <c r="K184" s="2">
        <v>8385</v>
      </c>
      <c r="L184" s="2">
        <v>4048</v>
      </c>
      <c r="M184" s="2">
        <v>4920</v>
      </c>
      <c r="N184" s="2">
        <v>4988</v>
      </c>
      <c r="O184" s="2">
        <v>6063</v>
      </c>
      <c r="P184" s="2">
        <v>5628</v>
      </c>
      <c r="Q184" s="2">
        <v>6841</v>
      </c>
      <c r="R184" s="2">
        <v>3721</v>
      </c>
      <c r="S184" s="2">
        <v>4523</v>
      </c>
      <c r="T184" s="2">
        <v>8061</v>
      </c>
      <c r="U184" s="2">
        <v>9798</v>
      </c>
      <c r="V184" s="4">
        <v>156522</v>
      </c>
    </row>
    <row r="185" spans="1:22" ht="13.5" thickBot="1" x14ac:dyDescent="0.35">
      <c r="A185" s="1" t="s">
        <v>79</v>
      </c>
      <c r="B185" s="2">
        <v>12262</v>
      </c>
      <c r="C185" s="2">
        <v>14905</v>
      </c>
      <c r="D185" s="2">
        <v>8525</v>
      </c>
      <c r="E185" s="2">
        <v>10362</v>
      </c>
      <c r="F185" s="2">
        <v>6501</v>
      </c>
      <c r="G185" s="2">
        <v>7902</v>
      </c>
      <c r="H185" s="2">
        <v>3219</v>
      </c>
      <c r="I185" s="2">
        <v>3912</v>
      </c>
      <c r="J185" s="2">
        <v>6501</v>
      </c>
      <c r="K185" s="2">
        <v>7902</v>
      </c>
      <c r="L185" s="2">
        <v>5149</v>
      </c>
      <c r="M185" s="2">
        <v>6258</v>
      </c>
      <c r="N185" s="2">
        <v>5909</v>
      </c>
      <c r="O185" s="2">
        <v>7182</v>
      </c>
      <c r="P185" s="2"/>
      <c r="Q185" s="2"/>
      <c r="R185" s="2">
        <v>4516</v>
      </c>
      <c r="S185" s="2">
        <v>5489</v>
      </c>
      <c r="T185" s="2"/>
      <c r="U185" s="2"/>
      <c r="V185" s="4">
        <v>67846</v>
      </c>
    </row>
    <row r="186" spans="1:22" ht="13.5" thickBot="1" x14ac:dyDescent="0.35">
      <c r="A186" s="1" t="s">
        <v>198</v>
      </c>
      <c r="B186" s="12" t="s">
        <v>23</v>
      </c>
      <c r="C186" s="12" t="s">
        <v>23</v>
      </c>
      <c r="D186" s="12" t="s">
        <v>23</v>
      </c>
      <c r="E186" s="12" t="s">
        <v>23</v>
      </c>
      <c r="F186" s="12" t="s">
        <v>23</v>
      </c>
      <c r="G186" s="12" t="s">
        <v>23</v>
      </c>
      <c r="H186" s="2">
        <v>2609</v>
      </c>
      <c r="I186" s="2">
        <v>3392</v>
      </c>
      <c r="J186" s="12" t="s">
        <v>23</v>
      </c>
      <c r="K186" s="12" t="s">
        <v>23</v>
      </c>
      <c r="L186" s="12" t="s">
        <v>23</v>
      </c>
      <c r="M186" s="12" t="s">
        <v>23</v>
      </c>
      <c r="N186" s="2">
        <v>3943</v>
      </c>
      <c r="O186" s="2">
        <v>5126</v>
      </c>
      <c r="P186" s="12" t="s">
        <v>23</v>
      </c>
      <c r="Q186" s="12" t="s">
        <v>23</v>
      </c>
      <c r="R186" s="2">
        <v>3023</v>
      </c>
      <c r="S186" s="2">
        <v>3930</v>
      </c>
      <c r="T186" s="2">
        <v>5458</v>
      </c>
      <c r="U186" s="2">
        <v>7096</v>
      </c>
      <c r="V186" s="4">
        <v>79407</v>
      </c>
    </row>
    <row r="187" spans="1:22" ht="13.5" thickBot="1" x14ac:dyDescent="0.35">
      <c r="A187" s="1" t="s">
        <v>199</v>
      </c>
      <c r="B187" s="3" t="s">
        <v>23</v>
      </c>
      <c r="C187" s="3" t="s">
        <v>23</v>
      </c>
      <c r="D187" s="3" t="s">
        <v>23</v>
      </c>
      <c r="E187" s="3" t="s">
        <v>23</v>
      </c>
      <c r="F187" s="3" t="s">
        <v>23</v>
      </c>
      <c r="G187" s="3" t="s">
        <v>23</v>
      </c>
      <c r="H187" s="3" t="s">
        <v>23</v>
      </c>
      <c r="I187" s="3" t="s">
        <v>23</v>
      </c>
      <c r="J187" s="3" t="s">
        <v>23</v>
      </c>
      <c r="K187" s="3" t="s">
        <v>23</v>
      </c>
      <c r="L187" s="3" t="s">
        <v>23</v>
      </c>
      <c r="M187" s="3" t="s">
        <v>23</v>
      </c>
      <c r="N187" s="3" t="s">
        <v>23</v>
      </c>
      <c r="O187" s="3" t="s">
        <v>23</v>
      </c>
      <c r="P187" s="3" t="s">
        <v>23</v>
      </c>
      <c r="Q187" s="3" t="s">
        <v>23</v>
      </c>
      <c r="R187" s="3" t="s">
        <v>23</v>
      </c>
      <c r="S187" s="3" t="s">
        <v>23</v>
      </c>
      <c r="T187" s="3" t="s">
        <v>23</v>
      </c>
      <c r="U187" s="3" t="s">
        <v>23</v>
      </c>
      <c r="V187" s="4">
        <v>39911741</v>
      </c>
    </row>
    <row r="189" spans="1:22" ht="13" x14ac:dyDescent="0.3">
      <c r="A189" s="7" t="s">
        <v>201</v>
      </c>
      <c r="B189" s="2">
        <f t="shared" ref="B189" si="0">AVERAGE(B3:B187)</f>
        <v>10799.471726190477</v>
      </c>
      <c r="C189" s="2">
        <f t="shared" ref="C189:U189" si="1">AVERAGE(C3:C187)</f>
        <v>13623.508982035928</v>
      </c>
      <c r="D189" s="2">
        <f t="shared" si="1"/>
        <v>9347.1099537037026</v>
      </c>
      <c r="E189" s="2">
        <f t="shared" si="1"/>
        <v>12023.555936073059</v>
      </c>
      <c r="F189" s="2">
        <f t="shared" si="1"/>
        <v>7498.7473684210527</v>
      </c>
      <c r="G189" s="2">
        <f t="shared" si="1"/>
        <v>9699.0061403508771</v>
      </c>
      <c r="H189" s="2">
        <f t="shared" si="1"/>
        <v>3049.9663978494627</v>
      </c>
      <c r="I189" s="2">
        <f t="shared" si="1"/>
        <v>3797.8116531165315</v>
      </c>
      <c r="J189" s="2">
        <f t="shared" si="1"/>
        <v>5813.8128205128214</v>
      </c>
      <c r="K189" s="2">
        <f t="shared" si="1"/>
        <v>7306.1910256410247</v>
      </c>
      <c r="L189" s="2">
        <f t="shared" si="1"/>
        <v>4853.5808823529414</v>
      </c>
      <c r="M189" s="2">
        <f t="shared" si="1"/>
        <v>6103.6764705882351</v>
      </c>
      <c r="N189" s="2">
        <f t="shared" si="1"/>
        <v>5356.6932153392336</v>
      </c>
      <c r="O189" s="2">
        <f t="shared" si="1"/>
        <v>6689.0619469026551</v>
      </c>
      <c r="P189" s="2">
        <f t="shared" si="1"/>
        <v>6050.9203030303024</v>
      </c>
      <c r="Q189" s="2">
        <f t="shared" si="1"/>
        <v>7577.6517602996264</v>
      </c>
      <c r="R189" s="2">
        <f t="shared" si="1"/>
        <v>3719.1990146750522</v>
      </c>
      <c r="S189" s="2">
        <f t="shared" si="1"/>
        <v>4696.1565208333323</v>
      </c>
      <c r="T189" s="2">
        <f t="shared" si="1"/>
        <v>6242.3004237288133</v>
      </c>
      <c r="U189" s="2">
        <f t="shared" si="1"/>
        <v>8044.0156022408964</v>
      </c>
      <c r="V189" s="8">
        <f>AVERAGE(V3:V187)</f>
        <v>428990.95675675676</v>
      </c>
    </row>
    <row r="190" spans="1:22" ht="13" x14ac:dyDescent="0.3">
      <c r="A190" s="7" t="s">
        <v>202</v>
      </c>
      <c r="B190" s="2">
        <f t="shared" ref="B190" si="2">MAX(B3:B187)</f>
        <v>22149</v>
      </c>
      <c r="C190" s="2">
        <f t="shared" ref="C190:U190" si="3">MAX(C3:C187)</f>
        <v>28110</v>
      </c>
      <c r="D190" s="2">
        <f t="shared" si="3"/>
        <v>14042</v>
      </c>
      <c r="E190" s="2">
        <f t="shared" si="3"/>
        <v>21839</v>
      </c>
      <c r="F190" s="2">
        <f t="shared" si="3"/>
        <v>12151</v>
      </c>
      <c r="G190" s="2">
        <f t="shared" si="3"/>
        <v>18898</v>
      </c>
      <c r="H190" s="2">
        <f t="shared" si="3"/>
        <v>5715</v>
      </c>
      <c r="I190" s="2">
        <f t="shared" si="3"/>
        <v>5997</v>
      </c>
      <c r="J190" s="2">
        <f t="shared" si="3"/>
        <v>14041</v>
      </c>
      <c r="K190" s="2">
        <f t="shared" si="3"/>
        <v>17067</v>
      </c>
      <c r="L190" s="2">
        <f t="shared" si="3"/>
        <v>7228</v>
      </c>
      <c r="M190" s="2">
        <f t="shared" si="3"/>
        <v>8785</v>
      </c>
      <c r="N190" s="2">
        <f t="shared" si="3"/>
        <v>8201</v>
      </c>
      <c r="O190" s="2">
        <f t="shared" si="3"/>
        <v>9724</v>
      </c>
      <c r="P190" s="2">
        <f t="shared" si="3"/>
        <v>10059</v>
      </c>
      <c r="Q190" s="14">
        <f t="shared" si="3"/>
        <v>12227</v>
      </c>
      <c r="R190" s="2">
        <f t="shared" si="3"/>
        <v>6207</v>
      </c>
      <c r="S190" s="2">
        <f t="shared" si="3"/>
        <v>7544</v>
      </c>
      <c r="T190" s="2">
        <f t="shared" si="3"/>
        <v>11961</v>
      </c>
      <c r="U190" s="2">
        <f t="shared" si="3"/>
        <v>15237</v>
      </c>
      <c r="V190" s="8">
        <f>MAX(V3:V187)</f>
        <v>39911741</v>
      </c>
    </row>
    <row r="191" spans="1:22" ht="13" x14ac:dyDescent="0.3">
      <c r="A191" s="7" t="s">
        <v>203</v>
      </c>
      <c r="B191" s="2" cm="1">
        <f t="array" ref="B191">MIN(_xlfn._xlws.FILTER(B3:B187,(B3:B187)&lt;&gt;0))</f>
        <v>1600</v>
      </c>
      <c r="C191" s="2" cm="1">
        <f t="array" ref="C191">MIN(_xlfn._xlws.FILTER(C3:C187,(C3:C187)&lt;&gt;0))</f>
        <v>1600</v>
      </c>
      <c r="D191" s="2" cm="1">
        <f t="array" ref="D191">MIN(_xlfn._xlws.FILTER(D3:D187,(D3:D187)&lt;&gt;0))</f>
        <v>4335</v>
      </c>
      <c r="E191" s="2" cm="1">
        <f t="array" ref="E191">MIN(_xlfn._xlws.FILTER(E3:E187,(E3:E187)&lt;&gt;0))</f>
        <v>4335</v>
      </c>
      <c r="F191" s="2" cm="1">
        <f t="array" ref="F191">MIN(_xlfn._xlws.FILTER(F3:F187,(F3:F187)&lt;&gt;0))</f>
        <v>3468</v>
      </c>
      <c r="G191" s="2" cm="1">
        <f t="array" ref="G191">MIN(_xlfn._xlws.FILTER(G3:G187,(G3:G187)&lt;&gt;0))</f>
        <v>4437</v>
      </c>
      <c r="H191" s="2" cm="1">
        <f t="array" ref="H191">MIN(_xlfn._xlws.FILTER(H3:H187,(H3:H187)&lt;&gt;0))</f>
        <v>935</v>
      </c>
      <c r="I191" s="2" cm="1">
        <f t="array" ref="I191">MIN(_xlfn._xlws.FILTER(I3:I187,(I3:I187)&lt;&gt;0))</f>
        <v>1083</v>
      </c>
      <c r="J191" s="2" cm="1">
        <f t="array" ref="J191">MIN(_xlfn._xlws.FILTER(J3:J187,(J3:J187)&lt;&gt;0))</f>
        <v>3158</v>
      </c>
      <c r="K191" s="2" cm="1">
        <f t="array" ref="K191">MIN(_xlfn._xlws.FILTER(K3:K187,(K3:K187)&lt;&gt;0))</f>
        <v>4286</v>
      </c>
      <c r="L191" s="2" cm="1">
        <f t="array" ref="L191">MIN(_xlfn._xlws.FILTER(L3:L187,(L3:L187)&lt;&gt;0))</f>
        <v>1920</v>
      </c>
      <c r="M191" s="2" cm="1">
        <f t="array" ref="M191">MIN(_xlfn._xlws.FILTER(M3:M187,(M3:M187)&lt;&gt;0))</f>
        <v>2052</v>
      </c>
      <c r="N191" s="2" cm="1">
        <f t="array" ref="N191">MIN(_xlfn._xlws.FILTER(N3:N187,(N3:N187)&lt;&gt;0))</f>
        <v>1971</v>
      </c>
      <c r="O191" s="2" cm="1">
        <f t="array" ref="O191">MIN(_xlfn._xlws.FILTER(O3:O187,(O3:O187)&lt;&gt;0))</f>
        <v>2517</v>
      </c>
      <c r="P191" s="2" cm="1">
        <f t="array" ref="P191">MIN(_xlfn._xlws.FILTER(P3:P187,(P3:P187)&lt;&gt;0))</f>
        <v>3481</v>
      </c>
      <c r="Q191" s="2" cm="1">
        <f t="array" ref="Q191">MIN(_xlfn._xlws.FILTER(Q3:Q187,(Q3:Q187)&lt;&gt;0))</f>
        <v>3737</v>
      </c>
      <c r="R191" s="2" cm="1">
        <f t="array" ref="R191">MIN(_xlfn._xlws.FILTER(R3:R187,(R3:R187)&lt;&gt;0))</f>
        <v>1079</v>
      </c>
      <c r="S191" s="2" cm="1">
        <f t="array" ref="S191">MIN(_xlfn._xlws.FILTER(S3:S187,(S3:S187)&lt;&gt;0))</f>
        <v>1154</v>
      </c>
      <c r="T191" s="2" cm="1">
        <f t="array" ref="T191">MIN(_xlfn._xlws.FILTER(T3:T187,(T3:T187)&lt;&gt;0))</f>
        <v>1504</v>
      </c>
      <c r="U191" s="2" cm="1">
        <f t="array" ref="U191">MIN(_xlfn._xlws.FILTER(U3:U187,(U3:U187)&lt;&gt;0))</f>
        <v>1700</v>
      </c>
      <c r="V191" s="8">
        <f>MIN(V3:V187)</f>
        <v>1135</v>
      </c>
    </row>
    <row r="192" spans="1:22" ht="13" x14ac:dyDescent="0.3">
      <c r="A192" s="7" t="s">
        <v>204</v>
      </c>
      <c r="B192" s="2">
        <f t="shared" ref="B192" si="4">MEDIAN(B3:B187)</f>
        <v>10473</v>
      </c>
      <c r="C192" s="2">
        <f t="shared" ref="C192:U192" si="5">MEDIAN(C3:C187)</f>
        <v>13670</v>
      </c>
      <c r="D192" s="2">
        <f t="shared" si="5"/>
        <v>9023</v>
      </c>
      <c r="E192" s="2">
        <f t="shared" si="5"/>
        <v>11826</v>
      </c>
      <c r="F192" s="2">
        <f t="shared" si="5"/>
        <v>7160</v>
      </c>
      <c r="G192" s="2">
        <f t="shared" si="5"/>
        <v>9100</v>
      </c>
      <c r="H192" s="2">
        <f t="shared" si="5"/>
        <v>3071.5</v>
      </c>
      <c r="I192" s="2">
        <f t="shared" si="5"/>
        <v>3935</v>
      </c>
      <c r="J192" s="2">
        <f t="shared" si="5"/>
        <v>5366</v>
      </c>
      <c r="K192" s="2">
        <f t="shared" si="5"/>
        <v>6935</v>
      </c>
      <c r="L192" s="2">
        <f t="shared" si="5"/>
        <v>4923</v>
      </c>
      <c r="M192" s="2">
        <f t="shared" si="5"/>
        <v>6275.5</v>
      </c>
      <c r="N192" s="2">
        <f t="shared" si="5"/>
        <v>5298</v>
      </c>
      <c r="O192" s="2">
        <f t="shared" si="5"/>
        <v>6694.25</v>
      </c>
      <c r="P192" s="2">
        <f t="shared" si="5"/>
        <v>5792.5</v>
      </c>
      <c r="Q192" s="2">
        <f t="shared" si="5"/>
        <v>7374</v>
      </c>
      <c r="R192" s="2">
        <f t="shared" si="5"/>
        <v>3669</v>
      </c>
      <c r="S192" s="2">
        <f t="shared" si="5"/>
        <v>4744.5</v>
      </c>
      <c r="T192" s="2">
        <f t="shared" si="5"/>
        <v>5983</v>
      </c>
      <c r="U192" s="2">
        <f t="shared" si="5"/>
        <v>7888</v>
      </c>
      <c r="V192" s="8">
        <f>MEDIAN(V3:V187)</f>
        <v>82814</v>
      </c>
    </row>
    <row r="194" spans="1:1" x14ac:dyDescent="0.25">
      <c r="A194" s="9" t="s">
        <v>206</v>
      </c>
    </row>
  </sheetData>
  <sortState xmlns:xlrd2="http://schemas.microsoft.com/office/spreadsheetml/2017/richdata2" ref="A3:V186">
    <sortCondition ref="A3:A186"/>
  </sortState>
  <printOptions horizontalCentered="1" verticalCentered="1"/>
  <pageMargins left="0.75" right="0.75" top="1" bottom="1" header="0.5" footer="0.5"/>
  <pageSetup orientation="landscape" horizontalDpi="1200" verticalDpi="1200" r:id="rId1"/>
  <headerFooter>
    <oddHeader>Salary Survey</oddHeader>
    <oddFooter>Counting Opinions (SQUIRE) Ltd.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 Me</vt:lpstr>
      <vt:lpstr>Pop. Up to 24,999</vt:lpstr>
      <vt:lpstr>25K-49,999</vt:lpstr>
      <vt:lpstr>50K-69,999</vt:lpstr>
      <vt:lpstr>70K-99,999</vt:lpstr>
      <vt:lpstr>100K-149,999</vt:lpstr>
      <vt:lpstr>150K-499,999</vt:lpstr>
      <vt:lpstr>500K+</vt:lpstr>
      <vt:lpstr>All libraries</vt:lpstr>
    </vt:vector>
  </TitlesOfParts>
  <Company>Counting Opinions (SQUIRE)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Salary Survey</dc:title>
  <dc:creator>Counting Opinions (SQUIRE) Ltd.</dc:creator>
  <cp:lastModifiedBy>DePriest, Meg@CSL</cp:lastModifiedBy>
  <dcterms:created xsi:type="dcterms:W3CDTF">2022-03-09T19:27:33Z</dcterms:created>
  <dcterms:modified xsi:type="dcterms:W3CDTF">2022-04-05T20:18:46Z</dcterms:modified>
</cp:coreProperties>
</file>