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rua/Dropbox/MEMec IST/EITT/Projecto/"/>
    </mc:Choice>
  </mc:AlternateContent>
  <xr:revisionPtr revIDLastSave="0" documentId="13_ncr:1_{D40C7200-A20C-464A-A2BD-1A94CF0091FB}" xr6:coauthVersionLast="45" xr6:coauthVersionMax="45" xr10:uidLastSave="{00000000-0000-0000-0000-000000000000}"/>
  <bookViews>
    <workbookView xWindow="0" yWindow="460" windowWidth="28800" windowHeight="16140" xr2:uid="{957C5EFA-CD22-7243-A904-9112AE10917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B14" i="1"/>
  <c r="G16" i="1"/>
  <c r="F12" i="1"/>
  <c r="G17" i="1" s="1"/>
  <c r="F5" i="1" l="1"/>
  <c r="B17" i="1"/>
</calcChain>
</file>

<file path=xl/sharedStrings.xml><?xml version="1.0" encoding="utf-8"?>
<sst xmlns="http://schemas.openxmlformats.org/spreadsheetml/2006/main" count="47" uniqueCount="42">
  <si>
    <t>CÁLCULO BOMBA E CONDUTA</t>
  </si>
  <si>
    <t>Equação do cálculo:</t>
  </si>
  <si>
    <t>h_f: perdas na conduta</t>
  </si>
  <si>
    <t>Parâmetros do projecto:</t>
  </si>
  <si>
    <t>d (diâmetro conduta)</t>
  </si>
  <si>
    <t>Q (caudal)</t>
  </si>
  <si>
    <t>f</t>
  </si>
  <si>
    <t>Re(d)</t>
  </si>
  <si>
    <t>Vel. Escoamento</t>
  </si>
  <si>
    <t>m/s</t>
  </si>
  <si>
    <t>Densidade</t>
  </si>
  <si>
    <t>kg/m^3</t>
  </si>
  <si>
    <t>Viscosidade cinemática</t>
  </si>
  <si>
    <t>Temp. referência</t>
  </si>
  <si>
    <t>Ref: https://www.thermexcel.com/english/tables/eau_atm.htm</t>
  </si>
  <si>
    <t>ºC</t>
  </si>
  <si>
    <t>Ns/m^2</t>
  </si>
  <si>
    <t>mm</t>
  </si>
  <si>
    <t>Altura máx</t>
  </si>
  <si>
    <t>m</t>
  </si>
  <si>
    <t>m^3/s</t>
  </si>
  <si>
    <t>=</t>
  </si>
  <si>
    <t>p_B</t>
  </si>
  <si>
    <t>bar</t>
  </si>
  <si>
    <t>L (comp. Total conduta, altura máx)</t>
  </si>
  <si>
    <t>Tempo de rega:</t>
  </si>
  <si>
    <t>seg</t>
  </si>
  <si>
    <t>Quantidade:</t>
  </si>
  <si>
    <t>l</t>
  </si>
  <si>
    <t>Propriedades água:</t>
  </si>
  <si>
    <t>Constrangimentos:</t>
  </si>
  <si>
    <t>(100 psi)</t>
  </si>
  <si>
    <t>Vel. Mín:</t>
  </si>
  <si>
    <t>Sum_K</t>
  </si>
  <si>
    <t>Área conduta</t>
  </si>
  <si>
    <t>m^2</t>
  </si>
  <si>
    <t>Vel. (pelo caudal)</t>
  </si>
  <si>
    <t>TURBULENTO</t>
  </si>
  <si>
    <t>Rugosidade relativa, tubo plástico</t>
  </si>
  <si>
    <t>ref. Rugosidade: https://www.pipeflow.com/pipe-pressure-drop-calculations/pipe-roughness</t>
  </si>
  <si>
    <t>DESPREZÁVEL</t>
  </si>
  <si>
    <t>Q mín.: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</si>
</sst>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1909618</xdr:colOff>
      <xdr:row>1</xdr:row>
      <xdr:rowOff>177798</xdr:rowOff>
    </xdr:from>
    <xdr:ext cx="3135746" cy="233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B555D07-0290-F74E-A4C4-7E60A67C8D2A}"/>
                </a:ext>
              </a:extLst>
            </xdr:cNvPr>
            <xdr:cNvSpPr txBox="1"/>
          </xdr:nvSpPr>
          <xdr:spPr>
            <a:xfrm>
              <a:off x="1909618" y="420253"/>
              <a:ext cx="3135746" cy="233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pt-PT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pt-PT" sz="1400" b="0" i="1">
                        <a:latin typeface="Cambria Math" panose="02040503050406030204" pitchFamily="18" charset="0"/>
                      </a:rPr>
                      <m:t>+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d>
                      <m:dPr>
                        <m:ctrlPr>
                          <a:rPr lang="pt-PT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PT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pt-PT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pt-PT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PT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pt-PT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</m:e>
                    </m:d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PT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pt-PT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B555D07-0290-F74E-A4C4-7E60A67C8D2A}"/>
                </a:ext>
              </a:extLst>
            </xdr:cNvPr>
            <xdr:cNvSpPr txBox="1"/>
          </xdr:nvSpPr>
          <xdr:spPr>
            <a:xfrm>
              <a:off x="1909618" y="420253"/>
              <a:ext cx="3135746" cy="233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𝑝_𝐴=𝑝_𝐵+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𝜌𝑔[(𝑧_𝐵−𝑧_𝐴 )+ℎ_𝑓]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</xdr:col>
      <xdr:colOff>50800</xdr:colOff>
      <xdr:row>3</xdr:row>
      <xdr:rowOff>143162</xdr:rowOff>
    </xdr:from>
    <xdr:ext cx="2258291" cy="36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F893DD1B-B6CA-FE4C-9C22-3A063E134857}"/>
                </a:ext>
              </a:extLst>
            </xdr:cNvPr>
            <xdr:cNvSpPr txBox="1"/>
          </xdr:nvSpPr>
          <xdr:spPr>
            <a:xfrm>
              <a:off x="2336800" y="801253"/>
              <a:ext cx="2258291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𝑓</m:t>
                      </m:r>
                    </m:sub>
                  </m:sSub>
                  <m:r>
                    <a:rPr lang="pt-PT" sz="14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["/>
                      <m:endChr m:val="]"/>
                      <m:ctrlPr>
                        <a:rPr lang="pt-PT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pt-PT" sz="14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pt-PT" sz="1400" b="0" i="1">
                              <a:latin typeface="Cambria Math" panose="02040503050406030204" pitchFamily="18" charset="0"/>
                            </a:rPr>
                            <m:t>𝑘</m:t>
                          </m:r>
                        </m:e>
                      </m:nary>
                      <m:r>
                        <a:rPr lang="pt-PT" sz="14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𝑓</m:t>
                      </m:r>
                      <m:d>
                        <m:dPr>
                          <m:ctrlPr>
                            <a:rPr lang="pt-PT" sz="1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pt-PT" sz="14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pt-PT" sz="1400" b="0" i="1">
                                  <a:latin typeface="Cambria Math" panose="02040503050406030204" pitchFamily="18" charset="0"/>
                                </a:rPr>
                                <m:t>𝐿</m:t>
                              </m:r>
                            </m:num>
                            <m:den>
                              <m:r>
                                <a:rPr lang="pt-PT" sz="14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den>
                          </m:f>
                        </m:e>
                      </m:d>
                    </m:e>
                  </m:d>
                  <m:r>
                    <a:rPr lang="pt-PT" sz="1400" b="0" i="0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pt-PT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PT" sz="1400" b="0" i="1">
                              <a:latin typeface="Cambria Math" panose="02040503050406030204" pitchFamily="18" charset="0"/>
                            </a:rPr>
                            <m:t>𝑄</m:t>
                          </m:r>
                        </m:e>
                        <m:sup>
                          <m:r>
                            <a:rPr lang="pt-P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pt-PT" sz="14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𝑔</m:t>
                      </m:r>
                      <m:sSup>
                        <m:sSupPr>
                          <m:ctrlPr>
                            <a:rPr lang="pt-PT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PT" sz="14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e>
                        <m:sup>
                          <m:r>
                            <a:rPr lang="pt-P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pt-PT" sz="1400"/>
                <a:t> 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F893DD1B-B6CA-FE4C-9C22-3A063E134857}"/>
                </a:ext>
              </a:extLst>
            </xdr:cNvPr>
            <xdr:cNvSpPr txBox="1"/>
          </xdr:nvSpPr>
          <xdr:spPr>
            <a:xfrm>
              <a:off x="2336800" y="801253"/>
              <a:ext cx="2258291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ℎ_𝑓=[∑▒𝑘+𝑓(𝐿/𝑑)]∗𝑄^2/(2𝑔𝐴^2 )</a:t>
              </a:r>
              <a:r>
                <a:rPr lang="pt-PT" sz="14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FD0E-F6E0-6744-AD79-4C8C22D5B669}">
  <dimension ref="A1:K32"/>
  <sheetViews>
    <sheetView tabSelected="1" zoomScale="110" zoomScaleNormal="110" workbookViewId="0">
      <selection activeCell="E24" sqref="E24"/>
    </sheetView>
  </sheetViews>
  <sheetFormatPr baseColWidth="10" defaultRowHeight="16" x14ac:dyDescent="0.2"/>
  <cols>
    <col min="1" max="1" width="30" customWidth="1"/>
    <col min="2" max="2" width="11.6640625" bestFit="1" customWidth="1"/>
    <col min="6" max="6" width="15" customWidth="1"/>
  </cols>
  <sheetData>
    <row r="1" spans="1:8" ht="19" x14ac:dyDescent="0.25">
      <c r="A1" s="1" t="s">
        <v>0</v>
      </c>
    </row>
    <row r="3" spans="1:8" x14ac:dyDescent="0.2">
      <c r="A3" t="s">
        <v>1</v>
      </c>
      <c r="E3" s="3" t="s">
        <v>21</v>
      </c>
      <c r="F3" s="4">
        <f>((B13*100000)+B24*9.81*(B9+F5))*10^-5</f>
        <v>6.996731191368009</v>
      </c>
      <c r="G3" t="s">
        <v>23</v>
      </c>
    </row>
    <row r="5" spans="1:8" x14ac:dyDescent="0.2">
      <c r="A5" t="s">
        <v>2</v>
      </c>
      <c r="E5" s="3" t="s">
        <v>21</v>
      </c>
      <c r="F5" s="4">
        <f>(B20+B19*(B10/(B11*10^-3)))*(F12^2/(2*9.81*B14))</f>
        <v>2.5353966489375964E-9</v>
      </c>
      <c r="G5" t="s">
        <v>40</v>
      </c>
    </row>
    <row r="8" spans="1:8" x14ac:dyDescent="0.2">
      <c r="A8" s="6" t="s">
        <v>3</v>
      </c>
    </row>
    <row r="9" spans="1:8" x14ac:dyDescent="0.2">
      <c r="A9" t="s">
        <v>18</v>
      </c>
      <c r="B9">
        <v>1.04</v>
      </c>
      <c r="C9" t="s">
        <v>19</v>
      </c>
    </row>
    <row r="10" spans="1:8" x14ac:dyDescent="0.2">
      <c r="A10" t="s">
        <v>24</v>
      </c>
      <c r="B10">
        <v>1.85</v>
      </c>
      <c r="C10" t="s">
        <v>19</v>
      </c>
    </row>
    <row r="11" spans="1:8" x14ac:dyDescent="0.2">
      <c r="A11" t="s">
        <v>4</v>
      </c>
      <c r="B11">
        <v>20</v>
      </c>
      <c r="C11" t="s">
        <v>17</v>
      </c>
    </row>
    <row r="12" spans="1:8" x14ac:dyDescent="0.2">
      <c r="A12" t="s">
        <v>5</v>
      </c>
      <c r="E12" t="s">
        <v>41</v>
      </c>
      <c r="F12" s="4">
        <f>(B32*10^-3)/B31</f>
        <v>2.2800000000000002E-6</v>
      </c>
      <c r="G12" t="s">
        <v>20</v>
      </c>
    </row>
    <row r="13" spans="1:8" x14ac:dyDescent="0.2">
      <c r="A13" t="s">
        <v>22</v>
      </c>
      <c r="B13">
        <v>6.8949999999999996</v>
      </c>
      <c r="C13" t="s">
        <v>23</v>
      </c>
      <c r="D13" t="s">
        <v>31</v>
      </c>
    </row>
    <row r="14" spans="1:8" x14ac:dyDescent="0.2">
      <c r="A14" t="s">
        <v>34</v>
      </c>
      <c r="B14" s="4">
        <f>PI()*(B11*10^-3)^2*0.25</f>
        <v>3.1415926535897931E-4</v>
      </c>
      <c r="C14" t="s">
        <v>35</v>
      </c>
    </row>
    <row r="16" spans="1:8" x14ac:dyDescent="0.2">
      <c r="A16" t="s">
        <v>8</v>
      </c>
      <c r="B16" s="4">
        <v>0.37</v>
      </c>
      <c r="C16" t="s">
        <v>9</v>
      </c>
      <c r="F16" t="s">
        <v>32</v>
      </c>
      <c r="G16" s="4">
        <f>B10/B31</f>
        <v>0.37</v>
      </c>
      <c r="H16" t="s">
        <v>9</v>
      </c>
    </row>
    <row r="17" spans="1:11" x14ac:dyDescent="0.2">
      <c r="A17" t="s">
        <v>7</v>
      </c>
      <c r="B17" s="4">
        <f>(B16*B11*10^-3)/B25</f>
        <v>8277.404921700223</v>
      </c>
      <c r="C17" t="s">
        <v>37</v>
      </c>
      <c r="F17" t="s">
        <v>36</v>
      </c>
      <c r="G17" s="4">
        <f>F12/B14</f>
        <v>7.2574654049904286E-3</v>
      </c>
      <c r="H17" t="s">
        <v>9</v>
      </c>
    </row>
    <row r="18" spans="1:11" x14ac:dyDescent="0.2">
      <c r="A18" t="s">
        <v>38</v>
      </c>
      <c r="B18">
        <v>1.5E-3</v>
      </c>
      <c r="K18" t="s">
        <v>39</v>
      </c>
    </row>
    <row r="19" spans="1:11" x14ac:dyDescent="0.2">
      <c r="A19" t="s">
        <v>6</v>
      </c>
      <c r="B19">
        <v>3.2500000000000001E-2</v>
      </c>
    </row>
    <row r="20" spans="1:11" x14ac:dyDescent="0.2">
      <c r="A20" t="s">
        <v>33</v>
      </c>
    </row>
    <row r="22" spans="1:11" x14ac:dyDescent="0.2">
      <c r="A22" s="6" t="s">
        <v>29</v>
      </c>
    </row>
    <row r="23" spans="1:11" x14ac:dyDescent="0.2">
      <c r="A23" t="s">
        <v>13</v>
      </c>
      <c r="B23">
        <v>25</v>
      </c>
      <c r="C23" t="s">
        <v>15</v>
      </c>
    </row>
    <row r="24" spans="1:11" x14ac:dyDescent="0.2">
      <c r="A24" t="s">
        <v>10</v>
      </c>
      <c r="B24">
        <v>997.13</v>
      </c>
      <c r="C24" t="s">
        <v>11</v>
      </c>
    </row>
    <row r="25" spans="1:11" x14ac:dyDescent="0.2">
      <c r="A25" t="s">
        <v>12</v>
      </c>
      <c r="B25" s="2">
        <v>8.9400000000000004E-7</v>
      </c>
      <c r="C25" t="s">
        <v>16</v>
      </c>
    </row>
    <row r="27" spans="1:11" x14ac:dyDescent="0.2">
      <c r="A27" t="s">
        <v>14</v>
      </c>
    </row>
    <row r="29" spans="1:11" x14ac:dyDescent="0.2">
      <c r="A29" s="6" t="s">
        <v>30</v>
      </c>
    </row>
    <row r="31" spans="1:11" x14ac:dyDescent="0.2">
      <c r="A31" t="s">
        <v>25</v>
      </c>
      <c r="B31">
        <v>5</v>
      </c>
      <c r="C31" t="s">
        <v>26</v>
      </c>
    </row>
    <row r="32" spans="1:11" x14ac:dyDescent="0.2">
      <c r="A32" t="s">
        <v>27</v>
      </c>
      <c r="B32" s="5">
        <v>1.14E-2</v>
      </c>
      <c r="C32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2020-05-12T10:30:33Z</dcterms:created>
  <dcterms:modified xsi:type="dcterms:W3CDTF">2020-05-14T14:58:30Z</dcterms:modified>
</cp:coreProperties>
</file>