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9C474DFB-F180-4C6A-8731-201DCD55F404}" xr6:coauthVersionLast="45" xr6:coauthVersionMax="45" xr10:uidLastSave="{00000000-0000-0000-0000-000000000000}"/>
  <bookViews>
    <workbookView xWindow="-120" yWindow="-120" windowWidth="20730" windowHeight="11160" xr2:uid="{0C28D501-0D15-47CA-8254-D7A63AC2F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C27" i="1"/>
  <c r="D27" i="1"/>
  <c r="E27" i="1"/>
  <c r="F27" i="1"/>
  <c r="B28" i="1"/>
  <c r="B27" i="1"/>
  <c r="C32" i="1"/>
  <c r="D32" i="1"/>
  <c r="E32" i="1"/>
  <c r="F32" i="1"/>
  <c r="C31" i="1"/>
  <c r="D31" i="1"/>
  <c r="E31" i="1"/>
  <c r="F31" i="1"/>
  <c r="B32" i="1"/>
  <c r="B31" i="1"/>
  <c r="C36" i="1"/>
  <c r="D36" i="1"/>
  <c r="E36" i="1"/>
  <c r="F36" i="1"/>
  <c r="C35" i="1"/>
  <c r="D35" i="1"/>
  <c r="E35" i="1"/>
  <c r="F35" i="1"/>
  <c r="B36" i="1"/>
  <c r="B35" i="1"/>
  <c r="C24" i="1"/>
  <c r="D24" i="1"/>
  <c r="E24" i="1"/>
  <c r="F24" i="1"/>
  <c r="C23" i="1"/>
  <c r="D23" i="1"/>
  <c r="E23" i="1"/>
  <c r="F23" i="1"/>
  <c r="B24" i="1"/>
  <c r="B23" i="1"/>
  <c r="C15" i="1"/>
  <c r="D15" i="1"/>
  <c r="E15" i="1"/>
  <c r="F15" i="1"/>
  <c r="C14" i="1"/>
  <c r="D14" i="1"/>
  <c r="E14" i="1"/>
  <c r="F14" i="1"/>
  <c r="B15" i="1"/>
  <c r="B14" i="1"/>
  <c r="C11" i="1"/>
  <c r="D11" i="1"/>
  <c r="E11" i="1"/>
  <c r="F11" i="1"/>
  <c r="B11" i="1"/>
  <c r="C10" i="1"/>
  <c r="D10" i="1"/>
  <c r="E10" i="1"/>
  <c r="F10" i="1"/>
  <c r="B10" i="1"/>
  <c r="B53" i="1"/>
  <c r="C20" i="1" l="1"/>
  <c r="D20" i="1"/>
  <c r="E20" i="1"/>
  <c r="F20" i="1"/>
  <c r="B20" i="1"/>
  <c r="C19" i="1"/>
  <c r="D19" i="1"/>
  <c r="E19" i="1"/>
  <c r="F19" i="1"/>
  <c r="B19" i="1"/>
  <c r="B42" i="1" l="1"/>
  <c r="C42" i="1"/>
  <c r="E42" i="1"/>
  <c r="F42" i="1"/>
  <c r="D42" i="1"/>
  <c r="B43" i="1" l="1"/>
  <c r="B55" i="1" s="1"/>
</calcChain>
</file>

<file path=xl/sharedStrings.xml><?xml version="1.0" encoding="utf-8"?>
<sst xmlns="http://schemas.openxmlformats.org/spreadsheetml/2006/main" count="46" uniqueCount="37">
  <si>
    <t>Unit Forecast</t>
  </si>
  <si>
    <t>Year 1</t>
  </si>
  <si>
    <t>Year 2</t>
  </si>
  <si>
    <t>Year 3</t>
  </si>
  <si>
    <t>Year 4</t>
  </si>
  <si>
    <t>Year 5</t>
  </si>
  <si>
    <t>Tube - .75/unit</t>
  </si>
  <si>
    <t>Units Sold Large</t>
  </si>
  <si>
    <t>Units Sold Small</t>
  </si>
  <si>
    <t>Total</t>
  </si>
  <si>
    <t>Screen Printer</t>
  </si>
  <si>
    <t>Van</t>
  </si>
  <si>
    <t>Direct Material Costs</t>
  </si>
  <si>
    <t>Direct Material Costs Total</t>
  </si>
  <si>
    <t xml:space="preserve">Total </t>
  </si>
  <si>
    <t>Total Direct Costs</t>
  </si>
  <si>
    <t>Other Direct Costs</t>
  </si>
  <si>
    <t>Booklet Printer</t>
  </si>
  <si>
    <t>Ink - .0035/ per sq inch</t>
  </si>
  <si>
    <t xml:space="preserve">Rent </t>
  </si>
  <si>
    <t>Rent Insurance</t>
  </si>
  <si>
    <t>Van Insurance</t>
  </si>
  <si>
    <t>Employee Salaries and benefits</t>
  </si>
  <si>
    <t>Units Sold Small( $2.405)/unit</t>
  </si>
  <si>
    <t>Units Sold Large ($6.825)/unit</t>
  </si>
  <si>
    <t>Units Sold Small ($5.85)/unit</t>
  </si>
  <si>
    <t>Vinyl - .0065/per sq inch</t>
  </si>
  <si>
    <t>Units Sold Large ($19.5)/unit</t>
  </si>
  <si>
    <t>Branded Front label - .44/unit</t>
  </si>
  <si>
    <t>Variable Costs Per Unit</t>
  </si>
  <si>
    <t>Fixed Costs Per Unit</t>
  </si>
  <si>
    <t>Units Sold - Large(30x100)in</t>
  </si>
  <si>
    <t>Units Sold - Small(30x30)in</t>
  </si>
  <si>
    <t>Warning Label - .13/unit</t>
  </si>
  <si>
    <t>Product ID Label - .42/unit</t>
  </si>
  <si>
    <t>Instruction Booklet - .5278/unit</t>
  </si>
  <si>
    <t>Workers PT for Units Sold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</si>
</sst>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4" fillId="0" borderId="0" xfId="0" applyFont="1"/>
    <xf numFmtId="4" fontId="4" fillId="0" borderId="0" xfId="0" applyNumberFormat="1" applyFont="1"/>
    <xf numFmtId="2" fontId="4" fillId="0" borderId="0" xfId="0" applyNumberFormat="1" applyFont="1" applyAlignment="1"/>
    <xf numFmtId="0" fontId="2" fillId="0" borderId="1" xfId="2"/>
    <xf numFmtId="44" fontId="0" fillId="0" borderId="0" xfId="1" applyFont="1"/>
    <xf numFmtId="44" fontId="2" fillId="0" borderId="1" xfId="1" applyFont="1" applyBorder="1"/>
    <xf numFmtId="44" fontId="2" fillId="0" borderId="1" xfId="2" applyNumberFormat="1"/>
    <xf numFmtId="44" fontId="2" fillId="0" borderId="0" xfId="0" applyNumberFormat="1" applyFont="1"/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54746-0959-4FC3-8AEE-26CA19813601}" name="Table1" displayName="Table1" ref="A1:F55" totalsRowShown="0">
  <autoFilter ref="A1:F55" xr:uid="{1EA2C9EF-370C-4BB6-A683-88FD7C68520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BCCE327-5A6F-4529-B147-1F2C652E4568}" name="Unit Forecast"/>
    <tableColumn id="2" xr3:uid="{1B2AF3CC-3D60-4901-8BB7-2379288B5378}" name="Year 1"/>
    <tableColumn id="3" xr3:uid="{5086A3E7-B06E-4362-92A8-FC81A0354B86}" name="Year 2"/>
    <tableColumn id="4" xr3:uid="{64AA3125-CC5C-4025-9F1A-0A51EDD98C39}" name="Year 3"/>
    <tableColumn id="5" xr3:uid="{32EBB304-5E44-4AF5-953E-899B736F86D4}" name="Year 4"/>
    <tableColumn id="16" xr3:uid="{73CDCB94-8529-4CA4-AA10-8D9CB8B6C69F}" name="Year 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7418-E580-4C43-8A95-9D14E6BC74D3}">
  <dimension ref="A1:F56"/>
  <sheetViews>
    <sheetView tabSelected="1" topLeftCell="A31" workbookViewId="0">
      <selection activeCell="A39" sqref="A39"/>
    </sheetView>
  </sheetViews>
  <sheetFormatPr defaultRowHeight="15" x14ac:dyDescent="0.25"/>
  <cols>
    <col min="1" max="1" width="29.140625" customWidth="1"/>
    <col min="2" max="2" width="29.5703125" customWidth="1"/>
    <col min="3" max="3" width="20.42578125" customWidth="1"/>
    <col min="4" max="4" width="24.85546875" customWidth="1"/>
    <col min="5" max="5" width="22.28515625" customWidth="1"/>
    <col min="6" max="6" width="18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thickBot="1" x14ac:dyDescent="0.3">
      <c r="A2" s="4" t="s">
        <v>0</v>
      </c>
    </row>
    <row r="3" spans="1:6" ht="15.75" thickTop="1" x14ac:dyDescent="0.25">
      <c r="A3" t="s">
        <v>32</v>
      </c>
      <c r="B3" s="1">
        <v>900.97</v>
      </c>
      <c r="C3" s="2">
        <v>1351.45</v>
      </c>
      <c r="D3" s="2">
        <v>1801.93</v>
      </c>
      <c r="E3" s="2">
        <v>1801.93</v>
      </c>
      <c r="F3" s="2">
        <v>1801.93</v>
      </c>
    </row>
    <row r="4" spans="1:6" x14ac:dyDescent="0.25">
      <c r="A4" t="s">
        <v>31</v>
      </c>
      <c r="B4" s="2">
        <v>1673.23</v>
      </c>
      <c r="C4" s="3">
        <v>2509.84</v>
      </c>
      <c r="D4" s="2">
        <v>3346.45</v>
      </c>
      <c r="E4" s="2">
        <v>3346.45</v>
      </c>
      <c r="F4" s="2">
        <v>3346.45</v>
      </c>
    </row>
    <row r="6" spans="1:6" ht="15.75" thickBot="1" x14ac:dyDescent="0.3">
      <c r="A6" s="4" t="s">
        <v>12</v>
      </c>
    </row>
    <row r="7" spans="1:6" ht="16.5" thickTop="1" thickBot="1" x14ac:dyDescent="0.3">
      <c r="A7" s="4"/>
    </row>
    <row r="8" spans="1:6" ht="16.5" thickTop="1" thickBot="1" x14ac:dyDescent="0.3">
      <c r="A8" s="4" t="s">
        <v>29</v>
      </c>
    </row>
    <row r="9" spans="1:6" ht="15.75" thickTop="1" x14ac:dyDescent="0.25">
      <c r="A9" t="s">
        <v>18</v>
      </c>
    </row>
    <row r="10" spans="1:6" x14ac:dyDescent="0.25">
      <c r="A10" t="s">
        <v>23</v>
      </c>
      <c r="B10" s="5">
        <f>B$3*2.405</f>
        <v>2166.8328499999998</v>
      </c>
      <c r="C10" s="5">
        <f t="shared" ref="C10:F10" si="0">C$3*2.405</f>
        <v>3250.2372499999997</v>
      </c>
      <c r="D10" s="5">
        <f t="shared" si="0"/>
        <v>4333.6416499999996</v>
      </c>
      <c r="E10" s="5">
        <f t="shared" si="0"/>
        <v>4333.6416499999996</v>
      </c>
      <c r="F10" s="5">
        <f t="shared" si="0"/>
        <v>4333.6416499999996</v>
      </c>
    </row>
    <row r="11" spans="1:6" x14ac:dyDescent="0.25">
      <c r="A11" t="s">
        <v>24</v>
      </c>
      <c r="B11" s="5">
        <f>B$4*6.825</f>
        <v>11419.794750000001</v>
      </c>
      <c r="C11" s="5">
        <f t="shared" ref="C11:F11" si="1">C$4*6.825</f>
        <v>17129.658000000003</v>
      </c>
      <c r="D11" s="5">
        <f t="shared" si="1"/>
        <v>22839.521249999998</v>
      </c>
      <c r="E11" s="5">
        <f t="shared" si="1"/>
        <v>22839.521249999998</v>
      </c>
      <c r="F11" s="5">
        <f t="shared" si="1"/>
        <v>22839.521249999998</v>
      </c>
    </row>
    <row r="12" spans="1:6" x14ac:dyDescent="0.25">
      <c r="B12" s="5"/>
      <c r="C12" s="5"/>
      <c r="D12" s="5"/>
      <c r="E12" s="5"/>
      <c r="F12" s="5"/>
    </row>
    <row r="13" spans="1:6" x14ac:dyDescent="0.25">
      <c r="A13" t="s">
        <v>26</v>
      </c>
      <c r="B13" s="5"/>
      <c r="C13" s="5"/>
      <c r="D13" s="5"/>
      <c r="E13" s="5"/>
      <c r="F13" s="5"/>
    </row>
    <row r="14" spans="1:6" x14ac:dyDescent="0.25">
      <c r="A14" t="s">
        <v>25</v>
      </c>
      <c r="B14" s="5">
        <f>B$3*5.85</f>
        <v>5270.6745000000001</v>
      </c>
      <c r="C14" s="5">
        <f t="shared" ref="C14:F14" si="2">C$3*5.85</f>
        <v>7905.9825000000001</v>
      </c>
      <c r="D14" s="5">
        <f t="shared" si="2"/>
        <v>10541.290499999999</v>
      </c>
      <c r="E14" s="5">
        <f t="shared" si="2"/>
        <v>10541.290499999999</v>
      </c>
      <c r="F14" s="5">
        <f t="shared" si="2"/>
        <v>10541.290499999999</v>
      </c>
    </row>
    <row r="15" spans="1:6" x14ac:dyDescent="0.25">
      <c r="A15" t="s">
        <v>27</v>
      </c>
      <c r="B15" s="5">
        <f>B$4*19.5</f>
        <v>32627.985000000001</v>
      </c>
      <c r="C15" s="5">
        <f t="shared" ref="C15:F15" si="3">C$4*19.5</f>
        <v>48941.880000000005</v>
      </c>
      <c r="D15" s="5">
        <f t="shared" si="3"/>
        <v>65255.774999999994</v>
      </c>
      <c r="E15" s="5">
        <f t="shared" si="3"/>
        <v>65255.774999999994</v>
      </c>
      <c r="F15" s="5">
        <f t="shared" si="3"/>
        <v>65255.774999999994</v>
      </c>
    </row>
    <row r="16" spans="1:6" x14ac:dyDescent="0.25">
      <c r="B16" s="5"/>
      <c r="C16" s="5"/>
      <c r="D16" s="5"/>
      <c r="E16" s="5"/>
      <c r="F16" s="5"/>
    </row>
    <row r="17" spans="1:6" ht="15.75" thickBot="1" x14ac:dyDescent="0.3">
      <c r="A17" s="4" t="s">
        <v>30</v>
      </c>
      <c r="B17" s="5"/>
      <c r="C17" s="5"/>
      <c r="D17" s="5"/>
      <c r="E17" s="5"/>
      <c r="F17" s="5"/>
    </row>
    <row r="18" spans="1:6" ht="15.75" thickTop="1" x14ac:dyDescent="0.25">
      <c r="A18" t="s">
        <v>6</v>
      </c>
      <c r="B18" s="5"/>
      <c r="C18" s="5"/>
      <c r="D18" s="5"/>
      <c r="E18" s="5"/>
      <c r="F18" s="5"/>
    </row>
    <row r="19" spans="1:6" x14ac:dyDescent="0.25">
      <c r="A19" t="s">
        <v>8</v>
      </c>
      <c r="B19" s="5">
        <f>B$3*0.75</f>
        <v>675.72749999999996</v>
      </c>
      <c r="C19" s="5">
        <f t="shared" ref="C19:F19" si="4">C$3*0.75</f>
        <v>1013.5875000000001</v>
      </c>
      <c r="D19" s="5">
        <f t="shared" si="4"/>
        <v>1351.4475</v>
      </c>
      <c r="E19" s="5">
        <f t="shared" si="4"/>
        <v>1351.4475</v>
      </c>
      <c r="F19" s="5">
        <f t="shared" si="4"/>
        <v>1351.4475</v>
      </c>
    </row>
    <row r="20" spans="1:6" x14ac:dyDescent="0.25">
      <c r="A20" t="s">
        <v>7</v>
      </c>
      <c r="B20" s="5">
        <f>B$4*0.75</f>
        <v>1254.9225000000001</v>
      </c>
      <c r="C20" s="5">
        <f t="shared" ref="C20:F20" si="5">C$4*0.75</f>
        <v>1882.38</v>
      </c>
      <c r="D20" s="5">
        <f t="shared" si="5"/>
        <v>2509.8374999999996</v>
      </c>
      <c r="E20" s="5">
        <f t="shared" si="5"/>
        <v>2509.8374999999996</v>
      </c>
      <c r="F20" s="5">
        <f t="shared" si="5"/>
        <v>2509.8374999999996</v>
      </c>
    </row>
    <row r="21" spans="1:6" x14ac:dyDescent="0.25">
      <c r="B21" s="5"/>
      <c r="C21" s="5"/>
      <c r="D21" s="5"/>
      <c r="E21" s="5"/>
      <c r="F21" s="5"/>
    </row>
    <row r="22" spans="1:6" x14ac:dyDescent="0.25">
      <c r="A22" t="s">
        <v>28</v>
      </c>
      <c r="B22" s="5"/>
      <c r="C22" s="5"/>
      <c r="D22" s="5"/>
      <c r="E22" s="5"/>
      <c r="F22" s="5"/>
    </row>
    <row r="23" spans="1:6" x14ac:dyDescent="0.25">
      <c r="A23" t="s">
        <v>8</v>
      </c>
      <c r="B23" s="5">
        <f>B$3*0.44</f>
        <v>396.42680000000001</v>
      </c>
      <c r="C23" s="5">
        <f t="shared" ref="C23:F23" si="6">C$3*0.44</f>
        <v>594.63800000000003</v>
      </c>
      <c r="D23" s="5">
        <f t="shared" si="6"/>
        <v>792.8492</v>
      </c>
      <c r="E23" s="5">
        <f t="shared" si="6"/>
        <v>792.8492</v>
      </c>
      <c r="F23" s="5">
        <f t="shared" si="6"/>
        <v>792.8492</v>
      </c>
    </row>
    <row r="24" spans="1:6" x14ac:dyDescent="0.25">
      <c r="A24" t="s">
        <v>7</v>
      </c>
      <c r="B24" s="5">
        <f>B$4*0.44</f>
        <v>736.22120000000007</v>
      </c>
      <c r="C24" s="5">
        <f t="shared" ref="C24:F24" si="7">C$4*0.44</f>
        <v>1104.3296</v>
      </c>
      <c r="D24" s="5">
        <f t="shared" si="7"/>
        <v>1472.4379999999999</v>
      </c>
      <c r="E24" s="5">
        <f t="shared" si="7"/>
        <v>1472.4379999999999</v>
      </c>
      <c r="F24" s="5">
        <f t="shared" si="7"/>
        <v>1472.4379999999999</v>
      </c>
    </row>
    <row r="25" spans="1:6" x14ac:dyDescent="0.25">
      <c r="B25" s="5"/>
      <c r="C25" s="5"/>
      <c r="D25" s="5"/>
      <c r="E25" s="5"/>
      <c r="F25" s="5"/>
    </row>
    <row r="26" spans="1:6" x14ac:dyDescent="0.25">
      <c r="A26" t="s">
        <v>33</v>
      </c>
      <c r="B26" s="5"/>
      <c r="C26" s="5"/>
      <c r="D26" s="5"/>
      <c r="E26" s="5"/>
      <c r="F26" s="5"/>
    </row>
    <row r="27" spans="1:6" x14ac:dyDescent="0.25">
      <c r="A27" t="s">
        <v>8</v>
      </c>
      <c r="B27" s="5">
        <f>B$3*0.13</f>
        <v>117.12610000000001</v>
      </c>
      <c r="C27" s="5">
        <f t="shared" ref="C27:F27" si="8">C$3*0.13</f>
        <v>175.6885</v>
      </c>
      <c r="D27" s="5">
        <f t="shared" si="8"/>
        <v>234.25090000000003</v>
      </c>
      <c r="E27" s="5">
        <f t="shared" si="8"/>
        <v>234.25090000000003</v>
      </c>
      <c r="F27" s="5">
        <f t="shared" si="8"/>
        <v>234.25090000000003</v>
      </c>
    </row>
    <row r="28" spans="1:6" x14ac:dyDescent="0.25">
      <c r="A28" t="s">
        <v>7</v>
      </c>
      <c r="B28" s="5">
        <f>B$4*0.13</f>
        <v>217.51990000000001</v>
      </c>
      <c r="C28" s="5">
        <f t="shared" ref="C28:F28" si="9">C$4*0.13</f>
        <v>326.2792</v>
      </c>
      <c r="D28" s="5">
        <f t="shared" si="9"/>
        <v>435.0385</v>
      </c>
      <c r="E28" s="5">
        <f t="shared" si="9"/>
        <v>435.0385</v>
      </c>
      <c r="F28" s="5">
        <f t="shared" si="9"/>
        <v>435.0385</v>
      </c>
    </row>
    <row r="29" spans="1:6" x14ac:dyDescent="0.25">
      <c r="B29" s="5"/>
      <c r="C29" s="5"/>
      <c r="D29" s="5"/>
      <c r="E29" s="5"/>
      <c r="F29" s="5"/>
    </row>
    <row r="30" spans="1:6" x14ac:dyDescent="0.25">
      <c r="A30" t="s">
        <v>34</v>
      </c>
      <c r="B30" s="5"/>
      <c r="C30" s="5"/>
      <c r="D30" s="5"/>
      <c r="E30" s="5"/>
      <c r="F30" s="5"/>
    </row>
    <row r="31" spans="1:6" x14ac:dyDescent="0.25">
      <c r="A31" t="s">
        <v>8</v>
      </c>
      <c r="B31" s="5">
        <f>B$3*0.42</f>
        <v>378.4074</v>
      </c>
      <c r="C31" s="5">
        <f t="shared" ref="C31:F31" si="10">C$3*0.42</f>
        <v>567.60900000000004</v>
      </c>
      <c r="D31" s="5">
        <f t="shared" si="10"/>
        <v>756.81060000000002</v>
      </c>
      <c r="E31" s="5">
        <f t="shared" si="10"/>
        <v>756.81060000000002</v>
      </c>
      <c r="F31" s="5">
        <f t="shared" si="10"/>
        <v>756.81060000000002</v>
      </c>
    </row>
    <row r="32" spans="1:6" x14ac:dyDescent="0.25">
      <c r="A32" t="s">
        <v>7</v>
      </c>
      <c r="B32" s="5">
        <f>B$4*0.42</f>
        <v>702.75659999999993</v>
      </c>
      <c r="C32" s="5">
        <f t="shared" ref="C32:F32" si="11">C$4*0.42</f>
        <v>1054.1328000000001</v>
      </c>
      <c r="D32" s="5">
        <f t="shared" si="11"/>
        <v>1405.5089999999998</v>
      </c>
      <c r="E32" s="5">
        <f t="shared" si="11"/>
        <v>1405.5089999999998</v>
      </c>
      <c r="F32" s="5">
        <f t="shared" si="11"/>
        <v>1405.5089999999998</v>
      </c>
    </row>
    <row r="33" spans="1:6" x14ac:dyDescent="0.25">
      <c r="B33" s="5"/>
      <c r="C33" s="5"/>
      <c r="D33" s="5"/>
      <c r="E33" s="5"/>
      <c r="F33" s="5"/>
    </row>
    <row r="34" spans="1:6" x14ac:dyDescent="0.25">
      <c r="A34" t="s">
        <v>35</v>
      </c>
      <c r="B34" s="5"/>
      <c r="C34" s="5"/>
      <c r="D34" s="5"/>
      <c r="E34" s="5"/>
      <c r="F34" s="5"/>
    </row>
    <row r="35" spans="1:6" x14ac:dyDescent="0.25">
      <c r="A35" t="s">
        <v>8</v>
      </c>
      <c r="B35" s="5">
        <f>B$3*0.5278</f>
        <v>475.53196600000007</v>
      </c>
      <c r="C35" s="5">
        <f t="shared" ref="C35:F35" si="12">C$3*0.5278</f>
        <v>713.29531000000009</v>
      </c>
      <c r="D35" s="5">
        <f t="shared" si="12"/>
        <v>951.05865400000016</v>
      </c>
      <c r="E35" s="5">
        <f t="shared" si="12"/>
        <v>951.05865400000016</v>
      </c>
      <c r="F35" s="5">
        <f t="shared" si="12"/>
        <v>951.05865400000016</v>
      </c>
    </row>
    <row r="36" spans="1:6" x14ac:dyDescent="0.25">
      <c r="A36" t="s">
        <v>7</v>
      </c>
      <c r="B36" s="5">
        <f>B$4*0.5278</f>
        <v>883.13079400000004</v>
      </c>
      <c r="C36" s="5">
        <f t="shared" ref="C36:F36" si="13">C$4*0.5278</f>
        <v>1324.6935520000002</v>
      </c>
      <c r="D36" s="5">
        <f t="shared" si="13"/>
        <v>1766.25631</v>
      </c>
      <c r="E36" s="5">
        <f t="shared" si="13"/>
        <v>1766.25631</v>
      </c>
      <c r="F36" s="5">
        <f t="shared" si="13"/>
        <v>1766.25631</v>
      </c>
    </row>
    <row r="37" spans="1:6" x14ac:dyDescent="0.25">
      <c r="B37" s="5"/>
      <c r="C37" s="5"/>
      <c r="D37" s="5"/>
      <c r="E37" s="5"/>
      <c r="F37" s="5"/>
    </row>
    <row r="38" spans="1:6" x14ac:dyDescent="0.25">
      <c r="A38" t="s">
        <v>36</v>
      </c>
      <c r="B38" s="5"/>
      <c r="C38" s="5"/>
      <c r="D38" s="5"/>
      <c r="E38" s="5"/>
      <c r="F38" s="5"/>
    </row>
    <row r="39" spans="1:6" x14ac:dyDescent="0.25">
      <c r="B39" s="5"/>
      <c r="C39" s="5"/>
      <c r="D39" s="5"/>
      <c r="E39" s="5"/>
      <c r="F39" s="5"/>
    </row>
    <row r="40" spans="1:6" x14ac:dyDescent="0.25">
      <c r="B40" s="5"/>
      <c r="C40" s="5"/>
      <c r="D40" s="5"/>
      <c r="E40" s="5"/>
      <c r="F40" s="5"/>
    </row>
    <row r="41" spans="1:6" x14ac:dyDescent="0.25">
      <c r="B41" s="5"/>
      <c r="C41" s="5"/>
      <c r="D41" s="5"/>
      <c r="E41" s="5"/>
      <c r="F41" s="5"/>
    </row>
    <row r="42" spans="1:6" ht="15.75" thickBot="1" x14ac:dyDescent="0.3">
      <c r="A42" s="4" t="s">
        <v>9</v>
      </c>
      <c r="B42" s="6">
        <f>SUBTOTAL(109,B10:B41)</f>
        <v>57323.057860000001</v>
      </c>
      <c r="C42" s="6">
        <f>SUBTOTAL(109,C10:C41)</f>
        <v>85984.391212000017</v>
      </c>
      <c r="D42" s="6">
        <f>SUBTOTAL(109,D10:D41)</f>
        <v>114645.72456399996</v>
      </c>
      <c r="E42" s="6">
        <f>SUBTOTAL(109,E10:E41)</f>
        <v>114645.72456399996</v>
      </c>
      <c r="F42" s="6">
        <f>SUBTOTAL(109,F10:F41)</f>
        <v>114645.72456399996</v>
      </c>
    </row>
    <row r="43" spans="1:6" ht="15.75" thickTop="1" x14ac:dyDescent="0.25">
      <c r="A43" t="s">
        <v>13</v>
      </c>
      <c r="B43" s="8">
        <f>B42+C42+D42+E42+F42</f>
        <v>487244.62276399991</v>
      </c>
      <c r="C43" s="5"/>
      <c r="D43" s="5"/>
      <c r="E43" s="5"/>
      <c r="F43" s="5"/>
    </row>
    <row r="45" spans="1:6" ht="15.75" thickBot="1" x14ac:dyDescent="0.3">
      <c r="A45" s="4" t="s">
        <v>16</v>
      </c>
    </row>
    <row r="46" spans="1:6" ht="15.75" thickTop="1" x14ac:dyDescent="0.25">
      <c r="A46" t="s">
        <v>17</v>
      </c>
      <c r="B46" s="5">
        <v>400</v>
      </c>
    </row>
    <row r="47" spans="1:6" x14ac:dyDescent="0.25">
      <c r="A47" t="s">
        <v>10</v>
      </c>
      <c r="B47" s="5">
        <v>16000</v>
      </c>
    </row>
    <row r="48" spans="1:6" x14ac:dyDescent="0.25">
      <c r="A48" t="s">
        <v>11</v>
      </c>
      <c r="B48" s="5">
        <v>33000</v>
      </c>
    </row>
    <row r="49" spans="1:2" x14ac:dyDescent="0.25">
      <c r="A49" t="s">
        <v>22</v>
      </c>
      <c r="B49" s="5">
        <v>171288</v>
      </c>
    </row>
    <row r="50" spans="1:2" x14ac:dyDescent="0.25">
      <c r="A50" t="s">
        <v>19</v>
      </c>
      <c r="B50" s="5">
        <v>30120</v>
      </c>
    </row>
    <row r="51" spans="1:2" x14ac:dyDescent="0.25">
      <c r="A51" t="s">
        <v>20</v>
      </c>
      <c r="B51" s="5">
        <v>2280</v>
      </c>
    </row>
    <row r="52" spans="1:2" x14ac:dyDescent="0.25">
      <c r="A52" t="s">
        <v>21</v>
      </c>
      <c r="B52" s="5">
        <v>1080</v>
      </c>
    </row>
    <row r="53" spans="1:2" ht="15.75" thickBot="1" x14ac:dyDescent="0.3">
      <c r="A53" s="4" t="s">
        <v>14</v>
      </c>
      <c r="B53" s="5">
        <f>B46+B47+B48+B49+B50+B51+B52</f>
        <v>254168</v>
      </c>
    </row>
    <row r="54" spans="1:2" ht="15.75" thickTop="1" x14ac:dyDescent="0.25"/>
    <row r="55" spans="1:2" ht="15.75" thickBot="1" x14ac:dyDescent="0.3">
      <c r="A55" s="7" t="s">
        <v>15</v>
      </c>
      <c r="B55" s="7">
        <f>B43+B53</f>
        <v>741412.62276399997</v>
      </c>
    </row>
    <row r="56" spans="1:2" ht="15.75" thickTop="1" x14ac:dyDescent="0.25"/>
  </sheetData>
  <phoneticPr fontId="3" type="noConversion"/>
  <conditionalFormatting sqref="A44:F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Contreras</dc:creator>
  <cp:lastModifiedBy>Francisco Contreras</cp:lastModifiedBy>
  <dcterms:created xsi:type="dcterms:W3CDTF">2020-04-20T23:17:41Z</dcterms:created>
  <dcterms:modified xsi:type="dcterms:W3CDTF">2020-04-22T23:12:18Z</dcterms:modified>
</cp:coreProperties>
</file>