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40009_{0660B194-9145-D54F-9C44-5CD3C6BD9C4D}" xr6:coauthVersionLast="47" xr6:coauthVersionMax="47" xr10:uidLastSave="{00000000-0000-0000-0000-000000000000}"/>
  <bookViews>
    <workbookView xWindow="5900" yWindow="2640" windowWidth="26040" windowHeight="14940" activeTab="3"/>
  </bookViews>
  <sheets>
    <sheet name="leaf Cd survey dec15 1pm_" sheetId="1" r:id="rId1"/>
    <sheet name="plant_number_level" sheetId="2" r:id="rId2"/>
    <sheet name="cleaned" sheetId="3" r:id="rId3"/>
    <sheet name="removed_data" sheetId="4" r:id="rId4"/>
  </sheets>
  <calcPr calcId="0"/>
</workbook>
</file>

<file path=xl/calcChain.xml><?xml version="1.0" encoding="utf-8"?>
<calcChain xmlns="http://schemas.openxmlformats.org/spreadsheetml/2006/main">
  <c r="I14" i="1" l="1"/>
  <c r="BK14" i="1" s="1"/>
  <c r="P14" i="1"/>
  <c r="R14" i="1"/>
  <c r="AS14" i="1"/>
  <c r="AT14" i="1"/>
  <c r="L14" i="1" s="1"/>
  <c r="AU14" i="1"/>
  <c r="AV14" i="1"/>
  <c r="AW14" i="1"/>
  <c r="BB14" i="1"/>
  <c r="BC14" i="1" s="1"/>
  <c r="BF14" i="1" s="1"/>
  <c r="BE14" i="1"/>
  <c r="I15" i="1"/>
  <c r="BK15" i="1" s="1"/>
  <c r="P15" i="1"/>
  <c r="R15" i="1"/>
  <c r="AS15" i="1"/>
  <c r="AT15" i="1" s="1"/>
  <c r="AU15" i="1"/>
  <c r="AV15" i="1"/>
  <c r="AW15" i="1"/>
  <c r="BB15" i="1"/>
  <c r="BC15" i="1"/>
  <c r="BF15" i="1" s="1"/>
  <c r="BE15" i="1"/>
  <c r="P16" i="1"/>
  <c r="R16" i="1"/>
  <c r="AS16" i="1"/>
  <c r="AT16" i="1" s="1"/>
  <c r="AU16" i="1"/>
  <c r="AV16" i="1"/>
  <c r="AW16" i="1"/>
  <c r="AX16" i="1" s="1"/>
  <c r="N16" i="1" s="1"/>
  <c r="AY16" i="1" s="1"/>
  <c r="BB16" i="1"/>
  <c r="BC16" i="1" s="1"/>
  <c r="BF16" i="1" s="1"/>
  <c r="BE16" i="1"/>
  <c r="P17" i="1"/>
  <c r="R17" i="1"/>
  <c r="AS17" i="1"/>
  <c r="I17" i="1" s="1"/>
  <c r="AU17" i="1"/>
  <c r="AV17" i="1"/>
  <c r="AW17" i="1"/>
  <c r="BB17" i="1"/>
  <c r="BC17" i="1" s="1"/>
  <c r="BF17" i="1" s="1"/>
  <c r="BE17" i="1"/>
  <c r="BK17" i="1"/>
  <c r="I18" i="1"/>
  <c r="BK18" i="1" s="1"/>
  <c r="P18" i="1"/>
  <c r="R18" i="1"/>
  <c r="AS18" i="1"/>
  <c r="AT18" i="1"/>
  <c r="L18" i="1" s="1"/>
  <c r="AU18" i="1"/>
  <c r="AV18" i="1"/>
  <c r="AW18" i="1"/>
  <c r="AX18" i="1" s="1"/>
  <c r="N18" i="1" s="1"/>
  <c r="AY18" i="1"/>
  <c r="AZ18" i="1" s="1"/>
  <c r="BA18" i="1" s="1"/>
  <c r="BD18" i="1" s="1"/>
  <c r="J18" i="1" s="1"/>
  <c r="BG18" i="1" s="1"/>
  <c r="K18" i="1" s="1"/>
  <c r="BB18" i="1"/>
  <c r="BC18" i="1" s="1"/>
  <c r="BF18" i="1" s="1"/>
  <c r="BE18" i="1"/>
  <c r="I19" i="1"/>
  <c r="BK19" i="1" s="1"/>
  <c r="P19" i="1"/>
  <c r="R19" i="1"/>
  <c r="AS19" i="1"/>
  <c r="AT19" i="1" s="1"/>
  <c r="AU19" i="1"/>
  <c r="AV19" i="1"/>
  <c r="AX19" i="1" s="1"/>
  <c r="N19" i="1" s="1"/>
  <c r="AY19" i="1" s="1"/>
  <c r="AW19" i="1"/>
  <c r="BB19" i="1"/>
  <c r="BC19" i="1"/>
  <c r="BF19" i="1" s="1"/>
  <c r="BE19" i="1"/>
  <c r="P20" i="1"/>
  <c r="R20" i="1" s="1"/>
  <c r="AS20" i="1"/>
  <c r="I20" i="1" s="1"/>
  <c r="AT20" i="1"/>
  <c r="L20" i="1" s="1"/>
  <c r="AU20" i="1"/>
  <c r="AV20" i="1"/>
  <c r="AW20" i="1"/>
  <c r="AX20" i="1" s="1"/>
  <c r="N20" i="1" s="1"/>
  <c r="AY20" i="1" s="1"/>
  <c r="BB20" i="1"/>
  <c r="BC20" i="1" s="1"/>
  <c r="BF20" i="1" s="1"/>
  <c r="BE20" i="1"/>
  <c r="P21" i="1"/>
  <c r="R21" i="1"/>
  <c r="AS21" i="1"/>
  <c r="I21" i="1" s="1"/>
  <c r="BK21" i="1" s="1"/>
  <c r="AU21" i="1"/>
  <c r="AV21" i="1"/>
  <c r="AW21" i="1"/>
  <c r="BB21" i="1"/>
  <c r="BC21" i="1" s="1"/>
  <c r="BF21" i="1" s="1"/>
  <c r="BE21" i="1"/>
  <c r="I22" i="1"/>
  <c r="BK22" i="1" s="1"/>
  <c r="P22" i="1"/>
  <c r="R22" i="1"/>
  <c r="AS22" i="1"/>
  <c r="AT22" i="1"/>
  <c r="L22" i="1" s="1"/>
  <c r="AU22" i="1"/>
  <c r="AV22" i="1"/>
  <c r="AW22" i="1"/>
  <c r="AX22" i="1" s="1"/>
  <c r="N22" i="1" s="1"/>
  <c r="AY22" i="1"/>
  <c r="BB22" i="1"/>
  <c r="BC22" i="1" s="1"/>
  <c r="BF22" i="1" s="1"/>
  <c r="BE22" i="1"/>
  <c r="I23" i="1"/>
  <c r="BK23" i="1" s="1"/>
  <c r="P23" i="1"/>
  <c r="R23" i="1"/>
  <c r="AS23" i="1"/>
  <c r="AT23" i="1" s="1"/>
  <c r="AU23" i="1"/>
  <c r="AV23" i="1"/>
  <c r="AX23" i="1" s="1"/>
  <c r="N23" i="1" s="1"/>
  <c r="AY23" i="1" s="1"/>
  <c r="AW23" i="1"/>
  <c r="BB23" i="1"/>
  <c r="BC23" i="1"/>
  <c r="BF23" i="1" s="1"/>
  <c r="BE23" i="1"/>
  <c r="P24" i="1"/>
  <c r="R24" i="1"/>
  <c r="AS24" i="1"/>
  <c r="I24" i="1" s="1"/>
  <c r="AT24" i="1"/>
  <c r="L24" i="1" s="1"/>
  <c r="AU24" i="1"/>
  <c r="AV24" i="1"/>
  <c r="AW24" i="1"/>
  <c r="AX24" i="1" s="1"/>
  <c r="N24" i="1" s="1"/>
  <c r="AY24" i="1" s="1"/>
  <c r="BB24" i="1"/>
  <c r="BC24" i="1" s="1"/>
  <c r="BF24" i="1" s="1"/>
  <c r="BE24" i="1"/>
  <c r="P25" i="1"/>
  <c r="R25" i="1"/>
  <c r="AS25" i="1"/>
  <c r="I25" i="1" s="1"/>
  <c r="BK25" i="1" s="1"/>
  <c r="AU25" i="1"/>
  <c r="AV25" i="1"/>
  <c r="AW25" i="1"/>
  <c r="BB25" i="1"/>
  <c r="BC25" i="1" s="1"/>
  <c r="BF25" i="1" s="1"/>
  <c r="BE25" i="1"/>
  <c r="I26" i="1"/>
  <c r="BK26" i="1" s="1"/>
  <c r="P26" i="1"/>
  <c r="R26" i="1"/>
  <c r="AS26" i="1"/>
  <c r="AT26" i="1"/>
  <c r="L26" i="1" s="1"/>
  <c r="AU26" i="1"/>
  <c r="AV26" i="1"/>
  <c r="AW26" i="1"/>
  <c r="AX26" i="1" s="1"/>
  <c r="N26" i="1" s="1"/>
  <c r="AY26" i="1"/>
  <c r="AZ26" i="1"/>
  <c r="BA26" i="1" s="1"/>
  <c r="BD26" i="1" s="1"/>
  <c r="J26" i="1" s="1"/>
  <c r="BG26" i="1" s="1"/>
  <c r="K26" i="1" s="1"/>
  <c r="BB26" i="1"/>
  <c r="BC26" i="1" s="1"/>
  <c r="BF26" i="1" s="1"/>
  <c r="BE26" i="1"/>
  <c r="I27" i="1"/>
  <c r="BK27" i="1" s="1"/>
  <c r="P27" i="1"/>
  <c r="R27" i="1"/>
  <c r="AS27" i="1"/>
  <c r="AT27" i="1" s="1"/>
  <c r="AU27" i="1"/>
  <c r="AV27" i="1"/>
  <c r="AX27" i="1" s="1"/>
  <c r="N27" i="1" s="1"/>
  <c r="AY27" i="1" s="1"/>
  <c r="AW27" i="1"/>
  <c r="BB27" i="1"/>
  <c r="BC27" i="1"/>
  <c r="BF27" i="1" s="1"/>
  <c r="BE27" i="1"/>
  <c r="P28" i="1"/>
  <c r="R28" i="1" s="1"/>
  <c r="AS28" i="1"/>
  <c r="I28" i="1" s="1"/>
  <c r="AT28" i="1"/>
  <c r="L28" i="1" s="1"/>
  <c r="AU28" i="1"/>
  <c r="AV28" i="1"/>
  <c r="AW28" i="1"/>
  <c r="BB28" i="1"/>
  <c r="BC28" i="1" s="1"/>
  <c r="BF28" i="1" s="1"/>
  <c r="BE28" i="1"/>
  <c r="P29" i="1"/>
  <c r="R29" i="1"/>
  <c r="AS29" i="1"/>
  <c r="I29" i="1" s="1"/>
  <c r="BK29" i="1" s="1"/>
  <c r="AU29" i="1"/>
  <c r="AV29" i="1"/>
  <c r="AW29" i="1"/>
  <c r="BB29" i="1"/>
  <c r="BC29" i="1" s="1"/>
  <c r="BF29" i="1" s="1"/>
  <c r="BE29" i="1"/>
  <c r="I30" i="1"/>
  <c r="BK30" i="1" s="1"/>
  <c r="P30" i="1"/>
  <c r="R30" i="1"/>
  <c r="AS30" i="1"/>
  <c r="AT30" i="1"/>
  <c r="L30" i="1" s="1"/>
  <c r="AU30" i="1"/>
  <c r="AV30" i="1"/>
  <c r="AW30" i="1"/>
  <c r="AX30" i="1" s="1"/>
  <c r="N30" i="1" s="1"/>
  <c r="AY30" i="1"/>
  <c r="AZ30" i="1"/>
  <c r="BA30" i="1" s="1"/>
  <c r="BD30" i="1" s="1"/>
  <c r="J30" i="1" s="1"/>
  <c r="BG30" i="1" s="1"/>
  <c r="K30" i="1" s="1"/>
  <c r="BB30" i="1"/>
  <c r="BC30" i="1" s="1"/>
  <c r="BF30" i="1" s="1"/>
  <c r="BE30" i="1"/>
  <c r="I31" i="1"/>
  <c r="BK31" i="1" s="1"/>
  <c r="P31" i="1"/>
  <c r="R31" i="1"/>
  <c r="AS31" i="1"/>
  <c r="AT31" i="1" s="1"/>
  <c r="AU31" i="1"/>
  <c r="AV31" i="1"/>
  <c r="AX31" i="1" s="1"/>
  <c r="N31" i="1" s="1"/>
  <c r="AY31" i="1" s="1"/>
  <c r="AW31" i="1"/>
  <c r="BB31" i="1"/>
  <c r="BC31" i="1"/>
  <c r="BF31" i="1" s="1"/>
  <c r="BE31" i="1"/>
  <c r="P32" i="1"/>
  <c r="R32" i="1" s="1"/>
  <c r="AS32" i="1"/>
  <c r="I32" i="1" s="1"/>
  <c r="AT32" i="1"/>
  <c r="L32" i="1" s="1"/>
  <c r="AU32" i="1"/>
  <c r="AV32" i="1"/>
  <c r="AW32" i="1"/>
  <c r="BB32" i="1"/>
  <c r="BC32" i="1" s="1"/>
  <c r="BF32" i="1" s="1"/>
  <c r="BE32" i="1"/>
  <c r="P33" i="1"/>
  <c r="R33" i="1"/>
  <c r="AS33" i="1"/>
  <c r="I33" i="1" s="1"/>
  <c r="BK33" i="1" s="1"/>
  <c r="AU33" i="1"/>
  <c r="AV33" i="1"/>
  <c r="AW33" i="1"/>
  <c r="BB33" i="1"/>
  <c r="BC33" i="1" s="1"/>
  <c r="BF33" i="1" s="1"/>
  <c r="BE33" i="1"/>
  <c r="I34" i="1"/>
  <c r="BK34" i="1" s="1"/>
  <c r="P34" i="1"/>
  <c r="R34" i="1"/>
  <c r="AS34" i="1"/>
  <c r="AT34" i="1"/>
  <c r="L34" i="1" s="1"/>
  <c r="AU34" i="1"/>
  <c r="AV34" i="1"/>
  <c r="AW34" i="1"/>
  <c r="AX34" i="1" s="1"/>
  <c r="N34" i="1" s="1"/>
  <c r="AY34" i="1"/>
  <c r="AZ34" i="1" s="1"/>
  <c r="BA34" i="1" s="1"/>
  <c r="BD34" i="1" s="1"/>
  <c r="J34" i="1" s="1"/>
  <c r="BG34" i="1" s="1"/>
  <c r="K34" i="1" s="1"/>
  <c r="BB34" i="1"/>
  <c r="BC34" i="1" s="1"/>
  <c r="BF34" i="1" s="1"/>
  <c r="BE34" i="1"/>
  <c r="I35" i="1"/>
  <c r="BK35" i="1" s="1"/>
  <c r="L35" i="1"/>
  <c r="P35" i="1"/>
  <c r="R35" i="1"/>
  <c r="AS35" i="1"/>
  <c r="AT35" i="1" s="1"/>
  <c r="AU35" i="1"/>
  <c r="AV35" i="1"/>
  <c r="AX35" i="1" s="1"/>
  <c r="N35" i="1" s="1"/>
  <c r="AY35" i="1" s="1"/>
  <c r="AW35" i="1"/>
  <c r="BB35" i="1"/>
  <c r="BC35" i="1"/>
  <c r="BF35" i="1" s="1"/>
  <c r="BE35" i="1"/>
  <c r="P36" i="1"/>
  <c r="R36" i="1"/>
  <c r="AS36" i="1"/>
  <c r="I36" i="1" s="1"/>
  <c r="AT36" i="1"/>
  <c r="L36" i="1" s="1"/>
  <c r="AU36" i="1"/>
  <c r="AV36" i="1"/>
  <c r="AW36" i="1"/>
  <c r="AX36" i="1" s="1"/>
  <c r="N36" i="1" s="1"/>
  <c r="AY36" i="1" s="1"/>
  <c r="BB36" i="1"/>
  <c r="BC36" i="1" s="1"/>
  <c r="BF36" i="1" s="1"/>
  <c r="BE36" i="1"/>
  <c r="P37" i="1"/>
  <c r="R37" i="1"/>
  <c r="AS37" i="1"/>
  <c r="I37" i="1" s="1"/>
  <c r="AU37" i="1"/>
  <c r="AV37" i="1"/>
  <c r="AW37" i="1"/>
  <c r="BB37" i="1"/>
  <c r="BC37" i="1" s="1"/>
  <c r="BF37" i="1" s="1"/>
  <c r="BE37" i="1"/>
  <c r="BK37" i="1"/>
  <c r="I38" i="1"/>
  <c r="BK38" i="1" s="1"/>
  <c r="P38" i="1"/>
  <c r="R38" i="1"/>
  <c r="AS38" i="1"/>
  <c r="AT38" i="1"/>
  <c r="L38" i="1" s="1"/>
  <c r="AU38" i="1"/>
  <c r="AV38" i="1"/>
  <c r="AW38" i="1"/>
  <c r="AX38" i="1" s="1"/>
  <c r="N38" i="1" s="1"/>
  <c r="AY38" i="1"/>
  <c r="AZ38" i="1" s="1"/>
  <c r="BA38" i="1" s="1"/>
  <c r="BD38" i="1" s="1"/>
  <c r="J38" i="1" s="1"/>
  <c r="BG38" i="1" s="1"/>
  <c r="K38" i="1" s="1"/>
  <c r="BB38" i="1"/>
  <c r="BC38" i="1" s="1"/>
  <c r="BF38" i="1" s="1"/>
  <c r="BE38" i="1"/>
  <c r="I39" i="1"/>
  <c r="BK39" i="1" s="1"/>
  <c r="P39" i="1"/>
  <c r="R39" i="1"/>
  <c r="AS39" i="1"/>
  <c r="AT39" i="1" s="1"/>
  <c r="AU39" i="1"/>
  <c r="AV39" i="1"/>
  <c r="AW39" i="1"/>
  <c r="BB39" i="1"/>
  <c r="BC39" i="1"/>
  <c r="BF39" i="1" s="1"/>
  <c r="BE39" i="1"/>
  <c r="P40" i="1"/>
  <c r="R40" i="1"/>
  <c r="AS40" i="1"/>
  <c r="I40" i="1" s="1"/>
  <c r="AT40" i="1"/>
  <c r="L40" i="1" s="1"/>
  <c r="AU40" i="1"/>
  <c r="AV40" i="1"/>
  <c r="AW40" i="1"/>
  <c r="AX40" i="1" s="1"/>
  <c r="N40" i="1" s="1"/>
  <c r="AY40" i="1" s="1"/>
  <c r="BB40" i="1"/>
  <c r="BC40" i="1" s="1"/>
  <c r="BF40" i="1" s="1"/>
  <c r="BE40" i="1"/>
  <c r="P41" i="1"/>
  <c r="R41" i="1"/>
  <c r="AS41" i="1"/>
  <c r="I41" i="1" s="1"/>
  <c r="AU41" i="1"/>
  <c r="AV41" i="1"/>
  <c r="AW41" i="1"/>
  <c r="BB41" i="1"/>
  <c r="BC41" i="1" s="1"/>
  <c r="BF41" i="1" s="1"/>
  <c r="BE41" i="1"/>
  <c r="BK41" i="1"/>
  <c r="I42" i="1"/>
  <c r="BK42" i="1" s="1"/>
  <c r="P42" i="1"/>
  <c r="R42" i="1"/>
  <c r="AS42" i="1"/>
  <c r="AT42" i="1"/>
  <c r="L42" i="1" s="1"/>
  <c r="AU42" i="1"/>
  <c r="AV42" i="1"/>
  <c r="AW42" i="1"/>
  <c r="AX42" i="1" s="1"/>
  <c r="N42" i="1" s="1"/>
  <c r="AY42" i="1"/>
  <c r="AZ42" i="1" s="1"/>
  <c r="BA42" i="1" s="1"/>
  <c r="BD42" i="1" s="1"/>
  <c r="J42" i="1" s="1"/>
  <c r="BG42" i="1" s="1"/>
  <c r="K42" i="1" s="1"/>
  <c r="BB42" i="1"/>
  <c r="BC42" i="1" s="1"/>
  <c r="BF42" i="1" s="1"/>
  <c r="BE42" i="1"/>
  <c r="I43" i="1"/>
  <c r="BK43" i="1" s="1"/>
  <c r="P43" i="1"/>
  <c r="R43" i="1"/>
  <c r="AS43" i="1"/>
  <c r="AT43" i="1" s="1"/>
  <c r="AU43" i="1"/>
  <c r="AV43" i="1"/>
  <c r="AX43" i="1" s="1"/>
  <c r="N43" i="1" s="1"/>
  <c r="AY43" i="1" s="1"/>
  <c r="AW43" i="1"/>
  <c r="BB43" i="1"/>
  <c r="BC43" i="1"/>
  <c r="BF43" i="1" s="1"/>
  <c r="BE43" i="1"/>
  <c r="P44" i="1"/>
  <c r="R44" i="1"/>
  <c r="AS44" i="1"/>
  <c r="I44" i="1" s="1"/>
  <c r="AT44" i="1"/>
  <c r="L44" i="1" s="1"/>
  <c r="AU44" i="1"/>
  <c r="AV44" i="1"/>
  <c r="AW44" i="1"/>
  <c r="AX44" i="1" s="1"/>
  <c r="N44" i="1" s="1"/>
  <c r="AY44" i="1" s="1"/>
  <c r="BB44" i="1"/>
  <c r="BC44" i="1" s="1"/>
  <c r="BF44" i="1" s="1"/>
  <c r="BE44" i="1"/>
  <c r="P45" i="1"/>
  <c r="R45" i="1"/>
  <c r="AS45" i="1"/>
  <c r="I45" i="1" s="1"/>
  <c r="AU45" i="1"/>
  <c r="AV45" i="1"/>
  <c r="AW45" i="1"/>
  <c r="BB45" i="1"/>
  <c r="BC45" i="1" s="1"/>
  <c r="BF45" i="1" s="1"/>
  <c r="BE45" i="1"/>
  <c r="BK45" i="1"/>
  <c r="I46" i="1"/>
  <c r="BK46" i="1" s="1"/>
  <c r="P46" i="1"/>
  <c r="R46" i="1"/>
  <c r="AS46" i="1"/>
  <c r="AT46" i="1"/>
  <c r="L46" i="1" s="1"/>
  <c r="AU46" i="1"/>
  <c r="AV46" i="1"/>
  <c r="AW46" i="1"/>
  <c r="AX46" i="1" s="1"/>
  <c r="N46" i="1" s="1"/>
  <c r="AY46" i="1"/>
  <c r="AZ46" i="1"/>
  <c r="BA46" i="1" s="1"/>
  <c r="BD46" i="1" s="1"/>
  <c r="J46" i="1" s="1"/>
  <c r="BG46" i="1" s="1"/>
  <c r="K46" i="1" s="1"/>
  <c r="BB46" i="1"/>
  <c r="BC46" i="1" s="1"/>
  <c r="BF46" i="1" s="1"/>
  <c r="BE46" i="1"/>
  <c r="I47" i="1"/>
  <c r="BK47" i="1" s="1"/>
  <c r="L47" i="1"/>
  <c r="P47" i="1"/>
  <c r="R47" i="1"/>
  <c r="AS47" i="1"/>
  <c r="AT47" i="1" s="1"/>
  <c r="AU47" i="1"/>
  <c r="AV47" i="1"/>
  <c r="AX47" i="1" s="1"/>
  <c r="N47" i="1" s="1"/>
  <c r="AY47" i="1" s="1"/>
  <c r="AW47" i="1"/>
  <c r="BB47" i="1"/>
  <c r="BC47" i="1"/>
  <c r="BF47" i="1" s="1"/>
  <c r="BE47" i="1"/>
  <c r="P48" i="1"/>
  <c r="R48" i="1"/>
  <c r="AS48" i="1"/>
  <c r="I48" i="1" s="1"/>
  <c r="AT48" i="1"/>
  <c r="L48" i="1" s="1"/>
  <c r="AU48" i="1"/>
  <c r="AV48" i="1"/>
  <c r="AW48" i="1"/>
  <c r="AX48" i="1" s="1"/>
  <c r="N48" i="1" s="1"/>
  <c r="AY48" i="1" s="1"/>
  <c r="BB48" i="1"/>
  <c r="BC48" i="1" s="1"/>
  <c r="BF48" i="1" s="1"/>
  <c r="BE48" i="1"/>
  <c r="P49" i="1"/>
  <c r="R49" i="1"/>
  <c r="AS49" i="1"/>
  <c r="I49" i="1" s="1"/>
  <c r="AU49" i="1"/>
  <c r="AV49" i="1"/>
  <c r="AW49" i="1"/>
  <c r="BB49" i="1"/>
  <c r="BC49" i="1" s="1"/>
  <c r="BF49" i="1" s="1"/>
  <c r="BE49" i="1"/>
  <c r="BK49" i="1"/>
  <c r="I50" i="1"/>
  <c r="BK50" i="1" s="1"/>
  <c r="P50" i="1"/>
  <c r="R50" i="1"/>
  <c r="AS50" i="1"/>
  <c r="AT50" i="1"/>
  <c r="L50" i="1" s="1"/>
  <c r="AU50" i="1"/>
  <c r="AV50" i="1"/>
  <c r="AW50" i="1"/>
  <c r="AX50" i="1" s="1"/>
  <c r="N50" i="1" s="1"/>
  <c r="AY50" i="1" s="1"/>
  <c r="BB50" i="1"/>
  <c r="BC50" i="1" s="1"/>
  <c r="BF50" i="1" s="1"/>
  <c r="BE50" i="1"/>
  <c r="I51" i="1"/>
  <c r="BK51" i="1" s="1"/>
  <c r="L51" i="1"/>
  <c r="P51" i="1"/>
  <c r="R51" i="1"/>
  <c r="AS51" i="1"/>
  <c r="AT51" i="1" s="1"/>
  <c r="AU51" i="1"/>
  <c r="AV51" i="1"/>
  <c r="AX51" i="1" s="1"/>
  <c r="N51" i="1" s="1"/>
  <c r="AY51" i="1" s="1"/>
  <c r="AW51" i="1"/>
  <c r="BB51" i="1"/>
  <c r="BC51" i="1"/>
  <c r="BF51" i="1" s="1"/>
  <c r="BE51" i="1"/>
  <c r="P52" i="1"/>
  <c r="R52" i="1"/>
  <c r="AS52" i="1"/>
  <c r="I52" i="1" s="1"/>
  <c r="AT52" i="1"/>
  <c r="L52" i="1" s="1"/>
  <c r="AU52" i="1"/>
  <c r="AV52" i="1"/>
  <c r="AW52" i="1"/>
  <c r="AX52" i="1" s="1"/>
  <c r="N52" i="1" s="1"/>
  <c r="AY52" i="1" s="1"/>
  <c r="BB52" i="1"/>
  <c r="BC52" i="1" s="1"/>
  <c r="BF52" i="1" s="1"/>
  <c r="BE52" i="1"/>
  <c r="P53" i="1"/>
  <c r="R53" i="1"/>
  <c r="AS53" i="1"/>
  <c r="I53" i="1" s="1"/>
  <c r="BK53" i="1" s="1"/>
  <c r="AU53" i="1"/>
  <c r="AV53" i="1"/>
  <c r="AW53" i="1"/>
  <c r="BB53" i="1"/>
  <c r="BC53" i="1" s="1"/>
  <c r="BF53" i="1" s="1"/>
  <c r="BE53" i="1"/>
  <c r="I54" i="1"/>
  <c r="BK54" i="1" s="1"/>
  <c r="P54" i="1"/>
  <c r="R54" i="1"/>
  <c r="AS54" i="1"/>
  <c r="AT54" i="1"/>
  <c r="L54" i="1" s="1"/>
  <c r="AU54" i="1"/>
  <c r="AV54" i="1"/>
  <c r="AW54" i="1"/>
  <c r="AX54" i="1" s="1"/>
  <c r="N54" i="1" s="1"/>
  <c r="AY54" i="1" s="1"/>
  <c r="BB54" i="1"/>
  <c r="BC54" i="1" s="1"/>
  <c r="BF54" i="1" s="1"/>
  <c r="BE54" i="1"/>
  <c r="I55" i="1"/>
  <c r="BK55" i="1" s="1"/>
  <c r="P55" i="1"/>
  <c r="R55" i="1"/>
  <c r="AS55" i="1"/>
  <c r="AT55" i="1" s="1"/>
  <c r="AU55" i="1"/>
  <c r="AV55" i="1"/>
  <c r="AW55" i="1"/>
  <c r="BB55" i="1"/>
  <c r="BC55" i="1"/>
  <c r="BF55" i="1" s="1"/>
  <c r="BE55" i="1"/>
  <c r="P56" i="1"/>
  <c r="R56" i="1" s="1"/>
  <c r="AS56" i="1"/>
  <c r="I56" i="1" s="1"/>
  <c r="AT56" i="1"/>
  <c r="L56" i="1" s="1"/>
  <c r="AU56" i="1"/>
  <c r="AV56" i="1"/>
  <c r="AW56" i="1"/>
  <c r="BB56" i="1"/>
  <c r="BC56" i="1" s="1"/>
  <c r="BF56" i="1" s="1"/>
  <c r="BE56" i="1"/>
  <c r="P57" i="1"/>
  <c r="R57" i="1"/>
  <c r="AS57" i="1"/>
  <c r="I57" i="1" s="1"/>
  <c r="BK57" i="1" s="1"/>
  <c r="AU57" i="1"/>
  <c r="AV57" i="1"/>
  <c r="AW57" i="1"/>
  <c r="BB57" i="1"/>
  <c r="BC57" i="1" s="1"/>
  <c r="BF57" i="1" s="1"/>
  <c r="BE57" i="1"/>
  <c r="I58" i="1"/>
  <c r="BK58" i="1" s="1"/>
  <c r="P58" i="1"/>
  <c r="R58" i="1"/>
  <c r="AS58" i="1"/>
  <c r="AT58" i="1"/>
  <c r="L58" i="1" s="1"/>
  <c r="AU58" i="1"/>
  <c r="AV58" i="1"/>
  <c r="AW58" i="1"/>
  <c r="AX58" i="1" s="1"/>
  <c r="N58" i="1" s="1"/>
  <c r="AY58" i="1" s="1"/>
  <c r="BB58" i="1"/>
  <c r="BC58" i="1" s="1"/>
  <c r="BF58" i="1" s="1"/>
  <c r="BE58" i="1"/>
  <c r="I59" i="1"/>
  <c r="BK59" i="1" s="1"/>
  <c r="L59" i="1"/>
  <c r="P59" i="1"/>
  <c r="R59" i="1"/>
  <c r="AS59" i="1"/>
  <c r="AT59" i="1"/>
  <c r="AU59" i="1"/>
  <c r="AV59" i="1"/>
  <c r="AX59" i="1" s="1"/>
  <c r="N59" i="1" s="1"/>
  <c r="AY59" i="1" s="1"/>
  <c r="AW59" i="1"/>
  <c r="BB59" i="1"/>
  <c r="BC59" i="1"/>
  <c r="BF59" i="1" s="1"/>
  <c r="BE59" i="1"/>
  <c r="P60" i="1"/>
  <c r="R60" i="1"/>
  <c r="AS60" i="1"/>
  <c r="I60" i="1" s="1"/>
  <c r="AT60" i="1"/>
  <c r="AU60" i="1"/>
  <c r="AV60" i="1"/>
  <c r="AW60" i="1"/>
  <c r="BB60" i="1"/>
  <c r="BC60" i="1" s="1"/>
  <c r="BF60" i="1" s="1"/>
  <c r="BE60" i="1"/>
  <c r="P61" i="1"/>
  <c r="R61" i="1"/>
  <c r="AS61" i="1"/>
  <c r="I61" i="1" s="1"/>
  <c r="BK61" i="1" s="1"/>
  <c r="AU61" i="1"/>
  <c r="AV61" i="1"/>
  <c r="AW61" i="1"/>
  <c r="BB61" i="1"/>
  <c r="BC61" i="1" s="1"/>
  <c r="BF61" i="1" s="1"/>
  <c r="BE61" i="1"/>
  <c r="P62" i="1"/>
  <c r="R62" i="1"/>
  <c r="AS62" i="1"/>
  <c r="I62" i="1" s="1"/>
  <c r="AU62" i="1"/>
  <c r="AV62" i="1"/>
  <c r="AW62" i="1"/>
  <c r="BB62" i="1"/>
  <c r="BC62" i="1" s="1"/>
  <c r="BF62" i="1" s="1"/>
  <c r="BE62" i="1"/>
  <c r="I63" i="1"/>
  <c r="BK63" i="1" s="1"/>
  <c r="L63" i="1"/>
  <c r="P63" i="1"/>
  <c r="R63" i="1"/>
  <c r="AS63" i="1"/>
  <c r="AT63" i="1"/>
  <c r="AU63" i="1"/>
  <c r="AV63" i="1"/>
  <c r="AW63" i="1"/>
  <c r="AX63" i="1" s="1"/>
  <c r="N63" i="1" s="1"/>
  <c r="AY63" i="1" s="1"/>
  <c r="BB63" i="1"/>
  <c r="BC63" i="1"/>
  <c r="BF63" i="1" s="1"/>
  <c r="BE63" i="1"/>
  <c r="I64" i="1"/>
  <c r="P64" i="1"/>
  <c r="R64" i="1"/>
  <c r="AS64" i="1"/>
  <c r="AT64" i="1"/>
  <c r="AX64" i="1" s="1"/>
  <c r="N64" i="1" s="1"/>
  <c r="AY64" i="1" s="1"/>
  <c r="AU64" i="1"/>
  <c r="AV64" i="1"/>
  <c r="AW64" i="1"/>
  <c r="BB64" i="1"/>
  <c r="BC64" i="1" s="1"/>
  <c r="BF64" i="1" s="1"/>
  <c r="BE64" i="1"/>
  <c r="P65" i="1"/>
  <c r="R65" i="1"/>
  <c r="AS65" i="1"/>
  <c r="I65" i="1" s="1"/>
  <c r="AU65" i="1"/>
  <c r="AV65" i="1"/>
  <c r="AW65" i="1"/>
  <c r="BB65" i="1"/>
  <c r="BC65" i="1" s="1"/>
  <c r="BF65" i="1" s="1"/>
  <c r="BE65" i="1"/>
  <c r="BK65" i="1"/>
  <c r="P66" i="1"/>
  <c r="R66" i="1"/>
  <c r="AS66" i="1"/>
  <c r="I66" i="1" s="1"/>
  <c r="AU66" i="1"/>
  <c r="AV66" i="1"/>
  <c r="AW66" i="1"/>
  <c r="BB66" i="1"/>
  <c r="BC66" i="1" s="1"/>
  <c r="BF66" i="1" s="1"/>
  <c r="BE66" i="1"/>
  <c r="I67" i="1"/>
  <c r="BK67" i="1" s="1"/>
  <c r="L67" i="1"/>
  <c r="P67" i="1"/>
  <c r="R67" i="1"/>
  <c r="AS67" i="1"/>
  <c r="AT67" i="1"/>
  <c r="AU67" i="1"/>
  <c r="AV67" i="1"/>
  <c r="AW67" i="1"/>
  <c r="AX67" i="1" s="1"/>
  <c r="N67" i="1" s="1"/>
  <c r="AY67" i="1" s="1"/>
  <c r="BB67" i="1"/>
  <c r="BC67" i="1"/>
  <c r="BF67" i="1" s="1"/>
  <c r="BE67" i="1"/>
  <c r="I68" i="1"/>
  <c r="P68" i="1"/>
  <c r="R68" i="1"/>
  <c r="AS68" i="1"/>
  <c r="AT68" i="1"/>
  <c r="AX68" i="1" s="1"/>
  <c r="N68" i="1" s="1"/>
  <c r="AY68" i="1" s="1"/>
  <c r="AU68" i="1"/>
  <c r="AV68" i="1"/>
  <c r="AW68" i="1"/>
  <c r="BB68" i="1"/>
  <c r="BC68" i="1" s="1"/>
  <c r="BF68" i="1" s="1"/>
  <c r="BE68" i="1"/>
  <c r="BH18" i="1" l="1"/>
  <c r="BI18" i="1"/>
  <c r="M58" i="1"/>
  <c r="AZ58" i="1"/>
  <c r="BA58" i="1" s="1"/>
  <c r="BD58" i="1" s="1"/>
  <c r="J58" i="1" s="1"/>
  <c r="BG58" i="1" s="1"/>
  <c r="K58" i="1" s="1"/>
  <c r="BH38" i="1"/>
  <c r="BI38" i="1"/>
  <c r="M54" i="1"/>
  <c r="AZ54" i="1"/>
  <c r="BA54" i="1" s="1"/>
  <c r="BD54" i="1" s="1"/>
  <c r="J54" i="1" s="1"/>
  <c r="BG54" i="1" s="1"/>
  <c r="K54" i="1" s="1"/>
  <c r="BH34" i="1"/>
  <c r="BI34" i="1"/>
  <c r="BH42" i="1"/>
  <c r="BI42" i="1"/>
  <c r="M50" i="1"/>
  <c r="AZ50" i="1"/>
  <c r="BA50" i="1" s="1"/>
  <c r="BD50" i="1" s="1"/>
  <c r="J50" i="1" s="1"/>
  <c r="BG50" i="1" s="1"/>
  <c r="K50" i="1" s="1"/>
  <c r="AZ64" i="1"/>
  <c r="BA64" i="1" s="1"/>
  <c r="BD64" i="1" s="1"/>
  <c r="J64" i="1" s="1"/>
  <c r="BG64" i="1" s="1"/>
  <c r="K64" i="1" s="1"/>
  <c r="M64" i="1"/>
  <c r="M43" i="1"/>
  <c r="AZ43" i="1"/>
  <c r="BA43" i="1" s="1"/>
  <c r="BD43" i="1" s="1"/>
  <c r="J43" i="1" s="1"/>
  <c r="BG43" i="1" s="1"/>
  <c r="K43" i="1" s="1"/>
  <c r="AZ36" i="1"/>
  <c r="BA36" i="1" s="1"/>
  <c r="BD36" i="1" s="1"/>
  <c r="J36" i="1" s="1"/>
  <c r="BG36" i="1" s="1"/>
  <c r="K36" i="1" s="1"/>
  <c r="M36" i="1"/>
  <c r="BK28" i="1"/>
  <c r="M22" i="1"/>
  <c r="M47" i="1"/>
  <c r="AZ47" i="1"/>
  <c r="BA47" i="1" s="1"/>
  <c r="BD47" i="1" s="1"/>
  <c r="J47" i="1" s="1"/>
  <c r="BG47" i="1" s="1"/>
  <c r="K47" i="1" s="1"/>
  <c r="BJ43" i="1"/>
  <c r="BL43" i="1" s="1"/>
  <c r="AZ40" i="1"/>
  <c r="BA40" i="1" s="1"/>
  <c r="BD40" i="1" s="1"/>
  <c r="J40" i="1" s="1"/>
  <c r="BG40" i="1" s="1"/>
  <c r="K40" i="1" s="1"/>
  <c r="M40" i="1"/>
  <c r="BK32" i="1"/>
  <c r="BH26" i="1"/>
  <c r="BI26" i="1"/>
  <c r="M19" i="1"/>
  <c r="AZ19" i="1"/>
  <c r="BA19" i="1" s="1"/>
  <c r="BD19" i="1" s="1"/>
  <c r="J19" i="1" s="1"/>
  <c r="BG19" i="1" s="1"/>
  <c r="K19" i="1" s="1"/>
  <c r="L39" i="1"/>
  <c r="M26" i="1"/>
  <c r="BJ26" i="1"/>
  <c r="BL26" i="1" s="1"/>
  <c r="AZ16" i="1"/>
  <c r="BA16" i="1" s="1"/>
  <c r="BD16" i="1" s="1"/>
  <c r="J16" i="1" s="1"/>
  <c r="BG16" i="1" s="1"/>
  <c r="M16" i="1"/>
  <c r="L15" i="1"/>
  <c r="AZ68" i="1"/>
  <c r="BA68" i="1" s="1"/>
  <c r="BD68" i="1" s="1"/>
  <c r="J68" i="1" s="1"/>
  <c r="BG68" i="1" s="1"/>
  <c r="K68" i="1" s="1"/>
  <c r="M68" i="1"/>
  <c r="BK64" i="1"/>
  <c r="M51" i="1"/>
  <c r="AZ51" i="1"/>
  <c r="BA51" i="1" s="1"/>
  <c r="BD51" i="1" s="1"/>
  <c r="J51" i="1" s="1"/>
  <c r="BG51" i="1" s="1"/>
  <c r="K51" i="1" s="1"/>
  <c r="BJ47" i="1"/>
  <c r="BL47" i="1" s="1"/>
  <c r="BJ44" i="1"/>
  <c r="BL44" i="1" s="1"/>
  <c r="AZ44" i="1"/>
  <c r="BA44" i="1" s="1"/>
  <c r="BD44" i="1" s="1"/>
  <c r="J44" i="1" s="1"/>
  <c r="BG44" i="1" s="1"/>
  <c r="K44" i="1" s="1"/>
  <c r="M44" i="1"/>
  <c r="BK36" i="1"/>
  <c r="BH30" i="1"/>
  <c r="BI30" i="1"/>
  <c r="L43" i="1"/>
  <c r="AX33" i="1"/>
  <c r="N33" i="1" s="1"/>
  <c r="AY33" i="1" s="1"/>
  <c r="M30" i="1"/>
  <c r="BJ30" i="1"/>
  <c r="BL30" i="1" s="1"/>
  <c r="M23" i="1"/>
  <c r="AZ23" i="1"/>
  <c r="BA23" i="1" s="1"/>
  <c r="BD23" i="1" s="1"/>
  <c r="J23" i="1" s="1"/>
  <c r="BG23" i="1" s="1"/>
  <c r="K23" i="1" s="1"/>
  <c r="BK68" i="1"/>
  <c r="AX55" i="1"/>
  <c r="N55" i="1" s="1"/>
  <c r="AY55" i="1" s="1"/>
  <c r="BJ51" i="1"/>
  <c r="BL51" i="1" s="1"/>
  <c r="AZ48" i="1"/>
  <c r="BA48" i="1" s="1"/>
  <c r="BD48" i="1" s="1"/>
  <c r="J48" i="1" s="1"/>
  <c r="BG48" i="1" s="1"/>
  <c r="K48" i="1" s="1"/>
  <c r="M48" i="1"/>
  <c r="BK40" i="1"/>
  <c r="BJ20" i="1"/>
  <c r="AZ20" i="1"/>
  <c r="BA20" i="1" s="1"/>
  <c r="BD20" i="1" s="1"/>
  <c r="J20" i="1" s="1"/>
  <c r="BG20" i="1" s="1"/>
  <c r="K20" i="1" s="1"/>
  <c r="M20" i="1"/>
  <c r="BJ16" i="1"/>
  <c r="L16" i="1"/>
  <c r="L19" i="1"/>
  <c r="AZ52" i="1"/>
  <c r="BA52" i="1" s="1"/>
  <c r="BD52" i="1" s="1"/>
  <c r="J52" i="1" s="1"/>
  <c r="BG52" i="1" s="1"/>
  <c r="K52" i="1" s="1"/>
  <c r="M52" i="1"/>
  <c r="BK44" i="1"/>
  <c r="M27" i="1"/>
  <c r="AZ27" i="1"/>
  <c r="BA27" i="1" s="1"/>
  <c r="BD27" i="1" s="1"/>
  <c r="J27" i="1" s="1"/>
  <c r="BG27" i="1" s="1"/>
  <c r="K27" i="1" s="1"/>
  <c r="M63" i="1"/>
  <c r="BJ63" i="1"/>
  <c r="BL63" i="1" s="1"/>
  <c r="AZ63" i="1"/>
  <c r="BA63" i="1" s="1"/>
  <c r="BD63" i="1" s="1"/>
  <c r="J63" i="1" s="1"/>
  <c r="BG63" i="1" s="1"/>
  <c r="K63" i="1" s="1"/>
  <c r="AX41" i="1"/>
  <c r="N41" i="1" s="1"/>
  <c r="AY41" i="1" s="1"/>
  <c r="M38" i="1"/>
  <c r="BJ38" i="1"/>
  <c r="BL38" i="1" s="1"/>
  <c r="AZ24" i="1"/>
  <c r="BA24" i="1" s="1"/>
  <c r="BD24" i="1" s="1"/>
  <c r="J24" i="1" s="1"/>
  <c r="BG24" i="1" s="1"/>
  <c r="K24" i="1" s="1"/>
  <c r="M24" i="1"/>
  <c r="AX17" i="1"/>
  <c r="N17" i="1" s="1"/>
  <c r="AY17" i="1" s="1"/>
  <c r="AX62" i="1"/>
  <c r="N62" i="1" s="1"/>
  <c r="AY62" i="1" s="1"/>
  <c r="BK62" i="1"/>
  <c r="AX56" i="1"/>
  <c r="N56" i="1" s="1"/>
  <c r="AY56" i="1" s="1"/>
  <c r="BK48" i="1"/>
  <c r="M31" i="1"/>
  <c r="AZ31" i="1"/>
  <c r="BA31" i="1" s="1"/>
  <c r="BD31" i="1" s="1"/>
  <c r="J31" i="1" s="1"/>
  <c r="BG31" i="1" s="1"/>
  <c r="K31" i="1" s="1"/>
  <c r="BJ27" i="1"/>
  <c r="BL27" i="1" s="1"/>
  <c r="L23" i="1"/>
  <c r="BK20" i="1"/>
  <c r="BL20" i="1"/>
  <c r="M67" i="1"/>
  <c r="AZ67" i="1"/>
  <c r="BA67" i="1" s="1"/>
  <c r="BD67" i="1" s="1"/>
  <c r="J67" i="1" s="1"/>
  <c r="BG67" i="1" s="1"/>
  <c r="K67" i="1" s="1"/>
  <c r="L55" i="1"/>
  <c r="M42" i="1"/>
  <c r="BJ42" i="1"/>
  <c r="BL42" i="1" s="1"/>
  <c r="BK66" i="1"/>
  <c r="BK52" i="1"/>
  <c r="BH46" i="1"/>
  <c r="BI46" i="1"/>
  <c r="M35" i="1"/>
  <c r="AZ35" i="1"/>
  <c r="BA35" i="1" s="1"/>
  <c r="BD35" i="1" s="1"/>
  <c r="J35" i="1" s="1"/>
  <c r="BG35" i="1" s="1"/>
  <c r="K35" i="1" s="1"/>
  <c r="BJ31" i="1"/>
  <c r="BL31" i="1" s="1"/>
  <c r="AX28" i="1"/>
  <c r="N28" i="1" s="1"/>
  <c r="AY28" i="1" s="1"/>
  <c r="M18" i="1"/>
  <c r="BJ18" i="1"/>
  <c r="BL18" i="1" s="1"/>
  <c r="M59" i="1"/>
  <c r="AZ59" i="1"/>
  <c r="BA59" i="1" s="1"/>
  <c r="BD59" i="1" s="1"/>
  <c r="J59" i="1" s="1"/>
  <c r="BG59" i="1" s="1"/>
  <c r="K59" i="1" s="1"/>
  <c r="AX49" i="1"/>
  <c r="N49" i="1" s="1"/>
  <c r="AY49" i="1" s="1"/>
  <c r="M46" i="1"/>
  <c r="BJ46" i="1"/>
  <c r="BL46" i="1" s="1"/>
  <c r="L27" i="1"/>
  <c r="BK24" i="1"/>
  <c r="AX21" i="1"/>
  <c r="N21" i="1" s="1"/>
  <c r="AY21" i="1" s="1"/>
  <c r="M34" i="1"/>
  <c r="BJ34" i="1"/>
  <c r="BL34" i="1" s="1"/>
  <c r="AX60" i="1"/>
  <c r="N60" i="1" s="1"/>
  <c r="AY60" i="1" s="1"/>
  <c r="BK56" i="1"/>
  <c r="AX39" i="1"/>
  <c r="N39" i="1" s="1"/>
  <c r="AY39" i="1" s="1"/>
  <c r="AX32" i="1"/>
  <c r="N32" i="1" s="1"/>
  <c r="AY32" i="1" s="1"/>
  <c r="AX15" i="1"/>
  <c r="N15" i="1" s="1"/>
  <c r="AY15" i="1" s="1"/>
  <c r="BK60" i="1"/>
  <c r="L31" i="1"/>
  <c r="AZ22" i="1"/>
  <c r="BA22" i="1" s="1"/>
  <c r="BD22" i="1" s="1"/>
  <c r="J22" i="1" s="1"/>
  <c r="BG22" i="1" s="1"/>
  <c r="K22" i="1" s="1"/>
  <c r="AT65" i="1"/>
  <c r="AX65" i="1" s="1"/>
  <c r="N65" i="1" s="1"/>
  <c r="AY65" i="1" s="1"/>
  <c r="AT61" i="1"/>
  <c r="AT57" i="1"/>
  <c r="AT53" i="1"/>
  <c r="AT49" i="1"/>
  <c r="AT45" i="1"/>
  <c r="AT41" i="1"/>
  <c r="AT37" i="1"/>
  <c r="AX37" i="1" s="1"/>
  <c r="N37" i="1" s="1"/>
  <c r="AY37" i="1" s="1"/>
  <c r="AT33" i="1"/>
  <c r="AT29" i="1"/>
  <c r="AT25" i="1"/>
  <c r="AX25" i="1" s="1"/>
  <c r="N25" i="1" s="1"/>
  <c r="AY25" i="1" s="1"/>
  <c r="AT21" i="1"/>
  <c r="AT17" i="1"/>
  <c r="AX14" i="1"/>
  <c r="N14" i="1" s="1"/>
  <c r="AY14" i="1" s="1"/>
  <c r="L68" i="1"/>
  <c r="L64" i="1"/>
  <c r="L60" i="1"/>
  <c r="AT66" i="1"/>
  <c r="AX66" i="1" s="1"/>
  <c r="N66" i="1" s="1"/>
  <c r="AY66" i="1" s="1"/>
  <c r="AT62" i="1"/>
  <c r="I16" i="1"/>
  <c r="M66" i="1" l="1"/>
  <c r="AZ66" i="1"/>
  <c r="BA66" i="1" s="1"/>
  <c r="BD66" i="1" s="1"/>
  <c r="J66" i="1" s="1"/>
  <c r="BG66" i="1" s="1"/>
  <c r="K66" i="1" s="1"/>
  <c r="AZ65" i="1"/>
  <c r="BA65" i="1" s="1"/>
  <c r="BD65" i="1" s="1"/>
  <c r="J65" i="1" s="1"/>
  <c r="BG65" i="1" s="1"/>
  <c r="K65" i="1" s="1"/>
  <c r="M65" i="1"/>
  <c r="AZ25" i="1"/>
  <c r="BA25" i="1" s="1"/>
  <c r="BD25" i="1" s="1"/>
  <c r="J25" i="1" s="1"/>
  <c r="BG25" i="1" s="1"/>
  <c r="K25" i="1" s="1"/>
  <c r="M25" i="1"/>
  <c r="AZ37" i="1"/>
  <c r="BA37" i="1" s="1"/>
  <c r="BD37" i="1" s="1"/>
  <c r="J37" i="1" s="1"/>
  <c r="BG37" i="1" s="1"/>
  <c r="K37" i="1" s="1"/>
  <c r="M37" i="1"/>
  <c r="L53" i="1"/>
  <c r="AZ60" i="1"/>
  <c r="BA60" i="1" s="1"/>
  <c r="BD60" i="1" s="1"/>
  <c r="J60" i="1" s="1"/>
  <c r="BG60" i="1" s="1"/>
  <c r="K60" i="1" s="1"/>
  <c r="M60" i="1"/>
  <c r="BH19" i="1"/>
  <c r="BI19" i="1"/>
  <c r="BJ22" i="1"/>
  <c r="BL22" i="1" s="1"/>
  <c r="BI52" i="1"/>
  <c r="BH52" i="1"/>
  <c r="M55" i="1"/>
  <c r="AZ55" i="1"/>
  <c r="BA55" i="1" s="1"/>
  <c r="BD55" i="1" s="1"/>
  <c r="J55" i="1" s="1"/>
  <c r="BJ28" i="1"/>
  <c r="BL28" i="1" s="1"/>
  <c r="AZ28" i="1"/>
  <c r="BA28" i="1" s="1"/>
  <c r="BD28" i="1" s="1"/>
  <c r="J28" i="1" s="1"/>
  <c r="BG28" i="1" s="1"/>
  <c r="K28" i="1" s="1"/>
  <c r="M28" i="1"/>
  <c r="BJ67" i="1"/>
  <c r="BL67" i="1" s="1"/>
  <c r="AZ17" i="1"/>
  <c r="BA17" i="1" s="1"/>
  <c r="BD17" i="1" s="1"/>
  <c r="J17" i="1" s="1"/>
  <c r="BG17" i="1" s="1"/>
  <c r="K17" i="1" s="1"/>
  <c r="M17" i="1"/>
  <c r="BJ52" i="1"/>
  <c r="BL52" i="1" s="1"/>
  <c r="BH51" i="1"/>
  <c r="BI51" i="1"/>
  <c r="BH23" i="1"/>
  <c r="BI23" i="1"/>
  <c r="BH35" i="1"/>
  <c r="BI35" i="1"/>
  <c r="BI24" i="1"/>
  <c r="BH24" i="1"/>
  <c r="BK16" i="1"/>
  <c r="BL16" i="1" s="1"/>
  <c r="L61" i="1"/>
  <c r="BJ24" i="1"/>
  <c r="BL24" i="1" s="1"/>
  <c r="BJ23" i="1"/>
  <c r="BL23" i="1" s="1"/>
  <c r="BH54" i="1"/>
  <c r="BI54" i="1"/>
  <c r="BI36" i="1"/>
  <c r="BH36" i="1"/>
  <c r="BJ54" i="1"/>
  <c r="BL54" i="1" s="1"/>
  <c r="L62" i="1"/>
  <c r="BJ62" i="1"/>
  <c r="BL62" i="1" s="1"/>
  <c r="L65" i="1"/>
  <c r="L17" i="1"/>
  <c r="AZ33" i="1"/>
  <c r="BA33" i="1" s="1"/>
  <c r="BD33" i="1" s="1"/>
  <c r="J33" i="1" s="1"/>
  <c r="BG33" i="1" s="1"/>
  <c r="K33" i="1" s="1"/>
  <c r="M33" i="1"/>
  <c r="BI68" i="1"/>
  <c r="BH68" i="1"/>
  <c r="BI40" i="1"/>
  <c r="BH40" i="1"/>
  <c r="BJ36" i="1"/>
  <c r="BL36" i="1" s="1"/>
  <c r="M14" i="1"/>
  <c r="AZ14" i="1"/>
  <c r="BA14" i="1" s="1"/>
  <c r="BD14" i="1" s="1"/>
  <c r="J14" i="1" s="1"/>
  <c r="BG14" i="1" s="1"/>
  <c r="K14" i="1" s="1"/>
  <c r="L21" i="1"/>
  <c r="BJ21" i="1"/>
  <c r="BL21" i="1" s="1"/>
  <c r="BH31" i="1"/>
  <c r="BI31" i="1"/>
  <c r="AZ41" i="1"/>
  <c r="BA41" i="1" s="1"/>
  <c r="BD41" i="1" s="1"/>
  <c r="J41" i="1" s="1"/>
  <c r="BG41" i="1" s="1"/>
  <c r="K41" i="1" s="1"/>
  <c r="M41" i="1"/>
  <c r="BJ68" i="1"/>
  <c r="BL68" i="1" s="1"/>
  <c r="BJ40" i="1"/>
  <c r="BL40" i="1" s="1"/>
  <c r="BH63" i="1"/>
  <c r="BI63" i="1"/>
  <c r="BI20" i="1"/>
  <c r="BH20" i="1"/>
  <c r="BJ19" i="1"/>
  <c r="BL19" i="1" s="1"/>
  <c r="BH43" i="1"/>
  <c r="BI43" i="1"/>
  <c r="BH67" i="1"/>
  <c r="BI67" i="1"/>
  <c r="BH47" i="1"/>
  <c r="BI47" i="1"/>
  <c r="BH58" i="1"/>
  <c r="BI58" i="1"/>
  <c r="L57" i="1"/>
  <c r="AZ49" i="1"/>
  <c r="BA49" i="1" s="1"/>
  <c r="BD49" i="1" s="1"/>
  <c r="J49" i="1" s="1"/>
  <c r="BG49" i="1" s="1"/>
  <c r="K49" i="1" s="1"/>
  <c r="M49" i="1"/>
  <c r="L33" i="1"/>
  <c r="AZ32" i="1"/>
  <c r="BA32" i="1" s="1"/>
  <c r="BD32" i="1" s="1"/>
  <c r="J32" i="1" s="1"/>
  <c r="BG32" i="1" s="1"/>
  <c r="K32" i="1" s="1"/>
  <c r="M32" i="1"/>
  <c r="K16" i="1"/>
  <c r="BJ58" i="1"/>
  <c r="BL58" i="1" s="1"/>
  <c r="AX53" i="1"/>
  <c r="N53" i="1" s="1"/>
  <c r="AY53" i="1" s="1"/>
  <c r="L29" i="1"/>
  <c r="BJ35" i="1"/>
  <c r="BL35" i="1" s="1"/>
  <c r="BH27" i="1"/>
  <c r="BI27" i="1"/>
  <c r="AX61" i="1"/>
  <c r="N61" i="1" s="1"/>
  <c r="AY61" i="1" s="1"/>
  <c r="BI64" i="1"/>
  <c r="BH64" i="1"/>
  <c r="M62" i="1"/>
  <c r="AZ62" i="1"/>
  <c r="BA62" i="1" s="1"/>
  <c r="BD62" i="1" s="1"/>
  <c r="J62" i="1" s="1"/>
  <c r="BG62" i="1" s="1"/>
  <c r="K62" i="1" s="1"/>
  <c r="BH22" i="1"/>
  <c r="BI22" i="1"/>
  <c r="M15" i="1"/>
  <c r="AZ15" i="1"/>
  <c r="BA15" i="1" s="1"/>
  <c r="BD15" i="1" s="1"/>
  <c r="J15" i="1" s="1"/>
  <c r="BG15" i="1" s="1"/>
  <c r="K15" i="1" s="1"/>
  <c r="L37" i="1"/>
  <c r="BJ37" i="1"/>
  <c r="BL37" i="1" s="1"/>
  <c r="L41" i="1"/>
  <c r="M39" i="1"/>
  <c r="AZ39" i="1"/>
  <c r="BA39" i="1" s="1"/>
  <c r="BD39" i="1" s="1"/>
  <c r="J39" i="1" s="1"/>
  <c r="BJ59" i="1"/>
  <c r="BL59" i="1" s="1"/>
  <c r="AZ56" i="1"/>
  <c r="BA56" i="1" s="1"/>
  <c r="BD56" i="1" s="1"/>
  <c r="J56" i="1" s="1"/>
  <c r="BG56" i="1" s="1"/>
  <c r="K56" i="1" s="1"/>
  <c r="M56" i="1"/>
  <c r="BJ64" i="1"/>
  <c r="BL64" i="1" s="1"/>
  <c r="L66" i="1"/>
  <c r="BJ66" i="1"/>
  <c r="BL66" i="1" s="1"/>
  <c r="L25" i="1"/>
  <c r="BJ25" i="1"/>
  <c r="BL25" i="1" s="1"/>
  <c r="L45" i="1"/>
  <c r="BI48" i="1"/>
  <c r="BH48" i="1"/>
  <c r="AX29" i="1"/>
  <c r="N29" i="1" s="1"/>
  <c r="AY29" i="1" s="1"/>
  <c r="AX57" i="1"/>
  <c r="N57" i="1" s="1"/>
  <c r="AY57" i="1" s="1"/>
  <c r="BH50" i="1"/>
  <c r="BI50" i="1"/>
  <c r="AZ21" i="1"/>
  <c r="BA21" i="1" s="1"/>
  <c r="BD21" i="1" s="1"/>
  <c r="J21" i="1" s="1"/>
  <c r="BG21" i="1" s="1"/>
  <c r="K21" i="1" s="1"/>
  <c r="M21" i="1"/>
  <c r="BH59" i="1"/>
  <c r="BI59" i="1"/>
  <c r="L49" i="1"/>
  <c r="AX45" i="1"/>
  <c r="N45" i="1" s="1"/>
  <c r="AY45" i="1" s="1"/>
  <c r="BJ48" i="1"/>
  <c r="BL48" i="1" s="1"/>
  <c r="BI44" i="1"/>
  <c r="BH44" i="1"/>
  <c r="BJ15" i="1"/>
  <c r="BL15" i="1" s="1"/>
  <c r="BJ50" i="1"/>
  <c r="BL50" i="1" s="1"/>
  <c r="BI60" i="1" l="1"/>
  <c r="BH60" i="1"/>
  <c r="BI32" i="1"/>
  <c r="BH32" i="1"/>
  <c r="BJ60" i="1"/>
  <c r="BL60" i="1" s="1"/>
  <c r="AZ53" i="1"/>
  <c r="BA53" i="1" s="1"/>
  <c r="BD53" i="1" s="1"/>
  <c r="J53" i="1" s="1"/>
  <c r="BG53" i="1" s="1"/>
  <c r="K53" i="1" s="1"/>
  <c r="M53" i="1"/>
  <c r="BJ49" i="1"/>
  <c r="BL49" i="1" s="1"/>
  <c r="BJ53" i="1"/>
  <c r="BL53" i="1" s="1"/>
  <c r="BI62" i="1"/>
  <c r="BH62" i="1"/>
  <c r="BJ33" i="1"/>
  <c r="BL33" i="1" s="1"/>
  <c r="BH17" i="1"/>
  <c r="BI17" i="1"/>
  <c r="BH37" i="1"/>
  <c r="BI37" i="1"/>
  <c r="BH49" i="1"/>
  <c r="BI49" i="1"/>
  <c r="BI28" i="1"/>
  <c r="BH28" i="1"/>
  <c r="BH33" i="1"/>
  <c r="BI33" i="1"/>
  <c r="BH25" i="1"/>
  <c r="BI25" i="1"/>
  <c r="BJ14" i="1"/>
  <c r="BL14" i="1" s="1"/>
  <c r="BG55" i="1"/>
  <c r="K55" i="1" s="1"/>
  <c r="BJ55" i="1"/>
  <c r="BL55" i="1" s="1"/>
  <c r="BI16" i="1"/>
  <c r="BH16" i="1"/>
  <c r="BI56" i="1"/>
  <c r="BH56" i="1"/>
  <c r="BJ56" i="1"/>
  <c r="BL56" i="1" s="1"/>
  <c r="BG39" i="1"/>
  <c r="K39" i="1" s="1"/>
  <c r="BJ39" i="1"/>
  <c r="BL39" i="1" s="1"/>
  <c r="BH41" i="1"/>
  <c r="BI41" i="1"/>
  <c r="BH65" i="1"/>
  <c r="BI65" i="1"/>
  <c r="BH15" i="1"/>
  <c r="BI15" i="1"/>
  <c r="AZ45" i="1"/>
  <c r="BA45" i="1" s="1"/>
  <c r="BD45" i="1" s="1"/>
  <c r="J45" i="1" s="1"/>
  <c r="M45" i="1"/>
  <c r="AZ61" i="1"/>
  <c r="BA61" i="1" s="1"/>
  <c r="BD61" i="1" s="1"/>
  <c r="J61" i="1" s="1"/>
  <c r="BG61" i="1" s="1"/>
  <c r="K61" i="1" s="1"/>
  <c r="M61" i="1"/>
  <c r="BJ17" i="1"/>
  <c r="BL17" i="1" s="1"/>
  <c r="AZ57" i="1"/>
  <c r="BA57" i="1" s="1"/>
  <c r="BD57" i="1" s="1"/>
  <c r="J57" i="1" s="1"/>
  <c r="M57" i="1"/>
  <c r="BJ65" i="1"/>
  <c r="BL65" i="1" s="1"/>
  <c r="BI66" i="1"/>
  <c r="BH66" i="1"/>
  <c r="BH14" i="1"/>
  <c r="BI14" i="1"/>
  <c r="BJ32" i="1"/>
  <c r="BL32" i="1" s="1"/>
  <c r="BH21" i="1"/>
  <c r="BI21" i="1"/>
  <c r="AZ29" i="1"/>
  <c r="BA29" i="1" s="1"/>
  <c r="BD29" i="1" s="1"/>
  <c r="J29" i="1" s="1"/>
  <c r="BG29" i="1" s="1"/>
  <c r="K29" i="1" s="1"/>
  <c r="M29" i="1"/>
  <c r="BJ41" i="1"/>
  <c r="BL41" i="1" s="1"/>
  <c r="BJ29" i="1"/>
  <c r="BL29" i="1" s="1"/>
  <c r="BH61" i="1" l="1"/>
  <c r="BI61" i="1"/>
  <c r="BH53" i="1"/>
  <c r="BI53" i="1"/>
  <c r="BG45" i="1"/>
  <c r="K45" i="1" s="1"/>
  <c r="BJ45" i="1"/>
  <c r="BL45" i="1" s="1"/>
  <c r="BH29" i="1"/>
  <c r="BI29" i="1"/>
  <c r="BH39" i="1"/>
  <c r="BI39" i="1"/>
  <c r="BG57" i="1"/>
  <c r="K57" i="1" s="1"/>
  <c r="BJ57" i="1"/>
  <c r="BL57" i="1" s="1"/>
  <c r="BH55" i="1"/>
  <c r="BI55" i="1"/>
  <c r="BJ61" i="1"/>
  <c r="BL61" i="1" s="1"/>
  <c r="BH45" i="1" l="1"/>
  <c r="BI45" i="1"/>
  <c r="BH57" i="1"/>
  <c r="BI57" i="1"/>
</calcChain>
</file>

<file path=xl/sharedStrings.xml><?xml version="1.0" encoding="utf-8"?>
<sst xmlns="http://schemas.openxmlformats.org/spreadsheetml/2006/main" count="767" uniqueCount="203">
  <si>
    <t>OPEN 6.3.4</t>
  </si>
  <si>
    <t>Fri Dec 15 2023 13:14:27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</si>
  <si>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</si>
  <si>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</si>
  <si>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</si>
  <si>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</si>
  <si>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</si>
  <si>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</si>
  <si>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</si>
  <si>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</si>
  <si>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</si>
  <si>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</si>
  <si>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/User/Configs/UserPrefs/LCF_Source-cacao-survey.xml</t>
  </si>
  <si>
    <t>Remark=</t>
  </si>
  <si>
    <t>1pm</t>
  </si>
  <si>
    <t>Obs</t>
  </si>
  <si>
    <t>HHMMSS</t>
  </si>
  <si>
    <t>Cd level</t>
  </si>
  <si>
    <t>plant number</t>
  </si>
  <si>
    <t>positon</t>
  </si>
  <si>
    <t>stage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</si>
  <si>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</si>
  <si>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</si>
  <si>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</si>
  <si>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</si>
  <si>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</si>
  <si>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</si>
  <si>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</si>
  <si>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</si>
  <si>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</si>
  <si>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</si>
  <si>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</si>
  <si>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</si>
  <si>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</si>
  <si>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</si>
  <si>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</si>
  <si>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</si>
  <si>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</si>
  <si>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</si>
  <si>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</si>
  <si>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</si>
  <si>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</si>
  <si>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</si>
  <si>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</si>
  <si>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</si>
  <si>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</si>
  <si>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</si>
  <si>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</si>
  <si>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</si>
  <si>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</si>
  <si>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</si>
  <si>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</si>
  <si>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</si>
  <si>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</si>
  <si>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</si>
  <si>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</si>
  <si>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</si>
  <si>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</si>
  <si>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</si>
  <si>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</si>
  <si>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</si>
  <si>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</si>
  <si>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</si>
  <si>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</si>
  <si>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</si>
  <si>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</si>
  <si>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</si>
  <si>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</si>
  <si>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</si>
  <si>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</si>
  <si>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</si>
  <si>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</si>
  <si>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</si>
  <si>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</si>
  <si>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</si>
  <si>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</si>
  <si>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</si>
  <si>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</si>
  <si>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</si>
  <si>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</si>
  <si>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</si>
  <si>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13:21:05</t>
  </si>
  <si>
    <t>10</t>
  </si>
  <si>
    <t>1</t>
  </si>
  <si>
    <t>A</t>
  </si>
  <si>
    <t>E</t>
  </si>
  <si>
    <t>13:22:49</t>
  </si>
  <si>
    <t>2</t>
  </si>
  <si>
    <t>13:24:08</t>
  </si>
  <si>
    <t>0</t>
  </si>
  <si>
    <t>3</t>
  </si>
  <si>
    <t>13:25:49</t>
  </si>
  <si>
    <t>20</t>
  </si>
  <si>
    <t>4</t>
  </si>
  <si>
    <t>13:28:38</t>
  </si>
  <si>
    <t>5</t>
  </si>
  <si>
    <t>13:30:47</t>
  </si>
  <si>
    <t>6</t>
  </si>
  <si>
    <t>13:33:03</t>
  </si>
  <si>
    <t>7</t>
  </si>
  <si>
    <t>B</t>
  </si>
  <si>
    <t>13:34:58</t>
  </si>
  <si>
    <t>8</t>
  </si>
  <si>
    <t>13:36:55</t>
  </si>
  <si>
    <t>9</t>
  </si>
  <si>
    <t>13:39:01</t>
  </si>
  <si>
    <t>13:41:24</t>
  </si>
  <si>
    <t>11</t>
  </si>
  <si>
    <t>13:43:48</t>
  </si>
  <si>
    <t>12</t>
  </si>
  <si>
    <t>13:45:53</t>
  </si>
  <si>
    <t>13</t>
  </si>
  <si>
    <t>C</t>
  </si>
  <si>
    <t>13:48:45</t>
  </si>
  <si>
    <t>14</t>
  </si>
  <si>
    <t>13:50:34</t>
  </si>
  <si>
    <t>15</t>
  </si>
  <si>
    <t>13:52:52</t>
  </si>
  <si>
    <t>16</t>
  </si>
  <si>
    <t>13:55:17</t>
  </si>
  <si>
    <t>17</t>
  </si>
  <si>
    <t>13:57:08</t>
  </si>
  <si>
    <t>18</t>
  </si>
  <si>
    <t>13:59:01</t>
  </si>
  <si>
    <t>19</t>
  </si>
  <si>
    <t>13:59:33</t>
  </si>
  <si>
    <t>D</t>
  </si>
  <si>
    <t>14:02:10</t>
  </si>
  <si>
    <t>14:03:56</t>
  </si>
  <si>
    <t>21</t>
  </si>
  <si>
    <t>14:07:11</t>
  </si>
  <si>
    <t>22</t>
  </si>
  <si>
    <t>14:09:02</t>
  </si>
  <si>
    <t>23</t>
  </si>
  <si>
    <t>14:10:09</t>
  </si>
  <si>
    <t>14:13:01</t>
  </si>
  <si>
    <t>24</t>
  </si>
  <si>
    <t>14:14:59</t>
  </si>
  <si>
    <t>25</t>
  </si>
  <si>
    <t>14:16:25</t>
  </si>
  <si>
    <t>26</t>
  </si>
  <si>
    <t>14:18:22</t>
  </si>
  <si>
    <t>27</t>
  </si>
  <si>
    <t>14:20:25</t>
  </si>
  <si>
    <t>28</t>
  </si>
  <si>
    <t>14:21:46</t>
  </si>
  <si>
    <t>14:24:09</t>
  </si>
  <si>
    <t>29</t>
  </si>
  <si>
    <t>14:25:45</t>
  </si>
  <si>
    <t>14:27:19</t>
  </si>
  <si>
    <t>30</t>
  </si>
  <si>
    <t>14:28:59</t>
  </si>
  <si>
    <t>31</t>
  </si>
  <si>
    <t>F</t>
  </si>
  <si>
    <t>14:30:27</t>
  </si>
  <si>
    <t>32</t>
  </si>
  <si>
    <t>14:32:01</t>
  </si>
  <si>
    <t>33</t>
  </si>
  <si>
    <t>14:34:01</t>
  </si>
  <si>
    <t>34</t>
  </si>
  <si>
    <t>14:35:48</t>
  </si>
  <si>
    <t>35</t>
  </si>
  <si>
    <t>14:36:56</t>
  </si>
  <si>
    <t>36</t>
  </si>
  <si>
    <t>14:40:27</t>
  </si>
  <si>
    <t>37</t>
  </si>
  <si>
    <t>G</t>
  </si>
  <si>
    <t>14:42:01</t>
  </si>
  <si>
    <t>38</t>
  </si>
  <si>
    <t>14:43:52</t>
  </si>
  <si>
    <t>39</t>
  </si>
  <si>
    <t>14:45:16</t>
  </si>
  <si>
    <t>40</t>
  </si>
  <si>
    <t>14:46:34</t>
  </si>
  <si>
    <t>41</t>
  </si>
  <si>
    <t>14:48:54</t>
  </si>
  <si>
    <t>42</t>
  </si>
  <si>
    <t>14:49:32</t>
  </si>
  <si>
    <t>14:51:46</t>
  </si>
  <si>
    <t>43</t>
  </si>
  <si>
    <t>H</t>
  </si>
  <si>
    <t>14:54:02</t>
  </si>
  <si>
    <t>44</t>
  </si>
  <si>
    <t>14:55:45</t>
  </si>
  <si>
    <t>45</t>
  </si>
  <si>
    <t>14:56:48</t>
  </si>
  <si>
    <t>14:58:36</t>
  </si>
  <si>
    <t>46</t>
  </si>
  <si>
    <t>15:00:37</t>
  </si>
  <si>
    <t>47</t>
  </si>
  <si>
    <t>15:02:04</t>
  </si>
  <si>
    <t>48</t>
  </si>
  <si>
    <t>15:03:21</t>
  </si>
  <si>
    <t>Tray</t>
  </si>
  <si>
    <t>Plant</t>
  </si>
  <si>
    <t>lvl</t>
  </si>
  <si>
    <t>original</t>
  </si>
  <si>
    <t>keep</t>
  </si>
  <si>
    <t>removed</t>
  </si>
  <si>
    <t>reason</t>
  </si>
  <si>
    <t>contingency</t>
  </si>
  <si>
    <t>value out of range</t>
  </si>
  <si>
    <t>perform multiple imputation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</si>
</sst>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workbookViewId="0">
      <selection activeCell="A14" sqref="A14:B68"/>
    </sheetView>
  </sheetViews>
  <sheetFormatPr baseColWidth="10" defaultRowHeight="16" x14ac:dyDescent="0.2"/>
  <sheetData>
    <row r="1" spans="1:64" x14ac:dyDescent="0.2">
      <c r="A1" s="1" t="s">
        <v>0</v>
      </c>
    </row>
    <row r="2" spans="1:64" x14ac:dyDescent="0.2">
      <c r="A2" s="1" t="s">
        <v>1</v>
      </c>
    </row>
    <row r="3" spans="1:64" x14ac:dyDescent="0.2">
      <c r="A3" s="1" t="s">
        <v>2</v>
      </c>
      <c r="B3" s="1" t="s">
        <v>3</v>
      </c>
    </row>
    <row r="4" spans="1:64" x14ac:dyDescent="0.2">
      <c r="A4" s="1" t="s">
        <v>4</v>
      </c>
      <c r="B4" s="1" t="s">
        <v>5</v>
      </c>
    </row>
    <row r="5" spans="1:64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4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4" x14ac:dyDescent="0.2">
      <c r="A7" s="1" t="s">
        <v>9</v>
      </c>
      <c r="B7" s="1">
        <v>4</v>
      </c>
    </row>
    <row r="8" spans="1:64" x14ac:dyDescent="0.2">
      <c r="A8" s="1" t="s">
        <v>10</v>
      </c>
      <c r="B8" s="1">
        <v>15</v>
      </c>
    </row>
    <row r="9" spans="1:64" x14ac:dyDescent="0.2">
      <c r="A9" s="1" t="s">
        <v>11</v>
      </c>
      <c r="B9" s="1" t="s">
        <v>12</v>
      </c>
    </row>
    <row r="10" spans="1:64" x14ac:dyDescent="0.2">
      <c r="A10" s="1" t="s">
        <v>13</v>
      </c>
      <c r="B10" s="1" t="s">
        <v>14</v>
      </c>
    </row>
    <row r="12" spans="1:64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  <c r="BI12" s="1" t="s">
        <v>75</v>
      </c>
      <c r="BJ12" s="1" t="s">
        <v>76</v>
      </c>
      <c r="BK12" s="1" t="s">
        <v>77</v>
      </c>
      <c r="BL12" s="1" t="s">
        <v>78</v>
      </c>
    </row>
    <row r="13" spans="1:64" x14ac:dyDescent="0.2">
      <c r="A13" s="1" t="s">
        <v>79</v>
      </c>
      <c r="B13" s="1" t="s">
        <v>79</v>
      </c>
      <c r="C13" s="1" t="s">
        <v>79</v>
      </c>
      <c r="D13" s="1" t="s">
        <v>79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80</v>
      </c>
      <c r="J13" s="1" t="s">
        <v>80</v>
      </c>
      <c r="K13" s="1" t="s">
        <v>80</v>
      </c>
      <c r="L13" s="1" t="s">
        <v>80</v>
      </c>
      <c r="M13" s="1" t="s">
        <v>80</v>
      </c>
      <c r="N13" s="1" t="s">
        <v>80</v>
      </c>
      <c r="O13" s="1" t="s">
        <v>79</v>
      </c>
      <c r="P13" s="1" t="s">
        <v>80</v>
      </c>
      <c r="Q13" s="1" t="s">
        <v>79</v>
      </c>
      <c r="R13" s="1" t="s">
        <v>80</v>
      </c>
      <c r="S13" s="1" t="s">
        <v>79</v>
      </c>
      <c r="T13" s="1" t="s">
        <v>79</v>
      </c>
      <c r="U13" s="1" t="s">
        <v>79</v>
      </c>
      <c r="V13" s="1" t="s">
        <v>79</v>
      </c>
      <c r="W13" s="1" t="s">
        <v>79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79</v>
      </c>
      <c r="AF13" s="1" t="s">
        <v>79</v>
      </c>
      <c r="AG13" s="1" t="s">
        <v>79</v>
      </c>
      <c r="AH13" s="1" t="s">
        <v>79</v>
      </c>
      <c r="AI13" s="1" t="s">
        <v>79</v>
      </c>
      <c r="AJ13" s="1" t="s">
        <v>79</v>
      </c>
      <c r="AK13" s="1" t="s">
        <v>79</v>
      </c>
      <c r="AL13" s="1" t="s">
        <v>79</v>
      </c>
      <c r="AM13" s="1" t="s">
        <v>79</v>
      </c>
      <c r="AN13" s="1" t="s">
        <v>79</v>
      </c>
      <c r="AO13" s="1" t="s">
        <v>79</v>
      </c>
      <c r="AP13" s="1" t="s">
        <v>79</v>
      </c>
      <c r="AQ13" s="1" t="s">
        <v>79</v>
      </c>
      <c r="AR13" s="1" t="s">
        <v>79</v>
      </c>
      <c r="AS13" s="1" t="s">
        <v>80</v>
      </c>
      <c r="AT13" s="1" t="s">
        <v>80</v>
      </c>
      <c r="AU13" s="1" t="s">
        <v>80</v>
      </c>
      <c r="AV13" s="1" t="s">
        <v>80</v>
      </c>
      <c r="AW13" s="1" t="s">
        <v>80</v>
      </c>
      <c r="AX13" s="1" t="s">
        <v>80</v>
      </c>
      <c r="AY13" s="1" t="s">
        <v>80</v>
      </c>
      <c r="AZ13" s="1" t="s">
        <v>80</v>
      </c>
      <c r="BA13" s="1" t="s">
        <v>80</v>
      </c>
      <c r="BB13" s="1" t="s">
        <v>80</v>
      </c>
      <c r="BC13" s="1" t="s">
        <v>80</v>
      </c>
      <c r="BD13" s="1" t="s">
        <v>80</v>
      </c>
      <c r="BE13" s="1" t="s">
        <v>80</v>
      </c>
      <c r="BF13" s="1" t="s">
        <v>80</v>
      </c>
      <c r="BG13" s="1" t="s">
        <v>80</v>
      </c>
      <c r="BH13" s="1" t="s">
        <v>80</v>
      </c>
      <c r="BI13" s="1" t="s">
        <v>80</v>
      </c>
      <c r="BJ13" s="1" t="s">
        <v>80</v>
      </c>
      <c r="BK13" s="1" t="s">
        <v>80</v>
      </c>
      <c r="BL13" s="1" t="s">
        <v>80</v>
      </c>
    </row>
    <row r="14" spans="1:64" x14ac:dyDescent="0.2">
      <c r="A14" s="1">
        <v>1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85</v>
      </c>
      <c r="G14" s="1">
        <v>445.99999896623194</v>
      </c>
      <c r="H14" s="1">
        <v>0</v>
      </c>
      <c r="I14">
        <f t="shared" ref="I14:I45" si="0">(V14-W14*(1000-X14)/(1000-Y14))*AS14</f>
        <v>3.4994085617686932</v>
      </c>
      <c r="J14">
        <f t="shared" ref="J14:J45" si="1">IF(BD14&lt;&gt;0,1/(1/BD14-1/R14),0)</f>
        <v>1.9415636496085544E-2</v>
      </c>
      <c r="K14">
        <f t="shared" ref="K14:K45" si="2">((BG14-AT14/2)*W14-I14)/(BG14+AT14/2)</f>
        <v>199.49243006417623</v>
      </c>
      <c r="L14">
        <f t="shared" ref="L14:L45" si="3">AT14*1000</f>
        <v>0.33603138664191362</v>
      </c>
      <c r="M14">
        <f t="shared" ref="M14:M45" si="4">(AY14-BE14)</f>
        <v>1.6484932180870437</v>
      </c>
      <c r="N14">
        <f t="shared" ref="N14:N45" si="5">(T14+AX14*H14)</f>
        <v>30.938470840454102</v>
      </c>
      <c r="O14" s="1">
        <v>2</v>
      </c>
      <c r="P14">
        <f t="shared" ref="P14:P45" si="6">(O14*AM14+AN14)</f>
        <v>4.644859790802002</v>
      </c>
      <c r="Q14" s="1">
        <v>0</v>
      </c>
      <c r="R14">
        <f t="shared" ref="R14:R45" si="7">P14*(Q14+1)*(Q14+1)/(Q14*Q14+1)</f>
        <v>4.644859790802002</v>
      </c>
      <c r="S14" s="1">
        <v>31.354629516601562</v>
      </c>
      <c r="T14" s="1">
        <v>30.938470840454102</v>
      </c>
      <c r="U14" s="1">
        <v>31.282768249511719</v>
      </c>
      <c r="V14" s="1">
        <v>500.0703125</v>
      </c>
      <c r="W14" s="1">
        <v>498.60345458984375</v>
      </c>
      <c r="X14" s="1">
        <v>28.766952514648438</v>
      </c>
      <c r="Y14" s="1">
        <v>28.897487640380859</v>
      </c>
      <c r="Z14" s="1">
        <v>61.567920684814453</v>
      </c>
      <c r="AA14" s="1">
        <v>61.847297668457031</v>
      </c>
      <c r="AB14" s="1">
        <v>499.97412109375</v>
      </c>
      <c r="AC14" s="1">
        <v>114.16873931884766</v>
      </c>
      <c r="AD14" s="1">
        <v>9.9499046336859465E-4</v>
      </c>
      <c r="AE14" s="1">
        <v>98.523521423339844</v>
      </c>
      <c r="AF14" s="1">
        <v>-1.5514756441116333</v>
      </c>
      <c r="AG14" s="1">
        <v>0.20281049609184265</v>
      </c>
      <c r="AH14" s="1">
        <v>4.2456317692995071E-2</v>
      </c>
      <c r="AI14" s="1">
        <v>4.1574807837605476E-3</v>
      </c>
      <c r="AJ14" s="1">
        <v>2.648201584815979E-2</v>
      </c>
      <c r="AK14" s="1">
        <v>3.4230363089591265E-3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ref="AS14:AS45" si="8">AB14*0.000001/(O14*0.0001)</f>
        <v>2.4998706054687498</v>
      </c>
      <c r="AT14">
        <f t="shared" ref="AT14:AT45" si="9">(Y14-X14)/(1000-Y14)*AS14</f>
        <v>3.3603138664191362E-4</v>
      </c>
      <c r="AU14">
        <f t="shared" ref="AU14:AU45" si="10">(T14+273.15)</f>
        <v>304.08847084045408</v>
      </c>
      <c r="AV14">
        <f t="shared" ref="AV14:AV45" si="11">(S14+273.15)</f>
        <v>304.50462951660154</v>
      </c>
      <c r="AW14">
        <f t="shared" ref="AW14:AW45" si="12">(AC14*AO14+AD14*AP14)*AQ14</f>
        <v>18.266997882716396</v>
      </c>
      <c r="AX14">
        <f t="shared" ref="AX14:AX45" si="13">((AW14+0.00000010773*(AV14^4-AU14^4))-AT14*44100)/(P14*0.92*2*29.3+0.00000043092*AU14^3)</f>
        <v>3.2380918115938406E-2</v>
      </c>
      <c r="AY14">
        <f t="shared" ref="AY14:AY45" si="14">0.61365*EXP(17.502*N14/(240.97+N14))</f>
        <v>4.4955754607048055</v>
      </c>
      <c r="AZ14">
        <f t="shared" ref="AZ14:AZ45" si="15">AY14*1000/AE14</f>
        <v>45.629463865669557</v>
      </c>
      <c r="BA14">
        <f t="shared" ref="BA14:BA45" si="16">(AZ14-Y14)</f>
        <v>16.731976225288697</v>
      </c>
      <c r="BB14">
        <f t="shared" ref="BB14:BB45" si="17">IF(H14,T14,(S14+T14)/2)</f>
        <v>31.146550178527832</v>
      </c>
      <c r="BC14">
        <f t="shared" ref="BC14:BC45" si="18">0.61365*EXP(17.502*BB14/(240.97+BB14))</f>
        <v>4.5492125530457006</v>
      </c>
      <c r="BD14">
        <f t="shared" ref="BD14:BD45" si="19">IF(BA14&lt;&gt;0,(1000-(AZ14+Y14)/2)/BA14*AT14,0)</f>
        <v>1.9334816453096253E-2</v>
      </c>
      <c r="BE14">
        <f t="shared" ref="BE14:BE45" si="20">Y14*AE14/1000</f>
        <v>2.8470822426177618</v>
      </c>
      <c r="BF14">
        <f t="shared" ref="BF14:BF45" si="21">(BC14-BE14)</f>
        <v>1.7021303104279388</v>
      </c>
      <c r="BG14">
        <f t="shared" ref="BG14:BG45" si="22">1/(1.6/J14+1.37/R14)</f>
        <v>1.2091495562788882E-2</v>
      </c>
      <c r="BH14">
        <f t="shared" ref="BH14:BH45" si="23">K14*AE14*0.001</f>
        <v>19.654696707221994</v>
      </c>
      <c r="BI14">
        <f t="shared" ref="BI14:BI45" si="24">K14/W14</f>
        <v>0.40010238241987456</v>
      </c>
      <c r="BJ14">
        <f t="shared" ref="BJ14:BJ45" si="25">(1-AT14*AE14/AY14/J14)*100</f>
        <v>62.069999739440654</v>
      </c>
      <c r="BK14">
        <f t="shared" ref="BK14:BK45" si="26">(W14-I14/(R14/1.35))</f>
        <v>497.58637296173026</v>
      </c>
      <c r="BL14">
        <f t="shared" ref="BL14:BL45" si="27">I14*BJ14/100/BK14</f>
        <v>4.3652378827079494E-3</v>
      </c>
    </row>
    <row r="15" spans="1:64" x14ac:dyDescent="0.2">
      <c r="A15" s="1">
        <v>2</v>
      </c>
      <c r="B15" s="1" t="s">
        <v>86</v>
      </c>
      <c r="C15" s="1" t="s">
        <v>82</v>
      </c>
      <c r="D15" s="1" t="s">
        <v>87</v>
      </c>
      <c r="E15" s="1" t="s">
        <v>84</v>
      </c>
      <c r="F15" s="1" t="s">
        <v>85</v>
      </c>
      <c r="G15" s="1">
        <v>551.49999893177301</v>
      </c>
      <c r="H15" s="1">
        <v>0</v>
      </c>
      <c r="I15">
        <f t="shared" si="0"/>
        <v>2.1675551425029771</v>
      </c>
      <c r="J15">
        <f t="shared" si="1"/>
        <v>4.6378740950016532E-2</v>
      </c>
      <c r="K15">
        <f t="shared" si="2"/>
        <v>411.00425419743931</v>
      </c>
      <c r="L15">
        <f t="shared" si="3"/>
        <v>0.79169224932149862</v>
      </c>
      <c r="M15">
        <f t="shared" si="4"/>
        <v>1.6348966547417705</v>
      </c>
      <c r="N15">
        <f t="shared" si="5"/>
        <v>30.986898422241211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31.461269378662109</v>
      </c>
      <c r="T15" s="1">
        <v>30.986898422241211</v>
      </c>
      <c r="U15" s="1">
        <v>31.396677017211914</v>
      </c>
      <c r="V15" s="1">
        <v>499.97891235351562</v>
      </c>
      <c r="W15" s="1">
        <v>498.953857421875</v>
      </c>
      <c r="X15" s="1">
        <v>28.855623245239258</v>
      </c>
      <c r="Y15" s="1">
        <v>29.16307258605957</v>
      </c>
      <c r="Z15" s="1">
        <v>61.381546020507812</v>
      </c>
      <c r="AA15" s="1">
        <v>62.035549163818359</v>
      </c>
      <c r="AB15" s="1">
        <v>499.98745727539062</v>
      </c>
      <c r="AC15" s="1">
        <v>116.78053283691406</v>
      </c>
      <c r="AD15" s="1">
        <v>4.4355001300573349E-2</v>
      </c>
      <c r="AE15" s="1">
        <v>98.51885986328125</v>
      </c>
      <c r="AF15" s="1">
        <v>-1.6590119600296021</v>
      </c>
      <c r="AG15" s="1">
        <v>0.19703084230422974</v>
      </c>
      <c r="AH15" s="1">
        <v>2.1298585459589958E-2</v>
      </c>
      <c r="AI15" s="1">
        <v>1.2645194074138999E-3</v>
      </c>
      <c r="AJ15" s="1">
        <v>3.8457766175270081E-2</v>
      </c>
      <c r="AK15" s="1">
        <v>2.5362973101437092E-3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2.4999372863769529</v>
      </c>
      <c r="AT15">
        <f t="shared" si="9"/>
        <v>7.9169224932149865E-4</v>
      </c>
      <c r="AU15">
        <f t="shared" si="10"/>
        <v>304.13689842224119</v>
      </c>
      <c r="AV15">
        <f t="shared" si="11"/>
        <v>304.61126937866209</v>
      </c>
      <c r="AW15">
        <f t="shared" si="12"/>
        <v>18.684884836266519</v>
      </c>
      <c r="AX15">
        <f t="shared" si="13"/>
        <v>-3.9859434758380025E-2</v>
      </c>
      <c r="AY15">
        <f t="shared" si="14"/>
        <v>4.5080093160304724</v>
      </c>
      <c r="AZ15">
        <f t="shared" si="15"/>
        <v>45.757830757343577</v>
      </c>
      <c r="BA15">
        <f t="shared" si="16"/>
        <v>16.594758171284006</v>
      </c>
      <c r="BB15">
        <f t="shared" si="17"/>
        <v>31.22408390045166</v>
      </c>
      <c r="BC15">
        <f t="shared" si="18"/>
        <v>4.5693406579436191</v>
      </c>
      <c r="BD15">
        <f t="shared" si="19"/>
        <v>4.5920229280326304E-2</v>
      </c>
      <c r="BE15">
        <f t="shared" si="20"/>
        <v>2.8731126612887019</v>
      </c>
      <c r="BF15">
        <f t="shared" si="21"/>
        <v>1.6962279966549172</v>
      </c>
      <c r="BG15">
        <f t="shared" si="22"/>
        <v>2.8740988497021315E-2</v>
      </c>
      <c r="BH15">
        <f t="shared" si="23"/>
        <v>40.491670522489947</v>
      </c>
      <c r="BI15">
        <f t="shared" si="24"/>
        <v>0.82373199061156344</v>
      </c>
      <c r="BJ15">
        <f t="shared" si="25"/>
        <v>62.694573375863882</v>
      </c>
      <c r="BK15">
        <f t="shared" si="26"/>
        <v>498.32387081858212</v>
      </c>
      <c r="BL15">
        <f t="shared" si="27"/>
        <v>2.7270205760895009E-3</v>
      </c>
    </row>
    <row r="16" spans="1:64" x14ac:dyDescent="0.2">
      <c r="A16" s="1">
        <v>3</v>
      </c>
      <c r="B16" s="1" t="s">
        <v>88</v>
      </c>
      <c r="C16" s="1" t="s">
        <v>89</v>
      </c>
      <c r="D16" s="1" t="s">
        <v>90</v>
      </c>
      <c r="E16" s="1" t="s">
        <v>84</v>
      </c>
      <c r="F16" s="1" t="s">
        <v>85</v>
      </c>
      <c r="G16" s="1">
        <v>630.49999893177301</v>
      </c>
      <c r="H16" s="1">
        <v>0</v>
      </c>
      <c r="I16">
        <f t="shared" si="0"/>
        <v>4.1099559462351349</v>
      </c>
      <c r="J16">
        <f t="shared" si="1"/>
        <v>3.4127309249103725E-2</v>
      </c>
      <c r="K16">
        <f t="shared" si="2"/>
        <v>293.24146667451242</v>
      </c>
      <c r="L16">
        <f t="shared" si="3"/>
        <v>0.58853429968974214</v>
      </c>
      <c r="M16">
        <f t="shared" si="4"/>
        <v>1.6473146166250827</v>
      </c>
      <c r="N16">
        <f t="shared" si="5"/>
        <v>31.024017333984375</v>
      </c>
      <c r="O16" s="1">
        <v>2</v>
      </c>
      <c r="P16">
        <f t="shared" si="6"/>
        <v>4.644859790802002</v>
      </c>
      <c r="Q16" s="1">
        <v>0</v>
      </c>
      <c r="R16">
        <f t="shared" si="7"/>
        <v>4.644859790802002</v>
      </c>
      <c r="S16" s="1">
        <v>31.534206390380859</v>
      </c>
      <c r="T16" s="1">
        <v>31.024017333984375</v>
      </c>
      <c r="U16" s="1">
        <v>31.477893829345703</v>
      </c>
      <c r="V16" s="1">
        <v>499.889892578125</v>
      </c>
      <c r="W16" s="1">
        <v>498.12847900390625</v>
      </c>
      <c r="X16" s="1">
        <v>28.905073165893555</v>
      </c>
      <c r="Y16" s="1">
        <v>29.133649826049805</v>
      </c>
      <c r="Z16" s="1">
        <v>61.233150482177734</v>
      </c>
      <c r="AA16" s="1">
        <v>61.717372894287109</v>
      </c>
      <c r="AB16" s="1">
        <v>499.95318603515625</v>
      </c>
      <c r="AC16" s="1">
        <v>116.08515167236328</v>
      </c>
      <c r="AD16" s="1">
        <v>0.13418954610824585</v>
      </c>
      <c r="AE16" s="1">
        <v>98.519935607910156</v>
      </c>
      <c r="AF16" s="1">
        <v>-1.6309983730316162</v>
      </c>
      <c r="AG16" s="1">
        <v>0.19847032427787781</v>
      </c>
      <c r="AH16" s="1">
        <v>2.839931845664978E-2</v>
      </c>
      <c r="AI16" s="1">
        <v>3.5097727086395025E-3</v>
      </c>
      <c r="AJ16" s="1">
        <v>3.4403350204229355E-2</v>
      </c>
      <c r="AK16" s="1">
        <v>2.2163672838360071E-3</v>
      </c>
      <c r="AL16" s="1">
        <v>0.5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si="8"/>
        <v>2.4997659301757813</v>
      </c>
      <c r="AT16">
        <f t="shared" si="9"/>
        <v>5.8853429968974214E-4</v>
      </c>
      <c r="AU16">
        <f t="shared" si="10"/>
        <v>304.17401733398435</v>
      </c>
      <c r="AV16">
        <f t="shared" si="11"/>
        <v>304.68420639038084</v>
      </c>
      <c r="AW16">
        <f t="shared" si="12"/>
        <v>18.573623852425271</v>
      </c>
      <c r="AX16">
        <f t="shared" si="13"/>
        <v>-4.4867479432906202E-3</v>
      </c>
      <c r="AY16">
        <f t="shared" si="14"/>
        <v>4.5175599215109123</v>
      </c>
      <c r="AZ16">
        <f t="shared" si="15"/>
        <v>45.854271966740889</v>
      </c>
      <c r="BA16">
        <f t="shared" si="16"/>
        <v>16.720622140691084</v>
      </c>
      <c r="BB16">
        <f t="shared" si="17"/>
        <v>31.279111862182617</v>
      </c>
      <c r="BC16">
        <f t="shared" si="18"/>
        <v>4.5836731826434081</v>
      </c>
      <c r="BD16">
        <f t="shared" si="19"/>
        <v>3.3878393573193603E-2</v>
      </c>
      <c r="BE16">
        <f t="shared" si="20"/>
        <v>2.8702453048858296</v>
      </c>
      <c r="BF16">
        <f t="shared" si="21"/>
        <v>1.7134278777575784</v>
      </c>
      <c r="BG16">
        <f t="shared" si="22"/>
        <v>2.1196219688346608E-2</v>
      </c>
      <c r="BH16">
        <f t="shared" si="23"/>
        <v>28.890130414342096</v>
      </c>
      <c r="BI16">
        <f t="shared" si="24"/>
        <v>0.58868641130677624</v>
      </c>
      <c r="BJ16">
        <f t="shared" si="25"/>
        <v>62.391160882220795</v>
      </c>
      <c r="BK16">
        <f t="shared" si="26"/>
        <v>496.93394552446631</v>
      </c>
      <c r="BL16">
        <f t="shared" si="27"/>
        <v>5.1601410000229365E-3</v>
      </c>
    </row>
    <row r="17" spans="1:64" x14ac:dyDescent="0.2">
      <c r="A17" s="1">
        <v>4</v>
      </c>
      <c r="B17" s="1" t="s">
        <v>91</v>
      </c>
      <c r="C17" s="1" t="s">
        <v>92</v>
      </c>
      <c r="D17" s="1" t="s">
        <v>93</v>
      </c>
      <c r="E17" s="1" t="s">
        <v>84</v>
      </c>
      <c r="F17" s="1" t="s">
        <v>85</v>
      </c>
      <c r="G17" s="1">
        <v>731.49999893177301</v>
      </c>
      <c r="H17" s="1">
        <v>0</v>
      </c>
      <c r="I17">
        <f t="shared" si="0"/>
        <v>1.397209669287143</v>
      </c>
      <c r="J17">
        <f t="shared" si="1"/>
        <v>3.4490129124386912E-2</v>
      </c>
      <c r="K17">
        <f t="shared" si="2"/>
        <v>421.35395734712654</v>
      </c>
      <c r="L17">
        <f t="shared" si="3"/>
        <v>0.60021331994317739</v>
      </c>
      <c r="M17">
        <f t="shared" si="4"/>
        <v>1.6622136011473496</v>
      </c>
      <c r="N17">
        <f t="shared" si="5"/>
        <v>31.093971252441406</v>
      </c>
      <c r="O17" s="1">
        <v>2</v>
      </c>
      <c r="P17">
        <f t="shared" si="6"/>
        <v>4.644859790802002</v>
      </c>
      <c r="Q17" s="1">
        <v>0</v>
      </c>
      <c r="R17">
        <f t="shared" si="7"/>
        <v>4.644859790802002</v>
      </c>
      <c r="S17" s="1">
        <v>31.624893188476562</v>
      </c>
      <c r="T17" s="1">
        <v>31.093971252441406</v>
      </c>
      <c r="U17" s="1">
        <v>31.571182250976562</v>
      </c>
      <c r="V17" s="1">
        <v>500.1629638671875</v>
      </c>
      <c r="W17" s="1">
        <v>499.484130859375</v>
      </c>
      <c r="X17" s="1">
        <v>28.933538436889648</v>
      </c>
      <c r="Y17" s="1">
        <v>29.166631698608398</v>
      </c>
      <c r="Z17" s="1">
        <v>60.976528167724609</v>
      </c>
      <c r="AA17" s="1">
        <v>61.467765808105469</v>
      </c>
      <c r="AB17" s="1">
        <v>499.9776611328125</v>
      </c>
      <c r="AC17" s="1">
        <v>114.24587249755859</v>
      </c>
      <c r="AD17" s="1">
        <v>5.790005624294281E-2</v>
      </c>
      <c r="AE17" s="1">
        <v>98.516456604003906</v>
      </c>
      <c r="AF17" s="1">
        <v>-1.6040010452270508</v>
      </c>
      <c r="AG17" s="1">
        <v>0.20460903644561768</v>
      </c>
      <c r="AH17" s="1">
        <v>0.15967278182506561</v>
      </c>
      <c r="AI17" s="1">
        <v>1.5188984107226133E-3</v>
      </c>
      <c r="AJ17" s="1">
        <v>0.16314996778964996</v>
      </c>
      <c r="AK17" s="1">
        <v>1.8499221187084913E-3</v>
      </c>
      <c r="AL17" s="1">
        <v>0.75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8"/>
        <v>2.4998883056640619</v>
      </c>
      <c r="AT17">
        <f t="shared" si="9"/>
        <v>6.0021331994317736E-4</v>
      </c>
      <c r="AU17">
        <f t="shared" si="10"/>
        <v>304.24397125244138</v>
      </c>
      <c r="AV17">
        <f t="shared" si="11"/>
        <v>304.77489318847654</v>
      </c>
      <c r="AW17">
        <f t="shared" si="12"/>
        <v>18.279339191034296</v>
      </c>
      <c r="AX17">
        <f t="shared" si="13"/>
        <v>-6.5896464045724443E-3</v>
      </c>
      <c r="AY17">
        <f t="shared" si="14"/>
        <v>4.5356068071682687</v>
      </c>
      <c r="AZ17">
        <f t="shared" si="15"/>
        <v>46.039077769509753</v>
      </c>
      <c r="BA17">
        <f t="shared" si="16"/>
        <v>16.872446070901354</v>
      </c>
      <c r="BB17">
        <f t="shared" si="17"/>
        <v>31.359432220458984</v>
      </c>
      <c r="BC17">
        <f t="shared" si="18"/>
        <v>4.6046636156011616</v>
      </c>
      <c r="BD17">
        <f t="shared" si="19"/>
        <v>3.4235912400403253E-2</v>
      </c>
      <c r="BE17">
        <f t="shared" si="20"/>
        <v>2.8733932060209191</v>
      </c>
      <c r="BF17">
        <f t="shared" si="21"/>
        <v>1.7312704095802425</v>
      </c>
      <c r="BG17">
        <f t="shared" si="22"/>
        <v>2.1420140735397906E-2</v>
      </c>
      <c r="BH17">
        <f t="shared" si="23"/>
        <v>41.510298853913504</v>
      </c>
      <c r="BI17">
        <f t="shared" si="24"/>
        <v>0.84357826668522273</v>
      </c>
      <c r="BJ17">
        <f t="shared" si="25"/>
        <v>62.200662050423936</v>
      </c>
      <c r="BK17">
        <f t="shared" si="26"/>
        <v>499.07804044147417</v>
      </c>
      <c r="BL17">
        <f t="shared" si="27"/>
        <v>1.7413582528303128E-3</v>
      </c>
    </row>
    <row r="18" spans="1:64" x14ac:dyDescent="0.2">
      <c r="A18" s="1">
        <v>5</v>
      </c>
      <c r="B18" s="1" t="s">
        <v>94</v>
      </c>
      <c r="C18" s="1" t="s">
        <v>92</v>
      </c>
      <c r="D18" s="1" t="s">
        <v>95</v>
      </c>
      <c r="E18" s="1" t="s">
        <v>84</v>
      </c>
      <c r="F18" s="1" t="s">
        <v>85</v>
      </c>
      <c r="G18" s="1">
        <v>898.99999896623194</v>
      </c>
      <c r="H18" s="1">
        <v>0</v>
      </c>
      <c r="I18">
        <f t="shared" si="0"/>
        <v>2.3745492326180733</v>
      </c>
      <c r="J18">
        <f t="shared" si="1"/>
        <v>3.1290353053857412E-2</v>
      </c>
      <c r="K18">
        <f t="shared" si="2"/>
        <v>364.31620856579269</v>
      </c>
      <c r="L18">
        <f t="shared" si="3"/>
        <v>0.55794730041511043</v>
      </c>
      <c r="M18">
        <f t="shared" si="4"/>
        <v>1.7016276794862883</v>
      </c>
      <c r="N18">
        <f t="shared" si="5"/>
        <v>31.237258911132812</v>
      </c>
      <c r="O18" s="1">
        <v>2</v>
      </c>
      <c r="P18">
        <f t="shared" si="6"/>
        <v>4.644859790802002</v>
      </c>
      <c r="Q18" s="1">
        <v>0</v>
      </c>
      <c r="R18">
        <f t="shared" si="7"/>
        <v>4.644859790802002</v>
      </c>
      <c r="S18" s="1">
        <v>31.769119262695312</v>
      </c>
      <c r="T18" s="1">
        <v>31.237258911132812</v>
      </c>
      <c r="U18" s="1">
        <v>31.718276977539062</v>
      </c>
      <c r="V18" s="1">
        <v>499.88156127929688</v>
      </c>
      <c r="W18" s="1">
        <v>498.82040405273438</v>
      </c>
      <c r="X18" s="1">
        <v>28.928201675415039</v>
      </c>
      <c r="Y18" s="1">
        <v>29.144878387451172</v>
      </c>
      <c r="Z18" s="1">
        <v>60.466232299804688</v>
      </c>
      <c r="AA18" s="1">
        <v>60.919132232666016</v>
      </c>
      <c r="AB18" s="1">
        <v>499.99465942382812</v>
      </c>
      <c r="AC18" s="1">
        <v>115.96068572998047</v>
      </c>
      <c r="AD18" s="1">
        <v>0.13877628743648529</v>
      </c>
      <c r="AE18" s="1">
        <v>98.512710571289062</v>
      </c>
      <c r="AF18" s="1">
        <v>-1.6792421340942383</v>
      </c>
      <c r="AG18" s="1">
        <v>0.21167862415313721</v>
      </c>
      <c r="AH18" s="1">
        <v>5.9167370200157166E-2</v>
      </c>
      <c r="AI18" s="1">
        <v>3.7078515160828829E-3</v>
      </c>
      <c r="AJ18" s="1">
        <v>6.2800824642181396E-2</v>
      </c>
      <c r="AK18" s="1">
        <v>3.2270767260342836E-3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8"/>
        <v>2.4999732971191402</v>
      </c>
      <c r="AT18">
        <f t="shared" si="9"/>
        <v>5.5794730041511047E-4</v>
      </c>
      <c r="AU18">
        <f t="shared" si="10"/>
        <v>304.38725891113279</v>
      </c>
      <c r="AV18">
        <f t="shared" si="11"/>
        <v>304.91911926269529</v>
      </c>
      <c r="AW18">
        <f t="shared" si="12"/>
        <v>18.553709302089146</v>
      </c>
      <c r="AX18">
        <f t="shared" si="13"/>
        <v>1.6330422328843157E-3</v>
      </c>
      <c r="AY18">
        <f t="shared" si="14"/>
        <v>4.5727686487046837</v>
      </c>
      <c r="AZ18">
        <f t="shared" si="15"/>
        <v>46.418057346981477</v>
      </c>
      <c r="BA18">
        <f t="shared" si="16"/>
        <v>17.273178959530306</v>
      </c>
      <c r="BB18">
        <f t="shared" si="17"/>
        <v>31.503189086914062</v>
      </c>
      <c r="BC18">
        <f t="shared" si="18"/>
        <v>4.6424412072859296</v>
      </c>
      <c r="BD18">
        <f t="shared" si="19"/>
        <v>3.1080974363243408E-2</v>
      </c>
      <c r="BE18">
        <f t="shared" si="20"/>
        <v>2.8711409692183953</v>
      </c>
      <c r="BF18">
        <f t="shared" si="21"/>
        <v>1.7713002380675342</v>
      </c>
      <c r="BG18">
        <f t="shared" si="22"/>
        <v>1.9444312458803254E-2</v>
      </c>
      <c r="BH18">
        <f t="shared" si="23"/>
        <v>35.889777210871316</v>
      </c>
      <c r="BI18">
        <f t="shared" si="24"/>
        <v>0.73035546582669031</v>
      </c>
      <c r="BJ18">
        <f t="shared" si="25"/>
        <v>61.585449433508643</v>
      </c>
      <c r="BK18">
        <f t="shared" si="26"/>
        <v>498.13025588714663</v>
      </c>
      <c r="BL18">
        <f t="shared" si="27"/>
        <v>2.9357317682366965E-3</v>
      </c>
    </row>
    <row r="19" spans="1:64" x14ac:dyDescent="0.2">
      <c r="A19" s="1">
        <v>6</v>
      </c>
      <c r="B19" s="1" t="s">
        <v>96</v>
      </c>
      <c r="C19" s="1" t="s">
        <v>89</v>
      </c>
      <c r="D19" s="1" t="s">
        <v>97</v>
      </c>
      <c r="E19" s="1" t="s">
        <v>84</v>
      </c>
      <c r="F19" s="1" t="s">
        <v>85</v>
      </c>
      <c r="G19" s="1">
        <v>1027.9999989662319</v>
      </c>
      <c r="H19" s="1">
        <v>0</v>
      </c>
      <c r="I19">
        <f t="shared" si="0"/>
        <v>1.7936439739108605</v>
      </c>
      <c r="J19">
        <f t="shared" si="1"/>
        <v>6.8339327619331383E-2</v>
      </c>
      <c r="K19">
        <f t="shared" si="2"/>
        <v>443.36989522651749</v>
      </c>
      <c r="L19">
        <f t="shared" si="3"/>
        <v>1.1863889694335854</v>
      </c>
      <c r="M19">
        <f t="shared" si="4"/>
        <v>1.6698354815486565</v>
      </c>
      <c r="N19">
        <f t="shared" si="5"/>
        <v>31.168523788452148</v>
      </c>
      <c r="O19" s="1">
        <v>2</v>
      </c>
      <c r="P19">
        <f t="shared" si="6"/>
        <v>4.644859790802002</v>
      </c>
      <c r="Q19" s="1">
        <v>0</v>
      </c>
      <c r="R19">
        <f t="shared" si="7"/>
        <v>4.644859790802002</v>
      </c>
      <c r="S19" s="1">
        <v>31.859346389770508</v>
      </c>
      <c r="T19" s="1">
        <v>31.168523788452148</v>
      </c>
      <c r="U19" s="1">
        <v>31.853178024291992</v>
      </c>
      <c r="V19" s="1">
        <v>500.10189819335938</v>
      </c>
      <c r="W19" s="1">
        <v>499.14755249023438</v>
      </c>
      <c r="X19" s="1">
        <v>28.825700759887695</v>
      </c>
      <c r="Y19" s="1">
        <v>29.286365509033203</v>
      </c>
      <c r="Z19" s="1">
        <v>59.944538116455078</v>
      </c>
      <c r="AA19" s="1">
        <v>60.902511596679688</v>
      </c>
      <c r="AB19" s="1">
        <v>499.99221801757812</v>
      </c>
      <c r="AC19" s="1">
        <v>113.32007598876953</v>
      </c>
      <c r="AD19" s="1">
        <v>1.060257013887167E-2</v>
      </c>
      <c r="AE19" s="1">
        <v>98.512519836425781</v>
      </c>
      <c r="AF19" s="1">
        <v>-1.7526323795318604</v>
      </c>
      <c r="AG19" s="1">
        <v>0.20358899235725403</v>
      </c>
      <c r="AH19" s="1">
        <v>9.6040666103363037E-2</v>
      </c>
      <c r="AI19" s="1">
        <v>6.8423692137002945E-3</v>
      </c>
      <c r="AJ19" s="1">
        <v>7.5321324169635773E-2</v>
      </c>
      <c r="AK19" s="1">
        <v>7.8207049518823624E-3</v>
      </c>
      <c r="AL19" s="1">
        <v>0.75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8"/>
        <v>2.4999610900878899</v>
      </c>
      <c r="AT19">
        <f t="shared" si="9"/>
        <v>1.1863889694335853E-3</v>
      </c>
      <c r="AU19">
        <f t="shared" si="10"/>
        <v>304.31852378845213</v>
      </c>
      <c r="AV19">
        <f t="shared" si="11"/>
        <v>305.00934638977049</v>
      </c>
      <c r="AW19">
        <f t="shared" si="12"/>
        <v>18.131211752938952</v>
      </c>
      <c r="AX19">
        <f t="shared" si="13"/>
        <v>-9.8150388797457314E-2</v>
      </c>
      <c r="AY19">
        <f t="shared" si="14"/>
        <v>4.5549091446941059</v>
      </c>
      <c r="AZ19">
        <f t="shared" si="15"/>
        <v>46.236855500775569</v>
      </c>
      <c r="BA19">
        <f t="shared" si="16"/>
        <v>16.950489991742366</v>
      </c>
      <c r="BB19">
        <f t="shared" si="17"/>
        <v>31.513935089111328</v>
      </c>
      <c r="BC19">
        <f t="shared" si="18"/>
        <v>4.6452759384373703</v>
      </c>
      <c r="BD19">
        <f t="shared" si="19"/>
        <v>6.7348437232118835E-2</v>
      </c>
      <c r="BE19">
        <f t="shared" si="20"/>
        <v>2.8850736631454494</v>
      </c>
      <c r="BF19">
        <f t="shared" si="21"/>
        <v>1.7602022752919209</v>
      </c>
      <c r="BG19">
        <f t="shared" si="22"/>
        <v>4.218069099822578E-2</v>
      </c>
      <c r="BH19">
        <f t="shared" si="23"/>
        <v>43.677485598376329</v>
      </c>
      <c r="BI19">
        <f t="shared" si="24"/>
        <v>0.88825417056450828</v>
      </c>
      <c r="BJ19">
        <f t="shared" si="25"/>
        <v>62.453616829902003</v>
      </c>
      <c r="BK19">
        <f t="shared" si="26"/>
        <v>498.62624087398825</v>
      </c>
      <c r="BL19">
        <f t="shared" si="27"/>
        <v>2.2465635438589154E-3</v>
      </c>
    </row>
    <row r="20" spans="1:64" x14ac:dyDescent="0.2">
      <c r="A20" s="1">
        <v>7</v>
      </c>
      <c r="B20" s="1" t="s">
        <v>98</v>
      </c>
      <c r="C20" s="1" t="s">
        <v>89</v>
      </c>
      <c r="D20" s="1" t="s">
        <v>99</v>
      </c>
      <c r="E20" s="1" t="s">
        <v>100</v>
      </c>
      <c r="F20" s="1" t="s">
        <v>85</v>
      </c>
      <c r="G20" s="1">
        <v>1163.9999989662319</v>
      </c>
      <c r="H20" s="1">
        <v>0</v>
      </c>
      <c r="I20">
        <f t="shared" si="0"/>
        <v>1.369423171047796</v>
      </c>
      <c r="J20">
        <f t="shared" si="1"/>
        <v>4.745469387715185E-2</v>
      </c>
      <c r="K20">
        <f t="shared" si="2"/>
        <v>439.35561349903583</v>
      </c>
      <c r="L20">
        <f t="shared" si="3"/>
        <v>0.84527593149945757</v>
      </c>
      <c r="M20">
        <f t="shared" si="4"/>
        <v>1.7061394513049164</v>
      </c>
      <c r="N20">
        <f t="shared" si="5"/>
        <v>31.169919967651367</v>
      </c>
      <c r="O20" s="1">
        <v>2</v>
      </c>
      <c r="P20">
        <f t="shared" si="6"/>
        <v>4.644859790802002</v>
      </c>
      <c r="Q20" s="1">
        <v>0</v>
      </c>
      <c r="R20">
        <f t="shared" si="7"/>
        <v>4.644859790802002</v>
      </c>
      <c r="S20" s="1">
        <v>31.826713562011719</v>
      </c>
      <c r="T20" s="1">
        <v>31.169919967651367</v>
      </c>
      <c r="U20" s="1">
        <v>31.845182418823242</v>
      </c>
      <c r="V20" s="1">
        <v>500.14263916015625</v>
      </c>
      <c r="W20" s="1">
        <v>499.42599487304688</v>
      </c>
      <c r="X20" s="1">
        <v>28.591573715209961</v>
      </c>
      <c r="Y20" s="1">
        <v>28.919912338256836</v>
      </c>
      <c r="Z20" s="1">
        <v>59.571018218994141</v>
      </c>
      <c r="AA20" s="1">
        <v>60.255115509033203</v>
      </c>
      <c r="AB20" s="1">
        <v>499.99029541015625</v>
      </c>
      <c r="AC20" s="1">
        <v>113.36624908447266</v>
      </c>
      <c r="AD20" s="1">
        <v>5.2576977759599686E-2</v>
      </c>
      <c r="AE20" s="1">
        <v>98.517997741699219</v>
      </c>
      <c r="AF20" s="1">
        <v>-1.7881456613540649</v>
      </c>
      <c r="AG20" s="1">
        <v>0.20910847187042236</v>
      </c>
      <c r="AH20" s="1">
        <v>0.16507865488529205</v>
      </c>
      <c r="AI20" s="1">
        <v>6.6902781836688519E-3</v>
      </c>
      <c r="AJ20" s="1">
        <v>0.17085205018520355</v>
      </c>
      <c r="AK20" s="1">
        <v>6.5365582704544067E-3</v>
      </c>
      <c r="AL20" s="1">
        <v>1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8"/>
        <v>2.4999514770507814</v>
      </c>
      <c r="AT20">
        <f t="shared" si="9"/>
        <v>8.4527593149945758E-4</v>
      </c>
      <c r="AU20">
        <f t="shared" si="10"/>
        <v>304.31991996765134</v>
      </c>
      <c r="AV20">
        <f t="shared" si="11"/>
        <v>304.9767135620117</v>
      </c>
      <c r="AW20">
        <f t="shared" si="12"/>
        <v>18.138599448086325</v>
      </c>
      <c r="AX20">
        <f t="shared" si="13"/>
        <v>-4.2412008129115567E-2</v>
      </c>
      <c r="AY20">
        <f t="shared" si="14"/>
        <v>4.5552713097354429</v>
      </c>
      <c r="AZ20">
        <f t="shared" si="15"/>
        <v>46.237960719408285</v>
      </c>
      <c r="BA20">
        <f t="shared" si="16"/>
        <v>17.318048381151449</v>
      </c>
      <c r="BB20">
        <f t="shared" si="17"/>
        <v>31.498316764831543</v>
      </c>
      <c r="BC20">
        <f t="shared" si="18"/>
        <v>4.6411564142524675</v>
      </c>
      <c r="BD20">
        <f t="shared" si="19"/>
        <v>4.6974771233789604E-2</v>
      </c>
      <c r="BE20">
        <f t="shared" si="20"/>
        <v>2.8491318584305265</v>
      </c>
      <c r="BF20">
        <f t="shared" si="21"/>
        <v>1.792024555821941</v>
      </c>
      <c r="BG20">
        <f t="shared" si="22"/>
        <v>2.9401976146892897E-2</v>
      </c>
      <c r="BH20">
        <f t="shared" si="23"/>
        <v>43.284435338500892</v>
      </c>
      <c r="BI20">
        <f t="shared" si="24"/>
        <v>0.8797211559056296</v>
      </c>
      <c r="BJ20">
        <f t="shared" si="25"/>
        <v>61.47695082092379</v>
      </c>
      <c r="BK20">
        <f t="shared" si="26"/>
        <v>499.02798043037728</v>
      </c>
      <c r="BL20">
        <f t="shared" si="27"/>
        <v>1.6870388884192933E-3</v>
      </c>
    </row>
    <row r="21" spans="1:64" x14ac:dyDescent="0.2">
      <c r="A21" s="1">
        <v>8</v>
      </c>
      <c r="B21" s="1" t="s">
        <v>101</v>
      </c>
      <c r="C21" s="1" t="s">
        <v>82</v>
      </c>
      <c r="D21" s="1" t="s">
        <v>102</v>
      </c>
      <c r="E21" s="1" t="s">
        <v>100</v>
      </c>
      <c r="F21" s="1" t="s">
        <v>85</v>
      </c>
      <c r="G21" s="1">
        <v>1278.9999989662319</v>
      </c>
      <c r="H21" s="1">
        <v>0</v>
      </c>
      <c r="I21">
        <f t="shared" si="0"/>
        <v>1.1958438950199992</v>
      </c>
      <c r="J21">
        <f t="shared" si="1"/>
        <v>2.2754330180035552E-2</v>
      </c>
      <c r="K21">
        <f t="shared" si="2"/>
        <v>401.61655808971801</v>
      </c>
      <c r="L21">
        <f t="shared" si="3"/>
        <v>0.41926626335639378</v>
      </c>
      <c r="M21">
        <f t="shared" si="4"/>
        <v>1.7556603419675025</v>
      </c>
      <c r="N21">
        <f t="shared" si="5"/>
        <v>31.242971420288086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31.849437713623047</v>
      </c>
      <c r="T21" s="1">
        <v>31.242971420288086</v>
      </c>
      <c r="U21" s="1">
        <v>31.867589950561523</v>
      </c>
      <c r="V21" s="1">
        <v>499.95584106445312</v>
      </c>
      <c r="W21" s="1">
        <v>499.39373779296875</v>
      </c>
      <c r="X21" s="1">
        <v>28.447982788085938</v>
      </c>
      <c r="Y21" s="1">
        <v>28.610895156860352</v>
      </c>
      <c r="Z21" s="1">
        <v>59.193618774414062</v>
      </c>
      <c r="AA21" s="1">
        <v>59.532600402832031</v>
      </c>
      <c r="AB21" s="1">
        <v>499.9874267578125</v>
      </c>
      <c r="AC21" s="1">
        <v>113.40895843505859</v>
      </c>
      <c r="AD21" s="1">
        <v>0.11017336696386337</v>
      </c>
      <c r="AE21" s="1">
        <v>98.514755249023438</v>
      </c>
      <c r="AF21" s="1">
        <v>-1.8345232009887695</v>
      </c>
      <c r="AG21" s="1">
        <v>0.21064455807209015</v>
      </c>
      <c r="AH21" s="1">
        <v>0.12667138874530792</v>
      </c>
      <c r="AI21" s="1">
        <v>1.5831013442948461E-3</v>
      </c>
      <c r="AJ21" s="1">
        <v>0.14458908140659332</v>
      </c>
      <c r="AK21" s="1">
        <v>2.4491176009178162E-3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2.4999371337890621</v>
      </c>
      <c r="AT21">
        <f t="shared" si="9"/>
        <v>4.1926626335639377E-4</v>
      </c>
      <c r="AU21">
        <f t="shared" si="10"/>
        <v>304.39297142028806</v>
      </c>
      <c r="AV21">
        <f t="shared" si="11"/>
        <v>304.99943771362302</v>
      </c>
      <c r="AW21">
        <f t="shared" si="12"/>
        <v>18.145432944027334</v>
      </c>
      <c r="AX21">
        <f t="shared" si="13"/>
        <v>2.6844642164491318E-2</v>
      </c>
      <c r="AY21">
        <f t="shared" si="14"/>
        <v>4.5742556758010702</v>
      </c>
      <c r="AZ21">
        <f t="shared" si="15"/>
        <v>46.432188398969956</v>
      </c>
      <c r="BA21">
        <f t="shared" si="16"/>
        <v>17.821293242109604</v>
      </c>
      <c r="BB21">
        <f t="shared" si="17"/>
        <v>31.546204566955566</v>
      </c>
      <c r="BC21">
        <f t="shared" si="18"/>
        <v>4.6537974948040022</v>
      </c>
      <c r="BD21">
        <f t="shared" si="19"/>
        <v>2.2643404227606315E-2</v>
      </c>
      <c r="BE21">
        <f t="shared" si="20"/>
        <v>2.8185953338335676</v>
      </c>
      <c r="BF21">
        <f t="shared" si="21"/>
        <v>1.8352021609704345</v>
      </c>
      <c r="BG21">
        <f t="shared" si="22"/>
        <v>1.4162052016869009E-2</v>
      </c>
      <c r="BH21">
        <f t="shared" si="23"/>
        <v>39.56515692416378</v>
      </c>
      <c r="BI21">
        <f t="shared" si="24"/>
        <v>0.80420823830236787</v>
      </c>
      <c r="BJ21">
        <f t="shared" si="25"/>
        <v>60.316797854188501</v>
      </c>
      <c r="BK21">
        <f t="shared" si="26"/>
        <v>499.04617310189371</v>
      </c>
      <c r="BL21">
        <f t="shared" si="27"/>
        <v>1.4453467107613614E-3</v>
      </c>
    </row>
    <row r="22" spans="1:64" x14ac:dyDescent="0.2">
      <c r="A22" s="1">
        <v>9</v>
      </c>
      <c r="B22" s="1" t="s">
        <v>103</v>
      </c>
      <c r="C22" s="1" t="s">
        <v>82</v>
      </c>
      <c r="D22" s="1" t="s">
        <v>104</v>
      </c>
      <c r="E22" s="1" t="s">
        <v>100</v>
      </c>
      <c r="F22" s="1" t="s">
        <v>85</v>
      </c>
      <c r="G22" s="1">
        <v>1397.499998931773</v>
      </c>
      <c r="H22" s="1">
        <v>0</v>
      </c>
      <c r="I22">
        <f t="shared" si="0"/>
        <v>3.5104115496563053E-2</v>
      </c>
      <c r="J22">
        <f t="shared" si="1"/>
        <v>4.2780435251332662E-2</v>
      </c>
      <c r="K22">
        <f t="shared" si="2"/>
        <v>483.99486236400202</v>
      </c>
      <c r="L22">
        <f t="shared" si="3"/>
        <v>0.7833156619054904</v>
      </c>
      <c r="M22">
        <f t="shared" si="4"/>
        <v>1.7520955031046266</v>
      </c>
      <c r="N22">
        <f t="shared" si="5"/>
        <v>31.25010871887207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31.889936447143555</v>
      </c>
      <c r="T22" s="1">
        <v>31.25010871887207</v>
      </c>
      <c r="U22" s="1">
        <v>31.904777526855469</v>
      </c>
      <c r="V22" s="1">
        <v>500.0137939453125</v>
      </c>
      <c r="W22" s="1">
        <v>499.8431396484375</v>
      </c>
      <c r="X22" s="1">
        <v>28.361040115356445</v>
      </c>
      <c r="Y22" s="1">
        <v>28.665382385253906</v>
      </c>
      <c r="Z22" s="1">
        <v>58.878620147705078</v>
      </c>
      <c r="AA22" s="1">
        <v>59.510448455810547</v>
      </c>
      <c r="AB22" s="1">
        <v>500.00390625</v>
      </c>
      <c r="AC22" s="1">
        <v>113.29530334472656</v>
      </c>
      <c r="AD22" s="1">
        <v>3.0334919691085815E-2</v>
      </c>
      <c r="AE22" s="1">
        <v>98.516693115234375</v>
      </c>
      <c r="AF22" s="1">
        <v>-1.8616060018539429</v>
      </c>
      <c r="AG22" s="1">
        <v>0.21129982173442841</v>
      </c>
      <c r="AH22" s="1">
        <v>0.11982607841491699</v>
      </c>
      <c r="AI22" s="1">
        <v>3.7320216652005911E-3</v>
      </c>
      <c r="AJ22" s="1">
        <v>0.12101124227046967</v>
      </c>
      <c r="AK22" s="1">
        <v>3.6048330366611481E-3</v>
      </c>
      <c r="AL22" s="1">
        <v>0.5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2.50001953125</v>
      </c>
      <c r="AT22">
        <f t="shared" si="9"/>
        <v>7.8331566190549041E-4</v>
      </c>
      <c r="AU22">
        <f t="shared" si="10"/>
        <v>304.40010871887205</v>
      </c>
      <c r="AV22">
        <f t="shared" si="11"/>
        <v>305.03993644714353</v>
      </c>
      <c r="AW22">
        <f t="shared" si="12"/>
        <v>18.127248129980671</v>
      </c>
      <c r="AX22">
        <f t="shared" si="13"/>
        <v>-3.2813369182109905E-2</v>
      </c>
      <c r="AY22">
        <f t="shared" si="14"/>
        <v>4.576114182583531</v>
      </c>
      <c r="AZ22">
        <f t="shared" si="15"/>
        <v>46.450139949692364</v>
      </c>
      <c r="BA22">
        <f t="shared" si="16"/>
        <v>17.784757564438458</v>
      </c>
      <c r="BB22">
        <f t="shared" si="17"/>
        <v>31.570022583007812</v>
      </c>
      <c r="BC22">
        <f t="shared" si="18"/>
        <v>4.6600959613249699</v>
      </c>
      <c r="BD22">
        <f t="shared" si="19"/>
        <v>4.239001159421802E-2</v>
      </c>
      <c r="BE22">
        <f t="shared" si="20"/>
        <v>2.8240186794789044</v>
      </c>
      <c r="BF22">
        <f t="shared" si="21"/>
        <v>1.8360772818460656</v>
      </c>
      <c r="BG22">
        <f t="shared" si="22"/>
        <v>2.6528559907677968E-2</v>
      </c>
      <c r="BH22">
        <f t="shared" si="23"/>
        <v>47.68157332486448</v>
      </c>
      <c r="BI22">
        <f t="shared" si="24"/>
        <v>0.96829349844516766</v>
      </c>
      <c r="BJ22">
        <f t="shared" si="25"/>
        <v>60.581092420943328</v>
      </c>
      <c r="BK22">
        <f t="shared" si="26"/>
        <v>499.83293685264715</v>
      </c>
      <c r="BL22">
        <f t="shared" si="27"/>
        <v>4.2547129419758484E-5</v>
      </c>
    </row>
    <row r="23" spans="1:64" x14ac:dyDescent="0.2">
      <c r="A23" s="1">
        <v>10</v>
      </c>
      <c r="B23" s="1" t="s">
        <v>105</v>
      </c>
      <c r="C23" s="1" t="s">
        <v>89</v>
      </c>
      <c r="D23" s="1" t="s">
        <v>82</v>
      </c>
      <c r="E23" s="1" t="s">
        <v>100</v>
      </c>
      <c r="F23" s="1" t="s">
        <v>85</v>
      </c>
      <c r="G23" s="1">
        <v>1523.499998931773</v>
      </c>
      <c r="H23" s="1">
        <v>0</v>
      </c>
      <c r="I23">
        <f t="shared" si="0"/>
        <v>2.3580268212839131</v>
      </c>
      <c r="J23">
        <f t="shared" si="1"/>
        <v>4.417193313449478E-2</v>
      </c>
      <c r="K23">
        <f t="shared" si="2"/>
        <v>399.43336264790156</v>
      </c>
      <c r="L23">
        <f t="shared" si="3"/>
        <v>0.81756481067822495</v>
      </c>
      <c r="M23">
        <f t="shared" si="4"/>
        <v>1.7714040702733711</v>
      </c>
      <c r="N23">
        <f t="shared" si="5"/>
        <v>31.315765380859375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31.973793029785156</v>
      </c>
      <c r="T23" s="1">
        <v>31.315765380859375</v>
      </c>
      <c r="U23" s="1">
        <v>31.994619369506836</v>
      </c>
      <c r="V23" s="1">
        <v>500.05859375</v>
      </c>
      <c r="W23" s="1">
        <v>498.95220947265625</v>
      </c>
      <c r="X23" s="1">
        <v>28.326787948608398</v>
      </c>
      <c r="Y23" s="1">
        <v>28.644447326660156</v>
      </c>
      <c r="Z23" s="1">
        <v>58.526454925537109</v>
      </c>
      <c r="AA23" s="1">
        <v>59.182777404785156</v>
      </c>
      <c r="AB23" s="1">
        <v>499.99853515625</v>
      </c>
      <c r="AC23" s="1">
        <v>113.31120300292969</v>
      </c>
      <c r="AD23" s="1">
        <v>4.8422269523143768E-2</v>
      </c>
      <c r="AE23" s="1">
        <v>98.512550354003906</v>
      </c>
      <c r="AF23" s="1">
        <v>-1.9623368978500366</v>
      </c>
      <c r="AG23" s="1">
        <v>0.21551144123077393</v>
      </c>
      <c r="AH23" s="1">
        <v>0.12532736361026764</v>
      </c>
      <c r="AI23" s="1">
        <v>1.8431759672239423E-3</v>
      </c>
      <c r="AJ23" s="1">
        <v>8.6250647902488708E-2</v>
      </c>
      <c r="AK23" s="1">
        <v>2.0067582372575998E-3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2.4999926757812498</v>
      </c>
      <c r="AT23">
        <f t="shared" si="9"/>
        <v>8.1756481067822497E-4</v>
      </c>
      <c r="AU23">
        <f t="shared" si="10"/>
        <v>304.46576538085935</v>
      </c>
      <c r="AV23">
        <f t="shared" si="11"/>
        <v>305.12379302978513</v>
      </c>
      <c r="AW23">
        <f t="shared" si="12"/>
        <v>18.12979207523631</v>
      </c>
      <c r="AX23">
        <f t="shared" si="13"/>
        <v>-3.7687283102446976E-2</v>
      </c>
      <c r="AY23">
        <f t="shared" si="14"/>
        <v>4.5932416299035923</v>
      </c>
      <c r="AZ23">
        <f t="shared" si="15"/>
        <v>46.62595388504127</v>
      </c>
      <c r="BA23">
        <f t="shared" si="16"/>
        <v>17.981506558381113</v>
      </c>
      <c r="BB23">
        <f t="shared" si="17"/>
        <v>31.644779205322266</v>
      </c>
      <c r="BC23">
        <f t="shared" si="18"/>
        <v>4.6799129328915514</v>
      </c>
      <c r="BD23">
        <f t="shared" si="19"/>
        <v>4.3755821708573304E-2</v>
      </c>
      <c r="BE23">
        <f t="shared" si="20"/>
        <v>2.8218375596302212</v>
      </c>
      <c r="BF23">
        <f t="shared" si="21"/>
        <v>1.8580753732613302</v>
      </c>
      <c r="BG23">
        <f t="shared" si="22"/>
        <v>2.7384471618489597E-2</v>
      </c>
      <c r="BH23">
        <f t="shared" si="23"/>
        <v>39.349199250920506</v>
      </c>
      <c r="BI23">
        <f t="shared" si="24"/>
        <v>0.80054433082892573</v>
      </c>
      <c r="BJ23">
        <f t="shared" si="25"/>
        <v>60.303880477583313</v>
      </c>
      <c r="BK23">
        <f t="shared" si="26"/>
        <v>498.26686344455072</v>
      </c>
      <c r="BL23">
        <f t="shared" si="27"/>
        <v>2.8538555947834011E-3</v>
      </c>
    </row>
    <row r="24" spans="1:64" x14ac:dyDescent="0.2">
      <c r="A24" s="1">
        <v>11</v>
      </c>
      <c r="B24" s="1" t="s">
        <v>106</v>
      </c>
      <c r="C24" s="1" t="s">
        <v>92</v>
      </c>
      <c r="D24" s="1" t="s">
        <v>107</v>
      </c>
      <c r="E24" s="1" t="s">
        <v>100</v>
      </c>
      <c r="F24" s="1" t="s">
        <v>85</v>
      </c>
      <c r="G24" s="1">
        <v>1665.499998931773</v>
      </c>
      <c r="H24" s="1">
        <v>0</v>
      </c>
      <c r="I24">
        <f t="shared" si="0"/>
        <v>1.2954000864360693</v>
      </c>
      <c r="J24">
        <f t="shared" si="1"/>
        <v>2.4538688260365819E-2</v>
      </c>
      <c r="K24">
        <f t="shared" si="2"/>
        <v>400.82874769227743</v>
      </c>
      <c r="L24">
        <f t="shared" si="3"/>
        <v>0.46515628183838426</v>
      </c>
      <c r="M24">
        <f t="shared" si="4"/>
        <v>1.8064943622607004</v>
      </c>
      <c r="N24">
        <f t="shared" si="5"/>
        <v>31.399682998657227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32.078208923339844</v>
      </c>
      <c r="T24" s="1">
        <v>31.399682998657227</v>
      </c>
      <c r="U24" s="1">
        <v>32.105392456054688</v>
      </c>
      <c r="V24" s="1">
        <v>499.99948120117188</v>
      </c>
      <c r="W24" s="1">
        <v>499.38839721679688</v>
      </c>
      <c r="X24" s="1">
        <v>28.3311767578125</v>
      </c>
      <c r="Y24" s="1">
        <v>28.511936187744141</v>
      </c>
      <c r="Z24" s="1">
        <v>58.189338684082031</v>
      </c>
      <c r="AA24" s="1">
        <v>58.560600280761719</v>
      </c>
      <c r="AB24" s="1">
        <v>499.99468994140625</v>
      </c>
      <c r="AC24" s="1">
        <v>113.1539306640625</v>
      </c>
      <c r="AD24" s="1">
        <v>5.4998926818370819E-2</v>
      </c>
      <c r="AE24" s="1">
        <v>98.510307312011719</v>
      </c>
      <c r="AF24" s="1">
        <v>-1.905583381652832</v>
      </c>
      <c r="AG24" s="1">
        <v>0.22280076146125793</v>
      </c>
      <c r="AH24" s="1">
        <v>0.15718731284141541</v>
      </c>
      <c r="AI24" s="1">
        <v>1.8801538972184062E-3</v>
      </c>
      <c r="AJ24" s="1">
        <v>0.15272894501686096</v>
      </c>
      <c r="AK24" s="1">
        <v>8.8388856966048479E-4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2.4999734497070309</v>
      </c>
      <c r="AT24">
        <f t="shared" si="9"/>
        <v>4.6515628183838427E-4</v>
      </c>
      <c r="AU24">
        <f t="shared" si="10"/>
        <v>304.5496829986572</v>
      </c>
      <c r="AV24">
        <f t="shared" si="11"/>
        <v>305.22820892333982</v>
      </c>
      <c r="AW24">
        <f t="shared" si="12"/>
        <v>18.104628501580009</v>
      </c>
      <c r="AX24">
        <f t="shared" si="13"/>
        <v>2.2385323179731288E-2</v>
      </c>
      <c r="AY24">
        <f t="shared" si="14"/>
        <v>4.6152139581758433</v>
      </c>
      <c r="AZ24">
        <f t="shared" si="15"/>
        <v>46.850061522578301</v>
      </c>
      <c r="BA24">
        <f t="shared" si="16"/>
        <v>18.33812533483416</v>
      </c>
      <c r="BB24">
        <f t="shared" si="17"/>
        <v>31.738945960998535</v>
      </c>
      <c r="BC24">
        <f t="shared" si="18"/>
        <v>4.7049796674653814</v>
      </c>
      <c r="BD24">
        <f t="shared" si="19"/>
        <v>2.4409732202269802E-2</v>
      </c>
      <c r="BE24">
        <f t="shared" si="20"/>
        <v>2.808719595915143</v>
      </c>
      <c r="BF24">
        <f t="shared" si="21"/>
        <v>1.8962600715502385</v>
      </c>
      <c r="BG24">
        <f t="shared" si="22"/>
        <v>1.5267616348901997E-2</v>
      </c>
      <c r="BH24">
        <f t="shared" si="23"/>
        <v>39.485763114655057</v>
      </c>
      <c r="BI24">
        <f t="shared" si="24"/>
        <v>0.80263928822973385</v>
      </c>
      <c r="BJ24">
        <f t="shared" si="25"/>
        <v>59.538928331966815</v>
      </c>
      <c r="BK24">
        <f t="shared" si="26"/>
        <v>499.01189712950645</v>
      </c>
      <c r="BL24">
        <f t="shared" si="27"/>
        <v>1.5455890601246401E-3</v>
      </c>
    </row>
    <row r="25" spans="1:64" x14ac:dyDescent="0.2">
      <c r="A25" s="1">
        <v>12</v>
      </c>
      <c r="B25" s="1" t="s">
        <v>108</v>
      </c>
      <c r="C25" s="1" t="s">
        <v>92</v>
      </c>
      <c r="D25" s="1" t="s">
        <v>109</v>
      </c>
      <c r="E25" s="1" t="s">
        <v>100</v>
      </c>
      <c r="F25" s="1" t="s">
        <v>85</v>
      </c>
      <c r="G25" s="1">
        <v>1808.9999989662319</v>
      </c>
      <c r="H25" s="1">
        <v>0</v>
      </c>
      <c r="I25">
        <f t="shared" si="0"/>
        <v>1.1044052234762081</v>
      </c>
      <c r="J25">
        <f t="shared" si="1"/>
        <v>3.120654817407981E-2</v>
      </c>
      <c r="K25">
        <f t="shared" si="2"/>
        <v>428.2462816979492</v>
      </c>
      <c r="L25">
        <f t="shared" si="3"/>
        <v>0.59474960207677174</v>
      </c>
      <c r="M25">
        <f t="shared" si="4"/>
        <v>1.8187624814289141</v>
      </c>
      <c r="N25">
        <f t="shared" si="5"/>
        <v>31.447906494140625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32.146255493164062</v>
      </c>
      <c r="T25" s="1">
        <v>31.447906494140625</v>
      </c>
      <c r="U25" s="1">
        <v>32.186542510986328</v>
      </c>
      <c r="V25" s="1">
        <v>499.98220825195312</v>
      </c>
      <c r="W25" s="1">
        <v>499.421630859375</v>
      </c>
      <c r="X25" s="1">
        <v>28.284326553344727</v>
      </c>
      <c r="Y25" s="1">
        <v>28.515443801879883</v>
      </c>
      <c r="Z25" s="1">
        <v>57.87109375</v>
      </c>
      <c r="AA25" s="1">
        <v>58.343975067138672</v>
      </c>
      <c r="AB25" s="1">
        <v>499.99734497070312</v>
      </c>
      <c r="AC25" s="1">
        <v>113.31309509277344</v>
      </c>
      <c r="AD25" s="1">
        <v>8.4598623216152191E-2</v>
      </c>
      <c r="AE25" s="1">
        <v>98.51220703125</v>
      </c>
      <c r="AF25" s="1">
        <v>-1.9400269985198975</v>
      </c>
      <c r="AG25" s="1">
        <v>0.22377990186214447</v>
      </c>
      <c r="AH25" s="1">
        <v>0.10743727535009384</v>
      </c>
      <c r="AI25" s="1">
        <v>1.1435174383223057E-3</v>
      </c>
      <c r="AJ25" s="1">
        <v>0.11184287071228027</v>
      </c>
      <c r="AK25" s="1">
        <v>2.1511160302907228E-3</v>
      </c>
      <c r="AL25" s="1">
        <v>0.5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2.4999867248535153</v>
      </c>
      <c r="AT25">
        <f t="shared" si="9"/>
        <v>5.9474960207677179E-4</v>
      </c>
      <c r="AU25">
        <f t="shared" si="10"/>
        <v>304.5979064941406</v>
      </c>
      <c r="AV25">
        <f t="shared" si="11"/>
        <v>305.29625549316404</v>
      </c>
      <c r="AW25">
        <f t="shared" si="12"/>
        <v>18.130094809604543</v>
      </c>
      <c r="AX25">
        <f t="shared" si="13"/>
        <v>1.6582832182899651E-3</v>
      </c>
      <c r="AY25">
        <f t="shared" si="14"/>
        <v>4.6278817848276796</v>
      </c>
      <c r="AZ25">
        <f t="shared" si="15"/>
        <v>46.97774950224823</v>
      </c>
      <c r="BA25">
        <f t="shared" si="16"/>
        <v>18.462305700368347</v>
      </c>
      <c r="BB25">
        <f t="shared" si="17"/>
        <v>31.797080993652344</v>
      </c>
      <c r="BC25">
        <f t="shared" si="18"/>
        <v>4.7205132245716799</v>
      </c>
      <c r="BD25">
        <f t="shared" si="19"/>
        <v>3.0998285806024008E-2</v>
      </c>
      <c r="BE25">
        <f t="shared" si="20"/>
        <v>2.8091193033987656</v>
      </c>
      <c r="BF25">
        <f t="shared" si="21"/>
        <v>1.9113939211729143</v>
      </c>
      <c r="BG25">
        <f t="shared" si="22"/>
        <v>1.9392532676898853E-2</v>
      </c>
      <c r="BH25">
        <f t="shared" si="23"/>
        <v>42.187486362991379</v>
      </c>
      <c r="BI25">
        <f t="shared" si="24"/>
        <v>0.85748444848303529</v>
      </c>
      <c r="BJ25">
        <f t="shared" si="25"/>
        <v>59.430820967989398</v>
      </c>
      <c r="BK25">
        <f t="shared" si="26"/>
        <v>499.10064225716889</v>
      </c>
      <c r="BL25">
        <f t="shared" si="27"/>
        <v>1.3150796363573319E-3</v>
      </c>
    </row>
    <row r="26" spans="1:64" x14ac:dyDescent="0.2">
      <c r="A26" s="1">
        <v>13</v>
      </c>
      <c r="B26" s="1" t="s">
        <v>110</v>
      </c>
      <c r="C26" s="1" t="s">
        <v>92</v>
      </c>
      <c r="D26" s="1" t="s">
        <v>111</v>
      </c>
      <c r="E26" s="1" t="s">
        <v>112</v>
      </c>
      <c r="F26" s="1" t="s">
        <v>85</v>
      </c>
      <c r="G26" s="1">
        <v>1934.9999988973141</v>
      </c>
      <c r="H26" s="1">
        <v>0</v>
      </c>
      <c r="I26">
        <f t="shared" si="0"/>
        <v>1.6786223018471564</v>
      </c>
      <c r="J26">
        <f t="shared" si="1"/>
        <v>3.9585430921442039E-2</v>
      </c>
      <c r="K26">
        <f t="shared" si="2"/>
        <v>416.89572480534969</v>
      </c>
      <c r="L26">
        <f t="shared" si="3"/>
        <v>0.74462025693266753</v>
      </c>
      <c r="M26">
        <f t="shared" si="4"/>
        <v>1.7985698567251172</v>
      </c>
      <c r="N26">
        <f t="shared" si="5"/>
        <v>31.358549118041992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32.142681121826172</v>
      </c>
      <c r="T26" s="1">
        <v>31.358549118041992</v>
      </c>
      <c r="U26" s="1">
        <v>32.191612243652344</v>
      </c>
      <c r="V26" s="1">
        <v>499.9442138671875</v>
      </c>
      <c r="W26" s="1">
        <v>499.12411499023438</v>
      </c>
      <c r="X26" s="1">
        <v>28.192922592163086</v>
      </c>
      <c r="Y26" s="1">
        <v>28.482282638549805</v>
      </c>
      <c r="Z26" s="1">
        <v>57.695945739746094</v>
      </c>
      <c r="AA26" s="1">
        <v>58.288116455078125</v>
      </c>
      <c r="AB26" s="1">
        <v>500.008056640625</v>
      </c>
      <c r="AC26" s="1">
        <v>113.31864929199219</v>
      </c>
      <c r="AD26" s="1">
        <v>2.7910631150007248E-2</v>
      </c>
      <c r="AE26" s="1">
        <v>98.512557983398438</v>
      </c>
      <c r="AF26" s="1">
        <v>-1.8669282197952271</v>
      </c>
      <c r="AG26" s="1">
        <v>0.22348120808601379</v>
      </c>
      <c r="AH26" s="1">
        <v>3.1860753893852234E-2</v>
      </c>
      <c r="AI26" s="1">
        <v>8.1130573526024818E-3</v>
      </c>
      <c r="AJ26" s="1">
        <v>3.2997511327266693E-2</v>
      </c>
      <c r="AK26" s="1">
        <v>5.4506747983396053E-3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2.5000402832031248</v>
      </c>
      <c r="AT26">
        <f t="shared" si="9"/>
        <v>7.4462025693266751E-4</v>
      </c>
      <c r="AU26">
        <f t="shared" si="10"/>
        <v>304.50854911804197</v>
      </c>
      <c r="AV26">
        <f t="shared" si="11"/>
        <v>305.29268112182615</v>
      </c>
      <c r="AW26">
        <f t="shared" si="12"/>
        <v>18.13098348145968</v>
      </c>
      <c r="AX26">
        <f t="shared" si="13"/>
        <v>-1.9533267270109015E-2</v>
      </c>
      <c r="AY26">
        <f t="shared" si="14"/>
        <v>4.6044323766547972</v>
      </c>
      <c r="AZ26">
        <f t="shared" si="15"/>
        <v>46.739547433442411</v>
      </c>
      <c r="BA26">
        <f t="shared" si="16"/>
        <v>18.257264794892606</v>
      </c>
      <c r="BB26">
        <f t="shared" si="17"/>
        <v>31.750615119934082</v>
      </c>
      <c r="BC26">
        <f t="shared" si="18"/>
        <v>4.7080940668774476</v>
      </c>
      <c r="BD26">
        <f t="shared" si="19"/>
        <v>3.9250918238068241E-2</v>
      </c>
      <c r="BE26">
        <f t="shared" si="20"/>
        <v>2.8058625199296801</v>
      </c>
      <c r="BF26">
        <f t="shared" si="21"/>
        <v>1.9022315469477675</v>
      </c>
      <c r="BG26">
        <f t="shared" si="22"/>
        <v>2.4561660048774938E-2</v>
      </c>
      <c r="BH26">
        <f t="shared" si="23"/>
        <v>41.069464262917933</v>
      </c>
      <c r="BI26">
        <f t="shared" si="24"/>
        <v>0.83525462361903002</v>
      </c>
      <c r="BJ26">
        <f t="shared" si="25"/>
        <v>59.754718740212056</v>
      </c>
      <c r="BK26">
        <f t="shared" si="26"/>
        <v>498.63623371726652</v>
      </c>
      <c r="BL26">
        <f t="shared" si="27"/>
        <v>2.0115987715164482E-3</v>
      </c>
    </row>
    <row r="27" spans="1:64" x14ac:dyDescent="0.2">
      <c r="A27" s="1">
        <v>14</v>
      </c>
      <c r="B27" s="1" t="s">
        <v>113</v>
      </c>
      <c r="C27" s="1" t="s">
        <v>82</v>
      </c>
      <c r="D27" s="1" t="s">
        <v>114</v>
      </c>
      <c r="E27" s="1" t="s">
        <v>112</v>
      </c>
      <c r="F27" s="1" t="s">
        <v>85</v>
      </c>
      <c r="G27" s="1">
        <v>2107.499998931773</v>
      </c>
      <c r="H27" s="1">
        <v>0</v>
      </c>
      <c r="I27">
        <f t="shared" si="0"/>
        <v>2.2024405838064274</v>
      </c>
      <c r="J27">
        <f t="shared" si="1"/>
        <v>3.3225686449653347E-2</v>
      </c>
      <c r="K27">
        <f t="shared" si="2"/>
        <v>378.81641713942463</v>
      </c>
      <c r="L27">
        <f t="shared" si="3"/>
        <v>0.63505337295065534</v>
      </c>
      <c r="M27">
        <f t="shared" si="4"/>
        <v>1.8253635062109987</v>
      </c>
      <c r="N27">
        <f t="shared" si="5"/>
        <v>31.340476989746094</v>
      </c>
      <c r="O27" s="1">
        <v>2</v>
      </c>
      <c r="P27">
        <f t="shared" si="6"/>
        <v>4.644859790802002</v>
      </c>
      <c r="Q27" s="1">
        <v>0</v>
      </c>
      <c r="R27">
        <f t="shared" si="7"/>
        <v>4.644859790802002</v>
      </c>
      <c r="S27" s="1">
        <v>32.057090759277344</v>
      </c>
      <c r="T27" s="1">
        <v>31.340476989746094</v>
      </c>
      <c r="U27" s="1">
        <v>32.117599487304688</v>
      </c>
      <c r="V27" s="1">
        <v>500.03851318359375</v>
      </c>
      <c r="W27" s="1">
        <v>499.03076171875</v>
      </c>
      <c r="X27" s="1">
        <v>27.915901184082031</v>
      </c>
      <c r="Y27" s="1">
        <v>28.162771224975586</v>
      </c>
      <c r="Z27" s="1">
        <v>57.405269622802734</v>
      </c>
      <c r="AA27" s="1">
        <v>57.912925720214844</v>
      </c>
      <c r="AB27" s="1">
        <v>499.99465942382812</v>
      </c>
      <c r="AC27" s="1">
        <v>113.54302215576172</v>
      </c>
      <c r="AD27" s="1">
        <v>8.6892768740653992E-2</v>
      </c>
      <c r="AE27" s="1">
        <v>98.5108642578125</v>
      </c>
      <c r="AF27" s="1">
        <v>-1.9898514747619629</v>
      </c>
      <c r="AG27" s="1">
        <v>0.22837422788143158</v>
      </c>
      <c r="AH27" s="1">
        <v>6.8632312119007111E-2</v>
      </c>
      <c r="AI27" s="1">
        <v>5.2579599432647228E-3</v>
      </c>
      <c r="AJ27" s="1">
        <v>6.4274787902832031E-2</v>
      </c>
      <c r="AK27" s="1">
        <v>4.7674262896180153E-3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8"/>
        <v>2.4999732971191402</v>
      </c>
      <c r="AT27">
        <f t="shared" si="9"/>
        <v>6.3505337295065528E-4</v>
      </c>
      <c r="AU27">
        <f t="shared" si="10"/>
        <v>304.49047698974607</v>
      </c>
      <c r="AV27">
        <f t="shared" si="11"/>
        <v>305.20709075927732</v>
      </c>
      <c r="AW27">
        <f t="shared" si="12"/>
        <v>18.166883138860385</v>
      </c>
      <c r="AX27">
        <f t="shared" si="13"/>
        <v>-4.152757337106799E-3</v>
      </c>
      <c r="AY27">
        <f t="shared" si="14"/>
        <v>4.5997024394783965</v>
      </c>
      <c r="AZ27">
        <f t="shared" si="15"/>
        <v>46.692336668984332</v>
      </c>
      <c r="BA27">
        <f t="shared" si="16"/>
        <v>18.529565444008746</v>
      </c>
      <c r="BB27">
        <f t="shared" si="17"/>
        <v>31.698783874511719</v>
      </c>
      <c r="BC27">
        <f t="shared" si="18"/>
        <v>4.6942744541329313</v>
      </c>
      <c r="BD27">
        <f t="shared" si="19"/>
        <v>3.2989703963779822E-2</v>
      </c>
      <c r="BE27">
        <f t="shared" si="20"/>
        <v>2.7743389332673978</v>
      </c>
      <c r="BF27">
        <f t="shared" si="21"/>
        <v>1.9199355208655335</v>
      </c>
      <c r="BG27">
        <f t="shared" si="22"/>
        <v>2.0639637461099581E-2</v>
      </c>
      <c r="BH27">
        <f t="shared" si="23"/>
        <v>37.317532647452737</v>
      </c>
      <c r="BI27">
        <f t="shared" si="24"/>
        <v>0.75910434025091766</v>
      </c>
      <c r="BJ27">
        <f t="shared" si="25"/>
        <v>59.065390059451595</v>
      </c>
      <c r="BK27">
        <f t="shared" si="26"/>
        <v>498.39063587597934</v>
      </c>
      <c r="BL27">
        <f t="shared" si="27"/>
        <v>2.6101616443223929E-3</v>
      </c>
    </row>
    <row r="28" spans="1:64" x14ac:dyDescent="0.2">
      <c r="A28" s="1">
        <v>15</v>
      </c>
      <c r="B28" s="1" t="s">
        <v>115</v>
      </c>
      <c r="C28" s="1" t="s">
        <v>82</v>
      </c>
      <c r="D28" s="1" t="s">
        <v>116</v>
      </c>
      <c r="E28" s="1" t="s">
        <v>112</v>
      </c>
      <c r="F28" s="1" t="s">
        <v>85</v>
      </c>
      <c r="G28" s="1">
        <v>2214.9999989662319</v>
      </c>
      <c r="H28" s="1">
        <v>0</v>
      </c>
      <c r="I28">
        <f t="shared" si="0"/>
        <v>0.73919427587189124</v>
      </c>
      <c r="J28">
        <f t="shared" si="1"/>
        <v>3.9546334312713829E-2</v>
      </c>
      <c r="K28">
        <f t="shared" si="2"/>
        <v>454.79000715443215</v>
      </c>
      <c r="L28">
        <f t="shared" si="3"/>
        <v>0.75631628844801413</v>
      </c>
      <c r="M28">
        <f t="shared" si="4"/>
        <v>1.8290642678305038</v>
      </c>
      <c r="N28">
        <f t="shared" si="5"/>
        <v>31.328641891479492</v>
      </c>
      <c r="O28" s="1">
        <v>2</v>
      </c>
      <c r="P28">
        <f t="shared" si="6"/>
        <v>4.644859790802002</v>
      </c>
      <c r="Q28" s="1">
        <v>0</v>
      </c>
      <c r="R28">
        <f t="shared" si="7"/>
        <v>4.644859790802002</v>
      </c>
      <c r="S28" s="1">
        <v>32.041854858398438</v>
      </c>
      <c r="T28" s="1">
        <v>31.328641891479492</v>
      </c>
      <c r="U28" s="1">
        <v>32.100185394287109</v>
      </c>
      <c r="V28" s="1">
        <v>500.0706787109375</v>
      </c>
      <c r="W28" s="1">
        <v>499.62384033203125</v>
      </c>
      <c r="X28" s="1">
        <v>27.799150466918945</v>
      </c>
      <c r="Y28" s="1">
        <v>28.093185424804688</v>
      </c>
      <c r="Z28" s="1">
        <v>57.215709686279297</v>
      </c>
      <c r="AA28" s="1">
        <v>57.820884704589844</v>
      </c>
      <c r="AB28" s="1">
        <v>499.98745727539062</v>
      </c>
      <c r="AC28" s="1">
        <v>113.40052032470703</v>
      </c>
      <c r="AD28" s="1">
        <v>0.17754855751991272</v>
      </c>
      <c r="AE28" s="1">
        <v>98.512962341308594</v>
      </c>
      <c r="AF28" s="1">
        <v>-2.0002059936523438</v>
      </c>
      <c r="AG28" s="1">
        <v>0.22763131558895111</v>
      </c>
      <c r="AH28" s="1">
        <v>5.8804329484701157E-2</v>
      </c>
      <c r="AI28" s="1">
        <v>5.7671782560646534E-3</v>
      </c>
      <c r="AJ28" s="1">
        <v>4.5819275081157684E-2</v>
      </c>
      <c r="AK28" s="1">
        <v>4.9921208992600441E-3</v>
      </c>
      <c r="AL28" s="1">
        <v>0.5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8"/>
        <v>2.4999372863769529</v>
      </c>
      <c r="AT28">
        <f t="shared" si="9"/>
        <v>7.563162884480141E-4</v>
      </c>
      <c r="AU28">
        <f t="shared" si="10"/>
        <v>304.47864189147947</v>
      </c>
      <c r="AV28">
        <f t="shared" si="11"/>
        <v>305.19185485839841</v>
      </c>
      <c r="AW28">
        <f t="shared" si="12"/>
        <v>18.144082846401261</v>
      </c>
      <c r="AX28">
        <f t="shared" si="13"/>
        <v>-2.4768308213837794E-2</v>
      </c>
      <c r="AY28">
        <f t="shared" si="14"/>
        <v>4.5966071856316875</v>
      </c>
      <c r="AZ28">
        <f t="shared" si="15"/>
        <v>46.659922475036886</v>
      </c>
      <c r="BA28">
        <f t="shared" si="16"/>
        <v>18.566737050232199</v>
      </c>
      <c r="BB28">
        <f t="shared" si="17"/>
        <v>31.685248374938965</v>
      </c>
      <c r="BC28">
        <f t="shared" si="18"/>
        <v>4.6906713450090125</v>
      </c>
      <c r="BD28">
        <f t="shared" si="19"/>
        <v>3.9212479280549078E-2</v>
      </c>
      <c r="BE28">
        <f t="shared" si="20"/>
        <v>2.7675429178011837</v>
      </c>
      <c r="BF28">
        <f t="shared" si="21"/>
        <v>1.9231284272078288</v>
      </c>
      <c r="BG28">
        <f t="shared" si="22"/>
        <v>2.4537577255578747E-2</v>
      </c>
      <c r="BH28">
        <f t="shared" si="23"/>
        <v>44.80271084800804</v>
      </c>
      <c r="BI28">
        <f t="shared" si="24"/>
        <v>0.91026482413688625</v>
      </c>
      <c r="BJ28">
        <f t="shared" si="25"/>
        <v>59.012332224262408</v>
      </c>
      <c r="BK28">
        <f t="shared" si="26"/>
        <v>499.40899805102134</v>
      </c>
      <c r="BL28">
        <f t="shared" si="27"/>
        <v>8.7346400157508957E-4</v>
      </c>
    </row>
    <row r="29" spans="1:64" x14ac:dyDescent="0.2">
      <c r="A29" s="1">
        <v>16</v>
      </c>
      <c r="B29" s="1" t="s">
        <v>117</v>
      </c>
      <c r="C29" s="1" t="s">
        <v>92</v>
      </c>
      <c r="D29" s="1" t="s">
        <v>118</v>
      </c>
      <c r="E29" s="1" t="s">
        <v>112</v>
      </c>
      <c r="F29" s="1" t="s">
        <v>85</v>
      </c>
      <c r="G29" s="1">
        <v>2354.499998931773</v>
      </c>
      <c r="H29" s="1">
        <v>0</v>
      </c>
      <c r="I29">
        <f t="shared" si="0"/>
        <v>1.3183984003640461</v>
      </c>
      <c r="J29">
        <f t="shared" si="1"/>
        <v>3.8806432106678314E-2</v>
      </c>
      <c r="K29">
        <f t="shared" si="2"/>
        <v>430.35779449049619</v>
      </c>
      <c r="L29">
        <f t="shared" si="3"/>
        <v>0.74467500338905268</v>
      </c>
      <c r="M29">
        <f t="shared" si="4"/>
        <v>1.8350193470060936</v>
      </c>
      <c r="N29">
        <f t="shared" si="5"/>
        <v>31.334911346435547</v>
      </c>
      <c r="O29" s="1">
        <v>2</v>
      </c>
      <c r="P29">
        <f t="shared" si="6"/>
        <v>4.644859790802002</v>
      </c>
      <c r="Q29" s="1">
        <v>0</v>
      </c>
      <c r="R29">
        <f t="shared" si="7"/>
        <v>4.644859790802002</v>
      </c>
      <c r="S29" s="1">
        <v>32.043739318847656</v>
      </c>
      <c r="T29" s="1">
        <v>31.334911346435547</v>
      </c>
      <c r="U29" s="1">
        <v>32.095775604248047</v>
      </c>
      <c r="V29" s="1">
        <v>500.1573486328125</v>
      </c>
      <c r="W29" s="1">
        <v>499.481201171875</v>
      </c>
      <c r="X29" s="1">
        <v>27.759342193603516</v>
      </c>
      <c r="Y29" s="1">
        <v>28.048860549926758</v>
      </c>
      <c r="Z29" s="1">
        <v>57.128734588623047</v>
      </c>
      <c r="AA29" s="1">
        <v>57.724559783935547</v>
      </c>
      <c r="AB29" s="1">
        <v>499.99435424804688</v>
      </c>
      <c r="AC29" s="1">
        <v>113.36093139648438</v>
      </c>
      <c r="AD29" s="1">
        <v>6.1231497675180435E-2</v>
      </c>
      <c r="AE29" s="1">
        <v>98.514778137207031</v>
      </c>
      <c r="AF29" s="1">
        <v>-1.8587296009063721</v>
      </c>
      <c r="AG29" s="1">
        <v>0.21988919377326965</v>
      </c>
      <c r="AH29" s="1">
        <v>3.803645446896553E-2</v>
      </c>
      <c r="AI29" s="1">
        <v>1.3916289899498224E-3</v>
      </c>
      <c r="AJ29" s="1">
        <v>1.6845926642417908E-2</v>
      </c>
      <c r="AK29" s="1">
        <v>8.7533541955053806E-4</v>
      </c>
      <c r="AL29" s="1">
        <v>0.75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8"/>
        <v>2.4999717712402338</v>
      </c>
      <c r="AT29">
        <f t="shared" si="9"/>
        <v>7.4467500338905269E-4</v>
      </c>
      <c r="AU29">
        <f t="shared" si="10"/>
        <v>304.48491134643552</v>
      </c>
      <c r="AV29">
        <f t="shared" si="11"/>
        <v>305.19373931884763</v>
      </c>
      <c r="AW29">
        <f t="shared" si="12"/>
        <v>18.137748618027217</v>
      </c>
      <c r="AX29">
        <f t="shared" si="13"/>
        <v>-2.3039731817850979E-2</v>
      </c>
      <c r="AY29">
        <f t="shared" si="14"/>
        <v>4.5982466210835868</v>
      </c>
      <c r="AZ29">
        <f t="shared" si="15"/>
        <v>46.675703970823051</v>
      </c>
      <c r="BA29">
        <f t="shared" si="16"/>
        <v>18.626843420896293</v>
      </c>
      <c r="BB29">
        <f t="shared" si="17"/>
        <v>31.689325332641602</v>
      </c>
      <c r="BC29">
        <f t="shared" si="18"/>
        <v>4.6917563653365599</v>
      </c>
      <c r="BD29">
        <f t="shared" si="19"/>
        <v>3.8484902112614176E-2</v>
      </c>
      <c r="BE29">
        <f t="shared" si="20"/>
        <v>2.7632272740774932</v>
      </c>
      <c r="BF29">
        <f t="shared" si="21"/>
        <v>1.9285290912590667</v>
      </c>
      <c r="BG29">
        <f t="shared" si="22"/>
        <v>2.4081746095936447E-2</v>
      </c>
      <c r="BH29">
        <f t="shared" si="23"/>
        <v>42.396602643848972</v>
      </c>
      <c r="BI29">
        <f t="shared" si="24"/>
        <v>0.86160959307536988</v>
      </c>
      <c r="BJ29">
        <f t="shared" si="25"/>
        <v>58.887661157943057</v>
      </c>
      <c r="BK29">
        <f t="shared" si="26"/>
        <v>499.09801676574591</v>
      </c>
      <c r="BL29">
        <f t="shared" si="27"/>
        <v>1.5555541329320007E-3</v>
      </c>
    </row>
    <row r="30" spans="1:64" x14ac:dyDescent="0.2">
      <c r="A30" s="1">
        <v>17</v>
      </c>
      <c r="B30" s="1" t="s">
        <v>119</v>
      </c>
      <c r="C30" s="1" t="s">
        <v>89</v>
      </c>
      <c r="D30" s="1" t="s">
        <v>120</v>
      </c>
      <c r="E30" s="1" t="s">
        <v>112</v>
      </c>
      <c r="F30" s="1" t="s">
        <v>85</v>
      </c>
      <c r="G30" s="1">
        <v>2497.9999989662319</v>
      </c>
      <c r="H30" s="1">
        <v>0</v>
      </c>
      <c r="I30">
        <f t="shared" si="0"/>
        <v>2.2204467391798057</v>
      </c>
      <c r="J30">
        <f t="shared" si="1"/>
        <v>3.6387076716479366E-2</v>
      </c>
      <c r="K30">
        <f t="shared" si="2"/>
        <v>386.95041357166235</v>
      </c>
      <c r="L30">
        <f t="shared" si="3"/>
        <v>0.70730936727655669</v>
      </c>
      <c r="M30">
        <f t="shared" si="4"/>
        <v>1.8574975285705704</v>
      </c>
      <c r="N30">
        <f t="shared" si="5"/>
        <v>31.426982879638672</v>
      </c>
      <c r="O30" s="1">
        <v>2</v>
      </c>
      <c r="P30">
        <f t="shared" si="6"/>
        <v>4.644859790802002</v>
      </c>
      <c r="Q30" s="1">
        <v>0</v>
      </c>
      <c r="R30">
        <f t="shared" si="7"/>
        <v>4.644859790802002</v>
      </c>
      <c r="S30" s="1">
        <v>32.101108551025391</v>
      </c>
      <c r="T30" s="1">
        <v>31.426982879638672</v>
      </c>
      <c r="U30" s="1">
        <v>32.143714904785156</v>
      </c>
      <c r="V30" s="1">
        <v>500.14285278320312</v>
      </c>
      <c r="W30" s="1">
        <v>499.11346435546875</v>
      </c>
      <c r="X30" s="1">
        <v>27.792446136474609</v>
      </c>
      <c r="Y30" s="1">
        <v>28.067428588867188</v>
      </c>
      <c r="Z30" s="1">
        <v>57.007980346679688</v>
      </c>
      <c r="AA30" s="1">
        <v>57.572025299072266</v>
      </c>
      <c r="AB30" s="1">
        <v>500.00064086914062</v>
      </c>
      <c r="AC30" s="1">
        <v>113.27231597900391</v>
      </c>
      <c r="AD30" s="1">
        <v>5.1235388964414597E-2</v>
      </c>
      <c r="AE30" s="1">
        <v>98.508636474609375</v>
      </c>
      <c r="AF30" s="1">
        <v>-2.028106689453125</v>
      </c>
      <c r="AG30" s="1">
        <v>0.22250893712043762</v>
      </c>
      <c r="AH30" s="1">
        <v>0.1531013548374176</v>
      </c>
      <c r="AI30" s="1">
        <v>1.5060369856655598E-2</v>
      </c>
      <c r="AJ30" s="1">
        <v>0.14492529630661011</v>
      </c>
      <c r="AK30" s="1">
        <v>1.635269820690155E-2</v>
      </c>
      <c r="AL30" s="1">
        <v>0.75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8"/>
        <v>2.500003204345703</v>
      </c>
      <c r="AT30">
        <f t="shared" si="9"/>
        <v>7.0730936727655665E-4</v>
      </c>
      <c r="AU30">
        <f t="shared" si="10"/>
        <v>304.57698287963865</v>
      </c>
      <c r="AV30">
        <f t="shared" si="11"/>
        <v>305.25110855102537</v>
      </c>
      <c r="AW30">
        <f t="shared" si="12"/>
        <v>18.123570151547256</v>
      </c>
      <c r="AX30">
        <f t="shared" si="13"/>
        <v>-1.8407630694430681E-2</v>
      </c>
      <c r="AY30">
        <f t="shared" si="14"/>
        <v>4.6223816482083464</v>
      </c>
      <c r="AZ30">
        <f t="shared" si="15"/>
        <v>46.923618208843713</v>
      </c>
      <c r="BA30">
        <f t="shared" si="16"/>
        <v>18.856189619976526</v>
      </c>
      <c r="BB30">
        <f t="shared" si="17"/>
        <v>31.764045715332031</v>
      </c>
      <c r="BC30">
        <f t="shared" si="18"/>
        <v>4.7116808003616653</v>
      </c>
      <c r="BD30">
        <f t="shared" si="19"/>
        <v>3.6104241952699262E-2</v>
      </c>
      <c r="BE30">
        <f t="shared" si="20"/>
        <v>2.764884119637776</v>
      </c>
      <c r="BF30">
        <f t="shared" si="21"/>
        <v>1.9467966807238892</v>
      </c>
      <c r="BG30">
        <f t="shared" si="22"/>
        <v>2.2590392842428388E-2</v>
      </c>
      <c r="BH30">
        <f t="shared" si="23"/>
        <v>38.117957624230641</v>
      </c>
      <c r="BI30">
        <f t="shared" si="24"/>
        <v>0.77527544577734764</v>
      </c>
      <c r="BJ30">
        <f t="shared" si="25"/>
        <v>58.574214625856378</v>
      </c>
      <c r="BK30">
        <f t="shared" si="26"/>
        <v>498.46810513411424</v>
      </c>
      <c r="BL30">
        <f t="shared" si="27"/>
        <v>2.609212555956968E-3</v>
      </c>
    </row>
    <row r="31" spans="1:64" x14ac:dyDescent="0.2">
      <c r="A31" s="1">
        <v>18</v>
      </c>
      <c r="B31" s="1" t="s">
        <v>121</v>
      </c>
      <c r="C31" s="1" t="s">
        <v>89</v>
      </c>
      <c r="D31" s="1" t="s">
        <v>122</v>
      </c>
      <c r="E31" s="1" t="s">
        <v>112</v>
      </c>
      <c r="F31" s="1" t="s">
        <v>85</v>
      </c>
      <c r="G31" s="1">
        <v>2610.499998931773</v>
      </c>
      <c r="H31" s="1">
        <v>0</v>
      </c>
      <c r="I31">
        <f t="shared" si="0"/>
        <v>1.8200127904197949</v>
      </c>
      <c r="J31">
        <f t="shared" si="1"/>
        <v>4.6925875907164023E-2</v>
      </c>
      <c r="K31">
        <f t="shared" si="2"/>
        <v>422.0985163694578</v>
      </c>
      <c r="L31">
        <f t="shared" si="3"/>
        <v>0.90981932468334736</v>
      </c>
      <c r="M31">
        <f t="shared" si="4"/>
        <v>1.8566466155531645</v>
      </c>
      <c r="N31">
        <f t="shared" si="5"/>
        <v>31.463846206665039</v>
      </c>
      <c r="O31" s="1">
        <v>2</v>
      </c>
      <c r="P31">
        <f t="shared" si="6"/>
        <v>4.644859790802002</v>
      </c>
      <c r="Q31" s="1">
        <v>0</v>
      </c>
      <c r="R31">
        <f t="shared" si="7"/>
        <v>4.644859790802002</v>
      </c>
      <c r="S31" s="1">
        <v>32.186031341552734</v>
      </c>
      <c r="T31" s="1">
        <v>31.463846206665039</v>
      </c>
      <c r="U31" s="1">
        <v>32.226314544677734</v>
      </c>
      <c r="V31" s="1">
        <v>500.01284790039062</v>
      </c>
      <c r="W31" s="1">
        <v>499.10321044921875</v>
      </c>
      <c r="X31" s="1">
        <v>27.821413040161133</v>
      </c>
      <c r="Y31" s="1">
        <v>28.175085067749023</v>
      </c>
      <c r="Z31" s="1">
        <v>56.792808532714844</v>
      </c>
      <c r="AA31" s="1">
        <v>57.5147705078125</v>
      </c>
      <c r="AB31" s="1">
        <v>500.00283813476562</v>
      </c>
      <c r="AC31" s="1">
        <v>113.17913818359375</v>
      </c>
      <c r="AD31" s="1">
        <v>8.4165453910827637E-2</v>
      </c>
      <c r="AE31" s="1">
        <v>98.506500244140625</v>
      </c>
      <c r="AF31" s="1">
        <v>-2.0928740501403809</v>
      </c>
      <c r="AG31" s="1">
        <v>0.2184799462556839</v>
      </c>
      <c r="AH31" s="1">
        <v>0.11781088262796402</v>
      </c>
      <c r="AI31" s="1">
        <v>2.7095808181911707E-3</v>
      </c>
      <c r="AJ31" s="1">
        <v>6.4717181026935577E-2</v>
      </c>
      <c r="AK31" s="1">
        <v>1.6824402846395969E-3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8"/>
        <v>2.500014190673828</v>
      </c>
      <c r="AT31">
        <f t="shared" si="9"/>
        <v>9.0981932468334734E-4</v>
      </c>
      <c r="AU31">
        <f t="shared" si="10"/>
        <v>304.61384620666502</v>
      </c>
      <c r="AV31">
        <f t="shared" si="11"/>
        <v>305.33603134155271</v>
      </c>
      <c r="AW31">
        <f t="shared" si="12"/>
        <v>18.10866170461486</v>
      </c>
      <c r="AX31">
        <f t="shared" si="13"/>
        <v>-5.0217743105660177E-2</v>
      </c>
      <c r="AY31">
        <f t="shared" si="14"/>
        <v>4.6320756396580665</v>
      </c>
      <c r="AZ31">
        <f t="shared" si="15"/>
        <v>47.023045465810185</v>
      </c>
      <c r="BA31">
        <f t="shared" si="16"/>
        <v>18.847960398061161</v>
      </c>
      <c r="BB31">
        <f t="shared" si="17"/>
        <v>31.824938774108887</v>
      </c>
      <c r="BC31">
        <f t="shared" si="18"/>
        <v>4.7279725753898774</v>
      </c>
      <c r="BD31">
        <f t="shared" si="19"/>
        <v>4.6456536941985115E-2</v>
      </c>
      <c r="BE31">
        <f t="shared" si="20"/>
        <v>2.775429024104902</v>
      </c>
      <c r="BF31">
        <f t="shared" si="21"/>
        <v>1.9525435512849754</v>
      </c>
      <c r="BG31">
        <f t="shared" si="22"/>
        <v>2.9077141123321989E-2</v>
      </c>
      <c r="BH31">
        <f t="shared" si="23"/>
        <v>41.579447605799388</v>
      </c>
      <c r="BI31">
        <f t="shared" si="24"/>
        <v>0.84571388749342502</v>
      </c>
      <c r="BJ31">
        <f t="shared" si="25"/>
        <v>58.768226422133395</v>
      </c>
      <c r="BK31">
        <f t="shared" si="26"/>
        <v>498.57423489823822</v>
      </c>
      <c r="BL31">
        <f t="shared" si="27"/>
        <v>2.1452958510862529E-3</v>
      </c>
    </row>
    <row r="32" spans="1:64" x14ac:dyDescent="0.2">
      <c r="A32" s="1">
        <v>19</v>
      </c>
      <c r="B32" s="1" t="s">
        <v>123</v>
      </c>
      <c r="C32" s="1" t="s">
        <v>92</v>
      </c>
      <c r="D32" s="1" t="s">
        <v>124</v>
      </c>
      <c r="E32" s="1" t="s">
        <v>112</v>
      </c>
      <c r="F32" s="1" t="s">
        <v>85</v>
      </c>
      <c r="G32" s="1">
        <v>2721.9999989662319</v>
      </c>
      <c r="H32" s="1">
        <v>0</v>
      </c>
      <c r="I32">
        <f t="shared" si="0"/>
        <v>3.2015158759022686</v>
      </c>
      <c r="J32">
        <f t="shared" si="1"/>
        <v>3.211803135490162E-2</v>
      </c>
      <c r="K32">
        <f t="shared" si="2"/>
        <v>325.14501540937175</v>
      </c>
      <c r="L32">
        <f t="shared" si="3"/>
        <v>0.63378506522624689</v>
      </c>
      <c r="M32">
        <f t="shared" si="4"/>
        <v>1.8835205601033373</v>
      </c>
      <c r="N32">
        <f t="shared" si="5"/>
        <v>31.544759750366211</v>
      </c>
      <c r="O32" s="1">
        <v>2</v>
      </c>
      <c r="P32">
        <f t="shared" si="6"/>
        <v>4.644859790802002</v>
      </c>
      <c r="Q32" s="1">
        <v>0</v>
      </c>
      <c r="R32">
        <f t="shared" si="7"/>
        <v>4.644859790802002</v>
      </c>
      <c r="S32" s="1">
        <v>32.259319305419922</v>
      </c>
      <c r="T32" s="1">
        <v>31.544759750366211</v>
      </c>
      <c r="U32" s="1">
        <v>32.297607421875</v>
      </c>
      <c r="V32" s="1">
        <v>500.06573486328125</v>
      </c>
      <c r="W32" s="1">
        <v>498.65872192382812</v>
      </c>
      <c r="X32" s="1">
        <v>27.872531890869141</v>
      </c>
      <c r="Y32" s="1">
        <v>28.118915557861328</v>
      </c>
      <c r="Z32" s="1">
        <v>56.661994934082031</v>
      </c>
      <c r="AA32" s="1">
        <v>57.162872314453125</v>
      </c>
      <c r="AB32" s="1">
        <v>500.00369262695312</v>
      </c>
      <c r="AC32" s="1">
        <v>113.06302642822266</v>
      </c>
      <c r="AD32" s="1">
        <v>1.1726889759302139E-2</v>
      </c>
      <c r="AE32" s="1">
        <v>98.5064697265625</v>
      </c>
      <c r="AF32" s="1">
        <v>-1.8697737455368042</v>
      </c>
      <c r="AG32" s="1">
        <v>0.2224576324224472</v>
      </c>
      <c r="AH32" s="1">
        <v>0.11220373958349228</v>
      </c>
      <c r="AI32" s="1">
        <v>2.2782357409596443E-3</v>
      </c>
      <c r="AJ32" s="1">
        <v>9.4187654554843903E-2</v>
      </c>
      <c r="AK32" s="1">
        <v>1.4439086662605405E-3</v>
      </c>
      <c r="AL32" s="1">
        <v>0.75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8"/>
        <v>2.5000184631347655</v>
      </c>
      <c r="AT32">
        <f t="shared" si="9"/>
        <v>6.3378506522624692E-4</v>
      </c>
      <c r="AU32">
        <f t="shared" si="10"/>
        <v>304.69475975036619</v>
      </c>
      <c r="AV32">
        <f t="shared" si="11"/>
        <v>305.4093193054199</v>
      </c>
      <c r="AW32">
        <f t="shared" si="12"/>
        <v>18.090083824170733</v>
      </c>
      <c r="AX32">
        <f t="shared" si="13"/>
        <v>-4.2608402387707993E-3</v>
      </c>
      <c r="AY32">
        <f t="shared" si="14"/>
        <v>4.6534156642475715</v>
      </c>
      <c r="AZ32">
        <f t="shared" si="15"/>
        <v>47.239695800333479</v>
      </c>
      <c r="BA32">
        <f t="shared" si="16"/>
        <v>19.120780242472151</v>
      </c>
      <c r="BB32">
        <f t="shared" si="17"/>
        <v>31.902039527893066</v>
      </c>
      <c r="BC32">
        <f t="shared" si="18"/>
        <v>4.7486710240884769</v>
      </c>
      <c r="BD32">
        <f t="shared" si="19"/>
        <v>3.1897468423594262E-2</v>
      </c>
      <c r="BE32">
        <f t="shared" si="20"/>
        <v>2.7698951041442341</v>
      </c>
      <c r="BF32">
        <f t="shared" si="21"/>
        <v>1.9787759199442427</v>
      </c>
      <c r="BG32">
        <f t="shared" si="22"/>
        <v>1.9955617329363295E-2</v>
      </c>
      <c r="BH32">
        <f t="shared" si="23"/>
        <v>32.028887617165978</v>
      </c>
      <c r="BI32">
        <f t="shared" si="24"/>
        <v>0.65203916248563842</v>
      </c>
      <c r="BJ32">
        <f t="shared" si="25"/>
        <v>58.227930585150325</v>
      </c>
      <c r="BK32">
        <f t="shared" si="26"/>
        <v>497.72822097716301</v>
      </c>
      <c r="BL32">
        <f t="shared" si="27"/>
        <v>3.7453701906496341E-3</v>
      </c>
    </row>
    <row r="33" spans="1:64" x14ac:dyDescent="0.2">
      <c r="A33" s="1">
        <v>20</v>
      </c>
      <c r="B33" s="1" t="s">
        <v>125</v>
      </c>
      <c r="C33" s="1" t="s">
        <v>92</v>
      </c>
      <c r="D33" s="1" t="s">
        <v>124</v>
      </c>
      <c r="E33" s="1" t="s">
        <v>126</v>
      </c>
      <c r="F33" s="1" t="s">
        <v>85</v>
      </c>
      <c r="G33" s="1">
        <v>2753.9999989662319</v>
      </c>
      <c r="H33" s="1">
        <v>0</v>
      </c>
      <c r="I33">
        <f t="shared" si="0"/>
        <v>2.9637899242463615</v>
      </c>
      <c r="J33">
        <f t="shared" si="1"/>
        <v>3.0740104070939925E-2</v>
      </c>
      <c r="K33">
        <f t="shared" si="2"/>
        <v>330.3935667383418</v>
      </c>
      <c r="L33">
        <f t="shared" si="3"/>
        <v>0.60732772410792724</v>
      </c>
      <c r="M33">
        <f t="shared" si="4"/>
        <v>1.8852102146972789</v>
      </c>
      <c r="N33">
        <f t="shared" si="5"/>
        <v>31.55101203918457</v>
      </c>
      <c r="O33" s="1">
        <v>2</v>
      </c>
      <c r="P33">
        <f t="shared" si="6"/>
        <v>4.644859790802002</v>
      </c>
      <c r="Q33" s="1">
        <v>0</v>
      </c>
      <c r="R33">
        <f t="shared" si="7"/>
        <v>4.644859790802002</v>
      </c>
      <c r="S33" s="1">
        <v>32.262157440185547</v>
      </c>
      <c r="T33" s="1">
        <v>31.55101203918457</v>
      </c>
      <c r="U33" s="1">
        <v>32.300914764404297</v>
      </c>
      <c r="V33" s="1">
        <v>500.01608276367188</v>
      </c>
      <c r="W33" s="1">
        <v>498.70947265625</v>
      </c>
      <c r="X33" s="1">
        <v>27.882673263549805</v>
      </c>
      <c r="Y33" s="1">
        <v>28.118762969970703</v>
      </c>
      <c r="Z33" s="1">
        <v>56.673072814941406</v>
      </c>
      <c r="AA33" s="1">
        <v>57.152935028076172</v>
      </c>
      <c r="AB33" s="1">
        <v>500.02215576171875</v>
      </c>
      <c r="AC33" s="1">
        <v>114.88743591308594</v>
      </c>
      <c r="AD33" s="1">
        <v>5.5125027894973755E-2</v>
      </c>
      <c r="AE33" s="1">
        <v>98.505683898925781</v>
      </c>
      <c r="AF33" s="1">
        <v>-1.8871504068374634</v>
      </c>
      <c r="AG33" s="1">
        <v>0.22448371350765228</v>
      </c>
      <c r="AH33" s="1">
        <v>0.26944315433502197</v>
      </c>
      <c r="AI33" s="1">
        <v>1.9774087704718113E-3</v>
      </c>
      <c r="AJ33" s="1">
        <v>0.19849719107151031</v>
      </c>
      <c r="AK33" s="1">
        <v>1.6238143434748054E-3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8"/>
        <v>2.5001107788085939</v>
      </c>
      <c r="AT33">
        <f t="shared" si="9"/>
        <v>6.0732772410792722E-4</v>
      </c>
      <c r="AU33">
        <f t="shared" si="10"/>
        <v>304.70101203918455</v>
      </c>
      <c r="AV33">
        <f t="shared" si="11"/>
        <v>305.41215744018552</v>
      </c>
      <c r="AW33">
        <f t="shared" si="12"/>
        <v>18.381989335224262</v>
      </c>
      <c r="AX33">
        <f t="shared" si="13"/>
        <v>1.1362660044132778E-3</v>
      </c>
      <c r="AY33">
        <f t="shared" si="14"/>
        <v>4.6550681914460323</v>
      </c>
      <c r="AZ33">
        <f t="shared" si="15"/>
        <v>47.25684861213167</v>
      </c>
      <c r="BA33">
        <f t="shared" si="16"/>
        <v>19.138085642160966</v>
      </c>
      <c r="BB33">
        <f t="shared" si="17"/>
        <v>31.906584739685059</v>
      </c>
      <c r="BC33">
        <f t="shared" si="18"/>
        <v>4.7498936890366625</v>
      </c>
      <c r="BD33">
        <f t="shared" si="19"/>
        <v>3.0538000807286331E-2</v>
      </c>
      <c r="BE33">
        <f t="shared" si="20"/>
        <v>2.7698579767487534</v>
      </c>
      <c r="BF33">
        <f t="shared" si="21"/>
        <v>1.9800357122879091</v>
      </c>
      <c r="BG33">
        <f t="shared" si="22"/>
        <v>1.9104305904386179E-2</v>
      </c>
      <c r="BH33">
        <f t="shared" si="23"/>
        <v>32.545644247365736</v>
      </c>
      <c r="BI33">
        <f t="shared" si="24"/>
        <v>0.66249707465668128</v>
      </c>
      <c r="BJ33">
        <f t="shared" si="25"/>
        <v>58.192613767984547</v>
      </c>
      <c r="BK33">
        <f t="shared" si="26"/>
        <v>497.84806529888351</v>
      </c>
      <c r="BL33">
        <f t="shared" si="27"/>
        <v>3.464323643551166E-3</v>
      </c>
    </row>
    <row r="34" spans="1:64" x14ac:dyDescent="0.2">
      <c r="A34" s="1">
        <v>21</v>
      </c>
      <c r="B34" s="1" t="s">
        <v>127</v>
      </c>
      <c r="C34" s="1" t="s">
        <v>92</v>
      </c>
      <c r="D34" s="1" t="s">
        <v>92</v>
      </c>
      <c r="E34" s="1" t="s">
        <v>126</v>
      </c>
      <c r="F34" s="1" t="s">
        <v>85</v>
      </c>
      <c r="G34" s="1">
        <v>2912.499998931773</v>
      </c>
      <c r="H34" s="1">
        <v>0</v>
      </c>
      <c r="I34">
        <f t="shared" si="0"/>
        <v>2.4162596440810642</v>
      </c>
      <c r="J34">
        <f t="shared" si="1"/>
        <v>5.0115570600423369E-2</v>
      </c>
      <c r="K34">
        <f t="shared" si="2"/>
        <v>406.68350294782039</v>
      </c>
      <c r="L34">
        <f t="shared" si="3"/>
        <v>0.97934967675144613</v>
      </c>
      <c r="M34">
        <f t="shared" si="4"/>
        <v>1.8721850853958339</v>
      </c>
      <c r="N34">
        <f t="shared" si="5"/>
        <v>31.551130294799805</v>
      </c>
      <c r="O34" s="1">
        <v>2</v>
      </c>
      <c r="P34">
        <f t="shared" si="6"/>
        <v>4.644859790802002</v>
      </c>
      <c r="Q34" s="1">
        <v>0</v>
      </c>
      <c r="R34">
        <f t="shared" si="7"/>
        <v>4.644859790802002</v>
      </c>
      <c r="S34" s="1">
        <v>32.273311614990234</v>
      </c>
      <c r="T34" s="1">
        <v>31.551130294799805</v>
      </c>
      <c r="U34" s="1">
        <v>32.308784484863281</v>
      </c>
      <c r="V34" s="1">
        <v>499.98712158203125</v>
      </c>
      <c r="W34" s="1">
        <v>498.8251953125</v>
      </c>
      <c r="X34" s="1">
        <v>27.872154235839844</v>
      </c>
      <c r="Y34" s="1">
        <v>28.252830505371094</v>
      </c>
      <c r="Z34" s="1">
        <v>56.612957000732422</v>
      </c>
      <c r="AA34" s="1">
        <v>57.386173248291016</v>
      </c>
      <c r="AB34" s="1">
        <v>499.99453735351562</v>
      </c>
      <c r="AC34" s="1">
        <v>114.34101104736328</v>
      </c>
      <c r="AD34" s="1">
        <v>1.9775833934545517E-2</v>
      </c>
      <c r="AE34" s="1">
        <v>98.500373840332031</v>
      </c>
      <c r="AF34" s="1">
        <v>-1.8616713285446167</v>
      </c>
      <c r="AG34" s="1">
        <v>0.22066368162631989</v>
      </c>
      <c r="AH34" s="1">
        <v>3.246639296412468E-2</v>
      </c>
      <c r="AI34" s="1">
        <v>3.3936575055122375E-3</v>
      </c>
      <c r="AJ34" s="1">
        <v>1.9523153081536293E-2</v>
      </c>
      <c r="AK34" s="1">
        <v>1.8551279790699482E-3</v>
      </c>
      <c r="AL34" s="1">
        <v>0.75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8"/>
        <v>2.4999726867675776</v>
      </c>
      <c r="AT34">
        <f t="shared" si="9"/>
        <v>9.7934967675144613E-4</v>
      </c>
      <c r="AU34">
        <f t="shared" si="10"/>
        <v>304.70113029479978</v>
      </c>
      <c r="AV34">
        <f t="shared" si="11"/>
        <v>305.42331161499021</v>
      </c>
      <c r="AW34">
        <f t="shared" si="12"/>
        <v>18.294561358662804</v>
      </c>
      <c r="AX34">
        <f t="shared" si="13"/>
        <v>-6.1155608193211169E-2</v>
      </c>
      <c r="AY34">
        <f t="shared" si="14"/>
        <v>4.6550994522224238</v>
      </c>
      <c r="AZ34">
        <f t="shared" si="15"/>
        <v>47.25971354959816</v>
      </c>
      <c r="BA34">
        <f t="shared" si="16"/>
        <v>19.006883044227067</v>
      </c>
      <c r="BB34">
        <f t="shared" si="17"/>
        <v>31.91222095489502</v>
      </c>
      <c r="BC34">
        <f t="shared" si="18"/>
        <v>4.7514102152546638</v>
      </c>
      <c r="BD34">
        <f t="shared" si="19"/>
        <v>4.9580622017465145E-2</v>
      </c>
      <c r="BE34">
        <f t="shared" si="20"/>
        <v>2.7829143668265899</v>
      </c>
      <c r="BF34">
        <f t="shared" si="21"/>
        <v>1.9684958484280739</v>
      </c>
      <c r="BG34">
        <f t="shared" si="22"/>
        <v>3.1035510594177945E-2</v>
      </c>
      <c r="BH34">
        <f t="shared" si="23"/>
        <v>40.058477075056082</v>
      </c>
      <c r="BI34">
        <f t="shared" si="24"/>
        <v>0.81528260153949239</v>
      </c>
      <c r="BJ34">
        <f t="shared" si="25"/>
        <v>58.650142246203089</v>
      </c>
      <c r="BK34">
        <f t="shared" si="26"/>
        <v>498.12292427173168</v>
      </c>
      <c r="BL34">
        <f t="shared" si="27"/>
        <v>2.8449598467346965E-3</v>
      </c>
    </row>
    <row r="35" spans="1:64" x14ac:dyDescent="0.2">
      <c r="A35" s="1">
        <v>22</v>
      </c>
      <c r="B35" s="1" t="s">
        <v>128</v>
      </c>
      <c r="C35" s="1" t="s">
        <v>82</v>
      </c>
      <c r="D35" s="1" t="s">
        <v>129</v>
      </c>
      <c r="E35" s="1" t="s">
        <v>126</v>
      </c>
      <c r="F35" s="1" t="s">
        <v>85</v>
      </c>
      <c r="G35" s="1">
        <v>3018.499998931773</v>
      </c>
      <c r="H35" s="1">
        <v>0</v>
      </c>
      <c r="I35">
        <f t="shared" si="0"/>
        <v>0.95607651682230377</v>
      </c>
      <c r="J35">
        <f t="shared" si="1"/>
        <v>3.6266337909921835E-2</v>
      </c>
      <c r="K35">
        <f t="shared" si="2"/>
        <v>442.18157100507489</v>
      </c>
      <c r="L35">
        <f t="shared" si="3"/>
        <v>0.71412944343287454</v>
      </c>
      <c r="M35">
        <f t="shared" si="4"/>
        <v>1.8810533661261233</v>
      </c>
      <c r="N35">
        <f t="shared" si="5"/>
        <v>31.551063537597656</v>
      </c>
      <c r="O35" s="1">
        <v>2</v>
      </c>
      <c r="P35">
        <f t="shared" si="6"/>
        <v>4.644859790802002</v>
      </c>
      <c r="Q35" s="1">
        <v>0</v>
      </c>
      <c r="R35">
        <f t="shared" si="7"/>
        <v>4.644859790802002</v>
      </c>
      <c r="S35" s="1">
        <v>32.283470153808594</v>
      </c>
      <c r="T35" s="1">
        <v>31.551063537597656</v>
      </c>
      <c r="U35" s="1">
        <v>32.322494506835938</v>
      </c>
      <c r="V35" s="1">
        <v>500.10366821289062</v>
      </c>
      <c r="W35" s="1">
        <v>499.57852172851562</v>
      </c>
      <c r="X35" s="1">
        <v>27.88458251953125</v>
      </c>
      <c r="Y35" s="1">
        <v>28.162195205688477</v>
      </c>
      <c r="Z35" s="1">
        <v>56.606563568115234</v>
      </c>
      <c r="AA35" s="1">
        <v>57.170127868652344</v>
      </c>
      <c r="AB35" s="1">
        <v>499.9901123046875</v>
      </c>
      <c r="AC35" s="1">
        <v>113.09224700927734</v>
      </c>
      <c r="AD35" s="1">
        <v>0.12981805205345154</v>
      </c>
      <c r="AE35" s="1">
        <v>98.501853942871094</v>
      </c>
      <c r="AF35" s="1">
        <v>-1.9323118925094604</v>
      </c>
      <c r="AG35" s="1">
        <v>0.21922554075717926</v>
      </c>
      <c r="AH35" s="1">
        <v>0.15128862857818604</v>
      </c>
      <c r="AI35" s="1">
        <v>3.3258881885558367E-3</v>
      </c>
      <c r="AJ35" s="1">
        <v>0.14651057124137878</v>
      </c>
      <c r="AK35" s="1">
        <v>1.9453543936833739E-3</v>
      </c>
      <c r="AL35" s="1">
        <v>0.5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8"/>
        <v>2.4999505615234372</v>
      </c>
      <c r="AT35">
        <f t="shared" si="9"/>
        <v>7.1412944343287449E-4</v>
      </c>
      <c r="AU35">
        <f t="shared" si="10"/>
        <v>304.70106353759763</v>
      </c>
      <c r="AV35">
        <f t="shared" si="11"/>
        <v>305.43347015380857</v>
      </c>
      <c r="AW35">
        <f t="shared" si="12"/>
        <v>18.094759117034982</v>
      </c>
      <c r="AX35">
        <f t="shared" si="13"/>
        <v>-1.6899066925560435E-2</v>
      </c>
      <c r="AY35">
        <f t="shared" si="14"/>
        <v>4.655081804987474</v>
      </c>
      <c r="AZ35">
        <f t="shared" si="15"/>
        <v>47.258824262204435</v>
      </c>
      <c r="BA35">
        <f t="shared" si="16"/>
        <v>19.096629056515958</v>
      </c>
      <c r="BB35">
        <f t="shared" si="17"/>
        <v>31.917266845703125</v>
      </c>
      <c r="BC35">
        <f t="shared" si="18"/>
        <v>4.7527682615568958</v>
      </c>
      <c r="BD35">
        <f t="shared" si="19"/>
        <v>3.5985369777632149E-2</v>
      </c>
      <c r="BE35">
        <f t="shared" si="20"/>
        <v>2.7740284388613508</v>
      </c>
      <c r="BF35">
        <f t="shared" si="21"/>
        <v>1.978739822695545</v>
      </c>
      <c r="BG35">
        <f t="shared" si="22"/>
        <v>2.2515931699662199E-2</v>
      </c>
      <c r="BH35">
        <f t="shared" si="23"/>
        <v>43.555704523371169</v>
      </c>
      <c r="BI35">
        <f t="shared" si="24"/>
        <v>0.88510925064422252</v>
      </c>
      <c r="BJ35">
        <f t="shared" si="25"/>
        <v>58.333183229670993</v>
      </c>
      <c r="BK35">
        <f t="shared" si="26"/>
        <v>499.30064395483856</v>
      </c>
      <c r="BL35">
        <f t="shared" si="27"/>
        <v>1.1169820690723066E-3</v>
      </c>
    </row>
    <row r="36" spans="1:64" x14ac:dyDescent="0.2">
      <c r="A36" s="1">
        <v>23</v>
      </c>
      <c r="B36" s="1" t="s">
        <v>130</v>
      </c>
      <c r="C36" s="1" t="s">
        <v>89</v>
      </c>
      <c r="D36" s="1" t="s">
        <v>131</v>
      </c>
      <c r="E36" s="1" t="s">
        <v>126</v>
      </c>
      <c r="F36" s="1" t="s">
        <v>85</v>
      </c>
      <c r="G36" s="1">
        <v>3213.499998931773</v>
      </c>
      <c r="H36" s="1">
        <v>0</v>
      </c>
      <c r="I36">
        <f t="shared" si="0"/>
        <v>1.8597311424442218</v>
      </c>
      <c r="J36">
        <f t="shared" si="1"/>
        <v>6.6064369696463843E-2</v>
      </c>
      <c r="K36">
        <f t="shared" si="2"/>
        <v>439.57833701812632</v>
      </c>
      <c r="L36">
        <f t="shared" si="3"/>
        <v>1.200539498262303</v>
      </c>
      <c r="M36">
        <f t="shared" si="4"/>
        <v>1.748058957799691</v>
      </c>
      <c r="N36">
        <f t="shared" si="5"/>
        <v>31.045652389526367</v>
      </c>
      <c r="O36" s="1">
        <v>2</v>
      </c>
      <c r="P36">
        <f t="shared" si="6"/>
        <v>4.644859790802002</v>
      </c>
      <c r="Q36" s="1">
        <v>0</v>
      </c>
      <c r="R36">
        <f t="shared" si="7"/>
        <v>4.644859790802002</v>
      </c>
      <c r="S36" s="1">
        <v>32.007675170898438</v>
      </c>
      <c r="T36" s="1">
        <v>31.045652389526367</v>
      </c>
      <c r="U36" s="1">
        <v>32.087265014648438</v>
      </c>
      <c r="V36" s="1">
        <v>499.96160888671875</v>
      </c>
      <c r="W36" s="1">
        <v>498.97805786132812</v>
      </c>
      <c r="X36" s="1">
        <v>27.708402633666992</v>
      </c>
      <c r="Y36" s="1">
        <v>28.175107955932617</v>
      </c>
      <c r="Z36" s="1">
        <v>57.128280639648438</v>
      </c>
      <c r="AA36" s="1">
        <v>58.090518951416016</v>
      </c>
      <c r="AB36" s="1">
        <v>499.97894287109375</v>
      </c>
      <c r="AC36" s="1">
        <v>113.72791290283203</v>
      </c>
      <c r="AD36" s="1">
        <v>7.2265677154064178E-2</v>
      </c>
      <c r="AE36" s="1">
        <v>98.493881225585938</v>
      </c>
      <c r="AF36" s="1">
        <v>-2.0233154296875</v>
      </c>
      <c r="AG36" s="1">
        <v>0.21388162672519684</v>
      </c>
      <c r="AH36" s="1">
        <v>4.4473595917224884E-2</v>
      </c>
      <c r="AI36" s="1">
        <v>1.0509924031794071E-2</v>
      </c>
      <c r="AJ36" s="1">
        <v>3.7481803447008133E-2</v>
      </c>
      <c r="AK36" s="1">
        <v>1.1104199104011059E-2</v>
      </c>
      <c r="AL36" s="1">
        <v>0.75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8"/>
        <v>2.4998947143554684</v>
      </c>
      <c r="AT36">
        <f t="shared" si="9"/>
        <v>1.200539498262303E-3</v>
      </c>
      <c r="AU36">
        <f t="shared" si="10"/>
        <v>304.19565238952634</v>
      </c>
      <c r="AV36">
        <f t="shared" si="11"/>
        <v>305.15767517089841</v>
      </c>
      <c r="AW36">
        <f t="shared" si="12"/>
        <v>18.196465657730414</v>
      </c>
      <c r="AX36">
        <f t="shared" si="13"/>
        <v>-8.7690809138598558E-2</v>
      </c>
      <c r="AY36">
        <f t="shared" si="14"/>
        <v>4.5231346943293795</v>
      </c>
      <c r="AZ36">
        <f t="shared" si="15"/>
        <v>45.923001896633515</v>
      </c>
      <c r="BA36">
        <f t="shared" si="16"/>
        <v>17.747893940700898</v>
      </c>
      <c r="BB36">
        <f t="shared" si="17"/>
        <v>31.526663780212402</v>
      </c>
      <c r="BC36">
        <f t="shared" si="18"/>
        <v>4.6486356410266998</v>
      </c>
      <c r="BD36">
        <f t="shared" si="19"/>
        <v>6.5137905844638799E-2</v>
      </c>
      <c r="BE36">
        <f t="shared" si="20"/>
        <v>2.7750757365296885</v>
      </c>
      <c r="BF36">
        <f t="shared" si="21"/>
        <v>1.8735599044970113</v>
      </c>
      <c r="BG36">
        <f t="shared" si="22"/>
        <v>4.0793426631419466E-2</v>
      </c>
      <c r="BH36">
        <f t="shared" si="23"/>
        <v>43.295776515603919</v>
      </c>
      <c r="BI36">
        <f t="shared" si="24"/>
        <v>0.88095724870589465</v>
      </c>
      <c r="BJ36">
        <f t="shared" si="25"/>
        <v>60.428830298688794</v>
      </c>
      <c r="BK36">
        <f t="shared" si="26"/>
        <v>498.43753841502075</v>
      </c>
      <c r="BL36">
        <f t="shared" si="27"/>
        <v>2.2546732327847845E-3</v>
      </c>
    </row>
    <row r="37" spans="1:64" x14ac:dyDescent="0.2">
      <c r="A37" s="1">
        <v>24</v>
      </c>
      <c r="B37" s="1" t="s">
        <v>132</v>
      </c>
      <c r="C37" s="1" t="s">
        <v>89</v>
      </c>
      <c r="D37" s="1" t="s">
        <v>133</v>
      </c>
      <c r="E37" s="1" t="s">
        <v>126</v>
      </c>
      <c r="F37" s="1" t="s">
        <v>85</v>
      </c>
      <c r="G37" s="1">
        <v>3324.499998931773</v>
      </c>
      <c r="H37" s="1">
        <v>0</v>
      </c>
      <c r="I37">
        <f t="shared" si="0"/>
        <v>1.6694853898608069</v>
      </c>
      <c r="J37">
        <f t="shared" si="1"/>
        <v>6.0306070576363502E-2</v>
      </c>
      <c r="K37">
        <f t="shared" si="2"/>
        <v>440.30652569902031</v>
      </c>
      <c r="L37">
        <f t="shared" si="3"/>
        <v>1.1179578301996762</v>
      </c>
      <c r="M37">
        <f t="shared" si="4"/>
        <v>1.7813088799358185</v>
      </c>
      <c r="N37">
        <f t="shared" si="5"/>
        <v>31.060628890991211</v>
      </c>
      <c r="O37" s="1">
        <v>2</v>
      </c>
      <c r="P37">
        <f t="shared" si="6"/>
        <v>4.644859790802002</v>
      </c>
      <c r="Q37" s="1">
        <v>0</v>
      </c>
      <c r="R37">
        <f t="shared" si="7"/>
        <v>4.644859790802002</v>
      </c>
      <c r="S37" s="1">
        <v>31.890222549438477</v>
      </c>
      <c r="T37" s="1">
        <v>31.060628890991211</v>
      </c>
      <c r="U37" s="1">
        <v>31.955812454223633</v>
      </c>
      <c r="V37" s="1">
        <v>500.07147216796875</v>
      </c>
      <c r="W37" s="1">
        <v>499.18051147460938</v>
      </c>
      <c r="X37" s="1">
        <v>27.442010879516602</v>
      </c>
      <c r="Y37" s="1">
        <v>27.876699447631836</v>
      </c>
      <c r="Z37" s="1">
        <v>56.956645965576172</v>
      </c>
      <c r="AA37" s="1">
        <v>57.858856201171875</v>
      </c>
      <c r="AB37" s="1">
        <v>500.03286743164062</v>
      </c>
      <c r="AC37" s="1">
        <v>165.06889343261719</v>
      </c>
      <c r="AD37" s="1">
        <v>8.1501737236976624E-2</v>
      </c>
      <c r="AE37" s="1">
        <v>98.494026184082031</v>
      </c>
      <c r="AF37" s="1">
        <v>-2.0516693592071533</v>
      </c>
      <c r="AG37" s="1">
        <v>0.21599869430065155</v>
      </c>
      <c r="AH37" s="1">
        <v>6.8752653896808624E-2</v>
      </c>
      <c r="AI37" s="1">
        <v>5.764360073953867E-3</v>
      </c>
      <c r="AJ37" s="1">
        <v>7.9139336943626404E-2</v>
      </c>
      <c r="AK37" s="1">
        <v>6.3187158666551113E-3</v>
      </c>
      <c r="AL37" s="1">
        <v>0.75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8"/>
        <v>2.500164337158203</v>
      </c>
      <c r="AT37">
        <f t="shared" si="9"/>
        <v>1.1179578301996763E-3</v>
      </c>
      <c r="AU37">
        <f t="shared" si="10"/>
        <v>304.21062889099119</v>
      </c>
      <c r="AV37">
        <f t="shared" si="11"/>
        <v>305.04022254943845</v>
      </c>
      <c r="AW37">
        <f t="shared" si="12"/>
        <v>26.411022358886385</v>
      </c>
      <c r="AX37">
        <f t="shared" si="13"/>
        <v>-4.8697632778085129E-2</v>
      </c>
      <c r="AY37">
        <f t="shared" si="14"/>
        <v>4.5269972452566538</v>
      </c>
      <c r="AZ37">
        <f t="shared" si="15"/>
        <v>45.962150402866541</v>
      </c>
      <c r="BA37">
        <f t="shared" si="16"/>
        <v>18.085450955234705</v>
      </c>
      <c r="BB37">
        <f t="shared" si="17"/>
        <v>31.475425720214844</v>
      </c>
      <c r="BC37">
        <f t="shared" si="18"/>
        <v>4.6351243693115025</v>
      </c>
      <c r="BD37">
        <f t="shared" si="19"/>
        <v>5.9533128185912693E-2</v>
      </c>
      <c r="BE37">
        <f t="shared" si="20"/>
        <v>2.7456883653208353</v>
      </c>
      <c r="BF37">
        <f t="shared" si="21"/>
        <v>1.8894360039906672</v>
      </c>
      <c r="BG37">
        <f t="shared" si="22"/>
        <v>3.7276885635292745E-2</v>
      </c>
      <c r="BH37">
        <f t="shared" si="23"/>
        <v>43.36756247122149</v>
      </c>
      <c r="BI37">
        <f t="shared" si="24"/>
        <v>0.88205872540642316</v>
      </c>
      <c r="BJ37">
        <f t="shared" si="25"/>
        <v>59.666672673665488</v>
      </c>
      <c r="BK37">
        <f t="shared" si="26"/>
        <v>498.69528578905152</v>
      </c>
      <c r="BL37">
        <f t="shared" si="27"/>
        <v>1.9974650077688484E-3</v>
      </c>
    </row>
    <row r="38" spans="1:64" x14ac:dyDescent="0.2">
      <c r="A38" s="1">
        <v>25</v>
      </c>
      <c r="B38" s="1" t="s">
        <v>134</v>
      </c>
      <c r="C38" s="1" t="s">
        <v>89</v>
      </c>
      <c r="D38" s="1" t="s">
        <v>133</v>
      </c>
      <c r="E38" s="1" t="s">
        <v>126</v>
      </c>
      <c r="F38" s="1" t="s">
        <v>85</v>
      </c>
      <c r="G38" s="1">
        <v>3389.9999989662319</v>
      </c>
      <c r="H38" s="1">
        <v>0</v>
      </c>
      <c r="I38">
        <f t="shared" si="0"/>
        <v>1.3867808364420129</v>
      </c>
      <c r="J38">
        <f t="shared" si="1"/>
        <v>5.403478274818841E-2</v>
      </c>
      <c r="K38">
        <f t="shared" si="2"/>
        <v>443.39394286103078</v>
      </c>
      <c r="L38">
        <f t="shared" si="3"/>
        <v>1.0154076623507582</v>
      </c>
      <c r="M38">
        <f t="shared" si="4"/>
        <v>1.8033124081156866</v>
      </c>
      <c r="N38">
        <f t="shared" si="5"/>
        <v>31.094675064086914</v>
      </c>
      <c r="O38" s="1">
        <v>2</v>
      </c>
      <c r="P38">
        <f t="shared" si="6"/>
        <v>4.644859790802002</v>
      </c>
      <c r="Q38" s="1">
        <v>0</v>
      </c>
      <c r="R38">
        <f t="shared" si="7"/>
        <v>4.644859790802002</v>
      </c>
      <c r="S38" s="1">
        <v>31.886171340942383</v>
      </c>
      <c r="T38" s="1">
        <v>31.094675064086914</v>
      </c>
      <c r="U38" s="1">
        <v>31.944492340087891</v>
      </c>
      <c r="V38" s="1">
        <v>499.93487548828125</v>
      </c>
      <c r="W38" s="1">
        <v>499.17752075195312</v>
      </c>
      <c r="X38" s="1">
        <v>27.347827911376953</v>
      </c>
      <c r="Y38" s="1">
        <v>27.742668151855469</v>
      </c>
      <c r="Z38" s="1">
        <v>56.773971557617188</v>
      </c>
      <c r="AA38" s="1">
        <v>57.593658447265625</v>
      </c>
      <c r="AB38" s="1">
        <v>500.06936645507812</v>
      </c>
      <c r="AC38" s="1">
        <v>181.80645751953125</v>
      </c>
      <c r="AD38" s="1">
        <v>0.1364251971244812</v>
      </c>
      <c r="AE38" s="1">
        <v>98.493637084960938</v>
      </c>
      <c r="AF38" s="1">
        <v>-2.0566849708557129</v>
      </c>
      <c r="AG38" s="1">
        <v>0.22019828855991364</v>
      </c>
      <c r="AH38" s="1">
        <v>8.8725604116916656E-2</v>
      </c>
      <c r="AI38" s="1">
        <v>6.3969888724386692E-3</v>
      </c>
      <c r="AJ38" s="1">
        <v>9.5183670520782471E-2</v>
      </c>
      <c r="AK38" s="1">
        <v>5.533403716981411E-3</v>
      </c>
      <c r="AL38" s="1">
        <v>0.5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8"/>
        <v>2.5003468322753903</v>
      </c>
      <c r="AT38">
        <f t="shared" si="9"/>
        <v>1.0154076623507583E-3</v>
      </c>
      <c r="AU38">
        <f t="shared" si="10"/>
        <v>304.24467506408689</v>
      </c>
      <c r="AV38">
        <f t="shared" si="11"/>
        <v>305.03617134094236</v>
      </c>
      <c r="AW38">
        <f t="shared" si="12"/>
        <v>29.089032552934441</v>
      </c>
      <c r="AX38">
        <f t="shared" si="13"/>
        <v>-2.3033832596390448E-2</v>
      </c>
      <c r="AY38">
        <f t="shared" si="14"/>
        <v>4.535788696833043</v>
      </c>
      <c r="AZ38">
        <f t="shared" si="15"/>
        <v>46.051591057810739</v>
      </c>
      <c r="BA38">
        <f t="shared" si="16"/>
        <v>18.308922905955271</v>
      </c>
      <c r="BB38">
        <f t="shared" si="17"/>
        <v>31.490423202514648</v>
      </c>
      <c r="BC38">
        <f t="shared" si="18"/>
        <v>4.6390756010504388</v>
      </c>
      <c r="BD38">
        <f t="shared" si="19"/>
        <v>5.3413411550996825E-2</v>
      </c>
      <c r="BE38">
        <f t="shared" si="20"/>
        <v>2.7324762887173564</v>
      </c>
      <c r="BF38">
        <f t="shared" si="21"/>
        <v>1.9065993123330824</v>
      </c>
      <c r="BG38">
        <f t="shared" si="22"/>
        <v>3.3438657938404698E-2</v>
      </c>
      <c r="BH38">
        <f t="shared" si="23"/>
        <v>43.671482093824274</v>
      </c>
      <c r="BI38">
        <f t="shared" si="24"/>
        <v>0.88824901849167637</v>
      </c>
      <c r="BJ38">
        <f t="shared" si="25"/>
        <v>59.194153909429815</v>
      </c>
      <c r="BK38">
        <f t="shared" si="26"/>
        <v>498.77446141033334</v>
      </c>
      <c r="BL38">
        <f t="shared" si="27"/>
        <v>1.6458203982393322E-3</v>
      </c>
    </row>
    <row r="39" spans="1:64" x14ac:dyDescent="0.2">
      <c r="A39" s="1">
        <v>26</v>
      </c>
      <c r="B39" s="1" t="s">
        <v>135</v>
      </c>
      <c r="C39" s="1" t="s">
        <v>82</v>
      </c>
      <c r="D39" s="1" t="s">
        <v>136</v>
      </c>
      <c r="E39" s="1" t="s">
        <v>126</v>
      </c>
      <c r="F39" s="1" t="s">
        <v>85</v>
      </c>
      <c r="G39" s="1">
        <v>3561.9999989662319</v>
      </c>
      <c r="H39" s="1">
        <v>0</v>
      </c>
      <c r="I39">
        <f t="shared" si="0"/>
        <v>1.1308876138988755</v>
      </c>
      <c r="J39">
        <f t="shared" si="1"/>
        <v>5.0913434650604536E-2</v>
      </c>
      <c r="K39">
        <f t="shared" si="2"/>
        <v>448.98221388427783</v>
      </c>
      <c r="L39">
        <f t="shared" si="3"/>
        <v>0.95724236536246099</v>
      </c>
      <c r="M39">
        <f t="shared" si="4"/>
        <v>1.8033964717726167</v>
      </c>
      <c r="N39">
        <f t="shared" si="5"/>
        <v>31.027088165283203</v>
      </c>
      <c r="O39" s="1">
        <v>2</v>
      </c>
      <c r="P39">
        <f t="shared" si="6"/>
        <v>4.644859790802002</v>
      </c>
      <c r="Q39" s="1">
        <v>0</v>
      </c>
      <c r="R39">
        <f t="shared" si="7"/>
        <v>4.644859790802002</v>
      </c>
      <c r="S39" s="1">
        <v>31.841445922851562</v>
      </c>
      <c r="T39" s="1">
        <v>31.027088165283203</v>
      </c>
      <c r="U39" s="1">
        <v>31.899423599243164</v>
      </c>
      <c r="V39" s="1">
        <v>499.894775390625</v>
      </c>
      <c r="W39" s="1">
        <v>499.25125122070312</v>
      </c>
      <c r="X39" s="1">
        <v>27.192035675048828</v>
      </c>
      <c r="Y39" s="1">
        <v>27.564382553100586</v>
      </c>
      <c r="Z39" s="1">
        <v>56.594570159912109</v>
      </c>
      <c r="AA39" s="1">
        <v>57.369533538818359</v>
      </c>
      <c r="AB39" s="1">
        <v>499.99429321289062</v>
      </c>
      <c r="AC39" s="1">
        <v>113.85465240478516</v>
      </c>
      <c r="AD39" s="1">
        <v>0.11212011426687241</v>
      </c>
      <c r="AE39" s="1">
        <v>98.495018005371094</v>
      </c>
      <c r="AF39" s="1">
        <v>-2.1784608364105225</v>
      </c>
      <c r="AG39" s="1">
        <v>0.21856988966464996</v>
      </c>
      <c r="AH39" s="1">
        <v>4.1167285293340683E-2</v>
      </c>
      <c r="AI39" s="1">
        <v>1.9736732356250286E-3</v>
      </c>
      <c r="AJ39" s="1">
        <v>3.6471061408519745E-2</v>
      </c>
      <c r="AK39" s="1">
        <v>1.9441286567598581E-3</v>
      </c>
      <c r="AL39" s="1">
        <v>0.5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8"/>
        <v>2.4999714660644532</v>
      </c>
      <c r="AT39">
        <f t="shared" si="9"/>
        <v>9.5724236536246096E-4</v>
      </c>
      <c r="AU39">
        <f t="shared" si="10"/>
        <v>304.17708816528318</v>
      </c>
      <c r="AV39">
        <f t="shared" si="11"/>
        <v>304.99144592285154</v>
      </c>
      <c r="AW39">
        <f t="shared" si="12"/>
        <v>18.216743977589658</v>
      </c>
      <c r="AX39">
        <f t="shared" si="13"/>
        <v>-5.3636043596438539E-2</v>
      </c>
      <c r="AY39">
        <f t="shared" si="14"/>
        <v>4.518350827647196</v>
      </c>
      <c r="AZ39">
        <f t="shared" si="15"/>
        <v>45.873902245500403</v>
      </c>
      <c r="BA39">
        <f t="shared" si="16"/>
        <v>18.309519692399817</v>
      </c>
      <c r="BB39">
        <f t="shared" si="17"/>
        <v>31.434267044067383</v>
      </c>
      <c r="BC39">
        <f t="shared" si="18"/>
        <v>4.6242957714823811</v>
      </c>
      <c r="BD39">
        <f t="shared" si="19"/>
        <v>5.0361411010733909E-2</v>
      </c>
      <c r="BE39">
        <f t="shared" si="20"/>
        <v>2.7149543558745792</v>
      </c>
      <c r="BF39">
        <f t="shared" si="21"/>
        <v>1.9093414156078019</v>
      </c>
      <c r="BG39">
        <f t="shared" si="22"/>
        <v>3.1525016598577947E-2</v>
      </c>
      <c r="BH39">
        <f t="shared" si="23"/>
        <v>44.222511240623319</v>
      </c>
      <c r="BI39">
        <f t="shared" si="24"/>
        <v>0.89931114401112844</v>
      </c>
      <c r="BJ39">
        <f t="shared" si="25"/>
        <v>59.01510463479778</v>
      </c>
      <c r="BK39">
        <f t="shared" si="26"/>
        <v>498.92256567420145</v>
      </c>
      <c r="BL39">
        <f t="shared" si="27"/>
        <v>1.3376715237213798E-3</v>
      </c>
    </row>
    <row r="40" spans="1:64" x14ac:dyDescent="0.2">
      <c r="A40" s="1">
        <v>27</v>
      </c>
      <c r="B40" s="1" t="s">
        <v>137</v>
      </c>
      <c r="C40" s="1" t="s">
        <v>89</v>
      </c>
      <c r="D40" s="1" t="s">
        <v>138</v>
      </c>
      <c r="E40" s="1" t="s">
        <v>85</v>
      </c>
      <c r="F40" s="1" t="s">
        <v>85</v>
      </c>
      <c r="G40" s="1">
        <v>3679.9999989662319</v>
      </c>
      <c r="H40" s="1">
        <v>0</v>
      </c>
      <c r="I40">
        <f t="shared" si="0"/>
        <v>2.7201132476716054</v>
      </c>
      <c r="J40">
        <f t="shared" si="1"/>
        <v>5.2612247894465815E-2</v>
      </c>
      <c r="K40">
        <f t="shared" si="2"/>
        <v>401.3242015525571</v>
      </c>
      <c r="L40">
        <f t="shared" si="3"/>
        <v>1.003503106235738</v>
      </c>
      <c r="M40">
        <f t="shared" si="4"/>
        <v>1.8297507761325038</v>
      </c>
      <c r="N40">
        <f t="shared" si="5"/>
        <v>31.148149490356445</v>
      </c>
      <c r="O40" s="1">
        <v>2</v>
      </c>
      <c r="P40">
        <f t="shared" si="6"/>
        <v>4.644859790802002</v>
      </c>
      <c r="Q40" s="1">
        <v>0</v>
      </c>
      <c r="R40">
        <f t="shared" si="7"/>
        <v>4.644859790802002</v>
      </c>
      <c r="S40" s="1">
        <v>31.903205871582031</v>
      </c>
      <c r="T40" s="1">
        <v>31.148149490356445</v>
      </c>
      <c r="U40" s="1">
        <v>31.954111099243164</v>
      </c>
      <c r="V40" s="1">
        <v>500.00323486328125</v>
      </c>
      <c r="W40" s="1">
        <v>498.715087890625</v>
      </c>
      <c r="X40" s="1">
        <v>27.225032806396484</v>
      </c>
      <c r="Y40" s="1">
        <v>27.615324020385742</v>
      </c>
      <c r="Z40" s="1">
        <v>56.463348388671875</v>
      </c>
      <c r="AA40" s="1">
        <v>57.272792816162109</v>
      </c>
      <c r="AB40" s="1">
        <v>500.03228759765625</v>
      </c>
      <c r="AC40" s="1">
        <v>208.49162292480469</v>
      </c>
      <c r="AD40" s="1">
        <v>0.13511796295642853</v>
      </c>
      <c r="AE40" s="1">
        <v>98.491554260253906</v>
      </c>
      <c r="AF40" s="1">
        <v>-2.1627106666564941</v>
      </c>
      <c r="AG40" s="1">
        <v>0.21965879201889038</v>
      </c>
      <c r="AH40" s="1">
        <v>0.10502221435308456</v>
      </c>
      <c r="AI40" s="1">
        <v>3.241122467443347E-3</v>
      </c>
      <c r="AJ40" s="1">
        <v>8.5266806185245514E-2</v>
      </c>
      <c r="AK40" s="1">
        <v>2.4901190772652626E-3</v>
      </c>
      <c r="AL40" s="1">
        <v>0.25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8"/>
        <v>2.5001614379882811</v>
      </c>
      <c r="AT40">
        <f t="shared" si="9"/>
        <v>1.0035031062357381E-3</v>
      </c>
      <c r="AU40">
        <f t="shared" si="10"/>
        <v>304.29814949035642</v>
      </c>
      <c r="AV40">
        <f t="shared" si="11"/>
        <v>305.05320587158201</v>
      </c>
      <c r="AW40">
        <f t="shared" si="12"/>
        <v>33.358658922344603</v>
      </c>
      <c r="AX40">
        <f t="shared" si="13"/>
        <v>-6.4506751130152026E-3</v>
      </c>
      <c r="AY40">
        <f t="shared" si="14"/>
        <v>4.5496269603008193</v>
      </c>
      <c r="AZ40">
        <f t="shared" si="15"/>
        <v>46.193066953526731</v>
      </c>
      <c r="BA40">
        <f t="shared" si="16"/>
        <v>18.577742933140989</v>
      </c>
      <c r="BB40">
        <f t="shared" si="17"/>
        <v>31.525677680969238</v>
      </c>
      <c r="BC40">
        <f t="shared" si="18"/>
        <v>4.6483752872865924</v>
      </c>
      <c r="BD40">
        <f t="shared" si="19"/>
        <v>5.2022984434096857E-2</v>
      </c>
      <c r="BE40">
        <f t="shared" si="20"/>
        <v>2.7198761841683154</v>
      </c>
      <c r="BF40">
        <f t="shared" si="21"/>
        <v>1.928499103118277</v>
      </c>
      <c r="BG40">
        <f t="shared" si="22"/>
        <v>3.2566798375846313E-2</v>
      </c>
      <c r="BH40">
        <f t="shared" si="23"/>
        <v>39.527044373166753</v>
      </c>
      <c r="BI40">
        <f t="shared" si="24"/>
        <v>0.80471638275474222</v>
      </c>
      <c r="BJ40">
        <f t="shared" si="25"/>
        <v>58.709031882881078</v>
      </c>
      <c r="BK40">
        <f t="shared" si="26"/>
        <v>497.92450366424458</v>
      </c>
      <c r="BL40">
        <f t="shared" si="27"/>
        <v>3.2072174437569666E-3</v>
      </c>
    </row>
    <row r="41" spans="1:64" x14ac:dyDescent="0.2">
      <c r="A41" s="1">
        <v>28</v>
      </c>
      <c r="B41" s="1" t="s">
        <v>139</v>
      </c>
      <c r="C41" s="1" t="s">
        <v>89</v>
      </c>
      <c r="D41" s="1" t="s">
        <v>140</v>
      </c>
      <c r="E41" s="1" t="s">
        <v>85</v>
      </c>
      <c r="F41" s="1" t="s">
        <v>85</v>
      </c>
      <c r="G41" s="1">
        <v>3765.9999989662319</v>
      </c>
      <c r="H41" s="1">
        <v>0</v>
      </c>
      <c r="I41">
        <f t="shared" si="0"/>
        <v>1.1950414845249628</v>
      </c>
      <c r="J41">
        <f t="shared" si="1"/>
        <v>1.7259658932732562E-2</v>
      </c>
      <c r="K41">
        <f t="shared" si="2"/>
        <v>374.83460793189283</v>
      </c>
      <c r="L41">
        <f t="shared" si="3"/>
        <v>0.33849466891899072</v>
      </c>
      <c r="M41">
        <f t="shared" si="4"/>
        <v>1.8673045695916461</v>
      </c>
      <c r="N41">
        <f t="shared" si="5"/>
        <v>31.201471328735352</v>
      </c>
      <c r="O41" s="1">
        <v>2</v>
      </c>
      <c r="P41">
        <f t="shared" si="6"/>
        <v>4.644859790802002</v>
      </c>
      <c r="Q41" s="1">
        <v>0</v>
      </c>
      <c r="R41">
        <f t="shared" si="7"/>
        <v>4.644859790802002</v>
      </c>
      <c r="S41" s="1">
        <v>31.931352615356445</v>
      </c>
      <c r="T41" s="1">
        <v>31.201471328735352</v>
      </c>
      <c r="U41" s="1">
        <v>31.986604690551758</v>
      </c>
      <c r="V41" s="1">
        <v>500.28036499023438</v>
      </c>
      <c r="W41" s="1">
        <v>499.73471069335938</v>
      </c>
      <c r="X41" s="1">
        <v>27.243207931518555</v>
      </c>
      <c r="Y41" s="1">
        <v>27.374893188476562</v>
      </c>
      <c r="Z41" s="1">
        <v>56.410247802734375</v>
      </c>
      <c r="AA41" s="1">
        <v>56.682918548583984</v>
      </c>
      <c r="AB41" s="1">
        <v>500.023193359375</v>
      </c>
      <c r="AC41" s="1">
        <v>113.65921020507812</v>
      </c>
      <c r="AD41" s="1">
        <v>2.0335766021162271E-3</v>
      </c>
      <c r="AE41" s="1">
        <v>98.490165710449219</v>
      </c>
      <c r="AF41" s="1">
        <v>-2.2031540870666504</v>
      </c>
      <c r="AG41" s="1">
        <v>0.21997617185115814</v>
      </c>
      <c r="AH41" s="1">
        <v>1.9435035064816475E-2</v>
      </c>
      <c r="AI41" s="1">
        <v>7.7950669219717383E-4</v>
      </c>
      <c r="AJ41" s="1">
        <v>1.6285110265016556E-2</v>
      </c>
      <c r="AK41" s="1">
        <v>1.9625741988420486E-3</v>
      </c>
      <c r="AL41" s="1">
        <v>0.5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8"/>
        <v>2.5001159667968751</v>
      </c>
      <c r="AT41">
        <f t="shared" si="9"/>
        <v>3.3849466891899073E-4</v>
      </c>
      <c r="AU41">
        <f t="shared" si="10"/>
        <v>304.35147132873533</v>
      </c>
      <c r="AV41">
        <f t="shared" si="11"/>
        <v>305.08135261535642</v>
      </c>
      <c r="AW41">
        <f t="shared" si="12"/>
        <v>18.185473226335489</v>
      </c>
      <c r="AX41">
        <f t="shared" si="13"/>
        <v>4.6300547325605443E-2</v>
      </c>
      <c r="AY41">
        <f t="shared" si="14"/>
        <v>4.5634623360305504</v>
      </c>
      <c r="AZ41">
        <f t="shared" si="15"/>
        <v>46.334192892381274</v>
      </c>
      <c r="BA41">
        <f t="shared" si="16"/>
        <v>18.959299703904712</v>
      </c>
      <c r="BB41">
        <f t="shared" si="17"/>
        <v>31.566411972045898</v>
      </c>
      <c r="BC41">
        <f t="shared" si="18"/>
        <v>4.6591406897061338</v>
      </c>
      <c r="BD41">
        <f t="shared" si="19"/>
        <v>1.7195761851225736E-2</v>
      </c>
      <c r="BE41">
        <f t="shared" si="20"/>
        <v>2.6961577664389043</v>
      </c>
      <c r="BF41">
        <f t="shared" si="21"/>
        <v>1.9629829232672296</v>
      </c>
      <c r="BG41">
        <f t="shared" si="22"/>
        <v>1.0753073702968137E-2</v>
      </c>
      <c r="BH41">
        <f t="shared" si="23"/>
        <v>36.917522649223386</v>
      </c>
      <c r="BI41">
        <f t="shared" si="24"/>
        <v>0.75006718547092055</v>
      </c>
      <c r="BJ41">
        <f t="shared" si="25"/>
        <v>57.672948024053603</v>
      </c>
      <c r="BK41">
        <f t="shared" si="26"/>
        <v>499.38737921797156</v>
      </c>
      <c r="BL41">
        <f t="shared" si="27"/>
        <v>1.3801222916671526E-3</v>
      </c>
    </row>
    <row r="42" spans="1:64" x14ac:dyDescent="0.2">
      <c r="A42" s="1">
        <v>29</v>
      </c>
      <c r="B42" s="1" t="s">
        <v>141</v>
      </c>
      <c r="C42" s="1" t="s">
        <v>82</v>
      </c>
      <c r="D42" s="1" t="s">
        <v>142</v>
      </c>
      <c r="E42" s="1" t="s">
        <v>85</v>
      </c>
      <c r="F42" s="1" t="s">
        <v>85</v>
      </c>
      <c r="G42" s="1">
        <v>3884.499998931773</v>
      </c>
      <c r="H42" s="1">
        <v>0</v>
      </c>
      <c r="I42">
        <f t="shared" si="0"/>
        <v>1.5748190401505677</v>
      </c>
      <c r="J42">
        <f t="shared" si="1"/>
        <v>3.1120117015226562E-2</v>
      </c>
      <c r="K42">
        <f t="shared" si="2"/>
        <v>403.59641523103892</v>
      </c>
      <c r="L42">
        <f t="shared" si="3"/>
        <v>0.60847837634826507</v>
      </c>
      <c r="M42">
        <f t="shared" si="4"/>
        <v>1.8669825076861404</v>
      </c>
      <c r="N42">
        <f t="shared" si="5"/>
        <v>31.23442268371582</v>
      </c>
      <c r="O42" s="1">
        <v>2</v>
      </c>
      <c r="P42">
        <f t="shared" si="6"/>
        <v>4.644859790802002</v>
      </c>
      <c r="Q42" s="1">
        <v>0</v>
      </c>
      <c r="R42">
        <f t="shared" si="7"/>
        <v>4.644859790802002</v>
      </c>
      <c r="S42" s="1">
        <v>31.941465377807617</v>
      </c>
      <c r="T42" s="1">
        <v>31.23442268371582</v>
      </c>
      <c r="U42" s="1">
        <v>31.988405227661133</v>
      </c>
      <c r="V42" s="1">
        <v>499.982666015625</v>
      </c>
      <c r="W42" s="1">
        <v>499.23126220703125</v>
      </c>
      <c r="X42" s="1">
        <v>27.228979110717773</v>
      </c>
      <c r="Y42" s="1">
        <v>27.465675354003906</v>
      </c>
      <c r="Z42" s="1">
        <v>56.347442626953125</v>
      </c>
      <c r="AA42" s="1">
        <v>56.837261199951172</v>
      </c>
      <c r="AB42" s="1">
        <v>500.02154541015625</v>
      </c>
      <c r="AC42" s="1">
        <v>113.74251556396484</v>
      </c>
      <c r="AD42" s="1">
        <v>2.8992572799324989E-2</v>
      </c>
      <c r="AE42" s="1">
        <v>98.488311767578125</v>
      </c>
      <c r="AF42" s="1">
        <v>-2.17889404296875</v>
      </c>
      <c r="AG42" s="1">
        <v>0.21623891592025757</v>
      </c>
      <c r="AH42" s="1">
        <v>8.9690111577510834E-2</v>
      </c>
      <c r="AI42" s="1">
        <v>1.1772235156968236E-3</v>
      </c>
      <c r="AJ42" s="1">
        <v>0.11156990379095078</v>
      </c>
      <c r="AK42" s="1">
        <v>1.8530156230553985E-3</v>
      </c>
      <c r="AL42" s="1">
        <v>1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8"/>
        <v>2.5001077270507808</v>
      </c>
      <c r="AT42">
        <f t="shared" si="9"/>
        <v>6.0847837634826502E-4</v>
      </c>
      <c r="AU42">
        <f t="shared" si="10"/>
        <v>304.3844226837158</v>
      </c>
      <c r="AV42">
        <f t="shared" si="11"/>
        <v>305.09146537780759</v>
      </c>
      <c r="AW42">
        <f t="shared" si="12"/>
        <v>18.198802083459441</v>
      </c>
      <c r="AX42">
        <f t="shared" si="13"/>
        <v>-4.8777506866838199E-5</v>
      </c>
      <c r="AY42">
        <f t="shared" si="14"/>
        <v>4.5720305048583638</v>
      </c>
      <c r="AZ42">
        <f t="shared" si="15"/>
        <v>46.4220618955056</v>
      </c>
      <c r="BA42">
        <f t="shared" si="16"/>
        <v>18.956386541501693</v>
      </c>
      <c r="BB42">
        <f t="shared" si="17"/>
        <v>31.587944030761719</v>
      </c>
      <c r="BC42">
        <f t="shared" si="18"/>
        <v>4.6648400242568311</v>
      </c>
      <c r="BD42">
        <f t="shared" si="19"/>
        <v>3.0913002848328121E-2</v>
      </c>
      <c r="BE42">
        <f t="shared" si="20"/>
        <v>2.7050479971722234</v>
      </c>
      <c r="BF42">
        <f t="shared" si="21"/>
        <v>1.9597920270846076</v>
      </c>
      <c r="BG42">
        <f t="shared" si="22"/>
        <v>1.9339128552793662E-2</v>
      </c>
      <c r="BH42">
        <f t="shared" si="23"/>
        <v>39.749529571551484</v>
      </c>
      <c r="BI42">
        <f t="shared" si="24"/>
        <v>0.80843578073776046</v>
      </c>
      <c r="BJ42">
        <f t="shared" si="25"/>
        <v>57.880859366611901</v>
      </c>
      <c r="BK42">
        <f t="shared" si="26"/>
        <v>498.77355071519821</v>
      </c>
      <c r="BL42">
        <f t="shared" si="27"/>
        <v>1.8275203097701117E-3</v>
      </c>
    </row>
    <row r="43" spans="1:64" x14ac:dyDescent="0.2">
      <c r="A43" s="1">
        <v>30</v>
      </c>
      <c r="B43" s="1" t="s">
        <v>143</v>
      </c>
      <c r="C43" s="1" t="s">
        <v>82</v>
      </c>
      <c r="D43" s="1" t="s">
        <v>144</v>
      </c>
      <c r="E43" s="1" t="s">
        <v>85</v>
      </c>
      <c r="F43" s="1" t="s">
        <v>85</v>
      </c>
      <c r="G43" s="1">
        <v>4007.499998931773</v>
      </c>
      <c r="H43" s="1">
        <v>0</v>
      </c>
      <c r="I43">
        <f t="shared" si="0"/>
        <v>0.3089193795510477</v>
      </c>
      <c r="J43">
        <f t="shared" si="1"/>
        <v>2.4033265992070535E-2</v>
      </c>
      <c r="K43">
        <f t="shared" si="2"/>
        <v>463.87620897137674</v>
      </c>
      <c r="L43">
        <f t="shared" si="3"/>
        <v>0.47204978105267692</v>
      </c>
      <c r="M43">
        <f t="shared" si="4"/>
        <v>1.8727006883755162</v>
      </c>
      <c r="N43">
        <f t="shared" si="5"/>
        <v>31.232336044311523</v>
      </c>
      <c r="O43" s="1">
        <v>2</v>
      </c>
      <c r="P43">
        <f t="shared" si="6"/>
        <v>4.644859790802002</v>
      </c>
      <c r="Q43" s="1">
        <v>0</v>
      </c>
      <c r="R43">
        <f t="shared" si="7"/>
        <v>4.644859790802002</v>
      </c>
      <c r="S43" s="1">
        <v>31.937599182128906</v>
      </c>
      <c r="T43" s="1">
        <v>31.232336044311523</v>
      </c>
      <c r="U43" s="1">
        <v>31.989028930664062</v>
      </c>
      <c r="V43" s="1">
        <v>499.95999145507812</v>
      </c>
      <c r="W43" s="1">
        <v>499.7420654296875</v>
      </c>
      <c r="X43" s="1">
        <v>27.218448638916016</v>
      </c>
      <c r="Y43" s="1">
        <v>27.402091979980469</v>
      </c>
      <c r="Z43" s="1">
        <v>56.3380126953125</v>
      </c>
      <c r="AA43" s="1">
        <v>56.718128204345703</v>
      </c>
      <c r="AB43" s="1">
        <v>500.0068359375</v>
      </c>
      <c r="AC43" s="1">
        <v>113.60655212402344</v>
      </c>
      <c r="AD43" s="1">
        <v>0.10991425067186356</v>
      </c>
      <c r="AE43" s="1">
        <v>98.488349914550781</v>
      </c>
      <c r="AF43" s="1">
        <v>-2.1098189353942871</v>
      </c>
      <c r="AG43" s="1">
        <v>0.2186393141746521</v>
      </c>
      <c r="AH43" s="1">
        <v>4.9719881266355515E-2</v>
      </c>
      <c r="AI43" s="1">
        <v>1.5597011661157012E-3</v>
      </c>
      <c r="AJ43" s="1">
        <v>4.615585133433342E-2</v>
      </c>
      <c r="AK43" s="1">
        <v>2.9089841991662979E-3</v>
      </c>
      <c r="AL43" s="1">
        <v>0.5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8"/>
        <v>2.5000341796874999</v>
      </c>
      <c r="AT43">
        <f t="shared" si="9"/>
        <v>4.720497810526769E-4</v>
      </c>
      <c r="AU43">
        <f t="shared" si="10"/>
        <v>304.3823360443115</v>
      </c>
      <c r="AV43">
        <f t="shared" si="11"/>
        <v>305.08759918212888</v>
      </c>
      <c r="AW43">
        <f t="shared" si="12"/>
        <v>18.177047933555059</v>
      </c>
      <c r="AX43">
        <f t="shared" si="13"/>
        <v>2.2699011773754888E-2</v>
      </c>
      <c r="AY43">
        <f t="shared" si="14"/>
        <v>4.5714875116905382</v>
      </c>
      <c r="AZ43">
        <f t="shared" si="15"/>
        <v>46.416530642018017</v>
      </c>
      <c r="BA43">
        <f t="shared" si="16"/>
        <v>19.014438662037549</v>
      </c>
      <c r="BB43">
        <f t="shared" si="17"/>
        <v>31.584967613220215</v>
      </c>
      <c r="BC43">
        <f t="shared" si="18"/>
        <v>4.6640518329728948</v>
      </c>
      <c r="BD43">
        <f t="shared" si="19"/>
        <v>2.3909554039961218E-2</v>
      </c>
      <c r="BE43">
        <f t="shared" si="20"/>
        <v>2.6987868233150221</v>
      </c>
      <c r="BF43">
        <f t="shared" si="21"/>
        <v>1.9652650096578728</v>
      </c>
      <c r="BG43">
        <f t="shared" si="22"/>
        <v>1.4954536995350468E-2</v>
      </c>
      <c r="BH43">
        <f t="shared" si="23"/>
        <v>45.686402386208236</v>
      </c>
      <c r="BI43">
        <f t="shared" si="24"/>
        <v>0.92823126380711496</v>
      </c>
      <c r="BJ43">
        <f t="shared" si="25"/>
        <v>57.684221905657161</v>
      </c>
      <c r="BK43">
        <f t="shared" si="26"/>
        <v>499.65227990737321</v>
      </c>
      <c r="BL43">
        <f t="shared" si="27"/>
        <v>3.5664350504482917E-4</v>
      </c>
    </row>
    <row r="44" spans="1:64" x14ac:dyDescent="0.2">
      <c r="A44" s="1">
        <v>31</v>
      </c>
      <c r="B44" s="1" t="s">
        <v>145</v>
      </c>
      <c r="C44" s="1" t="s">
        <v>82</v>
      </c>
      <c r="D44" s="1" t="s">
        <v>144</v>
      </c>
      <c r="E44" s="1" t="s">
        <v>85</v>
      </c>
      <c r="F44" s="1" t="s">
        <v>85</v>
      </c>
      <c r="G44" s="1">
        <v>4088.499998931773</v>
      </c>
      <c r="H44" s="1">
        <v>0</v>
      </c>
      <c r="I44">
        <f t="shared" si="0"/>
        <v>-1.1994092543823178</v>
      </c>
      <c r="J44">
        <f t="shared" si="1"/>
        <v>2.4502168628776997E-3</v>
      </c>
      <c r="K44">
        <f t="shared" si="2"/>
        <v>1256.2548639386173</v>
      </c>
      <c r="L44">
        <f t="shared" si="3"/>
        <v>4.8626030814187739E-2</v>
      </c>
      <c r="M44">
        <f t="shared" si="4"/>
        <v>1.8836239293164718</v>
      </c>
      <c r="N44">
        <f t="shared" si="5"/>
        <v>31.210426330566406</v>
      </c>
      <c r="O44" s="1">
        <v>2</v>
      </c>
      <c r="P44">
        <f t="shared" si="6"/>
        <v>4.644859790802002</v>
      </c>
      <c r="Q44" s="1">
        <v>0</v>
      </c>
      <c r="R44">
        <f t="shared" si="7"/>
        <v>4.644859790802002</v>
      </c>
      <c r="S44" s="1">
        <v>31.894678115844727</v>
      </c>
      <c r="T44" s="1">
        <v>31.210426330566406</v>
      </c>
      <c r="U44" s="1">
        <v>31.951520919799805</v>
      </c>
      <c r="V44" s="1">
        <v>500.1177978515625</v>
      </c>
      <c r="W44" s="1">
        <v>500.58782958984375</v>
      </c>
      <c r="X44" s="1">
        <v>27.214544296264648</v>
      </c>
      <c r="Y44" s="1">
        <v>27.233465194702148</v>
      </c>
      <c r="Z44" s="1">
        <v>56.466747283935547</v>
      </c>
      <c r="AA44" s="1">
        <v>56.506004333496094</v>
      </c>
      <c r="AB44" s="1">
        <v>499.99502563476562</v>
      </c>
      <c r="AC44" s="1">
        <v>113.58625793457031</v>
      </c>
      <c r="AD44" s="1">
        <v>0.19983649253845215</v>
      </c>
      <c r="AE44" s="1">
        <v>98.48785400390625</v>
      </c>
      <c r="AF44" s="1">
        <v>-2.0950179100036621</v>
      </c>
      <c r="AG44" s="1">
        <v>0.22065958380699158</v>
      </c>
      <c r="AH44" s="1">
        <v>0.10956626385450363</v>
      </c>
      <c r="AI44" s="1">
        <v>2.5508955586701632E-3</v>
      </c>
      <c r="AJ44" s="1">
        <v>8.2079246640205383E-2</v>
      </c>
      <c r="AK44" s="1">
        <v>1.6885570948943496E-3</v>
      </c>
      <c r="AL44" s="1">
        <v>0.5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8"/>
        <v>2.4999751281738281</v>
      </c>
      <c r="AT44">
        <f t="shared" si="9"/>
        <v>4.8626030814187741E-5</v>
      </c>
      <c r="AU44">
        <f t="shared" si="10"/>
        <v>304.36042633056638</v>
      </c>
      <c r="AV44">
        <f t="shared" si="11"/>
        <v>305.0446781158447</v>
      </c>
      <c r="AW44">
        <f t="shared" si="12"/>
        <v>18.173800863315137</v>
      </c>
      <c r="AX44">
        <f t="shared" si="13"/>
        <v>9.2818928036726422E-2</v>
      </c>
      <c r="AY44">
        <f t="shared" si="14"/>
        <v>4.5657894734327593</v>
      </c>
      <c r="AZ44">
        <f t="shared" si="15"/>
        <v>46.358909122455543</v>
      </c>
      <c r="BA44">
        <f t="shared" si="16"/>
        <v>19.125443927753395</v>
      </c>
      <c r="BB44">
        <f t="shared" si="17"/>
        <v>31.552552223205566</v>
      </c>
      <c r="BC44">
        <f t="shared" si="18"/>
        <v>4.6554753521621697</v>
      </c>
      <c r="BD44">
        <f t="shared" si="19"/>
        <v>2.448925026812271E-3</v>
      </c>
      <c r="BE44">
        <f t="shared" si="20"/>
        <v>2.6821655441162875</v>
      </c>
      <c r="BF44">
        <f t="shared" si="21"/>
        <v>1.9733098080458822</v>
      </c>
      <c r="BG44">
        <f t="shared" si="22"/>
        <v>1.5306941527541277E-3</v>
      </c>
      <c r="BH44">
        <f t="shared" si="23"/>
        <v>123.72584563128365</v>
      </c>
      <c r="BI44">
        <f t="shared" si="24"/>
        <v>2.5095593414005464</v>
      </c>
      <c r="BJ44">
        <f t="shared" si="25"/>
        <v>57.19139373857891</v>
      </c>
      <c r="BK44">
        <f t="shared" si="26"/>
        <v>500.93643053074243</v>
      </c>
      <c r="BL44">
        <f t="shared" si="27"/>
        <v>-1.3693531302643954E-3</v>
      </c>
    </row>
    <row r="45" spans="1:64" x14ac:dyDescent="0.2">
      <c r="A45" s="1">
        <v>32</v>
      </c>
      <c r="B45" s="1" t="s">
        <v>146</v>
      </c>
      <c r="C45" s="1" t="s">
        <v>92</v>
      </c>
      <c r="D45" s="1" t="s">
        <v>147</v>
      </c>
      <c r="E45" s="1" t="s">
        <v>85</v>
      </c>
      <c r="F45" s="1" t="s">
        <v>85</v>
      </c>
      <c r="G45" s="1">
        <v>4229.9999989662319</v>
      </c>
      <c r="H45" s="1">
        <v>0</v>
      </c>
      <c r="I45">
        <f t="shared" si="0"/>
        <v>2.0280859675700129</v>
      </c>
      <c r="J45">
        <f t="shared" si="1"/>
        <v>1.9512242339143573E-2</v>
      </c>
      <c r="K45">
        <f t="shared" si="2"/>
        <v>319.22719151455237</v>
      </c>
      <c r="L45">
        <f t="shared" si="3"/>
        <v>0.38420786151241793</v>
      </c>
      <c r="M45">
        <f t="shared" si="4"/>
        <v>1.8755896696402394</v>
      </c>
      <c r="N45">
        <f t="shared" si="5"/>
        <v>31.229091644287109</v>
      </c>
      <c r="O45" s="1">
        <v>2</v>
      </c>
      <c r="P45">
        <f t="shared" si="6"/>
        <v>4.644859790802002</v>
      </c>
      <c r="Q45" s="1">
        <v>0</v>
      </c>
      <c r="R45">
        <f t="shared" si="7"/>
        <v>4.644859790802002</v>
      </c>
      <c r="S45" s="1">
        <v>31.903493881225586</v>
      </c>
      <c r="T45" s="1">
        <v>31.229091644287109</v>
      </c>
      <c r="U45" s="1">
        <v>31.958122253417969</v>
      </c>
      <c r="V45" s="1">
        <v>499.95245361328125</v>
      </c>
      <c r="W45" s="1">
        <v>499.06451416015625</v>
      </c>
      <c r="X45" s="1">
        <v>27.214971542358398</v>
      </c>
      <c r="Y45" s="1">
        <v>27.364450454711914</v>
      </c>
      <c r="Z45" s="1">
        <v>56.439186096191406</v>
      </c>
      <c r="AA45" s="1">
        <v>56.749179840087891</v>
      </c>
      <c r="AB45" s="1">
        <v>499.99591064453125</v>
      </c>
      <c r="AC45" s="1">
        <v>113.87630462646484</v>
      </c>
      <c r="AD45" s="1">
        <v>0.11536477506160736</v>
      </c>
      <c r="AE45" s="1">
        <v>98.487403869628906</v>
      </c>
      <c r="AF45" s="1">
        <v>-2.1365416049957275</v>
      </c>
      <c r="AG45" s="1">
        <v>0.22107157111167908</v>
      </c>
      <c r="AH45" s="1">
        <v>0.17924858629703522</v>
      </c>
      <c r="AI45" s="1">
        <v>3.8190134800970554E-3</v>
      </c>
      <c r="AJ45" s="1">
        <v>0.17597666382789612</v>
      </c>
      <c r="AK45" s="1">
        <v>3.3896067179739475E-3</v>
      </c>
      <c r="AL45" s="1">
        <v>0.75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8"/>
        <v>2.4999795532226559</v>
      </c>
      <c r="AT45">
        <f t="shared" si="9"/>
        <v>3.8420786151241795E-4</v>
      </c>
      <c r="AU45">
        <f t="shared" si="10"/>
        <v>304.37909164428709</v>
      </c>
      <c r="AV45">
        <f t="shared" si="11"/>
        <v>305.05349388122556</v>
      </c>
      <c r="AW45">
        <f t="shared" si="12"/>
        <v>18.220208332980974</v>
      </c>
      <c r="AX45">
        <f t="shared" si="13"/>
        <v>3.6178131415842515E-2</v>
      </c>
      <c r="AY45">
        <f t="shared" si="14"/>
        <v>4.5706433532439021</v>
      </c>
      <c r="AZ45">
        <f t="shared" si="15"/>
        <v>46.408405274792472</v>
      </c>
      <c r="BA45">
        <f t="shared" si="16"/>
        <v>19.043954820080558</v>
      </c>
      <c r="BB45">
        <f t="shared" si="17"/>
        <v>31.566292762756348</v>
      </c>
      <c r="BC45">
        <f t="shared" si="18"/>
        <v>4.6591091530070745</v>
      </c>
      <c r="BD45">
        <f t="shared" si="19"/>
        <v>1.9430617717780541E-2</v>
      </c>
      <c r="BE45">
        <f t="shared" si="20"/>
        <v>2.6950536836036627</v>
      </c>
      <c r="BF45">
        <f t="shared" si="21"/>
        <v>1.9640554694034118</v>
      </c>
      <c r="BG45">
        <f t="shared" si="22"/>
        <v>1.2151443252087063E-2</v>
      </c>
      <c r="BH45">
        <f t="shared" si="23"/>
        <v>31.439857336861092</v>
      </c>
      <c r="BI45">
        <f t="shared" si="24"/>
        <v>0.63965115221978741</v>
      </c>
      <c r="BJ45">
        <f t="shared" si="25"/>
        <v>57.571036675369115</v>
      </c>
      <c r="BK45">
        <f t="shared" si="26"/>
        <v>498.47506341685477</v>
      </c>
      <c r="BL45">
        <f t="shared" si="27"/>
        <v>2.342324023581773E-3</v>
      </c>
    </row>
    <row r="46" spans="1:64" x14ac:dyDescent="0.2">
      <c r="A46" s="1">
        <v>33</v>
      </c>
      <c r="B46" s="1" t="s">
        <v>148</v>
      </c>
      <c r="C46" s="1" t="s">
        <v>82</v>
      </c>
      <c r="D46" s="1" t="s">
        <v>144</v>
      </c>
      <c r="E46" s="1" t="s">
        <v>85</v>
      </c>
      <c r="F46" s="1" t="s">
        <v>85</v>
      </c>
      <c r="G46" s="1">
        <v>4325.9999989662319</v>
      </c>
      <c r="H46" s="1">
        <v>0</v>
      </c>
      <c r="I46">
        <f t="shared" ref="I46:I68" si="28">(V46-W46*(1000-X46)/(1000-Y46))*AS46</f>
        <v>0.32816341093021845</v>
      </c>
      <c r="J46">
        <f t="shared" ref="J46:J68" si="29">IF(BD46&lt;&gt;0,1/(1/BD46-1/R46),0)</f>
        <v>3.2988501515494532E-2</v>
      </c>
      <c r="K46">
        <f t="shared" ref="K46:K68" si="30">((BG46-AT46/2)*W46-I46)/(BG46+AT46/2)</f>
        <v>468.66756923526356</v>
      </c>
      <c r="L46">
        <f t="shared" ref="L46:L68" si="31">AT46*1000</f>
        <v>0.63021267144240678</v>
      </c>
      <c r="M46">
        <f t="shared" ref="M46:M68" si="32">(AY46-BE46)</f>
        <v>1.8254099225315814</v>
      </c>
      <c r="N46">
        <f t="shared" ref="N46:N68" si="33">(T46+AX46*H46)</f>
        <v>31.032201766967773</v>
      </c>
      <c r="O46" s="1">
        <v>2</v>
      </c>
      <c r="P46">
        <f t="shared" ref="P46:P77" si="34">(O46*AM46+AN46)</f>
        <v>4.644859790802002</v>
      </c>
      <c r="Q46" s="1">
        <v>0</v>
      </c>
      <c r="R46">
        <f t="shared" ref="R46:R77" si="35">P46*(Q46+1)*(Q46+1)/(Q46*Q46+1)</f>
        <v>4.644859790802002</v>
      </c>
      <c r="S46" s="1">
        <v>31.811952590942383</v>
      </c>
      <c r="T46" s="1">
        <v>31.032201766967773</v>
      </c>
      <c r="U46" s="1">
        <v>31.866594314575195</v>
      </c>
      <c r="V46" s="1">
        <v>499.8258056640625</v>
      </c>
      <c r="W46" s="1">
        <v>499.568603515625</v>
      </c>
      <c r="X46" s="1">
        <v>27.112052917480469</v>
      </c>
      <c r="Y46" s="1">
        <v>27.357244491577148</v>
      </c>
      <c r="Z46" s="1">
        <v>56.516330718994141</v>
      </c>
      <c r="AA46" s="1">
        <v>57.027446746826172</v>
      </c>
      <c r="AB46" s="1">
        <v>499.99417114257812</v>
      </c>
      <c r="AC46" s="1">
        <v>114.39109039306641</v>
      </c>
      <c r="AD46" s="1">
        <v>0.12566390633583069</v>
      </c>
      <c r="AE46" s="1">
        <v>98.484268188476562</v>
      </c>
      <c r="AF46" s="1">
        <v>-2.1593794822692871</v>
      </c>
      <c r="AG46" s="1">
        <v>0.21720537543296814</v>
      </c>
      <c r="AH46" s="1">
        <v>8.4800243377685547E-2</v>
      </c>
      <c r="AI46" s="1">
        <v>7.5068138539791107E-3</v>
      </c>
      <c r="AJ46" s="1">
        <v>8.4177568554878235E-2</v>
      </c>
      <c r="AK46" s="1">
        <v>8.4308302029967308E-3</v>
      </c>
      <c r="AL46" s="1">
        <v>0.5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ref="AS46:AS68" si="36">AB46*0.000001/(O46*0.0001)</f>
        <v>2.4999708557128906</v>
      </c>
      <c r="AT46">
        <f t="shared" ref="AT46:AT77" si="37">(Y46-X46)/(1000-Y46)*AS46</f>
        <v>6.3021267144240678E-4</v>
      </c>
      <c r="AU46">
        <f t="shared" ref="AU46:AU68" si="38">(T46+273.15)</f>
        <v>304.18220176696775</v>
      </c>
      <c r="AV46">
        <f t="shared" ref="AV46:AV68" si="39">(S46+273.15)</f>
        <v>304.96195259094236</v>
      </c>
      <c r="AW46">
        <f t="shared" ref="AW46:AW68" si="40">(AC46*AO46+AD46*AP46)*AQ46</f>
        <v>18.302574053796206</v>
      </c>
      <c r="AX46">
        <f t="shared" ref="AX46:AX77" si="41">((AW46+0.00000010773*(AV46^4-AU46^4))-AT46*44100)/(P46*0.92*2*29.3+0.00000043092*AU46^3)</f>
        <v>1.3833914223666429E-5</v>
      </c>
      <c r="AY46">
        <f t="shared" ref="AY46:AY68" si="42">0.61365*EXP(17.502*N46/(240.97+N46))</f>
        <v>4.5196681259377884</v>
      </c>
      <c r="AZ46">
        <f t="shared" ref="AZ46:AZ77" si="43">AY46*1000/AE46</f>
        <v>45.892285225577027</v>
      </c>
      <c r="BA46">
        <f t="shared" ref="BA46:BA77" si="44">(AZ46-Y46)</f>
        <v>18.535040733999878</v>
      </c>
      <c r="BB46">
        <f t="shared" ref="BB46:BB68" si="45">IF(H46,T46,(S46+T46)/2)</f>
        <v>31.422077178955078</v>
      </c>
      <c r="BC46">
        <f t="shared" ref="BC46:BC77" si="46">0.61365*EXP(17.502*BB46/(240.97+BB46))</f>
        <v>4.6210929233916378</v>
      </c>
      <c r="BD46">
        <f t="shared" ref="BD46:BD68" si="47">IF(BA46&lt;&gt;0,(1000-(AZ46+Y46)/2)/BA46*AT46,0)</f>
        <v>3.2755864378880888E-2</v>
      </c>
      <c r="BE46">
        <f t="shared" ref="BE46:BE68" si="48">Y46*AE46/1000</f>
        <v>2.694258203406207</v>
      </c>
      <c r="BF46">
        <f t="shared" ref="BF46:BF77" si="49">(BC46-BE46)</f>
        <v>1.9268347199854308</v>
      </c>
      <c r="BG46">
        <f t="shared" ref="BG46:BG68" si="50">1/(1.6/J46+1.37/R46)</f>
        <v>2.0493189894324342E-2</v>
      </c>
      <c r="BH46">
        <f t="shared" ref="BH46:BH68" si="51">K46*AE46*0.001</f>
        <v>46.156382579807108</v>
      </c>
      <c r="BI46">
        <f t="shared" ref="BI46:BI68" si="52">K46/W46</f>
        <v>0.93814456300315729</v>
      </c>
      <c r="BJ46">
        <f t="shared" ref="BJ46:BJ68" si="53">(1-AT46*AE46/AY46/J46)*100</f>
        <v>58.372065877833165</v>
      </c>
      <c r="BK46">
        <f t="shared" ref="BK46:BK68" si="54">(W46-I46/(R46/1.35))</f>
        <v>499.47322483366065</v>
      </c>
      <c r="BL46">
        <f t="shared" ref="BL46:BL77" si="55">I46*BJ46/100/BK46</f>
        <v>3.8351557779483624E-4</v>
      </c>
    </row>
    <row r="47" spans="1:64" x14ac:dyDescent="0.2">
      <c r="A47" s="1">
        <v>34</v>
      </c>
      <c r="B47" s="1" t="s">
        <v>149</v>
      </c>
      <c r="C47" s="1" t="s">
        <v>92</v>
      </c>
      <c r="D47" s="1" t="s">
        <v>150</v>
      </c>
      <c r="E47" s="1" t="s">
        <v>85</v>
      </c>
      <c r="F47" s="1" t="s">
        <v>85</v>
      </c>
      <c r="G47" s="1">
        <v>4420.9999988973141</v>
      </c>
      <c r="H47" s="1">
        <v>0</v>
      </c>
      <c r="I47">
        <f t="shared" si="28"/>
        <v>0.46018012326081059</v>
      </c>
      <c r="J47">
        <f t="shared" si="29"/>
        <v>4.0339374550050357E-2</v>
      </c>
      <c r="K47">
        <f t="shared" si="30"/>
        <v>466.90731684469165</v>
      </c>
      <c r="L47">
        <f t="shared" si="31"/>
        <v>0.75286352374165288</v>
      </c>
      <c r="M47">
        <f t="shared" si="32"/>
        <v>1.7867981910608441</v>
      </c>
      <c r="N47">
        <f t="shared" si="33"/>
        <v>30.81132698059082</v>
      </c>
      <c r="O47" s="1">
        <v>2</v>
      </c>
      <c r="P47">
        <f t="shared" si="34"/>
        <v>4.644859790802002</v>
      </c>
      <c r="Q47" s="1">
        <v>0</v>
      </c>
      <c r="R47">
        <f t="shared" si="35"/>
        <v>4.644859790802002</v>
      </c>
      <c r="S47" s="1">
        <v>31.624330520629883</v>
      </c>
      <c r="T47" s="1">
        <v>30.81132698059082</v>
      </c>
      <c r="U47" s="1">
        <v>31.744483947753906</v>
      </c>
      <c r="V47" s="1">
        <v>500.17138671875</v>
      </c>
      <c r="W47" s="1">
        <v>499.8367919921875</v>
      </c>
      <c r="X47" s="1">
        <v>26.881685256958008</v>
      </c>
      <c r="Y47" s="1">
        <v>27.174646377563477</v>
      </c>
      <c r="Z47" s="1">
        <v>56.635604858398438</v>
      </c>
      <c r="AA47" s="1">
        <v>57.252830505371094</v>
      </c>
      <c r="AB47" s="1">
        <v>500.00131225585938</v>
      </c>
      <c r="AC47" s="1">
        <v>114.57419586181641</v>
      </c>
      <c r="AD47" s="1">
        <v>6.4173579216003418E-2</v>
      </c>
      <c r="AE47" s="1">
        <v>98.484260559082031</v>
      </c>
      <c r="AF47" s="1">
        <v>-2.2535324096679688</v>
      </c>
      <c r="AG47" s="1">
        <v>0.21650223433971405</v>
      </c>
      <c r="AH47" s="1">
        <v>9.9336877465248108E-2</v>
      </c>
      <c r="AI47" s="1">
        <v>6.7962897010147572E-3</v>
      </c>
      <c r="AJ47" s="1">
        <v>5.4688509553670883E-2</v>
      </c>
      <c r="AK47" s="1">
        <v>8.1298826262354851E-3</v>
      </c>
      <c r="AL47" s="1">
        <v>0.5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36"/>
        <v>2.5000065612792963</v>
      </c>
      <c r="AT47">
        <f t="shared" si="37"/>
        <v>7.528635237416529E-4</v>
      </c>
      <c r="AU47">
        <f t="shared" si="38"/>
        <v>303.9613269805908</v>
      </c>
      <c r="AV47">
        <f t="shared" si="39"/>
        <v>304.77433052062986</v>
      </c>
      <c r="AW47">
        <f t="shared" si="40"/>
        <v>18.33187092814137</v>
      </c>
      <c r="AX47">
        <f t="shared" si="41"/>
        <v>-1.9012292481992123E-2</v>
      </c>
      <c r="AY47">
        <f t="shared" si="42"/>
        <v>4.4630731455097203</v>
      </c>
      <c r="AZ47">
        <f t="shared" si="43"/>
        <v>45.317628625868217</v>
      </c>
      <c r="BA47">
        <f t="shared" si="44"/>
        <v>18.14298224830474</v>
      </c>
      <c r="BB47">
        <f t="shared" si="45"/>
        <v>31.217828750610352</v>
      </c>
      <c r="BC47">
        <f t="shared" si="46"/>
        <v>4.5677139214454572</v>
      </c>
      <c r="BD47">
        <f t="shared" si="47"/>
        <v>3.9992054173336559E-2</v>
      </c>
      <c r="BE47">
        <f t="shared" si="48"/>
        <v>2.6762749544488762</v>
      </c>
      <c r="BF47">
        <f t="shared" si="49"/>
        <v>1.891438966996581</v>
      </c>
      <c r="BG47">
        <f t="shared" si="50"/>
        <v>2.5026008089630538E-2</v>
      </c>
      <c r="BH47">
        <f t="shared" si="51"/>
        <v>45.983021849074483</v>
      </c>
      <c r="BI47">
        <f t="shared" si="52"/>
        <v>0.93411954526946761</v>
      </c>
      <c r="BJ47">
        <f t="shared" si="53"/>
        <v>58.816816054764644</v>
      </c>
      <c r="BK47">
        <f t="shared" si="54"/>
        <v>499.70304346276316</v>
      </c>
      <c r="BL47">
        <f t="shared" si="55"/>
        <v>5.4164828523616828E-4</v>
      </c>
    </row>
    <row r="48" spans="1:64" x14ac:dyDescent="0.2">
      <c r="A48" s="1">
        <v>35</v>
      </c>
      <c r="B48" s="1" t="s">
        <v>151</v>
      </c>
      <c r="C48" s="1" t="s">
        <v>82</v>
      </c>
      <c r="D48" s="1" t="s">
        <v>152</v>
      </c>
      <c r="E48" s="1" t="s">
        <v>153</v>
      </c>
      <c r="F48" s="1" t="s">
        <v>85</v>
      </c>
      <c r="G48" s="1">
        <v>4519.9999989662319</v>
      </c>
      <c r="H48" s="1">
        <v>0</v>
      </c>
      <c r="I48">
        <f t="shared" si="28"/>
        <v>-0.3300745517644646</v>
      </c>
      <c r="J48">
        <f t="shared" si="29"/>
        <v>2.8775289904567021E-2</v>
      </c>
      <c r="K48">
        <f t="shared" si="30"/>
        <v>503.42864030241356</v>
      </c>
      <c r="L48">
        <f t="shared" si="31"/>
        <v>0.54067206168517679</v>
      </c>
      <c r="M48">
        <f t="shared" si="32"/>
        <v>1.7948316078538715</v>
      </c>
      <c r="N48">
        <f t="shared" si="33"/>
        <v>30.748950958251953</v>
      </c>
      <c r="O48" s="1">
        <v>2</v>
      </c>
      <c r="P48">
        <f t="shared" si="34"/>
        <v>4.644859790802002</v>
      </c>
      <c r="Q48" s="1">
        <v>0</v>
      </c>
      <c r="R48">
        <f t="shared" si="35"/>
        <v>4.644859790802002</v>
      </c>
      <c r="S48" s="1">
        <v>31.529363632202148</v>
      </c>
      <c r="T48" s="1">
        <v>30.748950958251953</v>
      </c>
      <c r="U48" s="1">
        <v>31.653511047363281</v>
      </c>
      <c r="V48" s="1">
        <v>500.11947631835938</v>
      </c>
      <c r="W48" s="1">
        <v>500.14334106445312</v>
      </c>
      <c r="X48" s="1">
        <v>26.721281051635742</v>
      </c>
      <c r="Y48" s="1">
        <v>26.931728363037109</v>
      </c>
      <c r="Z48" s="1">
        <v>56.602447509765625</v>
      </c>
      <c r="AA48" s="1">
        <v>57.048229217529297</v>
      </c>
      <c r="AB48" s="1">
        <v>499.992919921875</v>
      </c>
      <c r="AC48" s="1">
        <v>114.59530639648438</v>
      </c>
      <c r="AD48" s="1">
        <v>9.8922409117221832E-2</v>
      </c>
      <c r="AE48" s="1">
        <v>98.484992980957031</v>
      </c>
      <c r="AF48" s="1">
        <v>-2.2104003429412842</v>
      </c>
      <c r="AG48" s="1">
        <v>0.21973490715026855</v>
      </c>
      <c r="AH48" s="1">
        <v>3.234926238656044E-2</v>
      </c>
      <c r="AI48" s="1">
        <v>6.8119298666715622E-3</v>
      </c>
      <c r="AJ48" s="1">
        <v>4.2188018560409546E-2</v>
      </c>
      <c r="AK48" s="1">
        <v>5.1602460443973541E-3</v>
      </c>
      <c r="AL48" s="1">
        <v>0.5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36"/>
        <v>2.4999645996093749</v>
      </c>
      <c r="AT48">
        <f t="shared" si="37"/>
        <v>5.4067206168517679E-4</v>
      </c>
      <c r="AU48">
        <f t="shared" si="38"/>
        <v>303.89895095825193</v>
      </c>
      <c r="AV48">
        <f t="shared" si="39"/>
        <v>304.67936363220213</v>
      </c>
      <c r="AW48">
        <f t="shared" si="40"/>
        <v>18.335248613612748</v>
      </c>
      <c r="AX48">
        <f t="shared" si="41"/>
        <v>1.5110590138101298E-2</v>
      </c>
      <c r="AY48">
        <f t="shared" si="42"/>
        <v>4.4472026866526226</v>
      </c>
      <c r="AZ48">
        <f t="shared" si="43"/>
        <v>45.156145642539975</v>
      </c>
      <c r="BA48">
        <f t="shared" si="44"/>
        <v>18.224417279502866</v>
      </c>
      <c r="BB48">
        <f t="shared" si="45"/>
        <v>31.139157295227051</v>
      </c>
      <c r="BC48">
        <f t="shared" si="46"/>
        <v>4.5472973660266787</v>
      </c>
      <c r="BD48">
        <f t="shared" si="47"/>
        <v>2.8598122176493841E-2</v>
      </c>
      <c r="BE48">
        <f t="shared" si="48"/>
        <v>2.6523710787987511</v>
      </c>
      <c r="BF48">
        <f t="shared" si="49"/>
        <v>1.8949262872279276</v>
      </c>
      <c r="BG48">
        <f t="shared" si="50"/>
        <v>1.7889659784355309E-2</v>
      </c>
      <c r="BH48">
        <f t="shared" si="51"/>
        <v>49.580166106595939</v>
      </c>
      <c r="BI48">
        <f t="shared" si="52"/>
        <v>1.0065687153426222</v>
      </c>
      <c r="BJ48">
        <f t="shared" si="53"/>
        <v>58.390034483889686</v>
      </c>
      <c r="BK48">
        <f t="shared" si="54"/>
        <v>500.23927520777528</v>
      </c>
      <c r="BL48">
        <f t="shared" si="55"/>
        <v>-3.8527691476796612E-4</v>
      </c>
    </row>
    <row r="49" spans="1:64" x14ac:dyDescent="0.2">
      <c r="A49" s="1">
        <v>36</v>
      </c>
      <c r="B49" s="1" t="s">
        <v>154</v>
      </c>
      <c r="C49" s="1" t="s">
        <v>82</v>
      </c>
      <c r="D49" s="1" t="s">
        <v>155</v>
      </c>
      <c r="E49" s="1" t="s">
        <v>153</v>
      </c>
      <c r="F49" s="1" t="s">
        <v>85</v>
      </c>
      <c r="G49" s="1">
        <v>4607.9999989662319</v>
      </c>
      <c r="H49" s="1">
        <v>0</v>
      </c>
      <c r="I49">
        <f t="shared" si="28"/>
        <v>1.148067574496884</v>
      </c>
      <c r="J49">
        <f t="shared" si="29"/>
        <v>3.5375306776551395E-2</v>
      </c>
      <c r="K49">
        <f t="shared" si="30"/>
        <v>432.95869330008878</v>
      </c>
      <c r="L49">
        <f t="shared" si="31"/>
        <v>0.66417351713662387</v>
      </c>
      <c r="M49">
        <f t="shared" si="32"/>
        <v>1.7960511351846478</v>
      </c>
      <c r="N49">
        <f t="shared" si="33"/>
        <v>30.742317199707031</v>
      </c>
      <c r="O49" s="1">
        <v>2</v>
      </c>
      <c r="P49">
        <f t="shared" si="34"/>
        <v>4.644859790802002</v>
      </c>
      <c r="Q49" s="1">
        <v>0</v>
      </c>
      <c r="R49">
        <f t="shared" si="35"/>
        <v>4.644859790802002</v>
      </c>
      <c r="S49" s="1">
        <v>31.508388519287109</v>
      </c>
      <c r="T49" s="1">
        <v>30.742317199707031</v>
      </c>
      <c r="U49" s="1">
        <v>31.611049652099609</v>
      </c>
      <c r="V49" s="1">
        <v>499.90963745117188</v>
      </c>
      <c r="W49" s="1">
        <v>499.3177490234375</v>
      </c>
      <c r="X49" s="1">
        <v>26.643442153930664</v>
      </c>
      <c r="Y49" s="1">
        <v>26.901968002319336</v>
      </c>
      <c r="Z49" s="1">
        <v>56.505409240722656</v>
      </c>
      <c r="AA49" s="1">
        <v>57.053691864013672</v>
      </c>
      <c r="AB49" s="1">
        <v>499.9932861328125</v>
      </c>
      <c r="AC49" s="1">
        <v>114.18052673339844</v>
      </c>
      <c r="AD49" s="1">
        <v>7.127031683921814E-2</v>
      </c>
      <c r="AE49" s="1">
        <v>98.485977172851562</v>
      </c>
      <c r="AF49" s="1">
        <v>-2.1877791881561279</v>
      </c>
      <c r="AG49" s="1">
        <v>0.22387567162513733</v>
      </c>
      <c r="AH49" s="1">
        <v>7.0699460804462433E-2</v>
      </c>
      <c r="AI49" s="1">
        <v>2.7719712816178799E-3</v>
      </c>
      <c r="AJ49" s="1">
        <v>4.8832755535840988E-2</v>
      </c>
      <c r="AK49" s="1">
        <v>5.8762282133102417E-3</v>
      </c>
      <c r="AL49" s="1">
        <v>0.5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36"/>
        <v>2.4999664306640619</v>
      </c>
      <c r="AT49">
        <f t="shared" si="37"/>
        <v>6.6417351713662389E-4</v>
      </c>
      <c r="AU49">
        <f t="shared" si="38"/>
        <v>303.89231719970701</v>
      </c>
      <c r="AV49">
        <f t="shared" si="39"/>
        <v>304.65838851928709</v>
      </c>
      <c r="AW49">
        <f t="shared" si="40"/>
        <v>18.268883869002366</v>
      </c>
      <c r="AX49">
        <f t="shared" si="41"/>
        <v>-6.5579611956689257E-3</v>
      </c>
      <c r="AY49">
        <f t="shared" si="42"/>
        <v>4.4455177417658529</v>
      </c>
      <c r="AZ49">
        <f t="shared" si="43"/>
        <v>45.138585912221579</v>
      </c>
      <c r="BA49">
        <f t="shared" si="44"/>
        <v>18.236617909902243</v>
      </c>
      <c r="BB49">
        <f t="shared" si="45"/>
        <v>31.12535285949707</v>
      </c>
      <c r="BC49">
        <f t="shared" si="46"/>
        <v>4.5437230935939406</v>
      </c>
      <c r="BD49">
        <f t="shared" si="47"/>
        <v>3.5107924411468372E-2</v>
      </c>
      <c r="BE49">
        <f t="shared" si="48"/>
        <v>2.6494666065812051</v>
      </c>
      <c r="BF49">
        <f t="shared" si="49"/>
        <v>1.8942564870127354</v>
      </c>
      <c r="BG49">
        <f t="shared" si="50"/>
        <v>2.196631974985766E-2</v>
      </c>
      <c r="BH49">
        <f t="shared" si="51"/>
        <v>42.640359985140179</v>
      </c>
      <c r="BI49">
        <f t="shared" si="52"/>
        <v>0.86710054699010131</v>
      </c>
      <c r="BJ49">
        <f t="shared" si="53"/>
        <v>58.405741119048486</v>
      </c>
      <c r="BK49">
        <f t="shared" si="54"/>
        <v>498.98407022679442</v>
      </c>
      <c r="BL49">
        <f t="shared" si="55"/>
        <v>1.3438051742365677E-3</v>
      </c>
    </row>
    <row r="50" spans="1:64" x14ac:dyDescent="0.2">
      <c r="A50" s="1">
        <v>37</v>
      </c>
      <c r="B50" s="1" t="s">
        <v>156</v>
      </c>
      <c r="C50" s="1" t="s">
        <v>89</v>
      </c>
      <c r="D50" s="1" t="s">
        <v>157</v>
      </c>
      <c r="E50" s="1" t="s">
        <v>153</v>
      </c>
      <c r="F50" s="1" t="s">
        <v>85</v>
      </c>
      <c r="G50" s="1">
        <v>4701.9999989662319</v>
      </c>
      <c r="H50" s="1">
        <v>0</v>
      </c>
      <c r="I50">
        <f t="shared" si="28"/>
        <v>0.56794617285025462</v>
      </c>
      <c r="J50">
        <f t="shared" si="29"/>
        <v>2.3536499226942349E-2</v>
      </c>
      <c r="K50">
        <f t="shared" si="30"/>
        <v>446.43570013149048</v>
      </c>
      <c r="L50">
        <f t="shared" si="31"/>
        <v>0.45049103599639573</v>
      </c>
      <c r="M50">
        <f t="shared" si="32"/>
        <v>1.8261448970050411</v>
      </c>
      <c r="N50">
        <f t="shared" si="33"/>
        <v>30.832340240478516</v>
      </c>
      <c r="O50" s="1">
        <v>2</v>
      </c>
      <c r="P50">
        <f t="shared" si="34"/>
        <v>4.644859790802002</v>
      </c>
      <c r="Q50" s="1">
        <v>0</v>
      </c>
      <c r="R50">
        <f t="shared" si="35"/>
        <v>4.644859790802002</v>
      </c>
      <c r="S50" s="1">
        <v>31.553041458129883</v>
      </c>
      <c r="T50" s="1">
        <v>30.832340240478516</v>
      </c>
      <c r="U50" s="1">
        <v>31.626226425170898</v>
      </c>
      <c r="V50" s="1">
        <v>500.08029174804688</v>
      </c>
      <c r="W50" s="1">
        <v>499.7630615234375</v>
      </c>
      <c r="X50" s="1">
        <v>26.654319763183594</v>
      </c>
      <c r="Y50" s="1">
        <v>26.829679489135742</v>
      </c>
      <c r="Z50" s="1">
        <v>56.383987426757812</v>
      </c>
      <c r="AA50" s="1">
        <v>56.75494384765625</v>
      </c>
      <c r="AB50" s="1">
        <v>500.00592041015625</v>
      </c>
      <c r="AC50" s="1">
        <v>113.7882080078125</v>
      </c>
      <c r="AD50" s="1">
        <v>3.9378058165311813E-2</v>
      </c>
      <c r="AE50" s="1">
        <v>98.483688354492188</v>
      </c>
      <c r="AF50" s="1">
        <v>-2.1511764526367188</v>
      </c>
      <c r="AG50" s="1">
        <v>0.22918486595153809</v>
      </c>
      <c r="AH50" s="1">
        <v>2.0723242312669754E-2</v>
      </c>
      <c r="AI50" s="1">
        <v>1.1751040583476424E-3</v>
      </c>
      <c r="AJ50" s="1">
        <v>4.1509836912155151E-2</v>
      </c>
      <c r="AK50" s="1">
        <v>9.8639249335974455E-4</v>
      </c>
      <c r="AL50" s="1">
        <v>0.5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36"/>
        <v>2.5000296020507813</v>
      </c>
      <c r="AT50">
        <f t="shared" si="37"/>
        <v>4.5049103599639572E-4</v>
      </c>
      <c r="AU50">
        <f t="shared" si="38"/>
        <v>303.98234024047849</v>
      </c>
      <c r="AV50">
        <f t="shared" si="39"/>
        <v>304.70304145812986</v>
      </c>
      <c r="AW50">
        <f t="shared" si="40"/>
        <v>18.206112874311657</v>
      </c>
      <c r="AX50">
        <f t="shared" si="41"/>
        <v>2.7023498043560516E-2</v>
      </c>
      <c r="AY50">
        <f t="shared" si="42"/>
        <v>4.4684306904639968</v>
      </c>
      <c r="AZ50">
        <f t="shared" si="43"/>
        <v>45.372292255950789</v>
      </c>
      <c r="BA50">
        <f t="shared" si="44"/>
        <v>18.542612766815047</v>
      </c>
      <c r="BB50">
        <f t="shared" si="45"/>
        <v>31.192690849304199</v>
      </c>
      <c r="BC50">
        <f t="shared" si="46"/>
        <v>4.5611815548788437</v>
      </c>
      <c r="BD50">
        <f t="shared" si="47"/>
        <v>2.3417836036963586E-2</v>
      </c>
      <c r="BE50">
        <f t="shared" si="48"/>
        <v>2.6422857934589556</v>
      </c>
      <c r="BF50">
        <f t="shared" si="49"/>
        <v>1.918895761419888</v>
      </c>
      <c r="BG50">
        <f t="shared" si="50"/>
        <v>1.4646762612305455E-2</v>
      </c>
      <c r="BH50">
        <f t="shared" si="51"/>
        <v>43.966634362069236</v>
      </c>
      <c r="BI50">
        <f t="shared" si="52"/>
        <v>0.89329471203936484</v>
      </c>
      <c r="BJ50">
        <f t="shared" si="53"/>
        <v>57.81543591740553</v>
      </c>
      <c r="BK50">
        <f t="shared" si="54"/>
        <v>499.59799145289065</v>
      </c>
      <c r="BL50">
        <f t="shared" si="55"/>
        <v>6.5724955109343905E-4</v>
      </c>
    </row>
    <row r="51" spans="1:64" x14ac:dyDescent="0.2">
      <c r="A51" s="1">
        <v>38</v>
      </c>
      <c r="B51" s="1" t="s">
        <v>158</v>
      </c>
      <c r="C51" s="1" t="s">
        <v>92</v>
      </c>
      <c r="D51" s="1" t="s">
        <v>159</v>
      </c>
      <c r="E51" s="1" t="s">
        <v>153</v>
      </c>
      <c r="F51" s="1" t="s">
        <v>85</v>
      </c>
      <c r="G51" s="1">
        <v>4823.499998931773</v>
      </c>
      <c r="H51" s="1">
        <v>0</v>
      </c>
      <c r="I51">
        <f t="shared" si="28"/>
        <v>2.5963008029395858</v>
      </c>
      <c r="J51">
        <f t="shared" si="29"/>
        <v>2.9000864515243527E-3</v>
      </c>
      <c r="K51">
        <f t="shared" si="30"/>
        <v>-927.54162694685238</v>
      </c>
      <c r="L51">
        <f t="shared" si="31"/>
        <v>5.6625321446607847E-2</v>
      </c>
      <c r="M51">
        <f t="shared" si="32"/>
        <v>1.854654309756679</v>
      </c>
      <c r="N51">
        <f t="shared" si="33"/>
        <v>30.892120361328125</v>
      </c>
      <c r="O51" s="1">
        <v>2</v>
      </c>
      <c r="P51">
        <f t="shared" si="34"/>
        <v>4.644859790802002</v>
      </c>
      <c r="Q51" s="1">
        <v>0</v>
      </c>
      <c r="R51">
        <f t="shared" si="35"/>
        <v>4.644859790802002</v>
      </c>
      <c r="S51" s="1">
        <v>31.651687622070312</v>
      </c>
      <c r="T51" s="1">
        <v>30.892120361328125</v>
      </c>
      <c r="U51" s="1">
        <v>31.711719512939453</v>
      </c>
      <c r="V51" s="1">
        <v>499.974365234375</v>
      </c>
      <c r="W51" s="1">
        <v>498.924560546875</v>
      </c>
      <c r="X51" s="1">
        <v>26.673166275024414</v>
      </c>
      <c r="Y51" s="1">
        <v>26.695211410522461</v>
      </c>
      <c r="Z51" s="1">
        <v>56.108905792236328</v>
      </c>
      <c r="AA51" s="1">
        <v>56.155277252197266</v>
      </c>
      <c r="AB51" s="1">
        <v>500.00778198242188</v>
      </c>
      <c r="AC51" s="1">
        <v>113.68893432617188</v>
      </c>
      <c r="AD51" s="1">
        <v>2.3798923939466476E-3</v>
      </c>
      <c r="AE51" s="1">
        <v>98.483901977539062</v>
      </c>
      <c r="AF51" s="1">
        <v>-2.2276198863983154</v>
      </c>
      <c r="AG51" s="1">
        <v>0.22744230926036835</v>
      </c>
      <c r="AH51" s="1">
        <v>2.9519299045205116E-2</v>
      </c>
      <c r="AI51" s="1">
        <v>2.9129765462130308E-3</v>
      </c>
      <c r="AJ51" s="1">
        <v>4.0653783828020096E-2</v>
      </c>
      <c r="AK51" s="1">
        <v>4.1085705161094666E-3</v>
      </c>
      <c r="AL51" s="1">
        <v>0.25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36"/>
        <v>2.5000389099121092</v>
      </c>
      <c r="AT51">
        <f t="shared" si="37"/>
        <v>5.6625321446607844E-5</v>
      </c>
      <c r="AU51">
        <f t="shared" si="38"/>
        <v>304.0421203613281</v>
      </c>
      <c r="AV51">
        <f t="shared" si="39"/>
        <v>304.80168762207029</v>
      </c>
      <c r="AW51">
        <f t="shared" si="40"/>
        <v>18.190229085604187</v>
      </c>
      <c r="AX51">
        <f t="shared" si="41"/>
        <v>9.4951203862706418E-2</v>
      </c>
      <c r="AY51">
        <f t="shared" si="42"/>
        <v>4.4837028935802552</v>
      </c>
      <c r="AZ51">
        <f t="shared" si="43"/>
        <v>45.527266929399694</v>
      </c>
      <c r="BA51">
        <f t="shared" si="44"/>
        <v>18.832055518877233</v>
      </c>
      <c r="BB51">
        <f t="shared" si="45"/>
        <v>31.271903991699219</v>
      </c>
      <c r="BC51">
        <f t="shared" si="46"/>
        <v>4.5817936028280588</v>
      </c>
      <c r="BD51">
        <f t="shared" si="47"/>
        <v>2.8982768697799351E-3</v>
      </c>
      <c r="BE51">
        <f t="shared" si="48"/>
        <v>2.6290485838235762</v>
      </c>
      <c r="BF51">
        <f t="shared" si="49"/>
        <v>1.9527450190044826</v>
      </c>
      <c r="BG51">
        <f t="shared" si="50"/>
        <v>1.8115855363516975E-3</v>
      </c>
      <c r="BH51">
        <f t="shared" si="51"/>
        <v>-91.347918668320915</v>
      </c>
      <c r="BI51">
        <f t="shared" si="52"/>
        <v>-1.8590819139674482</v>
      </c>
      <c r="BJ51">
        <f t="shared" si="53"/>
        <v>57.112754266570242</v>
      </c>
      <c r="BK51">
        <f t="shared" si="54"/>
        <v>498.16996164791379</v>
      </c>
      <c r="BL51">
        <f t="shared" si="55"/>
        <v>2.9765321311200845E-3</v>
      </c>
    </row>
    <row r="52" spans="1:64" x14ac:dyDescent="0.2">
      <c r="A52" s="1">
        <v>39</v>
      </c>
      <c r="B52" s="1" t="s">
        <v>160</v>
      </c>
      <c r="C52" s="1" t="s">
        <v>92</v>
      </c>
      <c r="D52" s="1" t="s">
        <v>161</v>
      </c>
      <c r="E52" s="1" t="s">
        <v>153</v>
      </c>
      <c r="F52" s="1" t="s">
        <v>85</v>
      </c>
      <c r="G52" s="1">
        <v>4930.499998931773</v>
      </c>
      <c r="H52" s="1">
        <v>0</v>
      </c>
      <c r="I52">
        <f t="shared" si="28"/>
        <v>-19.168050102099645</v>
      </c>
      <c r="J52">
        <f t="shared" si="29"/>
        <v>3.1658085860586715E-2</v>
      </c>
      <c r="K52">
        <f t="shared" si="30"/>
        <v>1451.9743694754127</v>
      </c>
      <c r="L52">
        <f t="shared" si="31"/>
        <v>0.6030028053952754</v>
      </c>
      <c r="M52">
        <f t="shared" si="32"/>
        <v>1.8202374377259312</v>
      </c>
      <c r="N52">
        <f t="shared" si="33"/>
        <v>30.852218627929688</v>
      </c>
      <c r="O52" s="1">
        <v>2</v>
      </c>
      <c r="P52">
        <f t="shared" si="34"/>
        <v>4.644859790802002</v>
      </c>
      <c r="Q52" s="1">
        <v>0</v>
      </c>
      <c r="R52">
        <f t="shared" si="35"/>
        <v>4.644859790802002</v>
      </c>
      <c r="S52" s="1">
        <v>31.682703018188477</v>
      </c>
      <c r="T52" s="1">
        <v>30.852218627929688</v>
      </c>
      <c r="U52" s="1">
        <v>31.75592041015625</v>
      </c>
      <c r="V52" s="1">
        <v>500.05642700195312</v>
      </c>
      <c r="W52" s="1">
        <v>507.60134887695312</v>
      </c>
      <c r="X52" s="1">
        <v>26.707412719726562</v>
      </c>
      <c r="Y52" s="1">
        <v>26.942119598388672</v>
      </c>
      <c r="Z52" s="1">
        <v>56.080089569091797</v>
      </c>
      <c r="AA52" s="1">
        <v>56.572925567626953</v>
      </c>
      <c r="AB52" s="1">
        <v>499.99099731445312</v>
      </c>
      <c r="AC52" s="1">
        <v>114.05633544921875</v>
      </c>
      <c r="AD52" s="1">
        <v>1.7828386276960373E-2</v>
      </c>
      <c r="AE52" s="1">
        <v>98.480247497558594</v>
      </c>
      <c r="AF52" s="1">
        <v>-2.1532042026519775</v>
      </c>
      <c r="AG52" s="1">
        <v>0.22980703413486481</v>
      </c>
      <c r="AH52" s="1">
        <v>0.15508557856082916</v>
      </c>
      <c r="AI52" s="1">
        <v>2.1244015078991652E-3</v>
      </c>
      <c r="AJ52" s="1">
        <v>0.1887938380241394</v>
      </c>
      <c r="AK52" s="1">
        <v>3.6824522539973259E-3</v>
      </c>
      <c r="AL52" s="1">
        <v>0.5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36"/>
        <v>2.4999549865722654</v>
      </c>
      <c r="AT52">
        <f t="shared" si="37"/>
        <v>6.0300280539527537E-4</v>
      </c>
      <c r="AU52">
        <f t="shared" si="38"/>
        <v>304.00221862792966</v>
      </c>
      <c r="AV52">
        <f t="shared" si="39"/>
        <v>304.83270301818845</v>
      </c>
      <c r="AW52">
        <f t="shared" si="40"/>
        <v>18.249013263977758</v>
      </c>
      <c r="AX52">
        <f t="shared" si="41"/>
        <v>6.674973635088545E-3</v>
      </c>
      <c r="AY52">
        <f t="shared" si="42"/>
        <v>4.4735040438840716</v>
      </c>
      <c r="AZ52">
        <f t="shared" si="43"/>
        <v>45.425394000913464</v>
      </c>
      <c r="BA52">
        <f t="shared" si="44"/>
        <v>18.483274402524792</v>
      </c>
      <c r="BB52">
        <f t="shared" si="45"/>
        <v>31.267460823059082</v>
      </c>
      <c r="BC52">
        <f t="shared" si="46"/>
        <v>4.5806353024041044</v>
      </c>
      <c r="BD52">
        <f t="shared" si="47"/>
        <v>3.1443773753418738E-2</v>
      </c>
      <c r="BE52">
        <f t="shared" si="48"/>
        <v>2.6532666061581405</v>
      </c>
      <c r="BF52">
        <f t="shared" si="49"/>
        <v>1.927368696245964</v>
      </c>
      <c r="BG52">
        <f t="shared" si="50"/>
        <v>1.9671501482064337E-2</v>
      </c>
      <c r="BH52">
        <f t="shared" si="51"/>
        <v>142.99079526605024</v>
      </c>
      <c r="BI52">
        <f t="shared" si="52"/>
        <v>2.8604619997323599</v>
      </c>
      <c r="BJ52">
        <f t="shared" si="53"/>
        <v>58.068926887421682</v>
      </c>
      <c r="BK52">
        <f t="shared" si="54"/>
        <v>513.17242503496277</v>
      </c>
      <c r="BL52">
        <f t="shared" si="55"/>
        <v>-2.1689943684667506E-2</v>
      </c>
    </row>
    <row r="53" spans="1:64" x14ac:dyDescent="0.2">
      <c r="A53" s="1">
        <v>40</v>
      </c>
      <c r="B53" s="1" t="s">
        <v>162</v>
      </c>
      <c r="C53" s="1" t="s">
        <v>89</v>
      </c>
      <c r="D53" s="1" t="s">
        <v>163</v>
      </c>
      <c r="E53" s="1" t="s">
        <v>153</v>
      </c>
      <c r="F53" s="1" t="s">
        <v>85</v>
      </c>
      <c r="G53" s="1">
        <v>4996.9999989662319</v>
      </c>
      <c r="H53" s="1">
        <v>0</v>
      </c>
      <c r="I53">
        <f t="shared" si="28"/>
        <v>-350.09234342066759</v>
      </c>
      <c r="J53">
        <f t="shared" si="29"/>
        <v>0.2635289211402097</v>
      </c>
      <c r="K53">
        <f t="shared" si="30"/>
        <v>2826.4615011793203</v>
      </c>
      <c r="L53">
        <f t="shared" si="31"/>
        <v>3.7565874798750185</v>
      </c>
      <c r="M53">
        <f t="shared" si="32"/>
        <v>1.4309602905011971</v>
      </c>
      <c r="N53">
        <f t="shared" si="33"/>
        <v>29.755855560302734</v>
      </c>
      <c r="O53" s="1">
        <v>2</v>
      </c>
      <c r="P53">
        <f t="shared" si="34"/>
        <v>4.644859790802002</v>
      </c>
      <c r="Q53" s="1">
        <v>0</v>
      </c>
      <c r="R53">
        <f t="shared" si="35"/>
        <v>4.644859790802002</v>
      </c>
      <c r="S53" s="1">
        <v>31.475940704345703</v>
      </c>
      <c r="T53" s="1">
        <v>29.755855560302734</v>
      </c>
      <c r="U53" s="1">
        <v>31.686939239501953</v>
      </c>
      <c r="V53" s="1">
        <v>499.99179077148438</v>
      </c>
      <c r="W53" s="1">
        <v>639.0780029296875</v>
      </c>
      <c r="X53" s="1">
        <v>26.668285369873047</v>
      </c>
      <c r="Y53" s="1">
        <v>28.128753662109375</v>
      </c>
      <c r="Z53" s="1">
        <v>56.658756256103516</v>
      </c>
      <c r="AA53" s="1">
        <v>59.761631011962891</v>
      </c>
      <c r="AB53" s="1">
        <v>499.965576171875</v>
      </c>
      <c r="AC53" s="1">
        <v>115.1417236328125</v>
      </c>
      <c r="AD53" s="1">
        <v>0.10485032945871353</v>
      </c>
      <c r="AE53" s="1">
        <v>98.47955322265625</v>
      </c>
      <c r="AF53" s="1">
        <v>-2.1821820735931396</v>
      </c>
      <c r="AG53" s="1">
        <v>0.23059238493442535</v>
      </c>
      <c r="AH53" s="1">
        <v>7.8257136046886444E-2</v>
      </c>
      <c r="AI53" s="1">
        <v>1.1622860096395016E-2</v>
      </c>
      <c r="AJ53" s="1">
        <v>0.14105570316314697</v>
      </c>
      <c r="AK53" s="1">
        <v>1.2587255798280239E-2</v>
      </c>
      <c r="AL53" s="1">
        <v>0.25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36"/>
        <v>2.4998278808593746</v>
      </c>
      <c r="AT53">
        <f t="shared" si="37"/>
        <v>3.7565874798750187E-3</v>
      </c>
      <c r="AU53">
        <f t="shared" si="38"/>
        <v>302.90585556030271</v>
      </c>
      <c r="AV53">
        <f t="shared" si="39"/>
        <v>304.62594070434568</v>
      </c>
      <c r="AW53">
        <f t="shared" si="40"/>
        <v>18.422675369471108</v>
      </c>
      <c r="AX53">
        <f t="shared" si="41"/>
        <v>-0.4819796229914145</v>
      </c>
      <c r="AY53">
        <f t="shared" si="42"/>
        <v>4.2010673838558841</v>
      </c>
      <c r="AZ53">
        <f t="shared" si="43"/>
        <v>42.659285571265009</v>
      </c>
      <c r="BA53">
        <f t="shared" si="44"/>
        <v>14.530531909155634</v>
      </c>
      <c r="BB53">
        <f t="shared" si="45"/>
        <v>30.615898132324219</v>
      </c>
      <c r="BC53">
        <f t="shared" si="46"/>
        <v>4.4135139770465743</v>
      </c>
      <c r="BD53">
        <f t="shared" si="47"/>
        <v>0.24938018591303512</v>
      </c>
      <c r="BE53">
        <f t="shared" si="48"/>
        <v>2.770107093354687</v>
      </c>
      <c r="BF53">
        <f t="shared" si="49"/>
        <v>1.6434068836918874</v>
      </c>
      <c r="BG53">
        <f t="shared" si="50"/>
        <v>0.15707489909269787</v>
      </c>
      <c r="BH53">
        <f t="shared" si="51"/>
        <v>278.3486658371778</v>
      </c>
      <c r="BI53">
        <f t="shared" si="52"/>
        <v>4.4227175528216272</v>
      </c>
      <c r="BJ53">
        <f t="shared" si="53"/>
        <v>66.584216786810984</v>
      </c>
      <c r="BK53">
        <f t="shared" si="54"/>
        <v>740.8301945790065</v>
      </c>
      <c r="BL53">
        <f t="shared" si="55"/>
        <v>-0.31465543197751544</v>
      </c>
    </row>
    <row r="54" spans="1:64" x14ac:dyDescent="0.2">
      <c r="A54" s="1">
        <v>41</v>
      </c>
      <c r="B54" s="1" t="s">
        <v>164</v>
      </c>
      <c r="C54" s="1" t="s">
        <v>89</v>
      </c>
      <c r="D54" s="1" t="s">
        <v>165</v>
      </c>
      <c r="E54" s="1" t="s">
        <v>166</v>
      </c>
      <c r="F54" s="1" t="s">
        <v>85</v>
      </c>
      <c r="G54" s="1">
        <v>5207.9999989662319</v>
      </c>
      <c r="H54" s="1">
        <v>0</v>
      </c>
      <c r="I54">
        <f t="shared" si="28"/>
        <v>0.70721147940617479</v>
      </c>
      <c r="J54">
        <f t="shared" si="29"/>
        <v>1.8894021605218438E-2</v>
      </c>
      <c r="K54">
        <f t="shared" si="30"/>
        <v>425.76985383852917</v>
      </c>
      <c r="L54">
        <f t="shared" si="31"/>
        <v>0.35098902926362519</v>
      </c>
      <c r="M54">
        <f t="shared" si="32"/>
        <v>1.771018048994442</v>
      </c>
      <c r="N54">
        <f t="shared" si="33"/>
        <v>30.615085601806641</v>
      </c>
      <c r="O54" s="1">
        <v>2</v>
      </c>
      <c r="P54">
        <f t="shared" si="34"/>
        <v>4.644859790802002</v>
      </c>
      <c r="Q54" s="1">
        <v>0</v>
      </c>
      <c r="R54">
        <f t="shared" si="35"/>
        <v>4.644859790802002</v>
      </c>
      <c r="S54" s="1">
        <v>31.411300659179688</v>
      </c>
      <c r="T54" s="1">
        <v>30.615085601806641</v>
      </c>
      <c r="U54" s="1">
        <v>31.514362335205078</v>
      </c>
      <c r="V54" s="1">
        <v>500.0213623046875</v>
      </c>
      <c r="W54" s="1">
        <v>499.6683349609375</v>
      </c>
      <c r="X54" s="1">
        <v>26.694955825805664</v>
      </c>
      <c r="Y54" s="1">
        <v>26.831581115722656</v>
      </c>
      <c r="Z54" s="1">
        <v>56.922622680664062</v>
      </c>
      <c r="AA54" s="1">
        <v>57.213954925537109</v>
      </c>
      <c r="AB54" s="1">
        <v>500.01202392578125</v>
      </c>
      <c r="AC54" s="1">
        <v>114.36306762695312</v>
      </c>
      <c r="AD54" s="1">
        <v>7.841036468744278E-2</v>
      </c>
      <c r="AE54" s="1">
        <v>98.476898193359375</v>
      </c>
      <c r="AF54" s="1">
        <v>-2.1881773471832275</v>
      </c>
      <c r="AG54" s="1">
        <v>0.22481255233287811</v>
      </c>
      <c r="AH54" s="1">
        <v>8.2993566989898682E-2</v>
      </c>
      <c r="AI54" s="1">
        <v>2.0224270410835743E-3</v>
      </c>
      <c r="AJ54" s="1">
        <v>9.0558081865310669E-2</v>
      </c>
      <c r="AK54" s="1">
        <v>1.6615508357062936E-3</v>
      </c>
      <c r="AL54" s="1">
        <v>0.75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36"/>
        <v>2.5000601196289063</v>
      </c>
      <c r="AT54">
        <f t="shared" si="37"/>
        <v>3.5098902926362517E-4</v>
      </c>
      <c r="AU54">
        <f t="shared" si="38"/>
        <v>303.76508560180662</v>
      </c>
      <c r="AV54">
        <f t="shared" si="39"/>
        <v>304.56130065917966</v>
      </c>
      <c r="AW54">
        <f t="shared" si="40"/>
        <v>18.298090411318299</v>
      </c>
      <c r="AX54">
        <f t="shared" si="41"/>
        <v>4.7522853310881623E-2</v>
      </c>
      <c r="AY54">
        <f t="shared" si="42"/>
        <v>4.4133089308943259</v>
      </c>
      <c r="AZ54">
        <f t="shared" si="43"/>
        <v>44.815677705737592</v>
      </c>
      <c r="BA54">
        <f t="shared" si="44"/>
        <v>17.984096590014936</v>
      </c>
      <c r="BB54">
        <f t="shared" si="45"/>
        <v>31.013193130493164</v>
      </c>
      <c r="BC54">
        <f t="shared" si="46"/>
        <v>4.5147730617429023</v>
      </c>
      <c r="BD54">
        <f t="shared" si="47"/>
        <v>1.8817477244864603E-2</v>
      </c>
      <c r="BE54">
        <f t="shared" si="48"/>
        <v>2.6422908818998838</v>
      </c>
      <c r="BF54">
        <f t="shared" si="49"/>
        <v>1.8724821798430185</v>
      </c>
      <c r="BG54">
        <f t="shared" si="50"/>
        <v>1.1767776440909622E-2</v>
      </c>
      <c r="BH54">
        <f t="shared" si="51"/>
        <v>41.928494550258335</v>
      </c>
      <c r="BI54">
        <f t="shared" si="52"/>
        <v>0.85210493450983749</v>
      </c>
      <c r="BJ54">
        <f t="shared" si="53"/>
        <v>58.548603530514875</v>
      </c>
      <c r="BK54">
        <f t="shared" si="54"/>
        <v>499.46278828349227</v>
      </c>
      <c r="BL54">
        <f t="shared" si="55"/>
        <v>8.2901560419109874E-4</v>
      </c>
    </row>
    <row r="55" spans="1:64" x14ac:dyDescent="0.2">
      <c r="A55" s="1">
        <v>42</v>
      </c>
      <c r="B55" s="1" t="s">
        <v>167</v>
      </c>
      <c r="C55" s="1" t="s">
        <v>89</v>
      </c>
      <c r="D55" s="1" t="s">
        <v>168</v>
      </c>
      <c r="E55" s="1" t="s">
        <v>166</v>
      </c>
      <c r="F55" s="1" t="s">
        <v>85</v>
      </c>
      <c r="G55" s="1">
        <v>5301.9999989662319</v>
      </c>
      <c r="H55" s="1">
        <v>0</v>
      </c>
      <c r="I55">
        <f t="shared" si="28"/>
        <v>0.7622295115976081</v>
      </c>
      <c r="J55">
        <f t="shared" si="29"/>
        <v>1.9792763816833557E-2</v>
      </c>
      <c r="K55">
        <f t="shared" si="30"/>
        <v>424.09822875630232</v>
      </c>
      <c r="L55">
        <f t="shared" si="31"/>
        <v>0.36483696547529182</v>
      </c>
      <c r="M55">
        <f t="shared" si="32"/>
        <v>1.7576319465040391</v>
      </c>
      <c r="N55">
        <f t="shared" si="33"/>
        <v>30.587184906005859</v>
      </c>
      <c r="O55" s="1">
        <v>2</v>
      </c>
      <c r="P55">
        <f t="shared" si="34"/>
        <v>4.644859790802002</v>
      </c>
      <c r="Q55" s="1">
        <v>0</v>
      </c>
      <c r="R55">
        <f t="shared" si="35"/>
        <v>4.644859790802002</v>
      </c>
      <c r="S55" s="1">
        <v>31.375843048095703</v>
      </c>
      <c r="T55" s="1">
        <v>30.587184906005859</v>
      </c>
      <c r="U55" s="1">
        <v>31.464931488037109</v>
      </c>
      <c r="V55" s="1">
        <v>499.9886474609375</v>
      </c>
      <c r="W55" s="1">
        <v>499.61083984375</v>
      </c>
      <c r="X55" s="1">
        <v>26.754266738891602</v>
      </c>
      <c r="Y55" s="1">
        <v>26.896278381347656</v>
      </c>
      <c r="Z55" s="1">
        <v>57.163764953613281</v>
      </c>
      <c r="AA55" s="1">
        <v>57.467185974121094</v>
      </c>
      <c r="AB55" s="1">
        <v>499.99310302734375</v>
      </c>
      <c r="AC55" s="1">
        <v>114.36580657958984</v>
      </c>
      <c r="AD55" s="1">
        <v>8.9099079370498657E-2</v>
      </c>
      <c r="AE55" s="1">
        <v>98.476119995117188</v>
      </c>
      <c r="AF55" s="1">
        <v>-2.280996561050415</v>
      </c>
      <c r="AG55" s="1">
        <v>0.22483934462070465</v>
      </c>
      <c r="AH55" s="1">
        <v>3.309239074587822E-2</v>
      </c>
      <c r="AI55" s="1">
        <v>2.2802760358899832E-3</v>
      </c>
      <c r="AJ55" s="1">
        <v>4.9018129706382751E-2</v>
      </c>
      <c r="AK55" s="1">
        <v>1.2397378450259566E-3</v>
      </c>
      <c r="AL55" s="1">
        <v>0.75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36"/>
        <v>2.4999655151367186</v>
      </c>
      <c r="AT55">
        <f t="shared" si="37"/>
        <v>3.6483696547529184E-4</v>
      </c>
      <c r="AU55">
        <f t="shared" si="38"/>
        <v>303.73718490600584</v>
      </c>
      <c r="AV55">
        <f t="shared" si="39"/>
        <v>304.52584304809568</v>
      </c>
      <c r="AW55">
        <f t="shared" si="40"/>
        <v>18.298528643730378</v>
      </c>
      <c r="AX55">
        <f t="shared" si="41"/>
        <v>4.4838087817392881E-2</v>
      </c>
      <c r="AY55">
        <f t="shared" si="42"/>
        <v>4.4062730838077071</v>
      </c>
      <c r="AZ55">
        <f t="shared" si="43"/>
        <v>44.744584616312935</v>
      </c>
      <c r="BA55">
        <f t="shared" si="44"/>
        <v>17.848306234965278</v>
      </c>
      <c r="BB55">
        <f t="shared" si="45"/>
        <v>30.981513977050781</v>
      </c>
      <c r="BC55">
        <f t="shared" si="46"/>
        <v>4.5066253730725752</v>
      </c>
      <c r="BD55">
        <f t="shared" si="47"/>
        <v>1.9708780391504043E-2</v>
      </c>
      <c r="BE55">
        <f t="shared" si="48"/>
        <v>2.648641137303668</v>
      </c>
      <c r="BF55">
        <f t="shared" si="49"/>
        <v>1.8579842357689071</v>
      </c>
      <c r="BG55">
        <f t="shared" si="50"/>
        <v>1.2325505700031965E-2</v>
      </c>
      <c r="BH55">
        <f t="shared" si="51"/>
        <v>41.763548064722286</v>
      </c>
      <c r="BI55">
        <f t="shared" si="52"/>
        <v>0.84885714026728532</v>
      </c>
      <c r="BJ55">
        <f t="shared" si="53"/>
        <v>58.804297629886513</v>
      </c>
      <c r="BK55">
        <f t="shared" si="54"/>
        <v>499.38930251280743</v>
      </c>
      <c r="BL55">
        <f t="shared" si="55"/>
        <v>8.9754367658124307E-4</v>
      </c>
    </row>
    <row r="56" spans="1:64" x14ac:dyDescent="0.2">
      <c r="A56" s="1">
        <v>43</v>
      </c>
      <c r="B56" s="1" t="s">
        <v>169</v>
      </c>
      <c r="C56" s="1" t="s">
        <v>82</v>
      </c>
      <c r="D56" s="1" t="s">
        <v>170</v>
      </c>
      <c r="E56" s="1" t="s">
        <v>166</v>
      </c>
      <c r="F56" s="1" t="s">
        <v>85</v>
      </c>
      <c r="G56" s="1">
        <v>5414.499998931773</v>
      </c>
      <c r="H56" s="1">
        <v>0</v>
      </c>
      <c r="I56">
        <f t="shared" si="28"/>
        <v>1.4008964769095165</v>
      </c>
      <c r="J56">
        <f t="shared" si="29"/>
        <v>2.9737932370890216E-2</v>
      </c>
      <c r="K56">
        <f t="shared" si="30"/>
        <v>410.20859868230207</v>
      </c>
      <c r="L56">
        <f t="shared" si="31"/>
        <v>0.53991726465619727</v>
      </c>
      <c r="M56">
        <f t="shared" si="32"/>
        <v>1.7349221559519123</v>
      </c>
      <c r="N56">
        <f t="shared" si="33"/>
        <v>30.552034378051758</v>
      </c>
      <c r="O56" s="1">
        <v>2</v>
      </c>
      <c r="P56">
        <f t="shared" si="34"/>
        <v>4.644859790802002</v>
      </c>
      <c r="Q56" s="1">
        <v>0</v>
      </c>
      <c r="R56">
        <f t="shared" si="35"/>
        <v>4.644859790802002</v>
      </c>
      <c r="S56" s="1">
        <v>31.360773086547852</v>
      </c>
      <c r="T56" s="1">
        <v>30.552034378051758</v>
      </c>
      <c r="U56" s="1">
        <v>31.437334060668945</v>
      </c>
      <c r="V56" s="1">
        <v>499.94528198242188</v>
      </c>
      <c r="W56" s="1">
        <v>499.277099609375</v>
      </c>
      <c r="X56" s="1">
        <v>26.826021194458008</v>
      </c>
      <c r="Y56" s="1">
        <v>27.036148071289062</v>
      </c>
      <c r="Z56" s="1">
        <v>57.368057250976562</v>
      </c>
      <c r="AA56" s="1">
        <v>57.817420959472656</v>
      </c>
      <c r="AB56" s="1">
        <v>500.00265502929688</v>
      </c>
      <c r="AC56" s="1">
        <v>114.21022033691406</v>
      </c>
      <c r="AD56" s="1">
        <v>1.0471878573298454E-2</v>
      </c>
      <c r="AE56" s="1">
        <v>98.479293823242188</v>
      </c>
      <c r="AF56" s="1">
        <v>-2.2496321201324463</v>
      </c>
      <c r="AG56" s="1">
        <v>0.22863525152206421</v>
      </c>
      <c r="AH56" s="1">
        <v>0.12485145777463913</v>
      </c>
      <c r="AI56" s="1">
        <v>1.9929129630327225E-3</v>
      </c>
      <c r="AJ56" s="1">
        <v>0.11657803505659103</v>
      </c>
      <c r="AK56" s="1">
        <v>1.3254033401608467E-3</v>
      </c>
      <c r="AL56" s="1">
        <v>0.5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36"/>
        <v>2.5000132751464843</v>
      </c>
      <c r="AT56">
        <f t="shared" si="37"/>
        <v>5.3991726465619724E-4</v>
      </c>
      <c r="AU56">
        <f t="shared" si="38"/>
        <v>303.70203437805174</v>
      </c>
      <c r="AV56">
        <f t="shared" si="39"/>
        <v>304.51077308654783</v>
      </c>
      <c r="AW56">
        <f t="shared" si="40"/>
        <v>18.273634845458673</v>
      </c>
      <c r="AX56">
        <f t="shared" si="41"/>
        <v>1.624687148831239E-2</v>
      </c>
      <c r="AY56">
        <f t="shared" si="42"/>
        <v>4.3974229257130704</v>
      </c>
      <c r="AZ56">
        <f t="shared" si="43"/>
        <v>44.653274358423864</v>
      </c>
      <c r="BA56">
        <f t="shared" si="44"/>
        <v>17.617126287134802</v>
      </c>
      <c r="BB56">
        <f t="shared" si="45"/>
        <v>30.956403732299805</v>
      </c>
      <c r="BC56">
        <f t="shared" si="46"/>
        <v>4.5001762706920658</v>
      </c>
      <c r="BD56">
        <f t="shared" si="47"/>
        <v>2.9548751467191964E-2</v>
      </c>
      <c r="BE56">
        <f t="shared" si="48"/>
        <v>2.662500769761158</v>
      </c>
      <c r="BF56">
        <f t="shared" si="49"/>
        <v>1.8376755009309078</v>
      </c>
      <c r="BG56">
        <f t="shared" si="50"/>
        <v>1.8484873720849455E-2</v>
      </c>
      <c r="BH56">
        <f t="shared" si="51"/>
        <v>40.397053118454863</v>
      </c>
      <c r="BI56">
        <f t="shared" si="52"/>
        <v>0.82160507462337362</v>
      </c>
      <c r="BJ56">
        <f t="shared" si="53"/>
        <v>59.340396905879821</v>
      </c>
      <c r="BK56">
        <f t="shared" si="54"/>
        <v>498.86993764345885</v>
      </c>
      <c r="BL56">
        <f t="shared" si="55"/>
        <v>1.6663612435045556E-3</v>
      </c>
    </row>
    <row r="57" spans="1:64" x14ac:dyDescent="0.2">
      <c r="A57" s="1">
        <v>44</v>
      </c>
      <c r="B57" s="1" t="s">
        <v>171</v>
      </c>
      <c r="C57" s="1" t="s">
        <v>82</v>
      </c>
      <c r="D57" s="1" t="s">
        <v>172</v>
      </c>
      <c r="E57" s="1" t="s">
        <v>166</v>
      </c>
      <c r="F57" s="1" t="s">
        <v>85</v>
      </c>
      <c r="G57" s="1">
        <v>5496.9999989662319</v>
      </c>
      <c r="H57" s="1">
        <v>0</v>
      </c>
      <c r="I57">
        <f t="shared" si="28"/>
        <v>-3.2393341993891696</v>
      </c>
      <c r="J57">
        <f t="shared" si="29"/>
        <v>1.7905938299324534E-2</v>
      </c>
      <c r="K57">
        <f t="shared" si="30"/>
        <v>773.04799580891142</v>
      </c>
      <c r="L57">
        <f t="shared" si="31"/>
        <v>0.32557172030598758</v>
      </c>
      <c r="M57">
        <f t="shared" si="32"/>
        <v>1.7330607282710191</v>
      </c>
      <c r="N57">
        <f t="shared" si="33"/>
        <v>30.538322448730469</v>
      </c>
      <c r="O57" s="1">
        <v>2</v>
      </c>
      <c r="P57">
        <f t="shared" si="34"/>
        <v>4.644859790802002</v>
      </c>
      <c r="Q57" s="1">
        <v>0</v>
      </c>
      <c r="R57">
        <f t="shared" si="35"/>
        <v>4.644859790802002</v>
      </c>
      <c r="S57" s="1">
        <v>31.347682952880859</v>
      </c>
      <c r="T57" s="1">
        <v>30.538322448730469</v>
      </c>
      <c r="U57" s="1">
        <v>31.419937133789062</v>
      </c>
      <c r="V57" s="1">
        <v>500.00543212890625</v>
      </c>
      <c r="W57" s="1">
        <v>501.23590087890625</v>
      </c>
      <c r="X57" s="1">
        <v>26.893938064575195</v>
      </c>
      <c r="Y57" s="1">
        <v>27.020648956298828</v>
      </c>
      <c r="Z57" s="1">
        <v>57.554824829101562</v>
      </c>
      <c r="AA57" s="1">
        <v>57.825996398925781</v>
      </c>
      <c r="AB57" s="1">
        <v>499.99578857421875</v>
      </c>
      <c r="AC57" s="1">
        <v>114.15721893310547</v>
      </c>
      <c r="AD57" s="1">
        <v>0.10792290419340134</v>
      </c>
      <c r="AE57" s="1">
        <v>98.477058410644531</v>
      </c>
      <c r="AF57" s="1">
        <v>-2.3139998912811279</v>
      </c>
      <c r="AG57" s="1">
        <v>0.22515061497688293</v>
      </c>
      <c r="AH57" s="1">
        <v>2.7398770675063133E-2</v>
      </c>
      <c r="AI57" s="1">
        <v>4.2251157574355602E-3</v>
      </c>
      <c r="AJ57" s="1">
        <v>3.9110522717237473E-2</v>
      </c>
      <c r="AK57" s="1">
        <v>4.9857120029628277E-3</v>
      </c>
      <c r="AL57" s="1">
        <v>0.5</v>
      </c>
      <c r="AM57" s="1">
        <v>-1.355140209197998</v>
      </c>
      <c r="AN57" s="1">
        <v>7.355140209197998</v>
      </c>
      <c r="AO57" s="1">
        <v>1</v>
      </c>
      <c r="AP57" s="1">
        <v>0</v>
      </c>
      <c r="AQ57" s="1">
        <v>0.15999999642372131</v>
      </c>
      <c r="AR57" s="1">
        <v>111115</v>
      </c>
      <c r="AS57">
        <f t="shared" si="36"/>
        <v>2.4999789428710937</v>
      </c>
      <c r="AT57">
        <f t="shared" si="37"/>
        <v>3.2557172030598758E-4</v>
      </c>
      <c r="AU57">
        <f t="shared" si="38"/>
        <v>303.68832244873045</v>
      </c>
      <c r="AV57">
        <f t="shared" si="39"/>
        <v>304.49768295288084</v>
      </c>
      <c r="AW57">
        <f t="shared" si="40"/>
        <v>18.265154621038846</v>
      </c>
      <c r="AX57">
        <f t="shared" si="41"/>
        <v>5.2250824898377228E-2</v>
      </c>
      <c r="AY57">
        <f t="shared" si="42"/>
        <v>4.3939747538339802</v>
      </c>
      <c r="AZ57">
        <f t="shared" si="43"/>
        <v>44.61927300378246</v>
      </c>
      <c r="BA57">
        <f t="shared" si="44"/>
        <v>17.598624047483632</v>
      </c>
      <c r="BB57">
        <f t="shared" si="45"/>
        <v>30.943002700805664</v>
      </c>
      <c r="BC57">
        <f t="shared" si="46"/>
        <v>4.496737754421682</v>
      </c>
      <c r="BD57">
        <f t="shared" si="47"/>
        <v>1.7837175971340061E-2</v>
      </c>
      <c r="BE57">
        <f t="shared" si="48"/>
        <v>2.6609140255629611</v>
      </c>
      <c r="BF57">
        <f t="shared" si="49"/>
        <v>1.8358237288587209</v>
      </c>
      <c r="BG57">
        <f t="shared" si="50"/>
        <v>1.1154392522409585E-2</v>
      </c>
      <c r="BH57">
        <f t="shared" si="51"/>
        <v>76.127492637505853</v>
      </c>
      <c r="BI57">
        <f t="shared" si="52"/>
        <v>1.5422837718794455</v>
      </c>
      <c r="BJ57">
        <f t="shared" si="53"/>
        <v>59.250048070700714</v>
      </c>
      <c r="BK57">
        <f t="shared" si="54"/>
        <v>502.17739348926131</v>
      </c>
      <c r="BL57">
        <f t="shared" si="55"/>
        <v>-3.821970274234923E-3</v>
      </c>
    </row>
    <row r="58" spans="1:64" x14ac:dyDescent="0.2">
      <c r="A58" s="1">
        <v>45</v>
      </c>
      <c r="B58" s="1" t="s">
        <v>173</v>
      </c>
      <c r="C58" s="1" t="s">
        <v>92</v>
      </c>
      <c r="D58" s="1" t="s">
        <v>174</v>
      </c>
      <c r="E58" s="1" t="s">
        <v>166</v>
      </c>
      <c r="F58" s="1" t="s">
        <v>85</v>
      </c>
      <c r="G58" s="1">
        <v>5574.9999989662319</v>
      </c>
      <c r="H58" s="1">
        <v>0</v>
      </c>
      <c r="I58">
        <f t="shared" si="28"/>
        <v>2.1593872028775061</v>
      </c>
      <c r="J58">
        <f t="shared" si="29"/>
        <v>6.5614310407903359E-3</v>
      </c>
      <c r="K58">
        <f t="shared" si="30"/>
        <v>-34.868937380134895</v>
      </c>
      <c r="L58">
        <f t="shared" si="31"/>
        <v>0.11978819000642844</v>
      </c>
      <c r="M58">
        <f t="shared" si="32"/>
        <v>1.7359695874901266</v>
      </c>
      <c r="N58">
        <f t="shared" si="33"/>
        <v>30.541770935058594</v>
      </c>
      <c r="O58" s="1">
        <v>2</v>
      </c>
      <c r="P58">
        <f t="shared" si="34"/>
        <v>4.644859790802002</v>
      </c>
      <c r="Q58" s="1">
        <v>0</v>
      </c>
      <c r="R58">
        <f t="shared" si="35"/>
        <v>4.644859790802002</v>
      </c>
      <c r="S58" s="1">
        <v>31.330255508422852</v>
      </c>
      <c r="T58" s="1">
        <v>30.541770935058594</v>
      </c>
      <c r="U58" s="1">
        <v>31.388032913208008</v>
      </c>
      <c r="V58" s="1">
        <v>500.00924682617188</v>
      </c>
      <c r="W58" s="1">
        <v>499.12158203125</v>
      </c>
      <c r="X58" s="1">
        <v>26.952230453491211</v>
      </c>
      <c r="Y58" s="1">
        <v>26.998851776123047</v>
      </c>
      <c r="Z58" s="1">
        <v>57.739048004150391</v>
      </c>
      <c r="AA58" s="1">
        <v>57.838920593261719</v>
      </c>
      <c r="AB58" s="1">
        <v>500.003173828125</v>
      </c>
      <c r="AC58" s="1">
        <v>114.12348175048828</v>
      </c>
      <c r="AD58" s="1">
        <v>7.5554415583610535E-2</v>
      </c>
      <c r="AE58" s="1">
        <v>98.480934143066406</v>
      </c>
      <c r="AF58" s="1">
        <v>-2.2454466819763184</v>
      </c>
      <c r="AG58" s="1">
        <v>0.22214376926422119</v>
      </c>
      <c r="AH58" s="1">
        <v>3.6031905561685562E-2</v>
      </c>
      <c r="AI58" s="1">
        <v>5.4007186554372311E-3</v>
      </c>
      <c r="AJ58" s="1">
        <v>1.420048251748085E-2</v>
      </c>
      <c r="AK58" s="1">
        <v>2.97910301014781E-3</v>
      </c>
      <c r="AL58" s="1">
        <v>0.25</v>
      </c>
      <c r="AM58" s="1">
        <v>-1.355140209197998</v>
      </c>
      <c r="AN58" s="1">
        <v>7.355140209197998</v>
      </c>
      <c r="AO58" s="1">
        <v>1</v>
      </c>
      <c r="AP58" s="1">
        <v>0</v>
      </c>
      <c r="AQ58" s="1">
        <v>0.15999999642372131</v>
      </c>
      <c r="AR58" s="1">
        <v>111115</v>
      </c>
      <c r="AS58">
        <f t="shared" si="36"/>
        <v>2.5000158691406251</v>
      </c>
      <c r="AT58">
        <f t="shared" si="37"/>
        <v>1.1978819000642845E-4</v>
      </c>
      <c r="AU58">
        <f t="shared" si="38"/>
        <v>303.69177093505857</v>
      </c>
      <c r="AV58">
        <f t="shared" si="39"/>
        <v>304.48025550842283</v>
      </c>
      <c r="AW58">
        <f t="shared" si="40"/>
        <v>18.25975667194075</v>
      </c>
      <c r="AX58">
        <f t="shared" si="41"/>
        <v>8.5837747698471592E-2</v>
      </c>
      <c r="AY58">
        <f t="shared" si="42"/>
        <v>4.394841731192912</v>
      </c>
      <c r="AZ58">
        <f t="shared" si="43"/>
        <v>44.626320510002316</v>
      </c>
      <c r="BA58">
        <f t="shared" si="44"/>
        <v>17.627468733879269</v>
      </c>
      <c r="BB58">
        <f t="shared" si="45"/>
        <v>30.936013221740723</v>
      </c>
      <c r="BC58">
        <f t="shared" si="46"/>
        <v>4.4949452606120692</v>
      </c>
      <c r="BD58">
        <f t="shared" si="47"/>
        <v>6.5521752939444308E-3</v>
      </c>
      <c r="BE58">
        <f t="shared" si="48"/>
        <v>2.6588721437027854</v>
      </c>
      <c r="BF58">
        <f t="shared" si="49"/>
        <v>1.8360731169092839</v>
      </c>
      <c r="BG58">
        <f t="shared" si="50"/>
        <v>4.095940125103093E-3</v>
      </c>
      <c r="BH58">
        <f t="shared" si="51"/>
        <v>-3.4339255257717709</v>
      </c>
      <c r="BI58">
        <f t="shared" si="52"/>
        <v>-6.9860608387700918E-2</v>
      </c>
      <c r="BJ58">
        <f t="shared" si="53"/>
        <v>59.090482841349335</v>
      </c>
      <c r="BK58">
        <f t="shared" si="54"/>
        <v>498.49396938949548</v>
      </c>
      <c r="BL58">
        <f t="shared" si="55"/>
        <v>2.5596946060497607E-3</v>
      </c>
    </row>
    <row r="59" spans="1:64" x14ac:dyDescent="0.2">
      <c r="A59" s="1">
        <v>46</v>
      </c>
      <c r="B59" s="1" t="s">
        <v>175</v>
      </c>
      <c r="C59" s="1" t="s">
        <v>92</v>
      </c>
      <c r="D59" s="1" t="s">
        <v>176</v>
      </c>
      <c r="E59" s="1" t="s">
        <v>166</v>
      </c>
      <c r="F59" s="1" t="s">
        <v>85</v>
      </c>
      <c r="G59" s="1">
        <v>5715.9999988973141</v>
      </c>
      <c r="H59" s="1">
        <v>0</v>
      </c>
      <c r="I59">
        <f t="shared" si="28"/>
        <v>2.7208706667334444E-2</v>
      </c>
      <c r="J59">
        <f t="shared" si="29"/>
        <v>1.9200154942470422E-2</v>
      </c>
      <c r="K59">
        <f t="shared" si="30"/>
        <v>483.25523472332623</v>
      </c>
      <c r="L59">
        <f t="shared" si="31"/>
        <v>0.3520953146149976</v>
      </c>
      <c r="M59">
        <f t="shared" si="32"/>
        <v>1.7480836016351318</v>
      </c>
      <c r="N59">
        <f t="shared" si="33"/>
        <v>30.648141860961914</v>
      </c>
      <c r="O59" s="1">
        <v>2</v>
      </c>
      <c r="P59">
        <f t="shared" si="34"/>
        <v>4.644859790802002</v>
      </c>
      <c r="Q59" s="1">
        <v>0</v>
      </c>
      <c r="R59">
        <f t="shared" si="35"/>
        <v>4.644859790802002</v>
      </c>
      <c r="S59" s="1">
        <v>31.348676681518555</v>
      </c>
      <c r="T59" s="1">
        <v>30.648141860961914</v>
      </c>
      <c r="U59" s="1">
        <v>31.396411895751953</v>
      </c>
      <c r="V59" s="1">
        <v>500.08795166015625</v>
      </c>
      <c r="W59" s="1">
        <v>500.00665283203125</v>
      </c>
      <c r="X59" s="1">
        <v>27.011341094970703</v>
      </c>
      <c r="Y59" s="1">
        <v>27.148347854614258</v>
      </c>
      <c r="Z59" s="1">
        <v>57.804637908935547</v>
      </c>
      <c r="AA59" s="1">
        <v>58.097831726074219</v>
      </c>
      <c r="AB59" s="1">
        <v>500.02862548828125</v>
      </c>
      <c r="AC59" s="1">
        <v>114.27105712890625</v>
      </c>
      <c r="AD59" s="1">
        <v>4.8206456005573273E-2</v>
      </c>
      <c r="AE59" s="1">
        <v>98.480171203613281</v>
      </c>
      <c r="AF59" s="1">
        <v>-2.2398512363433838</v>
      </c>
      <c r="AG59" s="1">
        <v>0.22306187450885773</v>
      </c>
      <c r="AH59" s="1">
        <v>7.6111972332000732E-2</v>
      </c>
      <c r="AI59" s="1">
        <v>3.8908126298338175E-3</v>
      </c>
      <c r="AJ59" s="1">
        <v>6.9875121116638184E-2</v>
      </c>
      <c r="AK59" s="1">
        <v>2.3580132983624935E-3</v>
      </c>
      <c r="AL59" s="1">
        <v>0.5</v>
      </c>
      <c r="AM59" s="1">
        <v>-1.355140209197998</v>
      </c>
      <c r="AN59" s="1">
        <v>7.355140209197998</v>
      </c>
      <c r="AO59" s="1">
        <v>1</v>
      </c>
      <c r="AP59" s="1">
        <v>0</v>
      </c>
      <c r="AQ59" s="1">
        <v>0.15999999642372131</v>
      </c>
      <c r="AR59" s="1">
        <v>111115</v>
      </c>
      <c r="AS59">
        <f t="shared" si="36"/>
        <v>2.5001431274414059</v>
      </c>
      <c r="AT59">
        <f t="shared" si="37"/>
        <v>3.520953146149976E-4</v>
      </c>
      <c r="AU59">
        <f t="shared" si="38"/>
        <v>303.79814186096189</v>
      </c>
      <c r="AV59">
        <f t="shared" si="39"/>
        <v>304.49867668151853</v>
      </c>
      <c r="AW59">
        <f t="shared" si="40"/>
        <v>18.283368731959854</v>
      </c>
      <c r="AX59">
        <f t="shared" si="41"/>
        <v>4.2855521346914116E-2</v>
      </c>
      <c r="AY59">
        <f t="shared" si="42"/>
        <v>4.4216575462527912</v>
      </c>
      <c r="AZ59">
        <f t="shared" si="43"/>
        <v>44.898962828880201</v>
      </c>
      <c r="BA59">
        <f t="shared" si="44"/>
        <v>17.750614974265943</v>
      </c>
      <c r="BB59">
        <f t="shared" si="45"/>
        <v>30.998409271240234</v>
      </c>
      <c r="BC59">
        <f t="shared" si="46"/>
        <v>4.5109691463312416</v>
      </c>
      <c r="BD59">
        <f t="shared" si="47"/>
        <v>1.9121115231552636E-2</v>
      </c>
      <c r="BE59">
        <f t="shared" si="48"/>
        <v>2.6735739446176594</v>
      </c>
      <c r="BF59">
        <f t="shared" si="49"/>
        <v>1.8373952017135822</v>
      </c>
      <c r="BG59">
        <f t="shared" si="50"/>
        <v>1.195777319814564E-2</v>
      </c>
      <c r="BH59">
        <f t="shared" si="51"/>
        <v>47.591058250595488</v>
      </c>
      <c r="BI59">
        <f t="shared" si="52"/>
        <v>0.96649760955414254</v>
      </c>
      <c r="BJ59">
        <f t="shared" si="53"/>
        <v>59.156852422890573</v>
      </c>
      <c r="BK59">
        <f t="shared" si="54"/>
        <v>499.9987447883754</v>
      </c>
      <c r="BL59">
        <f t="shared" si="55"/>
        <v>3.2191709713560948E-5</v>
      </c>
    </row>
    <row r="60" spans="1:64" x14ac:dyDescent="0.2">
      <c r="A60" s="1">
        <v>47</v>
      </c>
      <c r="B60" s="1" t="s">
        <v>177</v>
      </c>
      <c r="C60" s="1" t="s">
        <v>92</v>
      </c>
      <c r="D60" s="1" t="s">
        <v>176</v>
      </c>
      <c r="E60" s="1" t="s">
        <v>166</v>
      </c>
      <c r="F60" s="1" t="s">
        <v>85</v>
      </c>
      <c r="G60" s="1">
        <v>5752.9999989662319</v>
      </c>
      <c r="H60" s="1">
        <v>0</v>
      </c>
      <c r="I60">
        <f t="shared" si="28"/>
        <v>1.3817833743400916</v>
      </c>
      <c r="J60">
        <f t="shared" si="29"/>
        <v>2.5241064615690995E-2</v>
      </c>
      <c r="K60">
        <f t="shared" si="30"/>
        <v>398.27228275905054</v>
      </c>
      <c r="L60">
        <f t="shared" si="31"/>
        <v>0.46219134671562867</v>
      </c>
      <c r="M60">
        <f t="shared" si="32"/>
        <v>1.7476265475745549</v>
      </c>
      <c r="N60">
        <f t="shared" si="33"/>
        <v>30.677688598632812</v>
      </c>
      <c r="O60" s="1">
        <v>2</v>
      </c>
      <c r="P60">
        <f t="shared" si="34"/>
        <v>4.644859790802002</v>
      </c>
      <c r="Q60" s="1">
        <v>0</v>
      </c>
      <c r="R60">
        <f t="shared" si="35"/>
        <v>4.644859790802002</v>
      </c>
      <c r="S60" s="1">
        <v>31.382951736450195</v>
      </c>
      <c r="T60" s="1">
        <v>30.677688598632812</v>
      </c>
      <c r="U60" s="1">
        <v>31.429964065551758</v>
      </c>
      <c r="V60" s="1">
        <v>500.12667846679688</v>
      </c>
      <c r="W60" s="1">
        <v>499.48165893554688</v>
      </c>
      <c r="X60" s="1">
        <v>27.048994064331055</v>
      </c>
      <c r="Y60" s="1">
        <v>27.228826522827148</v>
      </c>
      <c r="Z60" s="1">
        <v>57.772613525390625</v>
      </c>
      <c r="AA60" s="1">
        <v>58.156711578369141</v>
      </c>
      <c r="AB60" s="1">
        <v>500.02810668945312</v>
      </c>
      <c r="AC60" s="1">
        <v>114.140869140625</v>
      </c>
      <c r="AD60" s="1">
        <v>2.9444776475429535E-2</v>
      </c>
      <c r="AE60" s="1">
        <v>98.480369567871094</v>
      </c>
      <c r="AF60" s="1">
        <v>-2.2145369052886963</v>
      </c>
      <c r="AG60" s="1">
        <v>0.22289888560771942</v>
      </c>
      <c r="AH60" s="1">
        <v>8.7124444544315338E-2</v>
      </c>
      <c r="AI60" s="1">
        <v>2.3035386111587286E-3</v>
      </c>
      <c r="AJ60" s="1">
        <v>9.7627624869346619E-2</v>
      </c>
      <c r="AK60" s="1">
        <v>1.3674927176907659E-3</v>
      </c>
      <c r="AL60" s="1">
        <v>0.75</v>
      </c>
      <c r="AM60" s="1">
        <v>-1.355140209197998</v>
      </c>
      <c r="AN60" s="1">
        <v>7.355140209197998</v>
      </c>
      <c r="AO60" s="1">
        <v>1</v>
      </c>
      <c r="AP60" s="1">
        <v>0</v>
      </c>
      <c r="AQ60" s="1">
        <v>0.15999999642372131</v>
      </c>
      <c r="AR60" s="1">
        <v>111115</v>
      </c>
      <c r="AS60">
        <f t="shared" si="36"/>
        <v>2.5001405334472651</v>
      </c>
      <c r="AT60">
        <f t="shared" si="37"/>
        <v>4.6219134671562868E-4</v>
      </c>
      <c r="AU60">
        <f t="shared" si="38"/>
        <v>303.82768859863279</v>
      </c>
      <c r="AV60">
        <f t="shared" si="39"/>
        <v>304.53295173645017</v>
      </c>
      <c r="AW60">
        <f t="shared" si="40"/>
        <v>18.262538654300442</v>
      </c>
      <c r="AX60">
        <f t="shared" si="41"/>
        <v>2.450807367232382E-2</v>
      </c>
      <c r="AY60">
        <f t="shared" si="42"/>
        <v>4.4291314464420228</v>
      </c>
      <c r="AZ60">
        <f t="shared" si="43"/>
        <v>44.974764675202977</v>
      </c>
      <c r="BA60">
        <f t="shared" si="44"/>
        <v>17.745938152375828</v>
      </c>
      <c r="BB60">
        <f t="shared" si="45"/>
        <v>31.030320167541504</v>
      </c>
      <c r="BC60">
        <f t="shared" si="46"/>
        <v>4.5191833743394678</v>
      </c>
      <c r="BD60">
        <f t="shared" si="47"/>
        <v>2.5104641150190374E-2</v>
      </c>
      <c r="BE60">
        <f t="shared" si="48"/>
        <v>2.6815048988674679</v>
      </c>
      <c r="BF60">
        <f t="shared" si="49"/>
        <v>1.8376784754719999</v>
      </c>
      <c r="BG60">
        <f t="shared" si="50"/>
        <v>1.5702600747525466E-2</v>
      </c>
      <c r="BH60">
        <f t="shared" si="51"/>
        <v>39.222001594750957</v>
      </c>
      <c r="BI60">
        <f t="shared" si="52"/>
        <v>0.79737118597670786</v>
      </c>
      <c r="BJ60">
        <f t="shared" si="53"/>
        <v>59.285862219594279</v>
      </c>
      <c r="BK60">
        <f t="shared" si="54"/>
        <v>499.08005207562547</v>
      </c>
      <c r="BL60">
        <f t="shared" si="55"/>
        <v>1.641424424954564E-3</v>
      </c>
    </row>
    <row r="61" spans="1:64" x14ac:dyDescent="0.2">
      <c r="A61" s="1">
        <v>48</v>
      </c>
      <c r="B61" s="1" t="s">
        <v>178</v>
      </c>
      <c r="C61" s="1" t="s">
        <v>89</v>
      </c>
      <c r="D61" s="1" t="s">
        <v>179</v>
      </c>
      <c r="E61" s="1" t="s">
        <v>180</v>
      </c>
      <c r="F61" s="1" t="s">
        <v>85</v>
      </c>
      <c r="G61" s="1">
        <v>5886.9999989662319</v>
      </c>
      <c r="H61" s="1">
        <v>0</v>
      </c>
      <c r="I61">
        <f t="shared" si="28"/>
        <v>1.8124619760407914</v>
      </c>
      <c r="J61">
        <f t="shared" si="29"/>
        <v>2.4212812771173049E-2</v>
      </c>
      <c r="K61">
        <f t="shared" si="30"/>
        <v>365.94362979176714</v>
      </c>
      <c r="L61">
        <f t="shared" si="31"/>
        <v>0.44985154812419009</v>
      </c>
      <c r="M61">
        <f t="shared" si="32"/>
        <v>1.772600784627453</v>
      </c>
      <c r="N61">
        <f t="shared" si="33"/>
        <v>30.764255523681641</v>
      </c>
      <c r="O61" s="1">
        <v>2</v>
      </c>
      <c r="P61">
        <f t="shared" si="34"/>
        <v>4.644859790802002</v>
      </c>
      <c r="Q61" s="1">
        <v>0</v>
      </c>
      <c r="R61">
        <f t="shared" si="35"/>
        <v>4.644859790802002</v>
      </c>
      <c r="S61" s="1">
        <v>31.409223556518555</v>
      </c>
      <c r="T61" s="1">
        <v>30.764255523681641</v>
      </c>
      <c r="U61" s="1">
        <v>31.438627243041992</v>
      </c>
      <c r="V61" s="1">
        <v>499.97747802734375</v>
      </c>
      <c r="W61" s="1">
        <v>499.16268920898438</v>
      </c>
      <c r="X61" s="1">
        <v>27.023698806762695</v>
      </c>
      <c r="Y61" s="1">
        <v>27.198741912841797</v>
      </c>
      <c r="Z61" s="1">
        <v>57.631359100341797</v>
      </c>
      <c r="AA61" s="1">
        <v>58.004657745361328</v>
      </c>
      <c r="AB61" s="1">
        <v>500.00958251953125</v>
      </c>
      <c r="AC61" s="1">
        <v>114.01789855957031</v>
      </c>
      <c r="AD61" s="1">
        <v>3.2671332359313965E-2</v>
      </c>
      <c r="AE61" s="1">
        <v>98.478500366210938</v>
      </c>
      <c r="AF61" s="1">
        <v>-2.0793776512145996</v>
      </c>
      <c r="AG61" s="1">
        <v>0.22669994831085205</v>
      </c>
      <c r="AH61" s="1">
        <v>7.8863665461540222E-2</v>
      </c>
      <c r="AI61" s="1">
        <v>3.1775208190083504E-3</v>
      </c>
      <c r="AJ61" s="1">
        <v>3.2473437488079071E-2</v>
      </c>
      <c r="AK61" s="1">
        <v>1.0831370018422604E-3</v>
      </c>
      <c r="AL61" s="1">
        <v>0.75</v>
      </c>
      <c r="AM61" s="1">
        <v>-1.355140209197998</v>
      </c>
      <c r="AN61" s="1">
        <v>7.355140209197998</v>
      </c>
      <c r="AO61" s="1">
        <v>1</v>
      </c>
      <c r="AP61" s="1">
        <v>0</v>
      </c>
      <c r="AQ61" s="1">
        <v>0.15999999642372131</v>
      </c>
      <c r="AR61" s="1">
        <v>111115</v>
      </c>
      <c r="AS61">
        <f t="shared" si="36"/>
        <v>2.500047912597656</v>
      </c>
      <c r="AT61">
        <f t="shared" si="37"/>
        <v>4.4985154812419011E-4</v>
      </c>
      <c r="AU61">
        <f t="shared" si="38"/>
        <v>303.91425552368162</v>
      </c>
      <c r="AV61">
        <f t="shared" si="39"/>
        <v>304.55922355651853</v>
      </c>
      <c r="AW61">
        <f t="shared" si="40"/>
        <v>18.242863361771469</v>
      </c>
      <c r="AX61">
        <f t="shared" si="41"/>
        <v>2.3736090891553391E-2</v>
      </c>
      <c r="AY61">
        <f t="shared" si="42"/>
        <v>4.4510921000517207</v>
      </c>
      <c r="AZ61">
        <f t="shared" si="43"/>
        <v>45.198617804896429</v>
      </c>
      <c r="BA61">
        <f t="shared" si="44"/>
        <v>17.999875892054632</v>
      </c>
      <c r="BB61">
        <f t="shared" si="45"/>
        <v>31.086739540100098</v>
      </c>
      <c r="BC61">
        <f t="shared" si="46"/>
        <v>4.5337382465067364</v>
      </c>
      <c r="BD61">
        <f t="shared" si="47"/>
        <v>2.4087250298264997E-2</v>
      </c>
      <c r="BE61">
        <f t="shared" si="48"/>
        <v>2.6784913154242678</v>
      </c>
      <c r="BF61">
        <f t="shared" si="49"/>
        <v>1.8552469310824686</v>
      </c>
      <c r="BG61">
        <f t="shared" si="50"/>
        <v>1.5065762311099563E-2</v>
      </c>
      <c r="BH61">
        <f t="shared" si="51"/>
        <v>36.037579880461095</v>
      </c>
      <c r="BI61">
        <f t="shared" si="52"/>
        <v>0.73311494970041235</v>
      </c>
      <c r="BJ61">
        <f t="shared" si="53"/>
        <v>58.894605413722431</v>
      </c>
      <c r="BK61">
        <f t="shared" si="54"/>
        <v>498.63590825587568</v>
      </c>
      <c r="BL61">
        <f t="shared" si="55"/>
        <v>2.1407249485835686E-3</v>
      </c>
    </row>
    <row r="62" spans="1:64" x14ac:dyDescent="0.2">
      <c r="A62" s="1">
        <v>49</v>
      </c>
      <c r="B62" s="1" t="s">
        <v>181</v>
      </c>
      <c r="C62" s="1" t="s">
        <v>82</v>
      </c>
      <c r="D62" s="1" t="s">
        <v>182</v>
      </c>
      <c r="E62" s="1" t="s">
        <v>180</v>
      </c>
      <c r="F62" s="1" t="s">
        <v>85</v>
      </c>
      <c r="G62" s="1">
        <v>6024.499998931773</v>
      </c>
      <c r="H62" s="1">
        <v>0</v>
      </c>
      <c r="I62">
        <f t="shared" si="28"/>
        <v>1.7814119595574145</v>
      </c>
      <c r="J62">
        <f t="shared" si="29"/>
        <v>4.4840721245431842E-2</v>
      </c>
      <c r="K62">
        <f t="shared" si="30"/>
        <v>421.57877959380511</v>
      </c>
      <c r="L62">
        <f t="shared" si="31"/>
        <v>0.81474281238934854</v>
      </c>
      <c r="M62">
        <f t="shared" si="32"/>
        <v>1.7414543759078014</v>
      </c>
      <c r="N62">
        <f t="shared" si="33"/>
        <v>30.649541854858398</v>
      </c>
      <c r="O62" s="1">
        <v>2</v>
      </c>
      <c r="P62">
        <f t="shared" si="34"/>
        <v>4.644859790802002</v>
      </c>
      <c r="Q62" s="1">
        <v>0</v>
      </c>
      <c r="R62">
        <f t="shared" si="35"/>
        <v>4.644859790802002</v>
      </c>
      <c r="S62" s="1">
        <v>31.356561660766602</v>
      </c>
      <c r="T62" s="1">
        <v>30.649541854858398</v>
      </c>
      <c r="U62" s="1">
        <v>31.400844573974609</v>
      </c>
      <c r="V62" s="1">
        <v>500.03781127929688</v>
      </c>
      <c r="W62" s="1">
        <v>499.16259765625</v>
      </c>
      <c r="X62" s="1">
        <v>26.902647018432617</v>
      </c>
      <c r="Y62" s="1">
        <v>27.219663619995117</v>
      </c>
      <c r="Z62" s="1">
        <v>57.545356750488281</v>
      </c>
      <c r="AA62" s="1">
        <v>58.223464965820312</v>
      </c>
      <c r="AB62" s="1">
        <v>500.01531982421875</v>
      </c>
      <c r="AC62" s="1">
        <v>114.00466918945312</v>
      </c>
      <c r="AD62" s="1">
        <v>4.9114536494016647E-2</v>
      </c>
      <c r="AE62" s="1">
        <v>98.47869873046875</v>
      </c>
      <c r="AF62" s="1">
        <v>-2.0099058151245117</v>
      </c>
      <c r="AG62" s="1">
        <v>0.2245614230632782</v>
      </c>
      <c r="AH62" s="1">
        <v>5.1934428513050079E-2</v>
      </c>
      <c r="AI62" s="1">
        <v>6.5156635828316212E-3</v>
      </c>
      <c r="AJ62" s="1">
        <v>5.040697380900383E-2</v>
      </c>
      <c r="AK62" s="1">
        <v>8.1676682457327843E-3</v>
      </c>
      <c r="AL62" s="1">
        <v>0.5</v>
      </c>
      <c r="AM62" s="1">
        <v>-1.355140209197998</v>
      </c>
      <c r="AN62" s="1">
        <v>7.355140209197998</v>
      </c>
      <c r="AO62" s="1">
        <v>1</v>
      </c>
      <c r="AP62" s="1">
        <v>0</v>
      </c>
      <c r="AQ62" s="1">
        <v>0.15999999642372131</v>
      </c>
      <c r="AR62" s="1">
        <v>111115</v>
      </c>
      <c r="AS62">
        <f t="shared" si="36"/>
        <v>2.5000765991210931</v>
      </c>
      <c r="AT62">
        <f t="shared" si="37"/>
        <v>8.1474281238934853E-4</v>
      </c>
      <c r="AU62">
        <f t="shared" si="38"/>
        <v>303.79954185485838</v>
      </c>
      <c r="AV62">
        <f t="shared" si="39"/>
        <v>304.50656166076658</v>
      </c>
      <c r="AW62">
        <f t="shared" si="40"/>
        <v>18.240746662600031</v>
      </c>
      <c r="AX62">
        <f t="shared" si="41"/>
        <v>-3.4731752800701947E-2</v>
      </c>
      <c r="AY62">
        <f t="shared" si="42"/>
        <v>4.4220114290860009</v>
      </c>
      <c r="AZ62">
        <f t="shared" si="43"/>
        <v>44.903227663363261</v>
      </c>
      <c r="BA62">
        <f t="shared" si="44"/>
        <v>17.683564043368143</v>
      </c>
      <c r="BB62">
        <f t="shared" si="45"/>
        <v>31.0030517578125</v>
      </c>
      <c r="BC62">
        <f t="shared" si="46"/>
        <v>4.5121633662623086</v>
      </c>
      <c r="BD62">
        <f t="shared" si="47"/>
        <v>4.4411975256931031E-2</v>
      </c>
      <c r="BE62">
        <f t="shared" si="48"/>
        <v>2.6805570531781995</v>
      </c>
      <c r="BF62">
        <f t="shared" si="49"/>
        <v>1.8316063130841091</v>
      </c>
      <c r="BG62">
        <f t="shared" si="50"/>
        <v>2.7795688882102879E-2</v>
      </c>
      <c r="BH62">
        <f t="shared" si="51"/>
        <v>41.516529626777022</v>
      </c>
      <c r="BI62">
        <f t="shared" si="52"/>
        <v>0.8445720524199346</v>
      </c>
      <c r="BJ62">
        <f t="shared" si="53"/>
        <v>59.53585306788338</v>
      </c>
      <c r="BK62">
        <f t="shared" si="54"/>
        <v>498.64484119992704</v>
      </c>
      <c r="BL62">
        <f t="shared" si="55"/>
        <v>2.1269222483554684E-3</v>
      </c>
    </row>
    <row r="63" spans="1:64" x14ac:dyDescent="0.2">
      <c r="A63" s="1">
        <v>50</v>
      </c>
      <c r="B63" s="1" t="s">
        <v>183</v>
      </c>
      <c r="C63" s="1" t="s">
        <v>92</v>
      </c>
      <c r="D63" s="1" t="s">
        <v>184</v>
      </c>
      <c r="E63" s="1" t="s">
        <v>180</v>
      </c>
      <c r="F63" s="1" t="s">
        <v>85</v>
      </c>
      <c r="G63" s="1">
        <v>6125.9999989662319</v>
      </c>
      <c r="H63" s="1">
        <v>0</v>
      </c>
      <c r="I63">
        <f t="shared" si="28"/>
        <v>0.51145121788365278</v>
      </c>
      <c r="J63">
        <f t="shared" si="29"/>
        <v>1.461557754615604E-2</v>
      </c>
      <c r="K63">
        <f t="shared" si="30"/>
        <v>429.74366320951134</v>
      </c>
      <c r="L63">
        <f t="shared" si="31"/>
        <v>0.27172577826679595</v>
      </c>
      <c r="M63">
        <f t="shared" si="32"/>
        <v>1.7706560064922812</v>
      </c>
      <c r="N63">
        <f t="shared" si="33"/>
        <v>30.646760940551758</v>
      </c>
      <c r="O63" s="1">
        <v>2</v>
      </c>
      <c r="P63">
        <f t="shared" si="34"/>
        <v>4.644859790802002</v>
      </c>
      <c r="Q63" s="1">
        <v>0</v>
      </c>
      <c r="R63">
        <f t="shared" si="35"/>
        <v>4.644859790802002</v>
      </c>
      <c r="S63" s="1">
        <v>31.319477081298828</v>
      </c>
      <c r="T63" s="1">
        <v>30.646760940551758</v>
      </c>
      <c r="U63" s="1">
        <v>31.375347137451172</v>
      </c>
      <c r="V63" s="1">
        <v>500.0048828125</v>
      </c>
      <c r="W63" s="1">
        <v>499.7459716796875</v>
      </c>
      <c r="X63" s="1">
        <v>26.810630798339844</v>
      </c>
      <c r="Y63" s="1">
        <v>26.916400909423828</v>
      </c>
      <c r="Z63" s="1">
        <v>57.468765258789062</v>
      </c>
      <c r="AA63" s="1">
        <v>57.695484161376953</v>
      </c>
      <c r="AB63" s="1">
        <v>499.97470092773438</v>
      </c>
      <c r="AC63" s="1">
        <v>113.88756561279297</v>
      </c>
      <c r="AD63" s="1">
        <v>8.6717784404754639E-2</v>
      </c>
      <c r="AE63" s="1">
        <v>98.477226257324219</v>
      </c>
      <c r="AF63" s="1">
        <v>-2.140315055847168</v>
      </c>
      <c r="AG63" s="1">
        <v>0.22743217647075653</v>
      </c>
      <c r="AH63" s="1">
        <v>0.27074551582336426</v>
      </c>
      <c r="AI63" s="1">
        <v>2.7003963477909565E-3</v>
      </c>
      <c r="AJ63" s="1">
        <v>0.27189373970031738</v>
      </c>
      <c r="AK63" s="1">
        <v>2.655417425557971E-3</v>
      </c>
      <c r="AL63" s="1">
        <v>0.5</v>
      </c>
      <c r="AM63" s="1">
        <v>-1.355140209197998</v>
      </c>
      <c r="AN63" s="1">
        <v>7.355140209197998</v>
      </c>
      <c r="AO63" s="1">
        <v>1</v>
      </c>
      <c r="AP63" s="1">
        <v>0</v>
      </c>
      <c r="AQ63" s="1">
        <v>0.15999999642372131</v>
      </c>
      <c r="AR63" s="1">
        <v>111115</v>
      </c>
      <c r="AS63">
        <f t="shared" si="36"/>
        <v>2.4998735046386718</v>
      </c>
      <c r="AT63">
        <f t="shared" si="37"/>
        <v>2.7172577826679596E-4</v>
      </c>
      <c r="AU63">
        <f t="shared" si="38"/>
        <v>303.79676094055174</v>
      </c>
      <c r="AV63">
        <f t="shared" si="39"/>
        <v>304.46947708129881</v>
      </c>
      <c r="AW63">
        <f t="shared" si="40"/>
        <v>18.222010090753201</v>
      </c>
      <c r="AX63">
        <f t="shared" si="41"/>
        <v>5.4834506428437714E-2</v>
      </c>
      <c r="AY63">
        <f t="shared" si="42"/>
        <v>4.4213085088824586</v>
      </c>
      <c r="AZ63">
        <f t="shared" si="43"/>
        <v>44.896761179375972</v>
      </c>
      <c r="BA63">
        <f t="shared" si="44"/>
        <v>17.980360269952143</v>
      </c>
      <c r="BB63">
        <f t="shared" si="45"/>
        <v>30.983119010925293</v>
      </c>
      <c r="BC63">
        <f t="shared" si="46"/>
        <v>4.507037869951966</v>
      </c>
      <c r="BD63">
        <f t="shared" si="47"/>
        <v>1.456973223308522E-2</v>
      </c>
      <c r="BE63">
        <f t="shared" si="48"/>
        <v>2.6506525023901775</v>
      </c>
      <c r="BF63">
        <f t="shared" si="49"/>
        <v>1.8563853675617885</v>
      </c>
      <c r="BG63">
        <f t="shared" si="50"/>
        <v>9.1101904928027767E-3</v>
      </c>
      <c r="BH63">
        <f t="shared" si="51"/>
        <v>42.319963954534387</v>
      </c>
      <c r="BI63">
        <f t="shared" si="52"/>
        <v>0.85992421662771468</v>
      </c>
      <c r="BJ63">
        <f t="shared" si="53"/>
        <v>58.590513279921474</v>
      </c>
      <c r="BK63">
        <f t="shared" si="54"/>
        <v>499.59732152118107</v>
      </c>
      <c r="BL63">
        <f t="shared" si="55"/>
        <v>5.9980684608561729E-4</v>
      </c>
    </row>
    <row r="64" spans="1:64" x14ac:dyDescent="0.2">
      <c r="A64" s="1">
        <v>51</v>
      </c>
      <c r="B64" s="1" t="s">
        <v>185</v>
      </c>
      <c r="C64" s="1" t="s">
        <v>92</v>
      </c>
      <c r="D64" s="1" t="s">
        <v>184</v>
      </c>
      <c r="E64" s="1" t="s">
        <v>180</v>
      </c>
      <c r="F64" s="1" t="s">
        <v>85</v>
      </c>
      <c r="G64" s="1">
        <v>6188.9999989662319</v>
      </c>
      <c r="H64" s="1">
        <v>0</v>
      </c>
      <c r="I64">
        <f t="shared" si="28"/>
        <v>1.3989935336832504</v>
      </c>
      <c r="J64">
        <f t="shared" si="29"/>
        <v>5.7487485152777741E-3</v>
      </c>
      <c r="K64">
        <f t="shared" si="30"/>
        <v>100.77212782809997</v>
      </c>
      <c r="L64">
        <f t="shared" si="31"/>
        <v>0.10651941217868621</v>
      </c>
      <c r="M64">
        <f t="shared" si="32"/>
        <v>1.7617077207410161</v>
      </c>
      <c r="N64">
        <f t="shared" si="33"/>
        <v>30.562709808349609</v>
      </c>
      <c r="O64" s="1">
        <v>2</v>
      </c>
      <c r="P64">
        <f t="shared" si="34"/>
        <v>4.644859790802002</v>
      </c>
      <c r="Q64" s="1">
        <v>0</v>
      </c>
      <c r="R64">
        <f t="shared" si="35"/>
        <v>4.644859790802002</v>
      </c>
      <c r="S64" s="1">
        <v>31.280223846435547</v>
      </c>
      <c r="T64" s="1">
        <v>30.562709808349609</v>
      </c>
      <c r="U64" s="1">
        <v>31.367050170898438</v>
      </c>
      <c r="V64" s="1">
        <v>500.04241943359375</v>
      </c>
      <c r="W64" s="1">
        <v>499.4615478515625</v>
      </c>
      <c r="X64" s="1">
        <v>26.749946594238281</v>
      </c>
      <c r="Y64" s="1">
        <v>26.791412353515625</v>
      </c>
      <c r="Z64" s="1">
        <v>57.468128204345703</v>
      </c>
      <c r="AA64" s="1">
        <v>57.557205200195312</v>
      </c>
      <c r="AB64" s="1">
        <v>500.00582885742188</v>
      </c>
      <c r="AC64" s="1">
        <v>114.31682586669922</v>
      </c>
      <c r="AD64" s="1">
        <v>3.245651489123702E-3</v>
      </c>
      <c r="AE64" s="1">
        <v>98.4793701171875</v>
      </c>
      <c r="AF64" s="1">
        <v>-2.0979642868041992</v>
      </c>
      <c r="AG64" s="1">
        <v>0.2263803631067276</v>
      </c>
      <c r="AH64" s="1">
        <v>0.16057232022285461</v>
      </c>
      <c r="AI64" s="1">
        <v>3.1235611531883478E-3</v>
      </c>
      <c r="AJ64" s="1">
        <v>9.767758846282959E-2</v>
      </c>
      <c r="AK64" s="1">
        <v>3.0482648871839046E-3</v>
      </c>
      <c r="AL64" s="1">
        <v>0.25</v>
      </c>
      <c r="AM64" s="1">
        <v>-1.355140209197998</v>
      </c>
      <c r="AN64" s="1">
        <v>7.355140209197998</v>
      </c>
      <c r="AO64" s="1">
        <v>1</v>
      </c>
      <c r="AP64" s="1">
        <v>0</v>
      </c>
      <c r="AQ64" s="1">
        <v>0.15999999642372131</v>
      </c>
      <c r="AR64" s="1">
        <v>111115</v>
      </c>
      <c r="AS64">
        <f t="shared" si="36"/>
        <v>2.500029144287109</v>
      </c>
      <c r="AT64">
        <f t="shared" si="37"/>
        <v>1.0651941217868622E-4</v>
      </c>
      <c r="AU64">
        <f t="shared" si="38"/>
        <v>303.71270980834959</v>
      </c>
      <c r="AV64">
        <f t="shared" si="39"/>
        <v>304.43022384643552</v>
      </c>
      <c r="AW64">
        <f t="shared" si="40"/>
        <v>18.290691729843047</v>
      </c>
      <c r="AX64">
        <f t="shared" si="41"/>
        <v>8.4903184493949457E-2</v>
      </c>
      <c r="AY64">
        <f t="shared" si="42"/>
        <v>4.4001091338650706</v>
      </c>
      <c r="AZ64">
        <f t="shared" si="43"/>
        <v>44.680516626264691</v>
      </c>
      <c r="BA64">
        <f t="shared" si="44"/>
        <v>17.889104272749066</v>
      </c>
      <c r="BB64">
        <f t="shared" si="45"/>
        <v>30.921466827392578</v>
      </c>
      <c r="BC64">
        <f t="shared" si="46"/>
        <v>4.4912167460148753</v>
      </c>
      <c r="BD64">
        <f t="shared" si="47"/>
        <v>5.7416423249346156E-3</v>
      </c>
      <c r="BE64">
        <f t="shared" si="48"/>
        <v>2.6384014131240545</v>
      </c>
      <c r="BF64">
        <f t="shared" si="49"/>
        <v>1.8528153328908208</v>
      </c>
      <c r="BG64">
        <f t="shared" si="50"/>
        <v>3.5891642239983808E-3</v>
      </c>
      <c r="BH64">
        <f t="shared" si="51"/>
        <v>9.9239756738799869</v>
      </c>
      <c r="BI64">
        <f t="shared" si="52"/>
        <v>0.20176153351859019</v>
      </c>
      <c r="BJ64">
        <f t="shared" si="53"/>
        <v>58.529691640283687</v>
      </c>
      <c r="BK64">
        <f t="shared" si="54"/>
        <v>499.0549389644197</v>
      </c>
      <c r="BL64">
        <f t="shared" si="55"/>
        <v>1.640754428823904E-3</v>
      </c>
    </row>
    <row r="65" spans="1:64" x14ac:dyDescent="0.2">
      <c r="A65" s="1">
        <v>52</v>
      </c>
      <c r="B65" s="1" t="s">
        <v>186</v>
      </c>
      <c r="C65" s="1" t="s">
        <v>89</v>
      </c>
      <c r="D65" s="1" t="s">
        <v>187</v>
      </c>
      <c r="E65" s="1" t="s">
        <v>180</v>
      </c>
      <c r="F65" s="1" t="s">
        <v>85</v>
      </c>
      <c r="G65" s="1">
        <v>6296.9999989662319</v>
      </c>
      <c r="H65" s="1">
        <v>0</v>
      </c>
      <c r="I65">
        <f t="shared" si="28"/>
        <v>0.40115317214456592</v>
      </c>
      <c r="J65">
        <f t="shared" si="29"/>
        <v>4.0102466547640721E-2</v>
      </c>
      <c r="K65">
        <f t="shared" si="30"/>
        <v>469.72638448946606</v>
      </c>
      <c r="L65">
        <f t="shared" si="31"/>
        <v>0.70802827698610504</v>
      </c>
      <c r="M65">
        <f t="shared" si="32"/>
        <v>1.6915957459440225</v>
      </c>
      <c r="N65">
        <f t="shared" si="33"/>
        <v>30.292476654052734</v>
      </c>
      <c r="O65" s="1">
        <v>2</v>
      </c>
      <c r="P65">
        <f t="shared" si="34"/>
        <v>4.644859790802002</v>
      </c>
      <c r="Q65" s="1">
        <v>0</v>
      </c>
      <c r="R65">
        <f t="shared" si="35"/>
        <v>4.644859790802002</v>
      </c>
      <c r="S65" s="1">
        <v>31.094928741455078</v>
      </c>
      <c r="T65" s="1">
        <v>30.292476654052734</v>
      </c>
      <c r="U65" s="1">
        <v>31.211349487304688</v>
      </c>
      <c r="V65" s="1">
        <v>499.94476318359375</v>
      </c>
      <c r="W65" s="1">
        <v>499.64279174804688</v>
      </c>
      <c r="X65" s="1">
        <v>26.542085647583008</v>
      </c>
      <c r="Y65" s="1">
        <v>26.817707061767578</v>
      </c>
      <c r="Z65" s="1">
        <v>57.625560760498047</v>
      </c>
      <c r="AA65" s="1">
        <v>58.223960876464844</v>
      </c>
      <c r="AB65" s="1">
        <v>499.9906005859375</v>
      </c>
      <c r="AC65" s="1">
        <v>114.72026824951172</v>
      </c>
      <c r="AD65" s="1">
        <v>8.7238632142543793E-2</v>
      </c>
      <c r="AE65" s="1">
        <v>98.477996826171875</v>
      </c>
      <c r="AF65" s="1">
        <v>-2.1202237606048584</v>
      </c>
      <c r="AG65" s="1">
        <v>0.22573691606521606</v>
      </c>
      <c r="AH65" s="1">
        <v>8.4478795528411865E-2</v>
      </c>
      <c r="AI65" s="1">
        <v>6.5989773720502853E-3</v>
      </c>
      <c r="AJ65" s="1">
        <v>9.6505053341388702E-2</v>
      </c>
      <c r="AK65" s="1">
        <v>6.4100935123860836E-3</v>
      </c>
      <c r="AL65" s="1">
        <v>0.5</v>
      </c>
      <c r="AM65" s="1">
        <v>-1.355140209197998</v>
      </c>
      <c r="AN65" s="1">
        <v>7.355140209197998</v>
      </c>
      <c r="AO65" s="1">
        <v>1</v>
      </c>
      <c r="AP65" s="1">
        <v>0</v>
      </c>
      <c r="AQ65" s="1">
        <v>0.15999999642372131</v>
      </c>
      <c r="AR65" s="1">
        <v>111115</v>
      </c>
      <c r="AS65">
        <f t="shared" si="36"/>
        <v>2.4999530029296873</v>
      </c>
      <c r="AT65">
        <f t="shared" si="37"/>
        <v>7.0802827698610504E-4</v>
      </c>
      <c r="AU65">
        <f t="shared" si="38"/>
        <v>303.44247665405271</v>
      </c>
      <c r="AV65">
        <f t="shared" si="39"/>
        <v>304.24492874145506</v>
      </c>
      <c r="AW65">
        <f t="shared" si="40"/>
        <v>18.355242509650225</v>
      </c>
      <c r="AX65">
        <f t="shared" si="41"/>
        <v>-1.2074150121190327E-2</v>
      </c>
      <c r="AY65">
        <f t="shared" si="42"/>
        <v>4.332549816857977</v>
      </c>
      <c r="AZ65">
        <f t="shared" si="43"/>
        <v>43.995105063982606</v>
      </c>
      <c r="BA65">
        <f t="shared" si="44"/>
        <v>17.177398002215028</v>
      </c>
      <c r="BB65">
        <f t="shared" si="45"/>
        <v>30.693702697753906</v>
      </c>
      <c r="BC65">
        <f t="shared" si="46"/>
        <v>4.4331868386010509</v>
      </c>
      <c r="BD65">
        <f t="shared" si="47"/>
        <v>3.9759196370665072E-2</v>
      </c>
      <c r="BE65">
        <f t="shared" si="48"/>
        <v>2.6409540709139545</v>
      </c>
      <c r="BF65">
        <f t="shared" si="49"/>
        <v>1.7922327676870964</v>
      </c>
      <c r="BG65">
        <f t="shared" si="50"/>
        <v>2.4880112090950347E-2</v>
      </c>
      <c r="BH65">
        <f t="shared" si="51"/>
        <v>46.257713400922825</v>
      </c>
      <c r="BI65">
        <f t="shared" si="52"/>
        <v>0.94012440937271313</v>
      </c>
      <c r="BJ65">
        <f t="shared" si="53"/>
        <v>59.86944570735222</v>
      </c>
      <c r="BK65">
        <f t="shared" si="54"/>
        <v>499.52619903980894</v>
      </c>
      <c r="BL65">
        <f t="shared" si="55"/>
        <v>4.8079196058597968E-4</v>
      </c>
    </row>
    <row r="66" spans="1:64" x14ac:dyDescent="0.2">
      <c r="A66" s="1">
        <v>53</v>
      </c>
      <c r="B66" s="1" t="s">
        <v>188</v>
      </c>
      <c r="C66" s="1" t="s">
        <v>82</v>
      </c>
      <c r="D66" s="1" t="s">
        <v>189</v>
      </c>
      <c r="E66" s="1" t="s">
        <v>180</v>
      </c>
      <c r="F66" s="1" t="s">
        <v>85</v>
      </c>
      <c r="G66" s="1">
        <v>6417.9999989662319</v>
      </c>
      <c r="H66" s="1">
        <v>0</v>
      </c>
      <c r="I66">
        <f t="shared" si="28"/>
        <v>2.3293245722886944</v>
      </c>
      <c r="J66">
        <f t="shared" si="29"/>
        <v>2.4461633879565476E-2</v>
      </c>
      <c r="K66">
        <f t="shared" si="30"/>
        <v>334.07340335508411</v>
      </c>
      <c r="L66">
        <f t="shared" si="31"/>
        <v>0.43504061948236245</v>
      </c>
      <c r="M66">
        <f t="shared" si="32"/>
        <v>1.698812885060403</v>
      </c>
      <c r="N66">
        <f t="shared" si="33"/>
        <v>30.188337326049805</v>
      </c>
      <c r="O66" s="1">
        <v>2</v>
      </c>
      <c r="P66">
        <f t="shared" si="34"/>
        <v>4.644859790802002</v>
      </c>
      <c r="Q66" s="1">
        <v>0</v>
      </c>
      <c r="R66">
        <f t="shared" si="35"/>
        <v>4.644859790802002</v>
      </c>
      <c r="S66" s="1">
        <v>30.914699554443359</v>
      </c>
      <c r="T66" s="1">
        <v>30.188337326049805</v>
      </c>
      <c r="U66" s="1">
        <v>31.036979675292969</v>
      </c>
      <c r="V66" s="1">
        <v>500.04327392578125</v>
      </c>
      <c r="W66" s="1">
        <v>499.02468872070312</v>
      </c>
      <c r="X66" s="1">
        <v>26.312973022460938</v>
      </c>
      <c r="Y66" s="1">
        <v>26.482383728027344</v>
      </c>
      <c r="Z66" s="1">
        <v>57.718467712402344</v>
      </c>
      <c r="AA66" s="1">
        <v>58.090076446533203</v>
      </c>
      <c r="AB66" s="1">
        <v>499.99166870117188</v>
      </c>
      <c r="AC66" s="1">
        <v>114.60092926025391</v>
      </c>
      <c r="AD66" s="1">
        <v>0.10433080792427063</v>
      </c>
      <c r="AE66" s="1">
        <v>98.478446960449219</v>
      </c>
      <c r="AF66" s="1">
        <v>-2.2316219806671143</v>
      </c>
      <c r="AG66" s="1">
        <v>0.2233676016330719</v>
      </c>
      <c r="AH66" s="1">
        <v>4.0959324687719345E-2</v>
      </c>
      <c r="AI66" s="1">
        <v>6.176286842674017E-3</v>
      </c>
      <c r="AJ66" s="1">
        <v>4.7086790204048157E-2</v>
      </c>
      <c r="AK66" s="1">
        <v>3.5005048848688602E-3</v>
      </c>
      <c r="AL66" s="1">
        <v>0.75</v>
      </c>
      <c r="AM66" s="1">
        <v>-1.355140209197998</v>
      </c>
      <c r="AN66" s="1">
        <v>7.355140209197998</v>
      </c>
      <c r="AO66" s="1">
        <v>1</v>
      </c>
      <c r="AP66" s="1">
        <v>0</v>
      </c>
      <c r="AQ66" s="1">
        <v>0.15999999642372131</v>
      </c>
      <c r="AR66" s="1">
        <v>111115</v>
      </c>
      <c r="AS66">
        <f t="shared" si="36"/>
        <v>2.4999583435058592</v>
      </c>
      <c r="AT66">
        <f t="shared" si="37"/>
        <v>4.3504061948236247E-4</v>
      </c>
      <c r="AU66">
        <f t="shared" si="38"/>
        <v>303.33833732604978</v>
      </c>
      <c r="AV66">
        <f t="shared" si="39"/>
        <v>304.06469955444334</v>
      </c>
      <c r="AW66">
        <f t="shared" si="40"/>
        <v>18.336148271795764</v>
      </c>
      <c r="AX66">
        <f t="shared" si="41"/>
        <v>3.0173122972420436E-2</v>
      </c>
      <c r="AY66">
        <f t="shared" si="42"/>
        <v>4.3067569064072071</v>
      </c>
      <c r="AZ66">
        <f t="shared" si="43"/>
        <v>43.732989698110089</v>
      </c>
      <c r="BA66">
        <f t="shared" si="44"/>
        <v>17.250605970082745</v>
      </c>
      <c r="BB66">
        <f t="shared" si="45"/>
        <v>30.551518440246582</v>
      </c>
      <c r="BC66">
        <f t="shared" si="46"/>
        <v>4.3972931389193759</v>
      </c>
      <c r="BD66">
        <f t="shared" si="47"/>
        <v>2.4333484309716852E-2</v>
      </c>
      <c r="BE66">
        <f t="shared" si="48"/>
        <v>2.6079440213468041</v>
      </c>
      <c r="BF66">
        <f t="shared" si="49"/>
        <v>1.7893491175725718</v>
      </c>
      <c r="BG66">
        <f t="shared" si="50"/>
        <v>1.5219889446494011E-2</v>
      </c>
      <c r="BH66">
        <f t="shared" si="51"/>
        <v>32.89902993320041</v>
      </c>
      <c r="BI66">
        <f t="shared" si="52"/>
        <v>0.66945265616319061</v>
      </c>
      <c r="BJ66">
        <f t="shared" si="53"/>
        <v>59.33365140942113</v>
      </c>
      <c r="BK66">
        <f t="shared" si="54"/>
        <v>498.34768482516751</v>
      </c>
      <c r="BL66">
        <f t="shared" si="55"/>
        <v>2.7733114128956548E-3</v>
      </c>
    </row>
    <row r="67" spans="1:64" x14ac:dyDescent="0.2">
      <c r="A67" s="1">
        <v>54</v>
      </c>
      <c r="B67" s="1" t="s">
        <v>190</v>
      </c>
      <c r="C67" s="1" t="s">
        <v>92</v>
      </c>
      <c r="D67" s="1" t="s">
        <v>191</v>
      </c>
      <c r="E67" s="1" t="s">
        <v>180</v>
      </c>
      <c r="F67" s="1" t="s">
        <v>85</v>
      </c>
      <c r="G67" s="1">
        <v>6506.9999988973141</v>
      </c>
      <c r="H67" s="1">
        <v>0</v>
      </c>
      <c r="I67">
        <f t="shared" si="28"/>
        <v>1.8308093116136348</v>
      </c>
      <c r="J67">
        <f t="shared" si="29"/>
        <v>2.6293338849076517E-2</v>
      </c>
      <c r="K67">
        <f t="shared" si="30"/>
        <v>374.98488827140096</v>
      </c>
      <c r="L67">
        <f t="shared" si="31"/>
        <v>0.46458912610454661</v>
      </c>
      <c r="M67">
        <f t="shared" si="32"/>
        <v>1.6886453839880864</v>
      </c>
      <c r="N67">
        <f t="shared" si="33"/>
        <v>30.116825103759766</v>
      </c>
      <c r="O67" s="1">
        <v>2</v>
      </c>
      <c r="P67">
        <f t="shared" si="34"/>
        <v>4.644859790802002</v>
      </c>
      <c r="Q67" s="1">
        <v>0</v>
      </c>
      <c r="R67">
        <f t="shared" si="35"/>
        <v>4.644859790802002</v>
      </c>
      <c r="S67" s="1">
        <v>30.852764129638672</v>
      </c>
      <c r="T67" s="1">
        <v>30.116825103759766</v>
      </c>
      <c r="U67" s="1">
        <v>30.96636962890625</v>
      </c>
      <c r="V67" s="1">
        <v>500.17742919921875</v>
      </c>
      <c r="W67" s="1">
        <v>499.352294921875</v>
      </c>
      <c r="X67" s="1">
        <v>26.226436614990234</v>
      </c>
      <c r="Y67" s="1">
        <v>26.407367706298828</v>
      </c>
      <c r="Z67" s="1">
        <v>57.730575561523438</v>
      </c>
      <c r="AA67" s="1">
        <v>58.12884521484375</v>
      </c>
      <c r="AB67" s="1">
        <v>499.9920654296875</v>
      </c>
      <c r="AC67" s="1">
        <v>114.54514312744141</v>
      </c>
      <c r="AD67" s="1">
        <v>2.4232689291238785E-2</v>
      </c>
      <c r="AE67" s="1">
        <v>98.475440979003906</v>
      </c>
      <c r="AF67" s="1">
        <v>-2.1732127666473389</v>
      </c>
      <c r="AG67" s="1">
        <v>0.22428055107593536</v>
      </c>
      <c r="AH67" s="1">
        <v>8.4420464932918549E-2</v>
      </c>
      <c r="AI67" s="1">
        <v>2.7559681329876184E-3</v>
      </c>
      <c r="AJ67" s="1">
        <v>6.5183430910110474E-2</v>
      </c>
      <c r="AK67" s="1">
        <v>2.9529540333896875E-3</v>
      </c>
      <c r="AL67" s="1">
        <v>0.5</v>
      </c>
      <c r="AM67" s="1">
        <v>-1.355140209197998</v>
      </c>
      <c r="AN67" s="1">
        <v>7.355140209197998</v>
      </c>
      <c r="AO67" s="1">
        <v>1</v>
      </c>
      <c r="AP67" s="1">
        <v>0</v>
      </c>
      <c r="AQ67" s="1">
        <v>0.15999999642372131</v>
      </c>
      <c r="AR67" s="1">
        <v>111115</v>
      </c>
      <c r="AS67">
        <f t="shared" si="36"/>
        <v>2.4999603271484374</v>
      </c>
      <c r="AT67">
        <f t="shared" si="37"/>
        <v>4.6458912610454663E-4</v>
      </c>
      <c r="AU67">
        <f t="shared" si="38"/>
        <v>303.26682510375974</v>
      </c>
      <c r="AV67">
        <f t="shared" si="39"/>
        <v>304.00276412963865</v>
      </c>
      <c r="AW67">
        <f t="shared" si="40"/>
        <v>18.327222490745271</v>
      </c>
      <c r="AX67">
        <f t="shared" si="41"/>
        <v>2.5592857889290124E-2</v>
      </c>
      <c r="AY67">
        <f t="shared" si="42"/>
        <v>4.2891225639605706</v>
      </c>
      <c r="AZ67">
        <f t="shared" si="43"/>
        <v>43.555251150132563</v>
      </c>
      <c r="BA67">
        <f t="shared" si="44"/>
        <v>17.147883443833734</v>
      </c>
      <c r="BB67">
        <f t="shared" si="45"/>
        <v>30.484794616699219</v>
      </c>
      <c r="BC67">
        <f t="shared" si="46"/>
        <v>4.3805365182934306</v>
      </c>
      <c r="BD67">
        <f t="shared" si="47"/>
        <v>2.6145336921363217E-2</v>
      </c>
      <c r="BE67">
        <f t="shared" si="48"/>
        <v>2.6004771799724842</v>
      </c>
      <c r="BF67">
        <f t="shared" si="49"/>
        <v>1.7800593383209464</v>
      </c>
      <c r="BG67">
        <f t="shared" si="50"/>
        <v>1.6354068484036519E-2</v>
      </c>
      <c r="BH67">
        <f t="shared" si="51"/>
        <v>36.92680223298872</v>
      </c>
      <c r="BI67">
        <f t="shared" si="52"/>
        <v>0.75094255515551067</v>
      </c>
      <c r="BJ67">
        <f t="shared" si="53"/>
        <v>59.432076358240096</v>
      </c>
      <c r="BK67">
        <f t="shared" si="54"/>
        <v>498.82018142825075</v>
      </c>
      <c r="BL67">
        <f t="shared" si="55"/>
        <v>2.1813231071295251E-3</v>
      </c>
    </row>
    <row r="68" spans="1:64" x14ac:dyDescent="0.2">
      <c r="A68" s="1">
        <v>55</v>
      </c>
      <c r="B68" s="1" t="s">
        <v>192</v>
      </c>
      <c r="C68" s="1" t="s">
        <v>92</v>
      </c>
      <c r="D68" s="1" t="s">
        <v>184</v>
      </c>
      <c r="E68" s="1" t="s">
        <v>180</v>
      </c>
      <c r="F68" s="1" t="s">
        <v>85</v>
      </c>
      <c r="G68" s="1">
        <v>6581.9999989662319</v>
      </c>
      <c r="H68" s="1">
        <v>0</v>
      </c>
      <c r="I68">
        <f t="shared" si="28"/>
        <v>2.23008434154888</v>
      </c>
      <c r="J68">
        <f t="shared" si="29"/>
        <v>3.3818335819773074E-2</v>
      </c>
      <c r="K68">
        <f t="shared" si="30"/>
        <v>380.41265295033787</v>
      </c>
      <c r="L68">
        <f t="shared" si="31"/>
        <v>0.59718612076612265</v>
      </c>
      <c r="M68">
        <f t="shared" si="32"/>
        <v>1.6902868152638559</v>
      </c>
      <c r="N68">
        <f t="shared" si="33"/>
        <v>30.128547668457031</v>
      </c>
      <c r="O68" s="1">
        <v>2</v>
      </c>
      <c r="P68">
        <f t="shared" si="34"/>
        <v>4.644859790802002</v>
      </c>
      <c r="Q68" s="1">
        <v>0</v>
      </c>
      <c r="R68">
        <f t="shared" si="35"/>
        <v>4.644859790802002</v>
      </c>
      <c r="S68" s="1">
        <v>30.856151580810547</v>
      </c>
      <c r="T68" s="1">
        <v>30.128547668457031</v>
      </c>
      <c r="U68" s="1">
        <v>30.956483840942383</v>
      </c>
      <c r="V68" s="1">
        <v>500.09259033203125</v>
      </c>
      <c r="W68" s="1">
        <v>499.081298828125</v>
      </c>
      <c r="X68" s="1">
        <v>26.187545776367188</v>
      </c>
      <c r="Y68" s="1">
        <v>26.42011833190918</v>
      </c>
      <c r="Z68" s="1">
        <v>57.633583068847656</v>
      </c>
      <c r="AA68" s="1">
        <v>58.145435333251953</v>
      </c>
      <c r="AB68" s="1">
        <v>499.980224609375</v>
      </c>
      <c r="AC68" s="1">
        <v>114.55298614501953</v>
      </c>
      <c r="AD68" s="1">
        <v>5.5475719273090363E-2</v>
      </c>
      <c r="AE68" s="1">
        <v>98.47503662109375</v>
      </c>
      <c r="AF68" s="1">
        <v>-2.1622278690338135</v>
      </c>
      <c r="AG68" s="1">
        <v>0.22343741357326508</v>
      </c>
      <c r="AH68" s="1">
        <v>0.1114567369222641</v>
      </c>
      <c r="AI68" s="1">
        <v>1.5822285786271095E-3</v>
      </c>
      <c r="AJ68" s="1">
        <v>0.12916508316993713</v>
      </c>
      <c r="AK68" s="1">
        <v>2.2466524969786406E-3</v>
      </c>
      <c r="AL68" s="1">
        <v>0.75</v>
      </c>
      <c r="AM68" s="1">
        <v>-1.355140209197998</v>
      </c>
      <c r="AN68" s="1">
        <v>7.355140209197998</v>
      </c>
      <c r="AO68" s="1">
        <v>1</v>
      </c>
      <c r="AP68" s="1">
        <v>0</v>
      </c>
      <c r="AQ68" s="1">
        <v>0.15999999642372131</v>
      </c>
      <c r="AR68" s="1">
        <v>111115</v>
      </c>
      <c r="AS68">
        <f t="shared" si="36"/>
        <v>2.4999011230468748</v>
      </c>
      <c r="AT68">
        <f t="shared" si="37"/>
        <v>5.9718612076612267E-4</v>
      </c>
      <c r="AU68">
        <f t="shared" si="38"/>
        <v>303.27854766845701</v>
      </c>
      <c r="AV68">
        <f t="shared" si="39"/>
        <v>304.00615158081052</v>
      </c>
      <c r="AW68">
        <f t="shared" si="40"/>
        <v>18.328477373529722</v>
      </c>
      <c r="AX68">
        <f t="shared" si="41"/>
        <v>2.934987922006031E-3</v>
      </c>
      <c r="AY68">
        <f t="shared" si="42"/>
        <v>4.2920089355322428</v>
      </c>
      <c r="AZ68">
        <f t="shared" si="43"/>
        <v>43.584740689630543</v>
      </c>
      <c r="BA68">
        <f t="shared" si="44"/>
        <v>17.164622357721363</v>
      </c>
      <c r="BB68">
        <f t="shared" si="45"/>
        <v>30.492349624633789</v>
      </c>
      <c r="BC68">
        <f t="shared" si="46"/>
        <v>4.3824310403367086</v>
      </c>
      <c r="BD68">
        <f t="shared" si="47"/>
        <v>3.3573890742196272E-2</v>
      </c>
      <c r="BE68">
        <f t="shared" si="48"/>
        <v>2.6017221202683869</v>
      </c>
      <c r="BF68">
        <f t="shared" si="49"/>
        <v>1.7807089200683217</v>
      </c>
      <c r="BG68">
        <f t="shared" si="50"/>
        <v>2.1005507510096208E-2</v>
      </c>
      <c r="BH68">
        <f t="shared" si="51"/>
        <v>37.461149930411949</v>
      </c>
      <c r="BI68">
        <f t="shared" si="52"/>
        <v>0.76222582141140383</v>
      </c>
      <c r="BJ68">
        <f t="shared" si="53"/>
        <v>59.48433170888827</v>
      </c>
      <c r="BK68">
        <f t="shared" si="54"/>
        <v>498.43313849677276</v>
      </c>
      <c r="BL68">
        <f t="shared" si="55"/>
        <v>2.6614417554893409E-3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193</v>
      </c>
      <c r="B1" t="s">
        <v>194</v>
      </c>
      <c r="C1" t="s">
        <v>195</v>
      </c>
    </row>
    <row r="2" spans="1:3" x14ac:dyDescent="0.2">
      <c r="A2" t="s">
        <v>84</v>
      </c>
      <c r="B2">
        <v>1</v>
      </c>
      <c r="C2">
        <v>10</v>
      </c>
    </row>
    <row r="3" spans="1:3" x14ac:dyDescent="0.2">
      <c r="A3" t="s">
        <v>84</v>
      </c>
      <c r="B3">
        <v>2</v>
      </c>
      <c r="C3">
        <v>10</v>
      </c>
    </row>
    <row r="4" spans="1:3" x14ac:dyDescent="0.2">
      <c r="A4" t="s">
        <v>84</v>
      </c>
      <c r="B4">
        <v>3</v>
      </c>
      <c r="C4">
        <v>0</v>
      </c>
    </row>
    <row r="5" spans="1:3" x14ac:dyDescent="0.2">
      <c r="A5" t="s">
        <v>84</v>
      </c>
      <c r="B5">
        <v>4</v>
      </c>
      <c r="C5">
        <v>20</v>
      </c>
    </row>
    <row r="6" spans="1:3" x14ac:dyDescent="0.2">
      <c r="A6" t="s">
        <v>84</v>
      </c>
      <c r="B6">
        <v>5</v>
      </c>
      <c r="C6">
        <v>20</v>
      </c>
    </row>
    <row r="7" spans="1:3" x14ac:dyDescent="0.2">
      <c r="A7" t="s">
        <v>84</v>
      </c>
      <c r="B7">
        <v>6</v>
      </c>
      <c r="C7">
        <v>0</v>
      </c>
    </row>
    <row r="8" spans="1:3" x14ac:dyDescent="0.2">
      <c r="A8" t="s">
        <v>100</v>
      </c>
      <c r="B8">
        <v>7</v>
      </c>
      <c r="C8">
        <v>0</v>
      </c>
    </row>
    <row r="9" spans="1:3" x14ac:dyDescent="0.2">
      <c r="A9" t="s">
        <v>100</v>
      </c>
      <c r="B9">
        <v>8</v>
      </c>
      <c r="C9">
        <v>10</v>
      </c>
    </row>
    <row r="10" spans="1:3" x14ac:dyDescent="0.2">
      <c r="A10" t="s">
        <v>100</v>
      </c>
      <c r="B10">
        <v>9</v>
      </c>
      <c r="C10">
        <v>10</v>
      </c>
    </row>
    <row r="11" spans="1:3" x14ac:dyDescent="0.2">
      <c r="A11" t="s">
        <v>100</v>
      </c>
      <c r="B11">
        <v>10</v>
      </c>
      <c r="C11">
        <v>0</v>
      </c>
    </row>
    <row r="12" spans="1:3" x14ac:dyDescent="0.2">
      <c r="A12" t="s">
        <v>100</v>
      </c>
      <c r="B12">
        <v>11</v>
      </c>
      <c r="C12">
        <v>20</v>
      </c>
    </row>
    <row r="13" spans="1:3" x14ac:dyDescent="0.2">
      <c r="A13" t="s">
        <v>100</v>
      </c>
      <c r="B13">
        <v>12</v>
      </c>
      <c r="C13">
        <v>20</v>
      </c>
    </row>
    <row r="14" spans="1:3" x14ac:dyDescent="0.2">
      <c r="A14" t="s">
        <v>112</v>
      </c>
      <c r="B14">
        <v>13</v>
      </c>
      <c r="C14">
        <v>20</v>
      </c>
    </row>
    <row r="15" spans="1:3" x14ac:dyDescent="0.2">
      <c r="A15" t="s">
        <v>112</v>
      </c>
      <c r="B15">
        <v>14</v>
      </c>
      <c r="C15">
        <v>10</v>
      </c>
    </row>
    <row r="16" spans="1:3" x14ac:dyDescent="0.2">
      <c r="A16" t="s">
        <v>112</v>
      </c>
      <c r="B16">
        <v>15</v>
      </c>
      <c r="C16">
        <v>10</v>
      </c>
    </row>
    <row r="17" spans="1:3" x14ac:dyDescent="0.2">
      <c r="A17" t="s">
        <v>112</v>
      </c>
      <c r="B17">
        <v>16</v>
      </c>
      <c r="C17">
        <v>20</v>
      </c>
    </row>
    <row r="18" spans="1:3" x14ac:dyDescent="0.2">
      <c r="A18" t="s">
        <v>112</v>
      </c>
      <c r="B18">
        <v>17</v>
      </c>
      <c r="C18">
        <v>0</v>
      </c>
    </row>
    <row r="19" spans="1:3" x14ac:dyDescent="0.2">
      <c r="A19" t="s">
        <v>112</v>
      </c>
      <c r="B19">
        <v>18</v>
      </c>
      <c r="C19">
        <v>0</v>
      </c>
    </row>
    <row r="20" spans="1:3" x14ac:dyDescent="0.2">
      <c r="A20" t="s">
        <v>126</v>
      </c>
      <c r="B20">
        <v>19</v>
      </c>
      <c r="C20">
        <v>20</v>
      </c>
    </row>
    <row r="21" spans="1:3" x14ac:dyDescent="0.2">
      <c r="A21" t="s">
        <v>126</v>
      </c>
      <c r="B21">
        <v>20</v>
      </c>
      <c r="C21">
        <v>20</v>
      </c>
    </row>
    <row r="22" spans="1:3" x14ac:dyDescent="0.2">
      <c r="A22" t="s">
        <v>126</v>
      </c>
      <c r="B22">
        <v>21</v>
      </c>
      <c r="C22">
        <v>10</v>
      </c>
    </row>
    <row r="23" spans="1:3" x14ac:dyDescent="0.2">
      <c r="A23" t="s">
        <v>126</v>
      </c>
      <c r="B23">
        <v>22</v>
      </c>
      <c r="C23">
        <v>0</v>
      </c>
    </row>
    <row r="24" spans="1:3" x14ac:dyDescent="0.2">
      <c r="A24" t="s">
        <v>126</v>
      </c>
      <c r="B24">
        <v>23</v>
      </c>
      <c r="C24">
        <v>0</v>
      </c>
    </row>
    <row r="25" spans="1:3" x14ac:dyDescent="0.2">
      <c r="A25" t="s">
        <v>126</v>
      </c>
      <c r="B25">
        <v>24</v>
      </c>
      <c r="C25">
        <v>10</v>
      </c>
    </row>
    <row r="26" spans="1:3" x14ac:dyDescent="0.2">
      <c r="A26" t="s">
        <v>85</v>
      </c>
      <c r="B26">
        <v>25</v>
      </c>
      <c r="C26">
        <v>0</v>
      </c>
    </row>
    <row r="27" spans="1:3" x14ac:dyDescent="0.2">
      <c r="A27" t="s">
        <v>85</v>
      </c>
      <c r="B27">
        <v>26</v>
      </c>
      <c r="C27">
        <v>0</v>
      </c>
    </row>
    <row r="28" spans="1:3" x14ac:dyDescent="0.2">
      <c r="A28" t="s">
        <v>85</v>
      </c>
      <c r="B28">
        <v>27</v>
      </c>
      <c r="C28">
        <v>10</v>
      </c>
    </row>
    <row r="29" spans="1:3" x14ac:dyDescent="0.2">
      <c r="A29" t="s">
        <v>85</v>
      </c>
      <c r="B29">
        <v>28</v>
      </c>
      <c r="C29">
        <v>10</v>
      </c>
    </row>
    <row r="30" spans="1:3" x14ac:dyDescent="0.2">
      <c r="A30" t="s">
        <v>85</v>
      </c>
      <c r="B30">
        <v>29</v>
      </c>
      <c r="C30">
        <v>20</v>
      </c>
    </row>
    <row r="31" spans="1:3" x14ac:dyDescent="0.2">
      <c r="A31" t="s">
        <v>85</v>
      </c>
      <c r="B31">
        <v>30</v>
      </c>
      <c r="C31">
        <v>20</v>
      </c>
    </row>
    <row r="32" spans="1:3" x14ac:dyDescent="0.2">
      <c r="A32" t="s">
        <v>153</v>
      </c>
      <c r="B32">
        <v>31</v>
      </c>
      <c r="C32">
        <v>10</v>
      </c>
    </row>
    <row r="33" spans="1:3" x14ac:dyDescent="0.2">
      <c r="A33" t="s">
        <v>153</v>
      </c>
      <c r="B33">
        <v>32</v>
      </c>
      <c r="C33">
        <v>10</v>
      </c>
    </row>
    <row r="34" spans="1:3" x14ac:dyDescent="0.2">
      <c r="A34" t="s">
        <v>153</v>
      </c>
      <c r="B34">
        <v>33</v>
      </c>
      <c r="C34">
        <v>0</v>
      </c>
    </row>
    <row r="35" spans="1:3" x14ac:dyDescent="0.2">
      <c r="A35" t="s">
        <v>153</v>
      </c>
      <c r="B35">
        <v>34</v>
      </c>
      <c r="C35">
        <v>20</v>
      </c>
    </row>
    <row r="36" spans="1:3" x14ac:dyDescent="0.2">
      <c r="A36" t="s">
        <v>153</v>
      </c>
      <c r="B36">
        <v>35</v>
      </c>
      <c r="C36">
        <v>20</v>
      </c>
    </row>
    <row r="37" spans="1:3" x14ac:dyDescent="0.2">
      <c r="A37" t="s">
        <v>153</v>
      </c>
      <c r="B37">
        <v>36</v>
      </c>
      <c r="C37">
        <v>0</v>
      </c>
    </row>
    <row r="38" spans="1:3" x14ac:dyDescent="0.2">
      <c r="A38" t="s">
        <v>166</v>
      </c>
      <c r="B38">
        <v>37</v>
      </c>
      <c r="C38">
        <v>0</v>
      </c>
    </row>
    <row r="39" spans="1:3" x14ac:dyDescent="0.2">
      <c r="A39" t="s">
        <v>166</v>
      </c>
      <c r="B39">
        <v>38</v>
      </c>
      <c r="C39">
        <v>0</v>
      </c>
    </row>
    <row r="40" spans="1:3" x14ac:dyDescent="0.2">
      <c r="A40" t="s">
        <v>166</v>
      </c>
      <c r="B40">
        <v>39</v>
      </c>
      <c r="C40">
        <v>10</v>
      </c>
    </row>
    <row r="41" spans="1:3" x14ac:dyDescent="0.2">
      <c r="A41" t="s">
        <v>166</v>
      </c>
      <c r="B41">
        <v>40</v>
      </c>
      <c r="C41">
        <v>10</v>
      </c>
    </row>
    <row r="42" spans="1:3" x14ac:dyDescent="0.2">
      <c r="A42" t="s">
        <v>166</v>
      </c>
      <c r="B42">
        <v>41</v>
      </c>
      <c r="C42">
        <v>20</v>
      </c>
    </row>
    <row r="43" spans="1:3" x14ac:dyDescent="0.2">
      <c r="A43" t="s">
        <v>166</v>
      </c>
      <c r="B43">
        <v>42</v>
      </c>
      <c r="C43">
        <v>20</v>
      </c>
    </row>
    <row r="44" spans="1:3" x14ac:dyDescent="0.2">
      <c r="A44" t="s">
        <v>180</v>
      </c>
      <c r="B44">
        <v>43</v>
      </c>
      <c r="C44">
        <v>0</v>
      </c>
    </row>
    <row r="45" spans="1:3" x14ac:dyDescent="0.2">
      <c r="A45" t="s">
        <v>180</v>
      </c>
      <c r="B45">
        <v>44</v>
      </c>
      <c r="C45">
        <v>10</v>
      </c>
    </row>
    <row r="46" spans="1:3" x14ac:dyDescent="0.2">
      <c r="A46" t="s">
        <v>180</v>
      </c>
      <c r="B46">
        <v>45</v>
      </c>
      <c r="C46">
        <v>20</v>
      </c>
    </row>
    <row r="47" spans="1:3" x14ac:dyDescent="0.2">
      <c r="A47" t="s">
        <v>180</v>
      </c>
      <c r="B47">
        <v>46</v>
      </c>
      <c r="C47">
        <v>0</v>
      </c>
    </row>
    <row r="48" spans="1:3" x14ac:dyDescent="0.2">
      <c r="A48" t="s">
        <v>180</v>
      </c>
      <c r="B48">
        <v>47</v>
      </c>
      <c r="C48">
        <v>10</v>
      </c>
    </row>
    <row r="49" spans="1:3" x14ac:dyDescent="0.2">
      <c r="A49" t="s">
        <v>180</v>
      </c>
      <c r="B49">
        <v>48</v>
      </c>
      <c r="C4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zoomScale="171" workbookViewId="0">
      <selection activeCell="A3" sqref="A3:A51"/>
    </sheetView>
  </sheetViews>
  <sheetFormatPr baseColWidth="10" defaultRowHeight="16" x14ac:dyDescent="0.2"/>
  <sheetData>
    <row r="1" spans="1:64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  <c r="AK1" s="2" t="s">
        <v>51</v>
      </c>
      <c r="AL1" s="2" t="s">
        <v>52</v>
      </c>
      <c r="AM1" s="2" t="s">
        <v>53</v>
      </c>
      <c r="AN1" s="2" t="s">
        <v>54</v>
      </c>
      <c r="AO1" s="2" t="s">
        <v>55</v>
      </c>
      <c r="AP1" s="2" t="s">
        <v>56</v>
      </c>
      <c r="AQ1" s="2" t="s">
        <v>57</v>
      </c>
      <c r="AR1" s="2" t="s">
        <v>58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  <c r="BC1" s="2" t="s">
        <v>69</v>
      </c>
      <c r="BD1" s="2" t="s">
        <v>70</v>
      </c>
      <c r="BE1" s="2" t="s">
        <v>71</v>
      </c>
      <c r="BF1" s="2" t="s">
        <v>72</v>
      </c>
      <c r="BG1" s="2" t="s">
        <v>73</v>
      </c>
      <c r="BH1" s="2" t="s">
        <v>74</v>
      </c>
      <c r="BI1" s="2" t="s">
        <v>75</v>
      </c>
      <c r="BJ1" s="2" t="s">
        <v>76</v>
      </c>
      <c r="BK1" s="2" t="s">
        <v>77</v>
      </c>
      <c r="BL1" s="2" t="s">
        <v>78</v>
      </c>
    </row>
    <row r="2" spans="1:64" x14ac:dyDescent="0.2">
      <c r="A2" s="2" t="s">
        <v>79</v>
      </c>
      <c r="B2" s="2" t="s">
        <v>79</v>
      </c>
      <c r="C2" s="2" t="s">
        <v>79</v>
      </c>
      <c r="D2" s="2" t="s">
        <v>79</v>
      </c>
      <c r="E2" s="2" t="s">
        <v>79</v>
      </c>
      <c r="F2" s="2" t="s">
        <v>79</v>
      </c>
      <c r="G2" s="2" t="s">
        <v>79</v>
      </c>
      <c r="H2" s="2" t="s">
        <v>79</v>
      </c>
      <c r="I2" s="2" t="s">
        <v>80</v>
      </c>
      <c r="J2" s="2" t="s">
        <v>80</v>
      </c>
      <c r="K2" s="2" t="s">
        <v>80</v>
      </c>
      <c r="L2" s="2" t="s">
        <v>80</v>
      </c>
      <c r="M2" s="2" t="s">
        <v>80</v>
      </c>
      <c r="N2" s="2" t="s">
        <v>80</v>
      </c>
      <c r="O2" s="2" t="s">
        <v>79</v>
      </c>
      <c r="P2" s="2" t="s">
        <v>80</v>
      </c>
      <c r="Q2" s="2" t="s">
        <v>79</v>
      </c>
      <c r="R2" s="2" t="s">
        <v>80</v>
      </c>
      <c r="S2" s="2" t="s">
        <v>79</v>
      </c>
      <c r="T2" s="2" t="s">
        <v>79</v>
      </c>
      <c r="U2" s="2" t="s">
        <v>79</v>
      </c>
      <c r="V2" s="2" t="s">
        <v>79</v>
      </c>
      <c r="W2" s="2" t="s">
        <v>79</v>
      </c>
      <c r="X2" s="2" t="s">
        <v>79</v>
      </c>
      <c r="Y2" s="2" t="s">
        <v>79</v>
      </c>
      <c r="Z2" s="2" t="s">
        <v>79</v>
      </c>
      <c r="AA2" s="2" t="s">
        <v>79</v>
      </c>
      <c r="AB2" s="2" t="s">
        <v>79</v>
      </c>
      <c r="AC2" s="2" t="s">
        <v>79</v>
      </c>
      <c r="AD2" s="2" t="s">
        <v>79</v>
      </c>
      <c r="AE2" s="2" t="s">
        <v>79</v>
      </c>
      <c r="AF2" s="2" t="s">
        <v>79</v>
      </c>
      <c r="AG2" s="2" t="s">
        <v>79</v>
      </c>
      <c r="AH2" s="2" t="s">
        <v>79</v>
      </c>
      <c r="AI2" s="2" t="s">
        <v>79</v>
      </c>
      <c r="AJ2" s="2" t="s">
        <v>79</v>
      </c>
      <c r="AK2" s="2" t="s">
        <v>79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79</v>
      </c>
      <c r="AQ2" s="2" t="s">
        <v>79</v>
      </c>
      <c r="AR2" s="2" t="s">
        <v>79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  <c r="BB2" s="2" t="s">
        <v>80</v>
      </c>
      <c r="BC2" s="2" t="s">
        <v>80</v>
      </c>
      <c r="BD2" s="2" t="s">
        <v>80</v>
      </c>
      <c r="BE2" s="2" t="s">
        <v>80</v>
      </c>
      <c r="BF2" s="2" t="s">
        <v>80</v>
      </c>
      <c r="BG2" s="2" t="s">
        <v>80</v>
      </c>
      <c r="BH2" s="2" t="s">
        <v>80</v>
      </c>
      <c r="BI2" s="2" t="s">
        <v>80</v>
      </c>
      <c r="BJ2" s="2" t="s">
        <v>80</v>
      </c>
      <c r="BK2" s="2" t="s">
        <v>80</v>
      </c>
      <c r="BL2" s="2" t="s">
        <v>80</v>
      </c>
    </row>
    <row r="3" spans="1:64" x14ac:dyDescent="0.2">
      <c r="A3" s="2">
        <v>1</v>
      </c>
      <c r="B3" s="3">
        <v>0.55630787037037044</v>
      </c>
      <c r="C3" s="2">
        <v>10</v>
      </c>
      <c r="D3" s="2">
        <v>1</v>
      </c>
      <c r="E3" s="2" t="s">
        <v>84</v>
      </c>
      <c r="F3" s="2" t="s">
        <v>85</v>
      </c>
      <c r="G3" s="2">
        <v>445.999999</v>
      </c>
      <c r="H3" s="2">
        <v>0</v>
      </c>
      <c r="I3" s="4">
        <v>3.49940856</v>
      </c>
      <c r="J3" s="4">
        <v>1.9415640000000001E-2</v>
      </c>
      <c r="K3" s="4">
        <v>199.49243000000001</v>
      </c>
      <c r="L3" s="4">
        <v>0.33603138999999999</v>
      </c>
      <c r="M3" s="4">
        <v>1.64849322</v>
      </c>
      <c r="N3" s="4">
        <v>30.938470800000001</v>
      </c>
      <c r="O3" s="2">
        <v>2</v>
      </c>
      <c r="P3" s="4">
        <v>4.6448597899999999</v>
      </c>
      <c r="Q3" s="2">
        <v>0</v>
      </c>
      <c r="R3" s="4">
        <v>4.6448597899999999</v>
      </c>
      <c r="S3" s="2">
        <v>31.354629500000001</v>
      </c>
      <c r="T3" s="2">
        <v>30.938470800000001</v>
      </c>
      <c r="U3" s="2">
        <v>31.2827682</v>
      </c>
      <c r="V3" s="2">
        <v>500.070313</v>
      </c>
      <c r="W3" s="2">
        <v>498.603455</v>
      </c>
      <c r="X3" s="2">
        <v>28.766952499999999</v>
      </c>
      <c r="Y3" s="2">
        <v>28.897487600000002</v>
      </c>
      <c r="Z3" s="2">
        <v>61.567920700000002</v>
      </c>
      <c r="AA3" s="2">
        <v>61.847297699999999</v>
      </c>
      <c r="AB3" s="2">
        <v>499.97412100000003</v>
      </c>
      <c r="AC3" s="2">
        <v>114.168739</v>
      </c>
      <c r="AD3" s="2">
        <v>9.9499000000000007E-4</v>
      </c>
      <c r="AE3" s="2">
        <v>98.523521400000007</v>
      </c>
      <c r="AF3" s="2">
        <v>-1.5514756000000001</v>
      </c>
      <c r="AG3" s="2">
        <v>0.2028105</v>
      </c>
      <c r="AH3" s="2">
        <v>4.2456319999999999E-2</v>
      </c>
      <c r="AI3" s="2">
        <v>4.1574799999999999E-3</v>
      </c>
      <c r="AJ3" s="2">
        <v>2.6482019999999998E-2</v>
      </c>
      <c r="AK3" s="2">
        <v>3.42304E-3</v>
      </c>
      <c r="AL3" s="2">
        <v>0.75</v>
      </c>
      <c r="AM3" s="2">
        <v>-1.3551401999999999</v>
      </c>
      <c r="AN3" s="2">
        <v>7.3551402100000001</v>
      </c>
      <c r="AO3" s="2">
        <v>1</v>
      </c>
      <c r="AP3" s="2">
        <v>0</v>
      </c>
      <c r="AQ3" s="2">
        <v>0.16</v>
      </c>
      <c r="AR3" s="2">
        <v>111115</v>
      </c>
      <c r="AS3" s="4">
        <v>2.4998706099999999</v>
      </c>
      <c r="AT3" s="4">
        <v>3.3603000000000002E-4</v>
      </c>
      <c r="AU3" s="4">
        <v>304.08847100000003</v>
      </c>
      <c r="AV3" s="4">
        <v>304.50463000000002</v>
      </c>
      <c r="AW3" s="4">
        <v>18.2669979</v>
      </c>
      <c r="AX3" s="4">
        <v>3.2380920000000001E-2</v>
      </c>
      <c r="AY3" s="4">
        <v>4.4955754600000004</v>
      </c>
      <c r="AZ3" s="4">
        <v>45.629463899999998</v>
      </c>
      <c r="BA3" s="4">
        <v>16.731976199999998</v>
      </c>
      <c r="BB3" s="4">
        <v>31.1465502</v>
      </c>
      <c r="BC3" s="4">
        <v>4.54921255</v>
      </c>
      <c r="BD3" s="4">
        <v>1.9334819999999999E-2</v>
      </c>
      <c r="BE3" s="4">
        <v>2.8470822400000002</v>
      </c>
      <c r="BF3" s="4">
        <v>1.70213031</v>
      </c>
      <c r="BG3" s="4">
        <v>1.20915E-2</v>
      </c>
      <c r="BH3" s="4">
        <v>19.654696699999999</v>
      </c>
      <c r="BI3" s="4">
        <v>0.40010237999999998</v>
      </c>
      <c r="BJ3" s="4">
        <v>62.069999699999997</v>
      </c>
      <c r="BK3" s="4">
        <v>497.58637299999998</v>
      </c>
      <c r="BL3" s="4">
        <v>4.3652400000000003E-3</v>
      </c>
    </row>
    <row r="4" spans="1:64" x14ac:dyDescent="0.2">
      <c r="A4" s="2">
        <v>2</v>
      </c>
      <c r="B4" s="3">
        <v>0.55751157407407403</v>
      </c>
      <c r="C4" s="2">
        <v>10</v>
      </c>
      <c r="D4" s="2">
        <v>2</v>
      </c>
      <c r="E4" s="2" t="s">
        <v>84</v>
      </c>
      <c r="F4" s="2" t="s">
        <v>85</v>
      </c>
      <c r="G4" s="2">
        <v>551.499999</v>
      </c>
      <c r="H4" s="2">
        <v>0</v>
      </c>
      <c r="I4" s="4">
        <v>2.1675551400000002</v>
      </c>
      <c r="J4" s="4">
        <v>4.6378740000000002E-2</v>
      </c>
      <c r="K4" s="4">
        <v>411.004254</v>
      </c>
      <c r="L4" s="4">
        <v>0.79169224999999999</v>
      </c>
      <c r="M4" s="4">
        <v>1.63489665</v>
      </c>
      <c r="N4" s="4">
        <v>30.986898400000001</v>
      </c>
      <c r="O4" s="2">
        <v>2</v>
      </c>
      <c r="P4" s="4">
        <v>4.6448597899999999</v>
      </c>
      <c r="Q4" s="2">
        <v>0</v>
      </c>
      <c r="R4" s="4">
        <v>4.6448597899999999</v>
      </c>
      <c r="S4" s="2">
        <v>31.461269399999999</v>
      </c>
      <c r="T4" s="2">
        <v>30.986898400000001</v>
      </c>
      <c r="U4" s="2">
        <v>31.396677</v>
      </c>
      <c r="V4" s="2">
        <v>499.97891199999998</v>
      </c>
      <c r="W4" s="2">
        <v>498.95385700000003</v>
      </c>
      <c r="X4" s="2">
        <v>28.8556232</v>
      </c>
      <c r="Y4" s="2">
        <v>29.1630726</v>
      </c>
      <c r="Z4" s="2">
        <v>61.381546</v>
      </c>
      <c r="AA4" s="2">
        <v>62.035549199999998</v>
      </c>
      <c r="AB4" s="2">
        <v>499.98745700000001</v>
      </c>
      <c r="AC4" s="2">
        <v>116.78053300000001</v>
      </c>
      <c r="AD4" s="2">
        <v>4.4354999999999999E-2</v>
      </c>
      <c r="AE4" s="2">
        <v>98.518859899999995</v>
      </c>
      <c r="AF4" s="2">
        <v>-1.6590119999999999</v>
      </c>
      <c r="AG4" s="2">
        <v>0.19703084000000001</v>
      </c>
      <c r="AH4" s="2">
        <v>2.1298589999999999E-2</v>
      </c>
      <c r="AI4" s="2">
        <v>1.2645200000000001E-3</v>
      </c>
      <c r="AJ4" s="2">
        <v>3.8457770000000002E-2</v>
      </c>
      <c r="AK4" s="2">
        <v>2.5363E-3</v>
      </c>
      <c r="AL4" s="2">
        <v>0.75</v>
      </c>
      <c r="AM4" s="2">
        <v>-1.3551401999999999</v>
      </c>
      <c r="AN4" s="2">
        <v>7.3551402100000001</v>
      </c>
      <c r="AO4" s="2">
        <v>1</v>
      </c>
      <c r="AP4" s="2">
        <v>0</v>
      </c>
      <c r="AQ4" s="2">
        <v>0.16</v>
      </c>
      <c r="AR4" s="2">
        <v>111115</v>
      </c>
      <c r="AS4" s="4">
        <v>2.4999372900000001</v>
      </c>
      <c r="AT4" s="4">
        <v>7.9168999999999995E-4</v>
      </c>
      <c r="AU4" s="4">
        <v>304.13689799999997</v>
      </c>
      <c r="AV4" s="4">
        <v>304.61126899999999</v>
      </c>
      <c r="AW4" s="4">
        <v>18.684884799999999</v>
      </c>
      <c r="AX4" s="4">
        <v>-3.9859400000000003E-2</v>
      </c>
      <c r="AY4" s="4">
        <v>4.5080093200000002</v>
      </c>
      <c r="AZ4" s="4">
        <v>45.757830800000001</v>
      </c>
      <c r="BA4" s="4">
        <v>16.594758200000001</v>
      </c>
      <c r="BB4" s="4">
        <v>31.2240839</v>
      </c>
      <c r="BC4" s="4">
        <v>4.5693406599999999</v>
      </c>
      <c r="BD4" s="4">
        <v>4.5920229999999999E-2</v>
      </c>
      <c r="BE4" s="4">
        <v>2.8731126599999999</v>
      </c>
      <c r="BF4" s="4">
        <v>1.6962280000000001</v>
      </c>
      <c r="BG4" s="4">
        <v>2.8740990000000001E-2</v>
      </c>
      <c r="BH4" s="4">
        <v>40.491670499999998</v>
      </c>
      <c r="BI4" s="4">
        <v>0.82373198999999997</v>
      </c>
      <c r="BJ4" s="4">
        <v>62.694573400000003</v>
      </c>
      <c r="BK4" s="4">
        <v>498.323871</v>
      </c>
      <c r="BL4" s="4">
        <v>2.7270200000000001E-3</v>
      </c>
    </row>
    <row r="5" spans="1:64" x14ac:dyDescent="0.2">
      <c r="A5" s="2">
        <v>3</v>
      </c>
      <c r="B5" s="3">
        <v>0.55842592592592599</v>
      </c>
      <c r="C5" s="2">
        <v>0</v>
      </c>
      <c r="D5" s="2">
        <v>3</v>
      </c>
      <c r="E5" s="2" t="s">
        <v>84</v>
      </c>
      <c r="F5" s="2" t="s">
        <v>85</v>
      </c>
      <c r="G5" s="2">
        <v>630.499999</v>
      </c>
      <c r="H5" s="2">
        <v>0</v>
      </c>
      <c r="I5" s="4">
        <v>4.1099559499999998</v>
      </c>
      <c r="J5" s="4">
        <v>3.4127310000000001E-2</v>
      </c>
      <c r="K5" s="4">
        <v>293.241467</v>
      </c>
      <c r="L5" s="4">
        <v>0.58853429999999995</v>
      </c>
      <c r="M5" s="4">
        <v>1.64731462</v>
      </c>
      <c r="N5" s="4">
        <v>31.024017300000001</v>
      </c>
      <c r="O5" s="2">
        <v>2</v>
      </c>
      <c r="P5" s="4">
        <v>4.6448597899999999</v>
      </c>
      <c r="Q5" s="2">
        <v>0</v>
      </c>
      <c r="R5" s="4">
        <v>4.6448597899999999</v>
      </c>
      <c r="S5" s="2">
        <v>31.534206399999999</v>
      </c>
      <c r="T5" s="2">
        <v>31.024017300000001</v>
      </c>
      <c r="U5" s="2">
        <v>31.4778938</v>
      </c>
      <c r="V5" s="2">
        <v>499.88989299999997</v>
      </c>
      <c r="W5" s="2">
        <v>498.12847900000003</v>
      </c>
      <c r="X5" s="2">
        <v>28.9050732</v>
      </c>
      <c r="Y5" s="2">
        <v>29.133649800000001</v>
      </c>
      <c r="Z5" s="2">
        <v>61.233150500000001</v>
      </c>
      <c r="AA5" s="2">
        <v>61.717372900000001</v>
      </c>
      <c r="AB5" s="2">
        <v>499.95318600000002</v>
      </c>
      <c r="AC5" s="2">
        <v>116.08515199999999</v>
      </c>
      <c r="AD5" s="2">
        <v>0.13418954999999999</v>
      </c>
      <c r="AE5" s="2">
        <v>98.519935599999997</v>
      </c>
      <c r="AF5" s="2">
        <v>-1.6309984</v>
      </c>
      <c r="AG5" s="2">
        <v>0.19847032000000001</v>
      </c>
      <c r="AH5" s="2">
        <v>2.8399319999999999E-2</v>
      </c>
      <c r="AI5" s="2">
        <v>3.5097700000000002E-3</v>
      </c>
      <c r="AJ5" s="2">
        <v>3.4403349999999999E-2</v>
      </c>
      <c r="AK5" s="2">
        <v>2.2163700000000001E-3</v>
      </c>
      <c r="AL5" s="2">
        <v>0.5</v>
      </c>
      <c r="AM5" s="2">
        <v>-1.3551401999999999</v>
      </c>
      <c r="AN5" s="2">
        <v>7.3551402100000001</v>
      </c>
      <c r="AO5" s="2">
        <v>1</v>
      </c>
      <c r="AP5" s="2">
        <v>0</v>
      </c>
      <c r="AQ5" s="2">
        <v>0.16</v>
      </c>
      <c r="AR5" s="2">
        <v>111115</v>
      </c>
      <c r="AS5" s="4">
        <v>2.4997659300000001</v>
      </c>
      <c r="AT5" s="4">
        <v>5.8852999999999998E-4</v>
      </c>
      <c r="AU5" s="4">
        <v>304.17401699999999</v>
      </c>
      <c r="AV5" s="4">
        <v>304.68420600000002</v>
      </c>
      <c r="AW5" s="4">
        <v>18.573623900000001</v>
      </c>
      <c r="AX5" s="4">
        <v>-4.4866999999999997E-3</v>
      </c>
      <c r="AY5" s="4">
        <v>4.5175599200000001</v>
      </c>
      <c r="AZ5" s="4">
        <v>45.854272000000002</v>
      </c>
      <c r="BA5" s="4">
        <v>16.7206221</v>
      </c>
      <c r="BB5" s="4">
        <v>31.2791119</v>
      </c>
      <c r="BC5" s="4">
        <v>4.5836731799999999</v>
      </c>
      <c r="BD5" s="4">
        <v>3.3878390000000001E-2</v>
      </c>
      <c r="BE5" s="4">
        <v>2.8702453000000001</v>
      </c>
      <c r="BF5" s="4">
        <v>1.71342788</v>
      </c>
      <c r="BG5" s="4">
        <v>2.1196220000000002E-2</v>
      </c>
      <c r="BH5" s="4">
        <v>28.8901304</v>
      </c>
      <c r="BI5" s="4">
        <v>0.58868640999999999</v>
      </c>
      <c r="BJ5" s="4">
        <v>62.391160900000003</v>
      </c>
      <c r="BK5" s="4">
        <v>496.93394599999999</v>
      </c>
      <c r="BL5" s="4">
        <v>5.1601399999999997E-3</v>
      </c>
    </row>
    <row r="6" spans="1:64" x14ac:dyDescent="0.2">
      <c r="A6" s="2">
        <v>4</v>
      </c>
      <c r="B6" s="3">
        <v>0.55959490740740747</v>
      </c>
      <c r="C6" s="2">
        <v>20</v>
      </c>
      <c r="D6" s="2">
        <v>4</v>
      </c>
      <c r="E6" s="2" t="s">
        <v>84</v>
      </c>
      <c r="F6" s="2" t="s">
        <v>85</v>
      </c>
      <c r="G6" s="2">
        <v>731.499999</v>
      </c>
      <c r="H6" s="2">
        <v>0</v>
      </c>
      <c r="I6" s="4">
        <v>1.3972096700000001</v>
      </c>
      <c r="J6" s="4">
        <v>3.4490130000000001E-2</v>
      </c>
      <c r="K6" s="4">
        <v>421.35395699999998</v>
      </c>
      <c r="L6" s="4">
        <v>0.60021332000000005</v>
      </c>
      <c r="M6" s="4">
        <v>1.6622136000000001</v>
      </c>
      <c r="N6" s="4">
        <v>31.0939713</v>
      </c>
      <c r="O6" s="2">
        <v>2</v>
      </c>
      <c r="P6" s="4">
        <v>4.6448597899999999</v>
      </c>
      <c r="Q6" s="2">
        <v>0</v>
      </c>
      <c r="R6" s="4">
        <v>4.6448597899999999</v>
      </c>
      <c r="S6" s="2">
        <v>31.624893199999999</v>
      </c>
      <c r="T6" s="2">
        <v>31.0939713</v>
      </c>
      <c r="U6" s="2">
        <v>31.5711823</v>
      </c>
      <c r="V6" s="2">
        <v>500.16296399999999</v>
      </c>
      <c r="W6" s="2">
        <v>499.48413099999999</v>
      </c>
      <c r="X6" s="2">
        <v>28.9335384</v>
      </c>
      <c r="Y6" s="2">
        <v>29.1666317</v>
      </c>
      <c r="Z6" s="2">
        <v>60.976528199999997</v>
      </c>
      <c r="AA6" s="2">
        <v>61.467765800000002</v>
      </c>
      <c r="AB6" s="2">
        <v>499.97766100000001</v>
      </c>
      <c r="AC6" s="2">
        <v>114.24587200000001</v>
      </c>
      <c r="AD6" s="2">
        <v>5.7900060000000003E-2</v>
      </c>
      <c r="AE6" s="2">
        <v>98.516456599999998</v>
      </c>
      <c r="AF6" s="2">
        <v>-1.604001</v>
      </c>
      <c r="AG6" s="2">
        <v>0.20460903999999999</v>
      </c>
      <c r="AH6" s="2">
        <v>0.15967277999999999</v>
      </c>
      <c r="AI6" s="2">
        <v>1.5188999999999999E-3</v>
      </c>
      <c r="AJ6" s="2">
        <v>0.16314997000000001</v>
      </c>
      <c r="AK6" s="2">
        <v>1.8499199999999999E-3</v>
      </c>
      <c r="AL6" s="2">
        <v>0.75</v>
      </c>
      <c r="AM6" s="2">
        <v>-1.3551401999999999</v>
      </c>
      <c r="AN6" s="2">
        <v>7.3551402100000001</v>
      </c>
      <c r="AO6" s="2">
        <v>1</v>
      </c>
      <c r="AP6" s="2">
        <v>0</v>
      </c>
      <c r="AQ6" s="2">
        <v>0.16</v>
      </c>
      <c r="AR6" s="2">
        <v>111115</v>
      </c>
      <c r="AS6" s="4">
        <v>2.4998883099999998</v>
      </c>
      <c r="AT6" s="4">
        <v>6.0021E-4</v>
      </c>
      <c r="AU6" s="4">
        <v>304.24397099999999</v>
      </c>
      <c r="AV6" s="4">
        <v>304.77489300000002</v>
      </c>
      <c r="AW6" s="4">
        <v>18.279339199999999</v>
      </c>
      <c r="AX6" s="4">
        <v>-6.5896000000000001E-3</v>
      </c>
      <c r="AY6" s="4">
        <v>4.53560681</v>
      </c>
      <c r="AZ6" s="4">
        <v>46.039077800000001</v>
      </c>
      <c r="BA6" s="4">
        <v>16.872446100000001</v>
      </c>
      <c r="BB6" s="4">
        <v>31.359432200000001</v>
      </c>
      <c r="BC6" s="4">
        <v>4.6046636200000002</v>
      </c>
      <c r="BD6" s="4">
        <v>3.4235910000000001E-2</v>
      </c>
      <c r="BE6" s="4">
        <v>2.8733932100000001</v>
      </c>
      <c r="BF6" s="4">
        <v>1.73127041</v>
      </c>
      <c r="BG6" s="4">
        <v>2.1420140000000001E-2</v>
      </c>
      <c r="BH6" s="4">
        <v>41.510298900000002</v>
      </c>
      <c r="BI6" s="4">
        <v>0.84357826999999996</v>
      </c>
      <c r="BJ6" s="4">
        <v>62.200662100000002</v>
      </c>
      <c r="BK6" s="4">
        <v>499.07803999999999</v>
      </c>
      <c r="BL6" s="4">
        <v>1.74136E-3</v>
      </c>
    </row>
    <row r="7" spans="1:64" x14ac:dyDescent="0.2">
      <c r="A7" s="2">
        <v>5</v>
      </c>
      <c r="B7" s="3">
        <v>0.56155092592592593</v>
      </c>
      <c r="C7" s="2">
        <v>20</v>
      </c>
      <c r="D7" s="2">
        <v>5</v>
      </c>
      <c r="E7" s="2" t="s">
        <v>84</v>
      </c>
      <c r="F7" s="2" t="s">
        <v>85</v>
      </c>
      <c r="G7" s="2">
        <v>898.999999</v>
      </c>
      <c r="H7" s="2">
        <v>0</v>
      </c>
      <c r="I7" s="4">
        <v>2.37454923</v>
      </c>
      <c r="J7" s="4">
        <v>3.1290350000000001E-2</v>
      </c>
      <c r="K7" s="4">
        <v>364.31620900000001</v>
      </c>
      <c r="L7" s="4">
        <v>0.55794730000000003</v>
      </c>
      <c r="M7" s="4">
        <v>1.7016276800000001</v>
      </c>
      <c r="N7" s="4">
        <v>31.2372589</v>
      </c>
      <c r="O7" s="2">
        <v>2</v>
      </c>
      <c r="P7" s="4">
        <v>4.6448597899999999</v>
      </c>
      <c r="Q7" s="2">
        <v>0</v>
      </c>
      <c r="R7" s="4">
        <v>4.6448597899999999</v>
      </c>
      <c r="S7" s="2">
        <v>31.7691193</v>
      </c>
      <c r="T7" s="2">
        <v>31.2372589</v>
      </c>
      <c r="U7" s="2">
        <v>31.718277</v>
      </c>
      <c r="V7" s="2">
        <v>499.88156099999998</v>
      </c>
      <c r="W7" s="2">
        <v>498.820404</v>
      </c>
      <c r="X7" s="2">
        <v>28.928201699999999</v>
      </c>
      <c r="Y7" s="2">
        <v>29.1448784</v>
      </c>
      <c r="Z7" s="2">
        <v>60.466232300000001</v>
      </c>
      <c r="AA7" s="2">
        <v>60.9191322</v>
      </c>
      <c r="AB7" s="2">
        <v>499.99465900000001</v>
      </c>
      <c r="AC7" s="2">
        <v>115.960686</v>
      </c>
      <c r="AD7" s="2">
        <v>0.13877629</v>
      </c>
      <c r="AE7" s="2">
        <v>98.512710600000005</v>
      </c>
      <c r="AF7" s="2">
        <v>-1.6792421</v>
      </c>
      <c r="AG7" s="2">
        <v>0.21167862000000001</v>
      </c>
      <c r="AH7" s="2">
        <v>5.9167369999999997E-2</v>
      </c>
      <c r="AI7" s="2">
        <v>3.7078499999999999E-3</v>
      </c>
      <c r="AJ7" s="2">
        <v>6.2800819999999993E-2</v>
      </c>
      <c r="AK7" s="2">
        <v>3.2270799999999998E-3</v>
      </c>
      <c r="AL7" s="2">
        <v>0.75</v>
      </c>
      <c r="AM7" s="2">
        <v>-1.3551401999999999</v>
      </c>
      <c r="AN7" s="2">
        <v>7.3551402100000001</v>
      </c>
      <c r="AO7" s="2">
        <v>1</v>
      </c>
      <c r="AP7" s="2">
        <v>0</v>
      </c>
      <c r="AQ7" s="2">
        <v>0.16</v>
      </c>
      <c r="AR7" s="2">
        <v>111115</v>
      </c>
      <c r="AS7" s="4">
        <v>2.4999733000000002</v>
      </c>
      <c r="AT7" s="4">
        <v>5.5794999999999998E-4</v>
      </c>
      <c r="AU7" s="4">
        <v>304.38725899999997</v>
      </c>
      <c r="AV7" s="4">
        <v>304.91911900000002</v>
      </c>
      <c r="AW7" s="4">
        <v>18.553709300000001</v>
      </c>
      <c r="AX7" s="4">
        <v>1.6330400000000001E-3</v>
      </c>
      <c r="AY7" s="4">
        <v>4.5727686500000004</v>
      </c>
      <c r="AZ7" s="4">
        <v>46.418057300000001</v>
      </c>
      <c r="BA7" s="4">
        <v>17.273178999999999</v>
      </c>
      <c r="BB7" s="4">
        <v>31.5031891</v>
      </c>
      <c r="BC7" s="4">
        <v>4.6424412100000003</v>
      </c>
      <c r="BD7" s="4">
        <v>3.1080969999999999E-2</v>
      </c>
      <c r="BE7" s="4">
        <v>2.8711409699999999</v>
      </c>
      <c r="BF7" s="4">
        <v>1.77130024</v>
      </c>
      <c r="BG7" s="4">
        <v>1.9444309999999999E-2</v>
      </c>
      <c r="BH7" s="4">
        <v>35.889777199999997</v>
      </c>
      <c r="BI7" s="4">
        <v>0.73035547000000001</v>
      </c>
      <c r="BJ7" s="4">
        <v>61.585449400000002</v>
      </c>
      <c r="BK7" s="4">
        <v>498.13025599999997</v>
      </c>
      <c r="BL7" s="4">
        <v>2.9357300000000001E-3</v>
      </c>
    </row>
    <row r="8" spans="1:64" x14ac:dyDescent="0.2">
      <c r="A8" s="2">
        <v>6</v>
      </c>
      <c r="B8" s="3">
        <v>0.56304398148148149</v>
      </c>
      <c r="C8" s="2">
        <v>0</v>
      </c>
      <c r="D8" s="2">
        <v>6</v>
      </c>
      <c r="E8" s="2" t="s">
        <v>84</v>
      </c>
      <c r="F8" s="2" t="s">
        <v>85</v>
      </c>
      <c r="G8" s="2">
        <v>1028</v>
      </c>
      <c r="H8" s="2">
        <v>0</v>
      </c>
      <c r="I8" s="4">
        <v>1.79364397</v>
      </c>
      <c r="J8" s="4">
        <v>6.8339330000000004E-2</v>
      </c>
      <c r="K8" s="4">
        <v>443.36989499999999</v>
      </c>
      <c r="L8" s="4">
        <v>1.1863889700000001</v>
      </c>
      <c r="M8" s="4">
        <v>1.6698354799999999</v>
      </c>
      <c r="N8" s="4">
        <v>31.168523799999999</v>
      </c>
      <c r="O8" s="2">
        <v>2</v>
      </c>
      <c r="P8" s="4">
        <v>4.6448597899999999</v>
      </c>
      <c r="Q8" s="2">
        <v>0</v>
      </c>
      <c r="R8" s="4">
        <v>4.6448597899999999</v>
      </c>
      <c r="S8" s="2">
        <v>31.8593464</v>
      </c>
      <c r="T8" s="2">
        <v>31.168523799999999</v>
      </c>
      <c r="U8" s="2">
        <v>31.853178</v>
      </c>
      <c r="V8" s="2">
        <v>500.10189800000001</v>
      </c>
      <c r="W8" s="2">
        <v>499.14755200000002</v>
      </c>
      <c r="X8" s="2">
        <v>28.8257008</v>
      </c>
      <c r="Y8" s="2">
        <v>29.286365499999999</v>
      </c>
      <c r="Z8" s="2">
        <v>59.944538100000003</v>
      </c>
      <c r="AA8" s="2">
        <v>60.902511599999997</v>
      </c>
      <c r="AB8" s="2">
        <v>499.99221799999998</v>
      </c>
      <c r="AC8" s="2">
        <v>113.320076</v>
      </c>
      <c r="AD8" s="2">
        <v>1.060257E-2</v>
      </c>
      <c r="AE8" s="2">
        <v>98.512519800000007</v>
      </c>
      <c r="AF8" s="2">
        <v>-1.7526324</v>
      </c>
      <c r="AG8" s="2">
        <v>0.20358899</v>
      </c>
      <c r="AH8" s="2">
        <v>9.6040669999999995E-2</v>
      </c>
      <c r="AI8" s="2">
        <v>6.8423700000000004E-3</v>
      </c>
      <c r="AJ8" s="2">
        <v>7.5321319999999997E-2</v>
      </c>
      <c r="AK8" s="2">
        <v>7.8206999999999999E-3</v>
      </c>
      <c r="AL8" s="2">
        <v>0.75</v>
      </c>
      <c r="AM8" s="2">
        <v>-1.3551401999999999</v>
      </c>
      <c r="AN8" s="2">
        <v>7.3551402100000001</v>
      </c>
      <c r="AO8" s="2">
        <v>1</v>
      </c>
      <c r="AP8" s="2">
        <v>0</v>
      </c>
      <c r="AQ8" s="2">
        <v>0.16</v>
      </c>
      <c r="AR8" s="2">
        <v>111115</v>
      </c>
      <c r="AS8" s="4">
        <v>2.4999610900000002</v>
      </c>
      <c r="AT8" s="4">
        <v>1.1863900000000001E-3</v>
      </c>
      <c r="AU8" s="4">
        <v>304.31852400000002</v>
      </c>
      <c r="AV8" s="4">
        <v>305.00934599999999</v>
      </c>
      <c r="AW8" s="4">
        <v>18.131211799999999</v>
      </c>
      <c r="AX8" s="4">
        <v>-9.8150399999999999E-2</v>
      </c>
      <c r="AY8" s="4">
        <v>4.5549091400000004</v>
      </c>
      <c r="AZ8" s="4">
        <v>46.236855499999997</v>
      </c>
      <c r="BA8" s="4">
        <v>16.950489999999999</v>
      </c>
      <c r="BB8" s="4">
        <v>31.513935100000001</v>
      </c>
      <c r="BC8" s="4">
        <v>4.6452759400000003</v>
      </c>
      <c r="BD8" s="4">
        <v>6.7348439999999996E-2</v>
      </c>
      <c r="BE8" s="4">
        <v>2.8850736600000002</v>
      </c>
      <c r="BF8" s="4">
        <v>1.7602022799999999</v>
      </c>
      <c r="BG8" s="4">
        <v>4.218069E-2</v>
      </c>
      <c r="BH8" s="4">
        <v>43.677485599999997</v>
      </c>
      <c r="BI8" s="4">
        <v>0.88825416999999995</v>
      </c>
      <c r="BJ8" s="4">
        <v>62.453616799999999</v>
      </c>
      <c r="BK8" s="4">
        <v>498.62624099999999</v>
      </c>
      <c r="BL8" s="4">
        <v>2.2465599999999999E-3</v>
      </c>
    </row>
    <row r="9" spans="1:64" x14ac:dyDescent="0.2">
      <c r="A9" s="2">
        <v>7</v>
      </c>
      <c r="B9" s="3">
        <v>0.56461805555555555</v>
      </c>
      <c r="C9" s="2">
        <v>0</v>
      </c>
      <c r="D9" s="2">
        <v>7</v>
      </c>
      <c r="E9" s="2" t="s">
        <v>100</v>
      </c>
      <c r="F9" s="2" t="s">
        <v>85</v>
      </c>
      <c r="G9" s="2">
        <v>1164</v>
      </c>
      <c r="H9" s="2">
        <v>0</v>
      </c>
      <c r="I9" s="4">
        <v>1.3694231699999999</v>
      </c>
      <c r="J9" s="4">
        <v>4.7454690000000001E-2</v>
      </c>
      <c r="K9" s="4">
        <v>439.35561300000001</v>
      </c>
      <c r="L9" s="4">
        <v>0.84527593000000001</v>
      </c>
      <c r="M9" s="4">
        <v>1.70613945</v>
      </c>
      <c r="N9" s="4">
        <v>31.169920000000001</v>
      </c>
      <c r="O9" s="2">
        <v>2</v>
      </c>
      <c r="P9" s="4">
        <v>4.6448597899999999</v>
      </c>
      <c r="Q9" s="2">
        <v>0</v>
      </c>
      <c r="R9" s="4">
        <v>4.6448597899999999</v>
      </c>
      <c r="S9" s="2">
        <v>31.826713600000001</v>
      </c>
      <c r="T9" s="2">
        <v>31.169920000000001</v>
      </c>
      <c r="U9" s="2">
        <v>31.845182399999999</v>
      </c>
      <c r="V9" s="2">
        <v>500.14263899999997</v>
      </c>
      <c r="W9" s="2">
        <v>499.425995</v>
      </c>
      <c r="X9" s="2">
        <v>28.591573700000001</v>
      </c>
      <c r="Y9" s="2">
        <v>28.9199123</v>
      </c>
      <c r="Z9" s="2">
        <v>59.571018199999997</v>
      </c>
      <c r="AA9" s="2">
        <v>60.255115500000002</v>
      </c>
      <c r="AB9" s="2">
        <v>499.990295</v>
      </c>
      <c r="AC9" s="2">
        <v>113.366249</v>
      </c>
      <c r="AD9" s="2">
        <v>5.2576980000000002E-2</v>
      </c>
      <c r="AE9" s="2">
        <v>98.517997699999995</v>
      </c>
      <c r="AF9" s="2">
        <v>-1.7881457000000001</v>
      </c>
      <c r="AG9" s="2">
        <v>0.20910846999999999</v>
      </c>
      <c r="AH9" s="2">
        <v>0.16507864999999999</v>
      </c>
      <c r="AI9" s="2">
        <v>6.6902799999999998E-3</v>
      </c>
      <c r="AJ9" s="2">
        <v>0.17085205000000001</v>
      </c>
      <c r="AK9" s="2">
        <v>6.5365600000000003E-3</v>
      </c>
      <c r="AL9" s="2">
        <v>1</v>
      </c>
      <c r="AM9" s="2">
        <v>-1.3551401999999999</v>
      </c>
      <c r="AN9" s="2">
        <v>7.3551402100000001</v>
      </c>
      <c r="AO9" s="2">
        <v>1</v>
      </c>
      <c r="AP9" s="2">
        <v>0</v>
      </c>
      <c r="AQ9" s="2">
        <v>0.16</v>
      </c>
      <c r="AR9" s="2">
        <v>111115</v>
      </c>
      <c r="AS9" s="4">
        <v>2.49995148</v>
      </c>
      <c r="AT9" s="4">
        <v>8.4528000000000001E-4</v>
      </c>
      <c r="AU9" s="4">
        <v>304.31992000000002</v>
      </c>
      <c r="AV9" s="4">
        <v>304.97671400000002</v>
      </c>
      <c r="AW9" s="4">
        <v>18.1385994</v>
      </c>
      <c r="AX9" s="4">
        <v>-4.2411999999999998E-2</v>
      </c>
      <c r="AY9" s="4">
        <v>4.5552713100000002</v>
      </c>
      <c r="AZ9" s="4">
        <v>46.237960700000002</v>
      </c>
      <c r="BA9" s="4">
        <v>17.318048399999999</v>
      </c>
      <c r="BB9" s="4">
        <v>31.498316800000001</v>
      </c>
      <c r="BC9" s="4">
        <v>4.6411564099999998</v>
      </c>
      <c r="BD9" s="4">
        <v>4.6974769999999999E-2</v>
      </c>
      <c r="BE9" s="4">
        <v>2.84913186</v>
      </c>
      <c r="BF9" s="4">
        <v>1.79202456</v>
      </c>
      <c r="BG9" s="4">
        <v>2.9401980000000001E-2</v>
      </c>
      <c r="BH9" s="4">
        <v>43.284435299999998</v>
      </c>
      <c r="BI9" s="4">
        <v>0.87972116</v>
      </c>
      <c r="BJ9" s="4">
        <v>61.476950799999997</v>
      </c>
      <c r="BK9" s="4">
        <v>499.02798000000001</v>
      </c>
      <c r="BL9" s="4">
        <v>1.6870399999999999E-3</v>
      </c>
    </row>
    <row r="10" spans="1:64" x14ac:dyDescent="0.2">
      <c r="A10" s="2">
        <v>8</v>
      </c>
      <c r="B10" s="3">
        <v>0.56594907407407413</v>
      </c>
      <c r="C10" s="2">
        <v>10</v>
      </c>
      <c r="D10" s="2">
        <v>8</v>
      </c>
      <c r="E10" s="2" t="s">
        <v>100</v>
      </c>
      <c r="F10" s="2" t="s">
        <v>85</v>
      </c>
      <c r="G10" s="2">
        <v>1279</v>
      </c>
      <c r="H10" s="2">
        <v>0</v>
      </c>
      <c r="I10" s="4">
        <v>1.1958439000000001</v>
      </c>
      <c r="J10" s="4">
        <v>2.275433E-2</v>
      </c>
      <c r="K10" s="4">
        <v>401.616558</v>
      </c>
      <c r="L10" s="4">
        <v>0.41926626</v>
      </c>
      <c r="M10" s="4">
        <v>1.7556603399999999</v>
      </c>
      <c r="N10" s="4">
        <v>31.242971399999998</v>
      </c>
      <c r="O10" s="2">
        <v>2</v>
      </c>
      <c r="P10" s="4">
        <v>4.6448597899999999</v>
      </c>
      <c r="Q10" s="2">
        <v>0</v>
      </c>
      <c r="R10" s="4">
        <v>4.6448597899999999</v>
      </c>
      <c r="S10" s="2">
        <v>31.849437699999999</v>
      </c>
      <c r="T10" s="2">
        <v>31.242971399999998</v>
      </c>
      <c r="U10" s="2">
        <v>31.86759</v>
      </c>
      <c r="V10" s="2">
        <v>499.95584100000002</v>
      </c>
      <c r="W10" s="2">
        <v>499.39373799999998</v>
      </c>
      <c r="X10" s="2">
        <v>28.447982799999998</v>
      </c>
      <c r="Y10" s="2">
        <v>28.610895200000002</v>
      </c>
      <c r="Z10" s="2">
        <v>59.193618800000003</v>
      </c>
      <c r="AA10" s="2">
        <v>59.5326004</v>
      </c>
      <c r="AB10" s="2">
        <v>499.98742700000003</v>
      </c>
      <c r="AC10" s="2">
        <v>113.408958</v>
      </c>
      <c r="AD10" s="2">
        <v>0.11017337000000001</v>
      </c>
      <c r="AE10" s="2">
        <v>98.514755199999996</v>
      </c>
      <c r="AF10" s="2">
        <v>-1.8345232</v>
      </c>
      <c r="AG10" s="2">
        <v>0.21064456000000001</v>
      </c>
      <c r="AH10" s="2">
        <v>0.12667138999999999</v>
      </c>
      <c r="AI10" s="2">
        <v>1.5831E-3</v>
      </c>
      <c r="AJ10" s="2">
        <v>0.14458908000000001</v>
      </c>
      <c r="AK10" s="2">
        <v>2.4491199999999999E-3</v>
      </c>
      <c r="AL10" s="2">
        <v>0.75</v>
      </c>
      <c r="AM10" s="2">
        <v>-1.3551401999999999</v>
      </c>
      <c r="AN10" s="2">
        <v>7.3551402100000001</v>
      </c>
      <c r="AO10" s="2">
        <v>1</v>
      </c>
      <c r="AP10" s="2">
        <v>0</v>
      </c>
      <c r="AQ10" s="2">
        <v>0.16</v>
      </c>
      <c r="AR10" s="2">
        <v>111115</v>
      </c>
      <c r="AS10" s="4">
        <v>2.4999371300000002</v>
      </c>
      <c r="AT10" s="4">
        <v>4.1927000000000002E-4</v>
      </c>
      <c r="AU10" s="4">
        <v>304.39297099999999</v>
      </c>
      <c r="AV10" s="4">
        <v>304.999438</v>
      </c>
      <c r="AW10" s="4">
        <v>18.145432899999999</v>
      </c>
      <c r="AX10" s="4">
        <v>2.6844639999999999E-2</v>
      </c>
      <c r="AY10" s="4">
        <v>4.5742556800000003</v>
      </c>
      <c r="AZ10" s="4">
        <v>46.432188400000001</v>
      </c>
      <c r="BA10" s="4">
        <v>17.8212932</v>
      </c>
      <c r="BB10" s="4">
        <v>31.546204599999999</v>
      </c>
      <c r="BC10" s="4">
        <v>4.6537974899999996</v>
      </c>
      <c r="BD10" s="4">
        <v>2.2643400000000001E-2</v>
      </c>
      <c r="BE10" s="4">
        <v>2.81859533</v>
      </c>
      <c r="BF10" s="4">
        <v>1.8352021599999999</v>
      </c>
      <c r="BG10" s="4">
        <v>1.4162050000000001E-2</v>
      </c>
      <c r="BH10" s="4">
        <v>39.565156899999998</v>
      </c>
      <c r="BI10" s="4">
        <v>0.80420824000000002</v>
      </c>
      <c r="BJ10" s="4">
        <v>60.316797899999997</v>
      </c>
      <c r="BK10" s="4">
        <v>499.04617300000001</v>
      </c>
      <c r="BL10" s="4">
        <v>1.44535E-3</v>
      </c>
    </row>
    <row r="11" spans="1:64" x14ac:dyDescent="0.2">
      <c r="A11" s="2">
        <v>9</v>
      </c>
      <c r="B11" s="3">
        <v>0.56730324074074068</v>
      </c>
      <c r="C11" s="2">
        <v>10</v>
      </c>
      <c r="D11" s="2">
        <v>9</v>
      </c>
      <c r="E11" s="2" t="s">
        <v>100</v>
      </c>
      <c r="F11" s="2" t="s">
        <v>85</v>
      </c>
      <c r="G11" s="2">
        <v>1397.5</v>
      </c>
      <c r="H11" s="2">
        <v>0</v>
      </c>
      <c r="I11" s="4">
        <v>3.5104120000000003E-2</v>
      </c>
      <c r="J11" s="4">
        <v>4.2780440000000003E-2</v>
      </c>
      <c r="K11" s="4">
        <v>483.99486200000001</v>
      </c>
      <c r="L11" s="4">
        <v>0.78331565999999997</v>
      </c>
      <c r="M11" s="4">
        <v>1.7520955</v>
      </c>
      <c r="N11" s="4">
        <v>31.250108699999998</v>
      </c>
      <c r="O11" s="2">
        <v>2</v>
      </c>
      <c r="P11" s="4">
        <v>4.6448597899999999</v>
      </c>
      <c r="Q11" s="2">
        <v>0</v>
      </c>
      <c r="R11" s="4">
        <v>4.6448597899999999</v>
      </c>
      <c r="S11" s="2">
        <v>31.8899364</v>
      </c>
      <c r="T11" s="2">
        <v>31.250108699999998</v>
      </c>
      <c r="U11" s="2">
        <v>31.904777500000002</v>
      </c>
      <c r="V11" s="2">
        <v>500.01379400000002</v>
      </c>
      <c r="W11" s="2">
        <v>499.84314000000001</v>
      </c>
      <c r="X11" s="2">
        <v>28.3610401</v>
      </c>
      <c r="Y11" s="2">
        <v>28.665382399999999</v>
      </c>
      <c r="Z11" s="2">
        <v>58.878620099999999</v>
      </c>
      <c r="AA11" s="2">
        <v>59.510448500000003</v>
      </c>
      <c r="AB11" s="2">
        <v>500.00390599999997</v>
      </c>
      <c r="AC11" s="2">
        <v>113.295303</v>
      </c>
      <c r="AD11" s="2">
        <v>3.0334920000000001E-2</v>
      </c>
      <c r="AE11" s="2">
        <v>98.516693099999998</v>
      </c>
      <c r="AF11" s="2">
        <v>-1.8616060000000001</v>
      </c>
      <c r="AG11" s="2">
        <v>0.21129982</v>
      </c>
      <c r="AH11" s="2">
        <v>0.11982608</v>
      </c>
      <c r="AI11" s="2">
        <v>3.73202E-3</v>
      </c>
      <c r="AJ11" s="2">
        <v>0.12101124000000001</v>
      </c>
      <c r="AK11" s="2">
        <v>3.6048299999999998E-3</v>
      </c>
      <c r="AL11" s="2">
        <v>0.5</v>
      </c>
      <c r="AM11" s="2">
        <v>-1.3551401999999999</v>
      </c>
      <c r="AN11" s="2">
        <v>7.3551402100000001</v>
      </c>
      <c r="AO11" s="2">
        <v>1</v>
      </c>
      <c r="AP11" s="2">
        <v>0</v>
      </c>
      <c r="AQ11" s="2">
        <v>0.16</v>
      </c>
      <c r="AR11" s="2">
        <v>111115</v>
      </c>
      <c r="AS11" s="4">
        <v>2.5000195299999999</v>
      </c>
      <c r="AT11" s="4">
        <v>7.8332E-4</v>
      </c>
      <c r="AU11" s="4">
        <v>304.40010899999999</v>
      </c>
      <c r="AV11" s="4">
        <v>305.03993600000001</v>
      </c>
      <c r="AW11" s="4">
        <v>18.127248099999999</v>
      </c>
      <c r="AX11" s="4">
        <v>-3.28134E-2</v>
      </c>
      <c r="AY11" s="4">
        <v>4.5761141800000003</v>
      </c>
      <c r="AZ11" s="4">
        <v>46.450139900000003</v>
      </c>
      <c r="BA11" s="4">
        <v>17.784757599999999</v>
      </c>
      <c r="BB11" s="4">
        <v>31.570022600000001</v>
      </c>
      <c r="BC11" s="4">
        <v>4.6600959599999996</v>
      </c>
      <c r="BD11" s="4">
        <v>4.2390009999999999E-2</v>
      </c>
      <c r="BE11" s="4">
        <v>2.82401868</v>
      </c>
      <c r="BF11" s="4">
        <v>1.83607728</v>
      </c>
      <c r="BG11" s="4">
        <v>2.652856E-2</v>
      </c>
      <c r="BH11" s="4">
        <v>47.681573299999997</v>
      </c>
      <c r="BI11" s="4">
        <v>0.96829350000000003</v>
      </c>
      <c r="BJ11" s="4">
        <v>60.581092400000003</v>
      </c>
      <c r="BK11" s="4">
        <v>499.83293700000002</v>
      </c>
      <c r="BL11" s="5">
        <v>4.2546999999999998E-5</v>
      </c>
    </row>
    <row r="12" spans="1:64" x14ac:dyDescent="0.2">
      <c r="A12" s="2">
        <v>10</v>
      </c>
      <c r="B12" s="3">
        <v>0.56876157407407402</v>
      </c>
      <c r="C12" s="2">
        <v>0</v>
      </c>
      <c r="D12" s="2">
        <v>10</v>
      </c>
      <c r="E12" s="2" t="s">
        <v>100</v>
      </c>
      <c r="F12" s="2" t="s">
        <v>85</v>
      </c>
      <c r="G12" s="2">
        <v>1523.5</v>
      </c>
      <c r="H12" s="2">
        <v>0</v>
      </c>
      <c r="I12" s="4">
        <v>2.3580268200000001</v>
      </c>
      <c r="J12" s="4">
        <v>4.4171929999999998E-2</v>
      </c>
      <c r="K12" s="4">
        <v>399.43336299999999</v>
      </c>
      <c r="L12" s="4">
        <v>0.81756481000000003</v>
      </c>
      <c r="M12" s="4">
        <v>1.77140407</v>
      </c>
      <c r="N12" s="4">
        <v>31.3157654</v>
      </c>
      <c r="O12" s="2">
        <v>2</v>
      </c>
      <c r="P12" s="4">
        <v>4.6448597899999999</v>
      </c>
      <c r="Q12" s="2">
        <v>0</v>
      </c>
      <c r="R12" s="4">
        <v>4.6448597899999999</v>
      </c>
      <c r="S12" s="2">
        <v>31.973793000000001</v>
      </c>
      <c r="T12" s="2">
        <v>31.3157654</v>
      </c>
      <c r="U12" s="2">
        <v>31.994619400000001</v>
      </c>
      <c r="V12" s="2">
        <v>500.05859400000003</v>
      </c>
      <c r="W12" s="2">
        <v>498.95220899999998</v>
      </c>
      <c r="X12" s="2">
        <v>28.326787899999999</v>
      </c>
      <c r="Y12" s="2">
        <v>28.6444473</v>
      </c>
      <c r="Z12" s="2">
        <v>58.526454899999997</v>
      </c>
      <c r="AA12" s="2">
        <v>59.182777399999999</v>
      </c>
      <c r="AB12" s="2">
        <v>499.998535</v>
      </c>
      <c r="AC12" s="2">
        <v>113.31120300000001</v>
      </c>
      <c r="AD12" s="2">
        <v>4.8422270000000003E-2</v>
      </c>
      <c r="AE12" s="2">
        <v>98.512550399999995</v>
      </c>
      <c r="AF12" s="2">
        <v>-1.9623368999999999</v>
      </c>
      <c r="AG12" s="2">
        <v>0.21551144</v>
      </c>
      <c r="AH12" s="2">
        <v>0.12532736</v>
      </c>
      <c r="AI12" s="2">
        <v>1.84318E-3</v>
      </c>
      <c r="AJ12" s="2">
        <v>8.6250649999999998E-2</v>
      </c>
      <c r="AK12" s="2">
        <v>2.0067599999999998E-3</v>
      </c>
      <c r="AL12" s="2">
        <v>0.75</v>
      </c>
      <c r="AM12" s="2">
        <v>-1.3551401999999999</v>
      </c>
      <c r="AN12" s="2">
        <v>7.3551402100000001</v>
      </c>
      <c r="AO12" s="2">
        <v>1</v>
      </c>
      <c r="AP12" s="2">
        <v>0</v>
      </c>
      <c r="AQ12" s="2">
        <v>0.16</v>
      </c>
      <c r="AR12" s="2">
        <v>111115</v>
      </c>
      <c r="AS12" s="4">
        <v>2.4999926800000001</v>
      </c>
      <c r="AT12" s="4">
        <v>8.1756000000000005E-4</v>
      </c>
      <c r="AU12" s="4">
        <v>304.46576499999998</v>
      </c>
      <c r="AV12" s="4">
        <v>305.12379299999998</v>
      </c>
      <c r="AW12" s="4">
        <v>18.1297921</v>
      </c>
      <c r="AX12" s="4">
        <v>-3.76873E-2</v>
      </c>
      <c r="AY12" s="4">
        <v>4.5932416299999996</v>
      </c>
      <c r="AZ12" s="4">
        <v>46.625953899999999</v>
      </c>
      <c r="BA12" s="4">
        <v>17.981506599999999</v>
      </c>
      <c r="BB12" s="4">
        <v>31.644779199999999</v>
      </c>
      <c r="BC12" s="4">
        <v>4.6799129300000004</v>
      </c>
      <c r="BD12" s="4">
        <v>4.3755820000000001E-2</v>
      </c>
      <c r="BE12" s="4">
        <v>2.8218375600000001</v>
      </c>
      <c r="BF12" s="4">
        <v>1.8580753699999999</v>
      </c>
      <c r="BG12" s="4">
        <v>2.7384470000000001E-2</v>
      </c>
      <c r="BH12" s="4">
        <v>39.349199300000002</v>
      </c>
      <c r="BI12" s="4">
        <v>0.80054433000000003</v>
      </c>
      <c r="BJ12" s="4">
        <v>60.303880499999998</v>
      </c>
      <c r="BK12" s="4">
        <v>498.266863</v>
      </c>
      <c r="BL12" s="4">
        <v>2.8538600000000002E-3</v>
      </c>
    </row>
    <row r="13" spans="1:64" x14ac:dyDescent="0.2">
      <c r="A13" s="2">
        <v>11</v>
      </c>
      <c r="B13" s="3">
        <v>0.57041666666666668</v>
      </c>
      <c r="C13" s="2">
        <v>20</v>
      </c>
      <c r="D13" s="2">
        <v>11</v>
      </c>
      <c r="E13" s="2" t="s">
        <v>100</v>
      </c>
      <c r="F13" s="2" t="s">
        <v>85</v>
      </c>
      <c r="G13" s="2">
        <v>1665.5</v>
      </c>
      <c r="H13" s="2">
        <v>0</v>
      </c>
      <c r="I13" s="4">
        <v>1.29540009</v>
      </c>
      <c r="J13" s="4">
        <v>2.4538689999999998E-2</v>
      </c>
      <c r="K13" s="4">
        <v>400.82874800000002</v>
      </c>
      <c r="L13" s="4">
        <v>0.46515627999999998</v>
      </c>
      <c r="M13" s="4">
        <v>1.8064943600000001</v>
      </c>
      <c r="N13" s="4">
        <v>31.399683</v>
      </c>
      <c r="O13" s="2">
        <v>2</v>
      </c>
      <c r="P13" s="4">
        <v>4.6448597899999999</v>
      </c>
      <c r="Q13" s="2">
        <v>0</v>
      </c>
      <c r="R13" s="4">
        <v>4.6448597899999999</v>
      </c>
      <c r="S13" s="2">
        <v>32.0782089</v>
      </c>
      <c r="T13" s="2">
        <v>31.399683</v>
      </c>
      <c r="U13" s="2">
        <v>32.105392500000001</v>
      </c>
      <c r="V13" s="2">
        <v>499.999481</v>
      </c>
      <c r="W13" s="2">
        <v>499.388397</v>
      </c>
      <c r="X13" s="2">
        <v>28.331176800000001</v>
      </c>
      <c r="Y13" s="2">
        <v>28.511936200000001</v>
      </c>
      <c r="Z13" s="2">
        <v>58.1893387</v>
      </c>
      <c r="AA13" s="2">
        <v>58.560600299999997</v>
      </c>
      <c r="AB13" s="2">
        <v>499.99468999999999</v>
      </c>
      <c r="AC13" s="2">
        <v>113.153931</v>
      </c>
      <c r="AD13" s="2">
        <v>5.4998930000000001E-2</v>
      </c>
      <c r="AE13" s="2">
        <v>98.510307299999994</v>
      </c>
      <c r="AF13" s="2">
        <v>-1.9055834</v>
      </c>
      <c r="AG13" s="2">
        <v>0.22280075999999999</v>
      </c>
      <c r="AH13" s="2">
        <v>0.15718731</v>
      </c>
      <c r="AI13" s="2">
        <v>1.8801499999999999E-3</v>
      </c>
      <c r="AJ13" s="2">
        <v>0.15272895</v>
      </c>
      <c r="AK13" s="2">
        <v>8.8389000000000002E-4</v>
      </c>
      <c r="AL13" s="2">
        <v>0.75</v>
      </c>
      <c r="AM13" s="2">
        <v>-1.3551401999999999</v>
      </c>
      <c r="AN13" s="2">
        <v>7.3551402100000001</v>
      </c>
      <c r="AO13" s="2">
        <v>1</v>
      </c>
      <c r="AP13" s="2">
        <v>0</v>
      </c>
      <c r="AQ13" s="2">
        <v>0.16</v>
      </c>
      <c r="AR13" s="2">
        <v>111115</v>
      </c>
      <c r="AS13" s="4">
        <v>2.4999734500000002</v>
      </c>
      <c r="AT13" s="4">
        <v>4.6516E-4</v>
      </c>
      <c r="AU13" s="4">
        <v>304.54968300000002</v>
      </c>
      <c r="AV13" s="4">
        <v>305.22820899999999</v>
      </c>
      <c r="AW13" s="4">
        <v>18.1046285</v>
      </c>
      <c r="AX13" s="4">
        <v>2.238532E-2</v>
      </c>
      <c r="AY13" s="4">
        <v>4.6152139600000002</v>
      </c>
      <c r="AZ13" s="4">
        <v>46.850061500000002</v>
      </c>
      <c r="BA13" s="4">
        <v>18.338125300000002</v>
      </c>
      <c r="BB13" s="4">
        <v>31.738945999999999</v>
      </c>
      <c r="BC13" s="4">
        <v>4.7049796700000002</v>
      </c>
      <c r="BD13" s="4">
        <v>2.4409730000000001E-2</v>
      </c>
      <c r="BE13" s="4">
        <v>2.8087195999999999</v>
      </c>
      <c r="BF13" s="4">
        <v>1.8962600700000001</v>
      </c>
      <c r="BG13" s="4">
        <v>1.5267620000000001E-2</v>
      </c>
      <c r="BH13" s="4">
        <v>39.4857631</v>
      </c>
      <c r="BI13" s="4">
        <v>0.80263929000000001</v>
      </c>
      <c r="BJ13" s="4">
        <v>59.538928300000002</v>
      </c>
      <c r="BK13" s="4">
        <v>499.01189699999998</v>
      </c>
      <c r="BL13" s="4">
        <v>1.5455899999999999E-3</v>
      </c>
    </row>
    <row r="14" spans="1:64" x14ac:dyDescent="0.2">
      <c r="A14" s="2">
        <v>12</v>
      </c>
      <c r="B14" s="3">
        <v>0.57208333333333339</v>
      </c>
      <c r="C14" s="2">
        <v>20</v>
      </c>
      <c r="D14" s="2">
        <v>12</v>
      </c>
      <c r="E14" s="2" t="s">
        <v>100</v>
      </c>
      <c r="F14" s="2" t="s">
        <v>85</v>
      </c>
      <c r="G14" s="2">
        <v>1809</v>
      </c>
      <c r="H14" s="2">
        <v>0</v>
      </c>
      <c r="I14" s="4">
        <v>1.1044052200000001</v>
      </c>
      <c r="J14" s="4">
        <v>3.120655E-2</v>
      </c>
      <c r="K14" s="4">
        <v>428.24628200000001</v>
      </c>
      <c r="L14" s="4">
        <v>0.59474959999999999</v>
      </c>
      <c r="M14" s="4">
        <v>1.81876248</v>
      </c>
      <c r="N14" s="4">
        <v>31.447906499999998</v>
      </c>
      <c r="O14" s="2">
        <v>2</v>
      </c>
      <c r="P14" s="4">
        <v>4.6448597899999999</v>
      </c>
      <c r="Q14" s="2">
        <v>0</v>
      </c>
      <c r="R14" s="4">
        <v>4.6448597899999999</v>
      </c>
      <c r="S14" s="2">
        <v>32.146255500000002</v>
      </c>
      <c r="T14" s="2">
        <v>31.447906499999998</v>
      </c>
      <c r="U14" s="2">
        <v>32.186542500000002</v>
      </c>
      <c r="V14" s="2">
        <v>499.98220800000001</v>
      </c>
      <c r="W14" s="2">
        <v>499.42163099999999</v>
      </c>
      <c r="X14" s="2">
        <v>28.2843266</v>
      </c>
      <c r="Y14" s="2">
        <v>28.5154438</v>
      </c>
      <c r="Z14" s="2">
        <v>57.871093799999997</v>
      </c>
      <c r="AA14" s="2">
        <v>58.343975100000002</v>
      </c>
      <c r="AB14" s="2">
        <v>499.997345</v>
      </c>
      <c r="AC14" s="2">
        <v>113.313095</v>
      </c>
      <c r="AD14" s="2">
        <v>8.4598619999999999E-2</v>
      </c>
      <c r="AE14" s="2">
        <v>98.512207000000004</v>
      </c>
      <c r="AF14" s="2">
        <v>-1.9400269999999999</v>
      </c>
      <c r="AG14" s="2">
        <v>0.2237799</v>
      </c>
      <c r="AH14" s="2">
        <v>0.10743728</v>
      </c>
      <c r="AI14" s="2">
        <v>1.1435200000000001E-3</v>
      </c>
      <c r="AJ14" s="2">
        <v>0.11184287</v>
      </c>
      <c r="AK14" s="2">
        <v>2.1511199999999999E-3</v>
      </c>
      <c r="AL14" s="2">
        <v>0.5</v>
      </c>
      <c r="AM14" s="2">
        <v>-1.3551401999999999</v>
      </c>
      <c r="AN14" s="2">
        <v>7.3551402100000001</v>
      </c>
      <c r="AO14" s="2">
        <v>1</v>
      </c>
      <c r="AP14" s="2">
        <v>0</v>
      </c>
      <c r="AQ14" s="2">
        <v>0.16</v>
      </c>
      <c r="AR14" s="2">
        <v>111115</v>
      </c>
      <c r="AS14" s="4">
        <v>2.4999867199999999</v>
      </c>
      <c r="AT14" s="4">
        <v>5.9475000000000001E-4</v>
      </c>
      <c r="AU14" s="4">
        <v>304.59790600000002</v>
      </c>
      <c r="AV14" s="4">
        <v>305.29625499999997</v>
      </c>
      <c r="AW14" s="4">
        <v>18.130094799999998</v>
      </c>
      <c r="AX14" s="4">
        <v>1.65828E-3</v>
      </c>
      <c r="AY14" s="4">
        <v>4.6278817800000001</v>
      </c>
      <c r="AZ14" s="4">
        <v>46.977749500000002</v>
      </c>
      <c r="BA14" s="4">
        <v>18.462305700000002</v>
      </c>
      <c r="BB14" s="4">
        <v>31.797080999999999</v>
      </c>
      <c r="BC14" s="4">
        <v>4.72051322</v>
      </c>
      <c r="BD14" s="4">
        <v>3.0998290000000001E-2</v>
      </c>
      <c r="BE14" s="4">
        <v>2.8091192999999999</v>
      </c>
      <c r="BF14" s="4">
        <v>1.9113939200000001</v>
      </c>
      <c r="BG14" s="4">
        <v>1.9392530000000002E-2</v>
      </c>
      <c r="BH14" s="4">
        <v>42.187486399999997</v>
      </c>
      <c r="BI14" s="4">
        <v>0.85748444999999995</v>
      </c>
      <c r="BJ14" s="4">
        <v>59.430821000000002</v>
      </c>
      <c r="BK14" s="4">
        <v>499.10064199999999</v>
      </c>
      <c r="BL14" s="4">
        <v>1.3150799999999999E-3</v>
      </c>
    </row>
    <row r="15" spans="1:64" x14ac:dyDescent="0.2">
      <c r="A15" s="2">
        <v>13</v>
      </c>
      <c r="B15" s="3">
        <v>0.57353009259259258</v>
      </c>
      <c r="C15" s="2">
        <v>20</v>
      </c>
      <c r="D15" s="2">
        <v>13</v>
      </c>
      <c r="E15" s="2" t="s">
        <v>112</v>
      </c>
      <c r="F15" s="2" t="s">
        <v>85</v>
      </c>
      <c r="G15" s="2">
        <v>1935</v>
      </c>
      <c r="H15" s="2">
        <v>0</v>
      </c>
      <c r="I15" s="4">
        <v>1.6786223</v>
      </c>
      <c r="J15" s="4">
        <v>3.9585429999999998E-2</v>
      </c>
      <c r="K15" s="4">
        <v>416.89572500000003</v>
      </c>
      <c r="L15" s="4">
        <v>0.74462026000000003</v>
      </c>
      <c r="M15" s="4">
        <v>1.79856986</v>
      </c>
      <c r="N15" s="4">
        <v>31.358549100000001</v>
      </c>
      <c r="O15" s="2">
        <v>2</v>
      </c>
      <c r="P15" s="4">
        <v>4.6448597899999999</v>
      </c>
      <c r="Q15" s="2">
        <v>0</v>
      </c>
      <c r="R15" s="4">
        <v>4.6448597899999999</v>
      </c>
      <c r="S15" s="2">
        <v>32.142681099999997</v>
      </c>
      <c r="T15" s="2">
        <v>31.358549100000001</v>
      </c>
      <c r="U15" s="2">
        <v>32.191612200000002</v>
      </c>
      <c r="V15" s="2">
        <v>499.94421399999999</v>
      </c>
      <c r="W15" s="2">
        <v>499.12411500000002</v>
      </c>
      <c r="X15" s="2">
        <v>28.192922599999999</v>
      </c>
      <c r="Y15" s="2">
        <v>28.482282600000001</v>
      </c>
      <c r="Z15" s="2">
        <v>57.695945700000003</v>
      </c>
      <c r="AA15" s="2">
        <v>58.288116500000001</v>
      </c>
      <c r="AB15" s="2">
        <v>500.00805700000001</v>
      </c>
      <c r="AC15" s="2">
        <v>113.31864899999999</v>
      </c>
      <c r="AD15" s="2">
        <v>2.7910629999999999E-2</v>
      </c>
      <c r="AE15" s="2">
        <v>98.512557999999999</v>
      </c>
      <c r="AF15" s="2">
        <v>-1.8669282</v>
      </c>
      <c r="AG15" s="2">
        <v>0.22348121000000001</v>
      </c>
      <c r="AH15" s="2">
        <v>3.186075E-2</v>
      </c>
      <c r="AI15" s="2">
        <v>8.1130600000000001E-3</v>
      </c>
      <c r="AJ15" s="2">
        <v>3.2997510000000001E-2</v>
      </c>
      <c r="AK15" s="2">
        <v>5.4506700000000003E-3</v>
      </c>
      <c r="AL15" s="2">
        <v>0.75</v>
      </c>
      <c r="AM15" s="2">
        <v>-1.3551401999999999</v>
      </c>
      <c r="AN15" s="2">
        <v>7.3551402100000001</v>
      </c>
      <c r="AO15" s="2">
        <v>1</v>
      </c>
      <c r="AP15" s="2">
        <v>0</v>
      </c>
      <c r="AQ15" s="2">
        <v>0.16</v>
      </c>
      <c r="AR15" s="2">
        <v>111115</v>
      </c>
      <c r="AS15" s="4">
        <v>2.5000402799999999</v>
      </c>
      <c r="AT15" s="4">
        <v>7.4461999999999998E-4</v>
      </c>
      <c r="AU15" s="4">
        <v>304.50854900000002</v>
      </c>
      <c r="AV15" s="4">
        <v>305.29268100000002</v>
      </c>
      <c r="AW15" s="4">
        <v>18.130983499999999</v>
      </c>
      <c r="AX15" s="4">
        <v>-1.95333E-2</v>
      </c>
      <c r="AY15" s="4">
        <v>4.6044323800000004</v>
      </c>
      <c r="AZ15" s="4">
        <v>46.739547399999999</v>
      </c>
      <c r="BA15" s="4">
        <v>18.257264800000002</v>
      </c>
      <c r="BB15" s="4">
        <v>31.750615100000001</v>
      </c>
      <c r="BC15" s="4">
        <v>4.7080940699999996</v>
      </c>
      <c r="BD15" s="4">
        <v>3.9250920000000002E-2</v>
      </c>
      <c r="BE15" s="4">
        <v>2.8058625199999998</v>
      </c>
      <c r="BF15" s="4">
        <v>1.90223155</v>
      </c>
      <c r="BG15" s="4">
        <v>2.4561659999999999E-2</v>
      </c>
      <c r="BH15" s="4">
        <v>41.0694643</v>
      </c>
      <c r="BI15" s="4">
        <v>0.83525461999999995</v>
      </c>
      <c r="BJ15" s="4">
        <v>59.754718699999998</v>
      </c>
      <c r="BK15" s="4">
        <v>498.636234</v>
      </c>
      <c r="BL15" s="4">
        <v>2.0116000000000001E-3</v>
      </c>
    </row>
    <row r="16" spans="1:64" x14ac:dyDescent="0.2">
      <c r="A16" s="2">
        <v>14</v>
      </c>
      <c r="B16" s="3">
        <v>0.57552083333333337</v>
      </c>
      <c r="C16" s="2">
        <v>10</v>
      </c>
      <c r="D16" s="2">
        <v>14</v>
      </c>
      <c r="E16" s="2" t="s">
        <v>112</v>
      </c>
      <c r="F16" s="2" t="s">
        <v>85</v>
      </c>
      <c r="G16" s="2">
        <v>2107.5</v>
      </c>
      <c r="H16" s="2">
        <v>0</v>
      </c>
      <c r="I16" s="4">
        <v>2.2024405800000002</v>
      </c>
      <c r="J16" s="4">
        <v>3.3225690000000002E-2</v>
      </c>
      <c r="K16" s="4">
        <v>378.816417</v>
      </c>
      <c r="L16" s="4">
        <v>0.63505336999999995</v>
      </c>
      <c r="M16" s="4">
        <v>1.8253635100000001</v>
      </c>
      <c r="N16" s="4">
        <v>31.340477</v>
      </c>
      <c r="O16" s="2">
        <v>2</v>
      </c>
      <c r="P16" s="4">
        <v>4.6448597899999999</v>
      </c>
      <c r="Q16" s="2">
        <v>0</v>
      </c>
      <c r="R16" s="4">
        <v>4.6448597899999999</v>
      </c>
      <c r="S16" s="2">
        <v>32.057090799999997</v>
      </c>
      <c r="T16" s="2">
        <v>31.340477</v>
      </c>
      <c r="U16" s="2">
        <v>32.117599499999997</v>
      </c>
      <c r="V16" s="2">
        <v>500.03851300000002</v>
      </c>
      <c r="W16" s="2">
        <v>499.03076199999998</v>
      </c>
      <c r="X16" s="2">
        <v>27.9159012</v>
      </c>
      <c r="Y16" s="2">
        <v>28.162771200000002</v>
      </c>
      <c r="Z16" s="2">
        <v>57.405269599999997</v>
      </c>
      <c r="AA16" s="2">
        <v>57.912925700000002</v>
      </c>
      <c r="AB16" s="2">
        <v>499.99465900000001</v>
      </c>
      <c r="AC16" s="2">
        <v>113.54302199999999</v>
      </c>
      <c r="AD16" s="2">
        <v>8.6892769999999994E-2</v>
      </c>
      <c r="AE16" s="2">
        <v>98.510864299999994</v>
      </c>
      <c r="AF16" s="2">
        <v>-1.9898515000000001</v>
      </c>
      <c r="AG16" s="2">
        <v>0.22837423000000001</v>
      </c>
      <c r="AH16" s="2">
        <v>6.8632310000000002E-2</v>
      </c>
      <c r="AI16" s="2">
        <v>5.2579599999999999E-3</v>
      </c>
      <c r="AJ16" s="2">
        <v>6.4274789999999998E-2</v>
      </c>
      <c r="AK16" s="2">
        <v>4.7674299999999996E-3</v>
      </c>
      <c r="AL16" s="2">
        <v>0.75</v>
      </c>
      <c r="AM16" s="2">
        <v>-1.3551401999999999</v>
      </c>
      <c r="AN16" s="2">
        <v>7.3551402100000001</v>
      </c>
      <c r="AO16" s="2">
        <v>1</v>
      </c>
      <c r="AP16" s="2">
        <v>0</v>
      </c>
      <c r="AQ16" s="2">
        <v>0.16</v>
      </c>
      <c r="AR16" s="2">
        <v>111115</v>
      </c>
      <c r="AS16" s="4">
        <v>2.4999733000000002</v>
      </c>
      <c r="AT16" s="4">
        <v>6.3504999999999996E-4</v>
      </c>
      <c r="AU16" s="4">
        <v>304.490477</v>
      </c>
      <c r="AV16" s="4">
        <v>305.20709099999999</v>
      </c>
      <c r="AW16" s="4">
        <v>18.1668831</v>
      </c>
      <c r="AX16" s="4">
        <v>-4.1527999999999999E-3</v>
      </c>
      <c r="AY16" s="4">
        <v>4.5997024399999997</v>
      </c>
      <c r="AZ16" s="4">
        <v>46.692336699999998</v>
      </c>
      <c r="BA16" s="4">
        <v>18.529565399999999</v>
      </c>
      <c r="BB16" s="4">
        <v>31.698783899999999</v>
      </c>
      <c r="BC16" s="4">
        <v>4.69427445</v>
      </c>
      <c r="BD16" s="4">
        <v>3.2989699999999997E-2</v>
      </c>
      <c r="BE16" s="4">
        <v>2.7743389299999999</v>
      </c>
      <c r="BF16" s="4">
        <v>1.9199355199999999</v>
      </c>
      <c r="BG16" s="4">
        <v>2.0639640000000001E-2</v>
      </c>
      <c r="BH16" s="4">
        <v>37.3175326</v>
      </c>
      <c r="BI16" s="4">
        <v>0.75910434000000004</v>
      </c>
      <c r="BJ16" s="4">
        <v>59.065390100000002</v>
      </c>
      <c r="BK16" s="4">
        <v>498.39063599999997</v>
      </c>
      <c r="BL16" s="4">
        <v>2.6101599999999998E-3</v>
      </c>
    </row>
    <row r="17" spans="1:64" x14ac:dyDescent="0.2">
      <c r="A17" s="2">
        <v>15</v>
      </c>
      <c r="B17" s="3">
        <v>0.57678240740740738</v>
      </c>
      <c r="C17" s="2">
        <v>10</v>
      </c>
      <c r="D17" s="2">
        <v>15</v>
      </c>
      <c r="E17" s="2" t="s">
        <v>112</v>
      </c>
      <c r="F17" s="2" t="s">
        <v>85</v>
      </c>
      <c r="G17" s="2">
        <v>2215</v>
      </c>
      <c r="H17" s="2">
        <v>0</v>
      </c>
      <c r="I17" s="4">
        <v>0.73919427999999998</v>
      </c>
      <c r="J17" s="4">
        <v>3.9546329999999998E-2</v>
      </c>
      <c r="K17" s="4">
        <v>454.790007</v>
      </c>
      <c r="L17" s="4">
        <v>0.75631629</v>
      </c>
      <c r="M17" s="4">
        <v>1.8290642699999999</v>
      </c>
      <c r="N17" s="4">
        <v>31.328641900000001</v>
      </c>
      <c r="O17" s="2">
        <v>2</v>
      </c>
      <c r="P17" s="4">
        <v>4.6448597899999999</v>
      </c>
      <c r="Q17" s="2">
        <v>0</v>
      </c>
      <c r="R17" s="4">
        <v>4.6448597899999999</v>
      </c>
      <c r="S17" s="2">
        <v>32.041854899999997</v>
      </c>
      <c r="T17" s="2">
        <v>31.328641900000001</v>
      </c>
      <c r="U17" s="2">
        <v>32.100185400000001</v>
      </c>
      <c r="V17" s="2">
        <v>500.07067899999998</v>
      </c>
      <c r="W17" s="2">
        <v>499.62383999999997</v>
      </c>
      <c r="X17" s="2">
        <v>27.7991505</v>
      </c>
      <c r="Y17" s="2">
        <v>28.093185399999999</v>
      </c>
      <c r="Z17" s="2">
        <v>57.215709699999998</v>
      </c>
      <c r="AA17" s="2">
        <v>57.820884700000001</v>
      </c>
      <c r="AB17" s="2">
        <v>499.98745700000001</v>
      </c>
      <c r="AC17" s="2">
        <v>113.40052</v>
      </c>
      <c r="AD17" s="2">
        <v>0.17754855999999999</v>
      </c>
      <c r="AE17" s="2">
        <v>98.512962299999998</v>
      </c>
      <c r="AF17" s="2">
        <v>-2.0002059999999999</v>
      </c>
      <c r="AG17" s="2">
        <v>0.22763132</v>
      </c>
      <c r="AH17" s="2">
        <v>5.8804330000000002E-2</v>
      </c>
      <c r="AI17" s="2">
        <v>5.7671800000000002E-3</v>
      </c>
      <c r="AJ17" s="2">
        <v>4.5819279999999997E-2</v>
      </c>
      <c r="AK17" s="2">
        <v>4.9921200000000001E-3</v>
      </c>
      <c r="AL17" s="2">
        <v>0.5</v>
      </c>
      <c r="AM17" s="2">
        <v>-1.3551401999999999</v>
      </c>
      <c r="AN17" s="2">
        <v>7.3551402100000001</v>
      </c>
      <c r="AO17" s="2">
        <v>1</v>
      </c>
      <c r="AP17" s="2">
        <v>0</v>
      </c>
      <c r="AQ17" s="2">
        <v>0.16</v>
      </c>
      <c r="AR17" s="2">
        <v>111115</v>
      </c>
      <c r="AS17" s="4">
        <v>2.4999372900000001</v>
      </c>
      <c r="AT17" s="4">
        <v>7.5632E-4</v>
      </c>
      <c r="AU17" s="4">
        <v>304.47864199999998</v>
      </c>
      <c r="AV17" s="4">
        <v>305.19185499999998</v>
      </c>
      <c r="AW17" s="4">
        <v>18.1440828</v>
      </c>
      <c r="AX17" s="4">
        <v>-2.47683E-2</v>
      </c>
      <c r="AY17" s="4">
        <v>4.5966071900000003</v>
      </c>
      <c r="AZ17" s="4">
        <v>46.6599225</v>
      </c>
      <c r="BA17" s="4">
        <v>18.566737100000001</v>
      </c>
      <c r="BB17" s="4">
        <v>31.685248399999999</v>
      </c>
      <c r="BC17" s="4">
        <v>4.6906713499999997</v>
      </c>
      <c r="BD17" s="4">
        <v>3.9212480000000001E-2</v>
      </c>
      <c r="BE17" s="4">
        <v>2.7675429199999999</v>
      </c>
      <c r="BF17" s="4">
        <v>1.92312843</v>
      </c>
      <c r="BG17" s="4">
        <v>2.453758E-2</v>
      </c>
      <c r="BH17" s="4">
        <v>44.8027108</v>
      </c>
      <c r="BI17" s="4">
        <v>0.91026481999999997</v>
      </c>
      <c r="BJ17" s="4">
        <v>59.012332200000003</v>
      </c>
      <c r="BK17" s="4">
        <v>499.408998</v>
      </c>
      <c r="BL17" s="4">
        <v>8.7345999999999995E-4</v>
      </c>
    </row>
    <row r="18" spans="1:64" x14ac:dyDescent="0.2">
      <c r="A18" s="2">
        <v>16</v>
      </c>
      <c r="B18" s="3">
        <v>0.57837962962962963</v>
      </c>
      <c r="C18" s="2">
        <v>20</v>
      </c>
      <c r="D18" s="2">
        <v>16</v>
      </c>
      <c r="E18" s="2" t="s">
        <v>112</v>
      </c>
      <c r="F18" s="2" t="s">
        <v>85</v>
      </c>
      <c r="G18" s="2">
        <v>2354.5</v>
      </c>
      <c r="H18" s="2">
        <v>0</v>
      </c>
      <c r="I18" s="4">
        <v>1.3183984</v>
      </c>
      <c r="J18" s="4">
        <v>3.8806430000000003E-2</v>
      </c>
      <c r="K18" s="4">
        <v>430.35779400000001</v>
      </c>
      <c r="L18" s="4">
        <v>0.74467499999999998</v>
      </c>
      <c r="M18" s="4">
        <v>1.83501935</v>
      </c>
      <c r="N18" s="4">
        <v>31.334911300000002</v>
      </c>
      <c r="O18" s="2">
        <v>2</v>
      </c>
      <c r="P18" s="4">
        <v>4.6448597899999999</v>
      </c>
      <c r="Q18" s="2">
        <v>0</v>
      </c>
      <c r="R18" s="4">
        <v>4.6448597899999999</v>
      </c>
      <c r="S18" s="2">
        <v>32.043739299999999</v>
      </c>
      <c r="T18" s="2">
        <v>31.334911300000002</v>
      </c>
      <c r="U18" s="2">
        <v>32.095775600000003</v>
      </c>
      <c r="V18" s="2">
        <v>500.15734900000001</v>
      </c>
      <c r="W18" s="2">
        <v>499.481201</v>
      </c>
      <c r="X18" s="2">
        <v>27.759342199999999</v>
      </c>
      <c r="Y18" s="2">
        <v>28.0488605</v>
      </c>
      <c r="Z18" s="2">
        <v>57.128734600000001</v>
      </c>
      <c r="AA18" s="2">
        <v>57.724559800000002</v>
      </c>
      <c r="AB18" s="2">
        <v>499.99435399999999</v>
      </c>
      <c r="AC18" s="2">
        <v>113.36093099999999</v>
      </c>
      <c r="AD18" s="2">
        <v>6.1231500000000001E-2</v>
      </c>
      <c r="AE18" s="2">
        <v>98.514778100000001</v>
      </c>
      <c r="AF18" s="2">
        <v>-1.8587296</v>
      </c>
      <c r="AG18" s="2">
        <v>0.21988919000000001</v>
      </c>
      <c r="AH18" s="2">
        <v>3.8036449999999999E-2</v>
      </c>
      <c r="AI18" s="2">
        <v>1.39163E-3</v>
      </c>
      <c r="AJ18" s="2">
        <v>1.6845929999999999E-2</v>
      </c>
      <c r="AK18" s="2">
        <v>8.7533999999999995E-4</v>
      </c>
      <c r="AL18" s="2">
        <v>0.75</v>
      </c>
      <c r="AM18" s="2">
        <v>-1.3551401999999999</v>
      </c>
      <c r="AN18" s="2">
        <v>7.3551402100000001</v>
      </c>
      <c r="AO18" s="2">
        <v>1</v>
      </c>
      <c r="AP18" s="2">
        <v>0</v>
      </c>
      <c r="AQ18" s="2">
        <v>0.16</v>
      </c>
      <c r="AR18" s="2">
        <v>111115</v>
      </c>
      <c r="AS18" s="4">
        <v>2.4999717700000001</v>
      </c>
      <c r="AT18" s="4">
        <v>7.4467999999999995E-4</v>
      </c>
      <c r="AU18" s="4">
        <v>304.48491100000001</v>
      </c>
      <c r="AV18" s="4">
        <v>305.19373899999999</v>
      </c>
      <c r="AW18" s="4">
        <v>18.137748599999998</v>
      </c>
      <c r="AX18" s="4">
        <v>-2.30397E-2</v>
      </c>
      <c r="AY18" s="4">
        <v>4.5982466200000003</v>
      </c>
      <c r="AZ18" s="4">
        <v>46.675704000000003</v>
      </c>
      <c r="BA18" s="4">
        <v>18.626843399999998</v>
      </c>
      <c r="BB18" s="4">
        <v>31.6893253</v>
      </c>
      <c r="BC18" s="4">
        <v>4.6917563700000002</v>
      </c>
      <c r="BD18" s="4">
        <v>3.8484900000000002E-2</v>
      </c>
      <c r="BE18" s="4">
        <v>2.7632272699999998</v>
      </c>
      <c r="BF18" s="4">
        <v>1.9285290900000001</v>
      </c>
      <c r="BG18" s="4">
        <v>2.4081749999999999E-2</v>
      </c>
      <c r="BH18" s="4">
        <v>42.396602600000001</v>
      </c>
      <c r="BI18" s="4">
        <v>0.86160959000000004</v>
      </c>
      <c r="BJ18" s="4">
        <v>58.887661199999997</v>
      </c>
      <c r="BK18" s="4">
        <v>499.09801700000003</v>
      </c>
      <c r="BL18" s="4">
        <v>1.5555499999999999E-3</v>
      </c>
    </row>
    <row r="19" spans="1:64" x14ac:dyDescent="0.2">
      <c r="A19" s="2">
        <v>17</v>
      </c>
      <c r="B19" s="3">
        <v>0.58005787037037038</v>
      </c>
      <c r="C19" s="2">
        <v>0</v>
      </c>
      <c r="D19" s="2">
        <v>17</v>
      </c>
      <c r="E19" s="2" t="s">
        <v>112</v>
      </c>
      <c r="F19" s="2" t="s">
        <v>85</v>
      </c>
      <c r="G19" s="2">
        <v>2498</v>
      </c>
      <c r="H19" s="2">
        <v>0</v>
      </c>
      <c r="I19" s="4">
        <v>2.2204467399999999</v>
      </c>
      <c r="J19" s="4">
        <v>3.6387080000000002E-2</v>
      </c>
      <c r="K19" s="4">
        <v>386.95041400000002</v>
      </c>
      <c r="L19" s="4">
        <v>0.70730937000000005</v>
      </c>
      <c r="M19" s="4">
        <v>1.8574975300000001</v>
      </c>
      <c r="N19" s="4">
        <v>31.426982899999999</v>
      </c>
      <c r="O19" s="2">
        <v>2</v>
      </c>
      <c r="P19" s="4">
        <v>4.6448597899999999</v>
      </c>
      <c r="Q19" s="2">
        <v>0</v>
      </c>
      <c r="R19" s="4">
        <v>4.6448597899999999</v>
      </c>
      <c r="S19" s="2">
        <v>32.101108600000003</v>
      </c>
      <c r="T19" s="2">
        <v>31.426982899999999</v>
      </c>
      <c r="U19" s="2">
        <v>32.143714899999999</v>
      </c>
      <c r="V19" s="2">
        <v>500.142853</v>
      </c>
      <c r="W19" s="2">
        <v>499.11346400000002</v>
      </c>
      <c r="X19" s="2">
        <v>27.792446099999999</v>
      </c>
      <c r="Y19" s="2">
        <v>28.0674286</v>
      </c>
      <c r="Z19" s="2">
        <v>57.0079803</v>
      </c>
      <c r="AA19" s="2">
        <v>57.5720253</v>
      </c>
      <c r="AB19" s="2">
        <v>500.00064099999997</v>
      </c>
      <c r="AC19" s="2">
        <v>113.272316</v>
      </c>
      <c r="AD19" s="2">
        <v>5.1235389999999999E-2</v>
      </c>
      <c r="AE19" s="2">
        <v>98.508636499999994</v>
      </c>
      <c r="AF19" s="2">
        <v>-2.0281066999999999</v>
      </c>
      <c r="AG19" s="2">
        <v>0.22250893999999999</v>
      </c>
      <c r="AH19" s="2">
        <v>0.15310135</v>
      </c>
      <c r="AI19" s="2">
        <v>1.506037E-2</v>
      </c>
      <c r="AJ19" s="2">
        <v>0.14492530000000001</v>
      </c>
      <c r="AK19" s="2">
        <v>1.6352700000000001E-2</v>
      </c>
      <c r="AL19" s="2">
        <v>0.75</v>
      </c>
      <c r="AM19" s="2">
        <v>-1.3551401999999999</v>
      </c>
      <c r="AN19" s="2">
        <v>7.3551402100000001</v>
      </c>
      <c r="AO19" s="2">
        <v>1</v>
      </c>
      <c r="AP19" s="2">
        <v>0</v>
      </c>
      <c r="AQ19" s="2">
        <v>0.16</v>
      </c>
      <c r="AR19" s="2">
        <v>111115</v>
      </c>
      <c r="AS19" s="4">
        <v>2.5000032000000001</v>
      </c>
      <c r="AT19" s="4">
        <v>7.0730999999999995E-4</v>
      </c>
      <c r="AU19" s="4">
        <v>304.57698299999998</v>
      </c>
      <c r="AV19" s="4">
        <v>305.25110899999999</v>
      </c>
      <c r="AW19" s="4">
        <v>18.1235702</v>
      </c>
      <c r="AX19" s="4">
        <v>-1.84076E-2</v>
      </c>
      <c r="AY19" s="4">
        <v>4.6223816500000003</v>
      </c>
      <c r="AZ19" s="4">
        <v>46.9236182</v>
      </c>
      <c r="BA19" s="4">
        <v>18.8561896</v>
      </c>
      <c r="BB19" s="4">
        <v>31.7640457</v>
      </c>
      <c r="BC19" s="4">
        <v>4.7116807999999999</v>
      </c>
      <c r="BD19" s="4">
        <v>3.6104240000000003E-2</v>
      </c>
      <c r="BE19" s="4">
        <v>2.7648841200000001</v>
      </c>
      <c r="BF19" s="4">
        <v>1.9467966800000001</v>
      </c>
      <c r="BG19" s="4">
        <v>2.2590389999999998E-2</v>
      </c>
      <c r="BH19" s="4">
        <v>38.117957599999997</v>
      </c>
      <c r="BI19" s="4">
        <v>0.77527544999999998</v>
      </c>
      <c r="BJ19" s="4">
        <v>58.574214599999998</v>
      </c>
      <c r="BK19" s="4">
        <v>498.46810499999998</v>
      </c>
      <c r="BL19" s="4">
        <v>2.6092099999999998E-3</v>
      </c>
    </row>
    <row r="20" spans="1:64" x14ac:dyDescent="0.2">
      <c r="A20" s="2">
        <v>18</v>
      </c>
      <c r="B20" s="3">
        <v>0.58134259259259258</v>
      </c>
      <c r="C20" s="2">
        <v>0</v>
      </c>
      <c r="D20" s="2">
        <v>18</v>
      </c>
      <c r="E20" s="2" t="s">
        <v>112</v>
      </c>
      <c r="F20" s="2" t="s">
        <v>85</v>
      </c>
      <c r="G20" s="2">
        <v>2610.5</v>
      </c>
      <c r="H20" s="2">
        <v>0</v>
      </c>
      <c r="I20" s="4">
        <v>1.82001279</v>
      </c>
      <c r="J20" s="4">
        <v>4.6925880000000003E-2</v>
      </c>
      <c r="K20" s="4">
        <v>422.09851600000002</v>
      </c>
      <c r="L20" s="4">
        <v>0.90981931999999999</v>
      </c>
      <c r="M20" s="4">
        <v>1.85664662</v>
      </c>
      <c r="N20" s="4">
        <v>31.463846199999999</v>
      </c>
      <c r="O20" s="2">
        <v>2</v>
      </c>
      <c r="P20" s="4">
        <v>4.6448597899999999</v>
      </c>
      <c r="Q20" s="2">
        <v>0</v>
      </c>
      <c r="R20" s="4">
        <v>4.6448597899999999</v>
      </c>
      <c r="S20" s="2">
        <v>32.186031300000003</v>
      </c>
      <c r="T20" s="2">
        <v>31.463846199999999</v>
      </c>
      <c r="U20" s="2">
        <v>32.226314500000001</v>
      </c>
      <c r="V20" s="2">
        <v>500.01284800000002</v>
      </c>
      <c r="W20" s="2">
        <v>499.10320999999999</v>
      </c>
      <c r="X20" s="2">
        <v>27.821413</v>
      </c>
      <c r="Y20" s="2">
        <v>28.1750851</v>
      </c>
      <c r="Z20" s="2">
        <v>56.7928085</v>
      </c>
      <c r="AA20" s="2">
        <v>57.514770499999997</v>
      </c>
      <c r="AB20" s="2">
        <v>500.002838</v>
      </c>
      <c r="AC20" s="2">
        <v>113.17913799999999</v>
      </c>
      <c r="AD20" s="2">
        <v>8.4165450000000003E-2</v>
      </c>
      <c r="AE20" s="2">
        <v>98.506500200000005</v>
      </c>
      <c r="AF20" s="2">
        <v>-2.0928741</v>
      </c>
      <c r="AG20" s="2">
        <v>0.21847995000000001</v>
      </c>
      <c r="AH20" s="2">
        <v>0.11781088000000001</v>
      </c>
      <c r="AI20" s="2">
        <v>2.7095800000000001E-3</v>
      </c>
      <c r="AJ20" s="2">
        <v>6.4717179999999999E-2</v>
      </c>
      <c r="AK20" s="2">
        <v>1.6824400000000001E-3</v>
      </c>
      <c r="AL20" s="2">
        <v>0.75</v>
      </c>
      <c r="AM20" s="2">
        <v>-1.3551401999999999</v>
      </c>
      <c r="AN20" s="2">
        <v>7.3551402100000001</v>
      </c>
      <c r="AO20" s="2">
        <v>1</v>
      </c>
      <c r="AP20" s="2">
        <v>0</v>
      </c>
      <c r="AQ20" s="2">
        <v>0.16</v>
      </c>
      <c r="AR20" s="2">
        <v>111115</v>
      </c>
      <c r="AS20" s="4">
        <v>2.5000141899999999</v>
      </c>
      <c r="AT20" s="4">
        <v>9.0981999999999999E-4</v>
      </c>
      <c r="AU20" s="4">
        <v>304.61384600000002</v>
      </c>
      <c r="AV20" s="4">
        <v>305.33603099999999</v>
      </c>
      <c r="AW20" s="4">
        <v>18.108661699999999</v>
      </c>
      <c r="AX20" s="4">
        <v>-5.0217699999999997E-2</v>
      </c>
      <c r="AY20" s="4">
        <v>4.63207564</v>
      </c>
      <c r="AZ20" s="4">
        <v>47.023045500000002</v>
      </c>
      <c r="BA20" s="4">
        <v>18.847960400000002</v>
      </c>
      <c r="BB20" s="4">
        <v>31.824938800000002</v>
      </c>
      <c r="BC20" s="4">
        <v>4.7279725800000003</v>
      </c>
      <c r="BD20" s="4">
        <v>4.6456539999999998E-2</v>
      </c>
      <c r="BE20" s="4">
        <v>2.7754290199999998</v>
      </c>
      <c r="BF20" s="4">
        <v>1.9525435499999999</v>
      </c>
      <c r="BG20" s="4">
        <v>2.9077140000000001E-2</v>
      </c>
      <c r="BH20" s="4">
        <v>41.579447600000002</v>
      </c>
      <c r="BI20" s="4">
        <v>0.84571388999999997</v>
      </c>
      <c r="BJ20" s="4">
        <v>58.768226400000003</v>
      </c>
      <c r="BK20" s="4">
        <v>498.57423499999999</v>
      </c>
      <c r="BL20" s="4">
        <v>2.1453000000000002E-3</v>
      </c>
    </row>
    <row r="21" spans="1:64" x14ac:dyDescent="0.2">
      <c r="A21" s="2">
        <v>19</v>
      </c>
      <c r="B21" s="3">
        <v>0.58265046296296297</v>
      </c>
      <c r="C21" s="2">
        <v>20</v>
      </c>
      <c r="D21" s="2">
        <v>19</v>
      </c>
      <c r="E21" s="2" t="s">
        <v>112</v>
      </c>
      <c r="F21" s="2" t="s">
        <v>85</v>
      </c>
      <c r="G21" s="2">
        <v>2722</v>
      </c>
      <c r="H21" s="2">
        <v>0</v>
      </c>
      <c r="I21" s="4">
        <v>3.2015158800000001</v>
      </c>
      <c r="J21" s="4">
        <v>3.2118029999999999E-2</v>
      </c>
      <c r="K21" s="4">
        <v>325.145015</v>
      </c>
      <c r="L21" s="4">
        <v>0.63378506999999995</v>
      </c>
      <c r="M21" s="4">
        <v>1.88352056</v>
      </c>
      <c r="N21" s="4">
        <v>31.544759800000001</v>
      </c>
      <c r="O21" s="2">
        <v>2</v>
      </c>
      <c r="P21" s="4">
        <v>4.6448597899999999</v>
      </c>
      <c r="Q21" s="2">
        <v>0</v>
      </c>
      <c r="R21" s="4">
        <v>4.6448597899999999</v>
      </c>
      <c r="S21" s="2">
        <v>32.259319300000001</v>
      </c>
      <c r="T21" s="2">
        <v>31.544759800000001</v>
      </c>
      <c r="U21" s="2">
        <v>32.297607399999997</v>
      </c>
      <c r="V21" s="2">
        <v>500.06573500000002</v>
      </c>
      <c r="W21" s="2">
        <v>498.65872200000001</v>
      </c>
      <c r="X21" s="2">
        <v>27.872531899999998</v>
      </c>
      <c r="Y21" s="2">
        <v>28.118915600000001</v>
      </c>
      <c r="Z21" s="2">
        <v>56.661994900000003</v>
      </c>
      <c r="AA21" s="2">
        <v>57.162872299999997</v>
      </c>
      <c r="AB21" s="2">
        <v>500.003693</v>
      </c>
      <c r="AC21" s="2">
        <v>113.06302599999999</v>
      </c>
      <c r="AD21" s="2">
        <v>1.172689E-2</v>
      </c>
      <c r="AE21" s="2">
        <v>98.506469699999997</v>
      </c>
      <c r="AF21" s="2">
        <v>-1.8697737000000001</v>
      </c>
      <c r="AG21" s="2">
        <v>0.22245762999999999</v>
      </c>
      <c r="AH21" s="2">
        <v>0.11220374</v>
      </c>
      <c r="AI21" s="2">
        <v>2.27824E-3</v>
      </c>
      <c r="AJ21" s="2">
        <v>9.4187649999999998E-2</v>
      </c>
      <c r="AK21" s="2">
        <v>1.4439100000000001E-3</v>
      </c>
      <c r="AL21" s="2">
        <v>0.75</v>
      </c>
      <c r="AM21" s="2">
        <v>-1.3551401999999999</v>
      </c>
      <c r="AN21" s="2">
        <v>7.3551402100000001</v>
      </c>
      <c r="AO21" s="2">
        <v>1</v>
      </c>
      <c r="AP21" s="2">
        <v>0</v>
      </c>
      <c r="AQ21" s="2">
        <v>0.16</v>
      </c>
      <c r="AR21" s="2">
        <v>111115</v>
      </c>
      <c r="AS21" s="4">
        <v>2.5000184600000002</v>
      </c>
      <c r="AT21" s="4">
        <v>6.3378999999999996E-4</v>
      </c>
      <c r="AU21" s="4">
        <v>304.69475999999997</v>
      </c>
      <c r="AV21" s="4">
        <v>305.40931899999998</v>
      </c>
      <c r="AW21" s="4">
        <v>18.090083799999999</v>
      </c>
      <c r="AX21" s="4">
        <v>-4.2608000000000004E-3</v>
      </c>
      <c r="AY21" s="4">
        <v>4.6534156600000003</v>
      </c>
      <c r="AZ21" s="4">
        <v>47.2396958</v>
      </c>
      <c r="BA21" s="4">
        <v>19.120780199999999</v>
      </c>
      <c r="BB21" s="4">
        <v>31.902039500000001</v>
      </c>
      <c r="BC21" s="4">
        <v>4.7486710199999997</v>
      </c>
      <c r="BD21" s="4">
        <v>3.1897469999999997E-2</v>
      </c>
      <c r="BE21" s="4">
        <v>2.7698950999999998</v>
      </c>
      <c r="BF21" s="4">
        <v>1.9787759199999999</v>
      </c>
      <c r="BG21" s="4">
        <v>1.995562E-2</v>
      </c>
      <c r="BH21" s="4">
        <v>32.028887599999997</v>
      </c>
      <c r="BI21" s="4">
        <v>0.65203915999999995</v>
      </c>
      <c r="BJ21" s="4">
        <v>58.227930600000001</v>
      </c>
      <c r="BK21" s="4">
        <v>497.72822100000002</v>
      </c>
      <c r="BL21" s="4">
        <v>3.74537E-3</v>
      </c>
    </row>
    <row r="22" spans="1:64" x14ac:dyDescent="0.2">
      <c r="A22" s="2">
        <v>20</v>
      </c>
      <c r="B22" s="3">
        <v>0.58302083333333332</v>
      </c>
      <c r="C22" s="2">
        <v>20</v>
      </c>
      <c r="D22" s="2">
        <v>19</v>
      </c>
      <c r="E22" s="2" t="s">
        <v>126</v>
      </c>
      <c r="F22" s="2" t="s">
        <v>85</v>
      </c>
      <c r="G22" s="2">
        <v>2754</v>
      </c>
      <c r="H22" s="2">
        <v>0</v>
      </c>
      <c r="I22" s="4">
        <v>2.96378992</v>
      </c>
      <c r="J22" s="4">
        <v>3.0740099999999999E-2</v>
      </c>
      <c r="K22" s="4">
        <v>330.39356700000002</v>
      </c>
      <c r="L22" s="4">
        <v>0.60732772000000002</v>
      </c>
      <c r="M22" s="4">
        <v>1.8852102100000001</v>
      </c>
      <c r="N22" s="4">
        <v>31.551012</v>
      </c>
      <c r="O22" s="2">
        <v>2</v>
      </c>
      <c r="P22" s="4">
        <v>4.6448597899999999</v>
      </c>
      <c r="Q22" s="2">
        <v>0</v>
      </c>
      <c r="R22" s="4">
        <v>4.6448597899999999</v>
      </c>
      <c r="S22" s="2">
        <v>32.2621574</v>
      </c>
      <c r="T22" s="2">
        <v>31.551012</v>
      </c>
      <c r="U22" s="2">
        <v>32.300914800000001</v>
      </c>
      <c r="V22" s="2">
        <v>500.01608299999998</v>
      </c>
      <c r="W22" s="2">
        <v>498.709473</v>
      </c>
      <c r="X22" s="2">
        <v>27.8826733</v>
      </c>
      <c r="Y22" s="2">
        <v>28.118763000000001</v>
      </c>
      <c r="Z22" s="2">
        <v>56.6730728</v>
      </c>
      <c r="AA22" s="2">
        <v>57.152934999999999</v>
      </c>
      <c r="AB22" s="2">
        <v>500.022156</v>
      </c>
      <c r="AC22" s="2">
        <v>114.88743599999999</v>
      </c>
      <c r="AD22" s="2">
        <v>5.5125029999999998E-2</v>
      </c>
      <c r="AE22" s="2">
        <v>98.505683899999994</v>
      </c>
      <c r="AF22" s="2">
        <v>-1.8871503999999999</v>
      </c>
      <c r="AG22" s="2">
        <v>0.22448371</v>
      </c>
      <c r="AH22" s="2">
        <v>0.26944315000000002</v>
      </c>
      <c r="AI22" s="2">
        <v>1.9774100000000002E-3</v>
      </c>
      <c r="AJ22" s="2">
        <v>0.19849718999999999</v>
      </c>
      <c r="AK22" s="2">
        <v>1.6238100000000001E-3</v>
      </c>
      <c r="AL22" s="2">
        <v>0.75</v>
      </c>
      <c r="AM22" s="2">
        <v>-1.3551401999999999</v>
      </c>
      <c r="AN22" s="2">
        <v>7.3551402100000001</v>
      </c>
      <c r="AO22" s="2">
        <v>1</v>
      </c>
      <c r="AP22" s="2">
        <v>0</v>
      </c>
      <c r="AQ22" s="2">
        <v>0.16</v>
      </c>
      <c r="AR22" s="2">
        <v>111115</v>
      </c>
      <c r="AS22" s="4">
        <v>2.50011078</v>
      </c>
      <c r="AT22" s="4">
        <v>6.0733E-4</v>
      </c>
      <c r="AU22" s="4">
        <v>304.70101199999999</v>
      </c>
      <c r="AV22" s="4">
        <v>305.41215699999998</v>
      </c>
      <c r="AW22" s="4">
        <v>18.381989300000001</v>
      </c>
      <c r="AX22" s="4">
        <v>1.13627E-3</v>
      </c>
      <c r="AY22" s="4">
        <v>4.6550681899999997</v>
      </c>
      <c r="AZ22" s="4">
        <v>47.256848599999998</v>
      </c>
      <c r="BA22" s="4">
        <v>19.1380856</v>
      </c>
      <c r="BB22" s="4">
        <v>31.9065847</v>
      </c>
      <c r="BC22" s="4">
        <v>4.7498936900000004</v>
      </c>
      <c r="BD22" s="4">
        <v>3.0537999999999999E-2</v>
      </c>
      <c r="BE22" s="4">
        <v>2.7698579799999998</v>
      </c>
      <c r="BF22" s="4">
        <v>1.9800357099999999</v>
      </c>
      <c r="BG22" s="4">
        <v>1.9104309999999999E-2</v>
      </c>
      <c r="BH22" s="4">
        <v>32.545644199999998</v>
      </c>
      <c r="BI22" s="4">
        <v>0.66249707000000002</v>
      </c>
      <c r="BJ22" s="4">
        <v>58.192613799999997</v>
      </c>
      <c r="BK22" s="4">
        <v>497.84806500000002</v>
      </c>
      <c r="BL22" s="4">
        <v>3.4643199999999999E-3</v>
      </c>
    </row>
    <row r="23" spans="1:64" x14ac:dyDescent="0.2">
      <c r="A23" s="2">
        <v>21</v>
      </c>
      <c r="B23" s="3">
        <v>0.58483796296296298</v>
      </c>
      <c r="C23" s="2">
        <v>20</v>
      </c>
      <c r="D23" s="2">
        <v>20</v>
      </c>
      <c r="E23" s="2" t="s">
        <v>126</v>
      </c>
      <c r="F23" s="2" t="s">
        <v>85</v>
      </c>
      <c r="G23" s="2">
        <v>2912.5</v>
      </c>
      <c r="H23" s="2">
        <v>0</v>
      </c>
      <c r="I23" s="4">
        <v>2.4162596399999998</v>
      </c>
      <c r="J23" s="4">
        <v>5.0115569999999998E-2</v>
      </c>
      <c r="K23" s="4">
        <v>406.68350299999997</v>
      </c>
      <c r="L23" s="4">
        <v>0.97934968</v>
      </c>
      <c r="M23" s="4">
        <v>1.8721850900000001</v>
      </c>
      <c r="N23" s="4">
        <v>31.551130300000001</v>
      </c>
      <c r="O23" s="2">
        <v>2</v>
      </c>
      <c r="P23" s="4">
        <v>4.6448597899999999</v>
      </c>
      <c r="Q23" s="2">
        <v>0</v>
      </c>
      <c r="R23" s="4">
        <v>4.6448597899999999</v>
      </c>
      <c r="S23" s="2">
        <v>32.2733116</v>
      </c>
      <c r="T23" s="2">
        <v>31.551130300000001</v>
      </c>
      <c r="U23" s="2">
        <v>32.308784500000002</v>
      </c>
      <c r="V23" s="2">
        <v>499.987122</v>
      </c>
      <c r="W23" s="2">
        <v>498.82519500000001</v>
      </c>
      <c r="X23" s="2">
        <v>27.872154200000001</v>
      </c>
      <c r="Y23" s="2">
        <v>28.252830500000002</v>
      </c>
      <c r="Z23" s="2">
        <v>56.612957000000002</v>
      </c>
      <c r="AA23" s="2">
        <v>57.386173200000002</v>
      </c>
      <c r="AB23" s="2">
        <v>499.99453699999998</v>
      </c>
      <c r="AC23" s="2">
        <v>114.34101099999999</v>
      </c>
      <c r="AD23" s="2">
        <v>1.9775830000000001E-2</v>
      </c>
      <c r="AE23" s="2">
        <v>98.500373800000006</v>
      </c>
      <c r="AF23" s="2">
        <v>-1.8616713</v>
      </c>
      <c r="AG23" s="2">
        <v>0.22066368</v>
      </c>
      <c r="AH23" s="2">
        <v>3.2466389999999998E-2</v>
      </c>
      <c r="AI23" s="2">
        <v>3.3936600000000002E-3</v>
      </c>
      <c r="AJ23" s="2">
        <v>1.952315E-2</v>
      </c>
      <c r="AK23" s="2">
        <v>1.85513E-3</v>
      </c>
      <c r="AL23" s="2">
        <v>0.75</v>
      </c>
      <c r="AM23" s="2">
        <v>-1.3551401999999999</v>
      </c>
      <c r="AN23" s="2">
        <v>7.3551402100000001</v>
      </c>
      <c r="AO23" s="2">
        <v>1</v>
      </c>
      <c r="AP23" s="2">
        <v>0</v>
      </c>
      <c r="AQ23" s="2">
        <v>0.16</v>
      </c>
      <c r="AR23" s="2">
        <v>111115</v>
      </c>
      <c r="AS23" s="4">
        <v>2.4999726899999999</v>
      </c>
      <c r="AT23" s="4">
        <v>9.7934999999999993E-4</v>
      </c>
      <c r="AU23" s="4">
        <v>304.70112999999998</v>
      </c>
      <c r="AV23" s="4">
        <v>305.42331200000001</v>
      </c>
      <c r="AW23" s="4">
        <v>18.294561399999999</v>
      </c>
      <c r="AX23" s="4">
        <v>-6.1155599999999997E-2</v>
      </c>
      <c r="AY23" s="4">
        <v>4.6550994499999998</v>
      </c>
      <c r="AZ23" s="4">
        <v>47.259713499999997</v>
      </c>
      <c r="BA23" s="4">
        <v>19.006882999999998</v>
      </c>
      <c r="BB23" s="4">
        <v>31.912220999999999</v>
      </c>
      <c r="BC23" s="4">
        <v>4.7514102200000004</v>
      </c>
      <c r="BD23" s="4">
        <v>4.9580619999999999E-2</v>
      </c>
      <c r="BE23" s="4">
        <v>2.7829143699999999</v>
      </c>
      <c r="BF23" s="4">
        <v>1.96849585</v>
      </c>
      <c r="BG23" s="4">
        <v>3.1035509999999999E-2</v>
      </c>
      <c r="BH23" s="4">
        <v>40.058477099999998</v>
      </c>
      <c r="BI23" s="4">
        <v>0.81528259999999997</v>
      </c>
      <c r="BJ23" s="4">
        <v>58.650142199999998</v>
      </c>
      <c r="BK23" s="4">
        <v>498.12292400000001</v>
      </c>
      <c r="BL23" s="4">
        <v>2.8449600000000001E-3</v>
      </c>
    </row>
    <row r="24" spans="1:64" x14ac:dyDescent="0.2">
      <c r="A24" s="2">
        <v>22</v>
      </c>
      <c r="B24" s="3">
        <v>0.58606481481481476</v>
      </c>
      <c r="C24" s="2">
        <v>10</v>
      </c>
      <c r="D24" s="2">
        <v>21</v>
      </c>
      <c r="E24" s="2" t="s">
        <v>126</v>
      </c>
      <c r="F24" s="2" t="s">
        <v>85</v>
      </c>
      <c r="G24" s="2">
        <v>3018.5</v>
      </c>
      <c r="H24" s="2">
        <v>0</v>
      </c>
      <c r="I24" s="4">
        <v>0.95607651999999999</v>
      </c>
      <c r="J24" s="4">
        <v>3.6266340000000001E-2</v>
      </c>
      <c r="K24" s="4">
        <v>442.18157100000002</v>
      </c>
      <c r="L24" s="4">
        <v>0.71412944</v>
      </c>
      <c r="M24" s="4">
        <v>1.8810533700000001</v>
      </c>
      <c r="N24" s="4">
        <v>31.551063500000001</v>
      </c>
      <c r="O24" s="2">
        <v>2</v>
      </c>
      <c r="P24" s="4">
        <v>4.6448597899999999</v>
      </c>
      <c r="Q24" s="2">
        <v>0</v>
      </c>
      <c r="R24" s="4">
        <v>4.6448597899999999</v>
      </c>
      <c r="S24" s="2">
        <v>32.283470199999996</v>
      </c>
      <c r="T24" s="2">
        <v>31.551063500000001</v>
      </c>
      <c r="U24" s="2">
        <v>32.322494499999998</v>
      </c>
      <c r="V24" s="2">
        <v>500.10366800000003</v>
      </c>
      <c r="W24" s="2">
        <v>499.57852200000002</v>
      </c>
      <c r="X24" s="2">
        <v>27.8845825</v>
      </c>
      <c r="Y24" s="2">
        <v>28.162195199999999</v>
      </c>
      <c r="Z24" s="2">
        <v>56.606563600000001</v>
      </c>
      <c r="AA24" s="2">
        <v>57.170127899999997</v>
      </c>
      <c r="AB24" s="2">
        <v>499.99011200000001</v>
      </c>
      <c r="AC24" s="2">
        <v>113.092247</v>
      </c>
      <c r="AD24" s="2">
        <v>0.12981804999999999</v>
      </c>
      <c r="AE24" s="2">
        <v>98.5018539</v>
      </c>
      <c r="AF24" s="2">
        <v>-1.9323119</v>
      </c>
      <c r="AG24" s="2">
        <v>0.21922554</v>
      </c>
      <c r="AH24" s="2">
        <v>0.15128863000000001</v>
      </c>
      <c r="AI24" s="2">
        <v>3.3258900000000002E-3</v>
      </c>
      <c r="AJ24" s="2">
        <v>0.14651057000000001</v>
      </c>
      <c r="AK24" s="2">
        <v>1.94535E-3</v>
      </c>
      <c r="AL24" s="2">
        <v>0.5</v>
      </c>
      <c r="AM24" s="2">
        <v>-1.3551401999999999</v>
      </c>
      <c r="AN24" s="2">
        <v>7.3551402100000001</v>
      </c>
      <c r="AO24" s="2">
        <v>1</v>
      </c>
      <c r="AP24" s="2">
        <v>0</v>
      </c>
      <c r="AQ24" s="2">
        <v>0.16</v>
      </c>
      <c r="AR24" s="2">
        <v>111115</v>
      </c>
      <c r="AS24" s="4">
        <v>2.4999505599999998</v>
      </c>
      <c r="AT24" s="4">
        <v>7.1412999999999999E-4</v>
      </c>
      <c r="AU24" s="4">
        <v>304.70106399999997</v>
      </c>
      <c r="AV24" s="4">
        <v>305.43347</v>
      </c>
      <c r="AW24" s="4">
        <v>18.094759100000001</v>
      </c>
      <c r="AX24" s="4">
        <v>-1.68991E-2</v>
      </c>
      <c r="AY24" s="4">
        <v>4.6550817999999996</v>
      </c>
      <c r="AZ24" s="4">
        <v>47.258824300000001</v>
      </c>
      <c r="BA24" s="4">
        <v>19.096629100000001</v>
      </c>
      <c r="BB24" s="4">
        <v>31.9172668</v>
      </c>
      <c r="BC24" s="4">
        <v>4.7527682599999999</v>
      </c>
      <c r="BD24" s="4">
        <v>3.5985370000000003E-2</v>
      </c>
      <c r="BE24" s="4">
        <v>2.7740284399999999</v>
      </c>
      <c r="BF24" s="4">
        <v>1.9787398199999999</v>
      </c>
      <c r="BG24" s="4">
        <v>2.251593E-2</v>
      </c>
      <c r="BH24" s="4">
        <v>43.555704499999997</v>
      </c>
      <c r="BI24" s="4">
        <v>0.88510924999999996</v>
      </c>
      <c r="BJ24" s="4">
        <v>58.333183200000001</v>
      </c>
      <c r="BK24" s="4">
        <v>499.30064399999998</v>
      </c>
      <c r="BL24" s="4">
        <v>1.1169800000000001E-3</v>
      </c>
    </row>
    <row r="25" spans="1:64" x14ac:dyDescent="0.2">
      <c r="A25" s="2">
        <v>23</v>
      </c>
      <c r="B25" s="3">
        <v>0.58832175925925922</v>
      </c>
      <c r="C25" s="2">
        <v>0</v>
      </c>
      <c r="D25" s="2">
        <v>22</v>
      </c>
      <c r="E25" s="2" t="s">
        <v>126</v>
      </c>
      <c r="F25" s="2" t="s">
        <v>85</v>
      </c>
      <c r="G25" s="2">
        <v>3213.5</v>
      </c>
      <c r="H25" s="2">
        <v>0</v>
      </c>
      <c r="I25" s="4">
        <v>1.8597311400000001</v>
      </c>
      <c r="J25" s="4">
        <v>6.6064369999999997E-2</v>
      </c>
      <c r="K25" s="4">
        <v>439.57833699999998</v>
      </c>
      <c r="L25" s="4">
        <v>1.2005395000000001</v>
      </c>
      <c r="M25" s="4">
        <v>1.7480589600000001</v>
      </c>
      <c r="N25" s="4">
        <v>31.045652400000002</v>
      </c>
      <c r="O25" s="2">
        <v>2</v>
      </c>
      <c r="P25" s="4">
        <v>4.6448597899999999</v>
      </c>
      <c r="Q25" s="2">
        <v>0</v>
      </c>
      <c r="R25" s="4">
        <v>4.6448597899999999</v>
      </c>
      <c r="S25" s="2">
        <v>32.007675200000001</v>
      </c>
      <c r="T25" s="2">
        <v>31.045652400000002</v>
      </c>
      <c r="U25" s="2">
        <v>32.087265000000002</v>
      </c>
      <c r="V25" s="2">
        <v>499.96160900000001</v>
      </c>
      <c r="W25" s="2">
        <v>498.97805799999998</v>
      </c>
      <c r="X25" s="2">
        <v>27.708402599999999</v>
      </c>
      <c r="Y25" s="2">
        <v>28.175108000000002</v>
      </c>
      <c r="Z25" s="2">
        <v>57.128280599999997</v>
      </c>
      <c r="AA25" s="2">
        <v>58.090519</v>
      </c>
      <c r="AB25" s="2">
        <v>499.97894300000002</v>
      </c>
      <c r="AC25" s="2">
        <v>113.727913</v>
      </c>
      <c r="AD25" s="2">
        <v>7.2265679999999999E-2</v>
      </c>
      <c r="AE25" s="2">
        <v>98.493881200000004</v>
      </c>
      <c r="AF25" s="2">
        <v>-2.0233154</v>
      </c>
      <c r="AG25" s="2">
        <v>0.21388162999999999</v>
      </c>
      <c r="AH25" s="2">
        <v>4.4473600000000002E-2</v>
      </c>
      <c r="AI25" s="2">
        <v>1.0509920000000001E-2</v>
      </c>
      <c r="AJ25" s="2">
        <v>3.7481800000000003E-2</v>
      </c>
      <c r="AK25" s="2">
        <v>1.11042E-2</v>
      </c>
      <c r="AL25" s="2">
        <v>0.75</v>
      </c>
      <c r="AM25" s="2">
        <v>-1.3551401999999999</v>
      </c>
      <c r="AN25" s="2">
        <v>7.3551402100000001</v>
      </c>
      <c r="AO25" s="2">
        <v>1</v>
      </c>
      <c r="AP25" s="2">
        <v>0</v>
      </c>
      <c r="AQ25" s="2">
        <v>0.16</v>
      </c>
      <c r="AR25" s="2">
        <v>111115</v>
      </c>
      <c r="AS25" s="4">
        <v>2.49989471</v>
      </c>
      <c r="AT25" s="4">
        <v>1.2005399999999999E-3</v>
      </c>
      <c r="AU25" s="4">
        <v>304.195652</v>
      </c>
      <c r="AV25" s="4">
        <v>305.15767499999998</v>
      </c>
      <c r="AW25" s="4">
        <v>18.196465700000001</v>
      </c>
      <c r="AX25" s="4">
        <v>-8.7690799999999999E-2</v>
      </c>
      <c r="AY25" s="4">
        <v>4.52313469</v>
      </c>
      <c r="AZ25" s="4">
        <v>45.923001900000003</v>
      </c>
      <c r="BA25" s="4">
        <v>17.747893900000001</v>
      </c>
      <c r="BB25" s="4">
        <v>31.526663800000001</v>
      </c>
      <c r="BC25" s="4">
        <v>4.6486356400000002</v>
      </c>
      <c r="BD25" s="4">
        <v>6.5137909999999993E-2</v>
      </c>
      <c r="BE25" s="4">
        <v>2.7750757400000001</v>
      </c>
      <c r="BF25" s="4">
        <v>1.8735599000000001</v>
      </c>
      <c r="BG25" s="4">
        <v>4.0793429999999999E-2</v>
      </c>
      <c r="BH25" s="4">
        <v>43.295776500000002</v>
      </c>
      <c r="BI25" s="4">
        <v>0.88095725000000003</v>
      </c>
      <c r="BJ25" s="4">
        <v>60.428830300000001</v>
      </c>
      <c r="BK25" s="4">
        <v>498.43753800000002</v>
      </c>
      <c r="BL25" s="4">
        <v>2.2546699999999999E-3</v>
      </c>
    </row>
    <row r="26" spans="1:64" x14ac:dyDescent="0.2">
      <c r="A26" s="2">
        <v>24</v>
      </c>
      <c r="B26" s="3">
        <v>0.58960648148148154</v>
      </c>
      <c r="C26" s="2">
        <v>0</v>
      </c>
      <c r="D26" s="2">
        <v>23</v>
      </c>
      <c r="E26" s="2" t="s">
        <v>126</v>
      </c>
      <c r="F26" s="2" t="s">
        <v>85</v>
      </c>
      <c r="G26" s="2">
        <v>3324.5</v>
      </c>
      <c r="H26" s="2">
        <v>0</v>
      </c>
      <c r="I26" s="4">
        <v>1.66948539</v>
      </c>
      <c r="J26" s="4">
        <v>6.0306070000000003E-2</v>
      </c>
      <c r="K26" s="4">
        <v>440.30652600000002</v>
      </c>
      <c r="L26" s="4">
        <v>1.1179578299999999</v>
      </c>
      <c r="M26" s="4">
        <v>1.7813088800000001</v>
      </c>
      <c r="N26" s="4">
        <v>31.060628900000001</v>
      </c>
      <c r="O26" s="2">
        <v>2</v>
      </c>
      <c r="P26" s="4">
        <v>4.6448597899999999</v>
      </c>
      <c r="Q26" s="2">
        <v>0</v>
      </c>
      <c r="R26" s="4">
        <v>4.6448597899999999</v>
      </c>
      <c r="S26" s="2">
        <v>31.8902225</v>
      </c>
      <c r="T26" s="2">
        <v>31.060628900000001</v>
      </c>
      <c r="U26" s="2">
        <v>31.9558125</v>
      </c>
      <c r="V26" s="2">
        <v>500.07147200000003</v>
      </c>
      <c r="W26" s="2">
        <v>499.18051100000002</v>
      </c>
      <c r="X26" s="2">
        <v>27.4420109</v>
      </c>
      <c r="Y26" s="2">
        <v>27.8766994</v>
      </c>
      <c r="Z26" s="2">
        <v>56.956645999999999</v>
      </c>
      <c r="AA26" s="2">
        <v>57.858856199999998</v>
      </c>
      <c r="AB26" s="2">
        <v>500.03286700000001</v>
      </c>
      <c r="AC26" s="2">
        <v>165.068893</v>
      </c>
      <c r="AD26" s="2">
        <v>8.1501740000000003E-2</v>
      </c>
      <c r="AE26" s="2">
        <v>98.494026199999993</v>
      </c>
      <c r="AF26" s="2">
        <v>-2.0516694000000002</v>
      </c>
      <c r="AG26" s="2">
        <v>0.21599868999999999</v>
      </c>
      <c r="AH26" s="2">
        <v>6.8752649999999998E-2</v>
      </c>
      <c r="AI26" s="2">
        <v>5.7643599999999996E-3</v>
      </c>
      <c r="AJ26" s="2">
        <v>7.9139340000000002E-2</v>
      </c>
      <c r="AK26" s="2">
        <v>6.3187199999999999E-3</v>
      </c>
      <c r="AL26" s="2">
        <v>0.75</v>
      </c>
      <c r="AM26" s="2">
        <v>-1.3551401999999999</v>
      </c>
      <c r="AN26" s="2">
        <v>7.3551402100000001</v>
      </c>
      <c r="AO26" s="2">
        <v>1</v>
      </c>
      <c r="AP26" s="2">
        <v>0</v>
      </c>
      <c r="AQ26" s="2">
        <v>0.16</v>
      </c>
      <c r="AR26" s="2">
        <v>111115</v>
      </c>
      <c r="AS26" s="4">
        <v>2.50016434</v>
      </c>
      <c r="AT26" s="4">
        <v>1.1179600000000001E-3</v>
      </c>
      <c r="AU26" s="4">
        <v>304.21062899999998</v>
      </c>
      <c r="AV26" s="4">
        <v>305.04022300000003</v>
      </c>
      <c r="AW26" s="4">
        <v>26.4110224</v>
      </c>
      <c r="AX26" s="4">
        <v>-4.8697600000000001E-2</v>
      </c>
      <c r="AY26" s="4">
        <v>4.52699725</v>
      </c>
      <c r="AZ26" s="4">
        <v>45.962150399999999</v>
      </c>
      <c r="BA26" s="4">
        <v>18.085450999999999</v>
      </c>
      <c r="BB26" s="4">
        <v>31.475425699999999</v>
      </c>
      <c r="BC26" s="4">
        <v>4.6351243699999998</v>
      </c>
      <c r="BD26" s="4">
        <v>5.9533129999999997E-2</v>
      </c>
      <c r="BE26" s="4">
        <v>2.7456883699999999</v>
      </c>
      <c r="BF26" s="4">
        <v>1.8894359999999999</v>
      </c>
      <c r="BG26" s="4">
        <v>3.727689E-2</v>
      </c>
      <c r="BH26" s="4">
        <v>43.367562499999998</v>
      </c>
      <c r="BI26" s="4">
        <v>0.88205873000000001</v>
      </c>
      <c r="BJ26" s="4">
        <v>59.666672699999999</v>
      </c>
      <c r="BK26" s="4">
        <v>498.69528600000001</v>
      </c>
      <c r="BL26" s="4">
        <v>1.9974699999999999E-3</v>
      </c>
    </row>
    <row r="27" spans="1:64" x14ac:dyDescent="0.2">
      <c r="A27" s="2">
        <v>25</v>
      </c>
      <c r="B27" s="3">
        <v>0.59038194444444447</v>
      </c>
      <c r="C27" s="2">
        <v>0</v>
      </c>
      <c r="D27" s="2">
        <v>23</v>
      </c>
      <c r="E27" s="2" t="s">
        <v>126</v>
      </c>
      <c r="F27" s="2" t="s">
        <v>85</v>
      </c>
      <c r="G27" s="2">
        <v>3390</v>
      </c>
      <c r="H27" s="2">
        <v>0</v>
      </c>
      <c r="I27" s="4">
        <v>1.3867808399999999</v>
      </c>
      <c r="J27" s="4">
        <v>5.4034779999999998E-2</v>
      </c>
      <c r="K27" s="4">
        <v>443.39394299999998</v>
      </c>
      <c r="L27" s="4">
        <v>1.0154076599999999</v>
      </c>
      <c r="M27" s="4">
        <v>1.80331241</v>
      </c>
      <c r="N27" s="4">
        <v>31.0946751</v>
      </c>
      <c r="O27" s="2">
        <v>2</v>
      </c>
      <c r="P27" s="4">
        <v>4.6448597899999999</v>
      </c>
      <c r="Q27" s="2">
        <v>0</v>
      </c>
      <c r="R27" s="4">
        <v>4.6448597899999999</v>
      </c>
      <c r="S27" s="2">
        <v>31.886171300000001</v>
      </c>
      <c r="T27" s="2">
        <v>31.0946751</v>
      </c>
      <c r="U27" s="2">
        <v>31.9444923</v>
      </c>
      <c r="V27" s="2">
        <v>499.93487499999998</v>
      </c>
      <c r="W27" s="2">
        <v>499.17752100000001</v>
      </c>
      <c r="X27" s="2">
        <v>27.347827899999999</v>
      </c>
      <c r="Y27" s="2">
        <v>27.742668200000001</v>
      </c>
      <c r="Z27" s="2">
        <v>56.773971600000003</v>
      </c>
      <c r="AA27" s="2">
        <v>57.593658400000002</v>
      </c>
      <c r="AB27" s="2">
        <v>500.069366</v>
      </c>
      <c r="AC27" s="2">
        <v>181.80645799999999</v>
      </c>
      <c r="AD27" s="2">
        <v>0.1364252</v>
      </c>
      <c r="AE27" s="2">
        <v>98.493637100000001</v>
      </c>
      <c r="AF27" s="2">
        <v>-2.0566849999999999</v>
      </c>
      <c r="AG27" s="2">
        <v>0.22019828999999999</v>
      </c>
      <c r="AH27" s="2">
        <v>8.8725600000000002E-2</v>
      </c>
      <c r="AI27" s="2">
        <v>6.39699E-3</v>
      </c>
      <c r="AJ27" s="2">
        <v>9.5183669999999998E-2</v>
      </c>
      <c r="AK27" s="2">
        <v>5.5334E-3</v>
      </c>
      <c r="AL27" s="2">
        <v>0.5</v>
      </c>
      <c r="AM27" s="2">
        <v>-1.3551401999999999</v>
      </c>
      <c r="AN27" s="2">
        <v>7.3551402100000001</v>
      </c>
      <c r="AO27" s="2">
        <v>1</v>
      </c>
      <c r="AP27" s="2">
        <v>0</v>
      </c>
      <c r="AQ27" s="2">
        <v>0.16</v>
      </c>
      <c r="AR27" s="2">
        <v>111115</v>
      </c>
      <c r="AS27" s="4">
        <v>2.5003468299999998</v>
      </c>
      <c r="AT27" s="4">
        <v>1.01541E-3</v>
      </c>
      <c r="AU27" s="4">
        <v>304.24467499999997</v>
      </c>
      <c r="AV27" s="4">
        <v>305.03617100000002</v>
      </c>
      <c r="AW27" s="4">
        <v>29.089032599999999</v>
      </c>
      <c r="AX27" s="4">
        <v>-2.30338E-2</v>
      </c>
      <c r="AY27" s="4">
        <v>4.5357887000000003</v>
      </c>
      <c r="AZ27" s="4">
        <v>46.051591100000003</v>
      </c>
      <c r="BA27" s="4">
        <v>18.308922899999999</v>
      </c>
      <c r="BB27" s="4">
        <v>31.490423199999999</v>
      </c>
      <c r="BC27" s="4">
        <v>4.6390756</v>
      </c>
      <c r="BD27" s="4">
        <v>5.3413410000000001E-2</v>
      </c>
      <c r="BE27" s="4">
        <v>2.7324762900000001</v>
      </c>
      <c r="BF27" s="4">
        <v>1.90659931</v>
      </c>
      <c r="BG27" s="4">
        <v>3.3438660000000002E-2</v>
      </c>
      <c r="BH27" s="4">
        <v>43.671482099999999</v>
      </c>
      <c r="BI27" s="4">
        <v>0.88824901999999994</v>
      </c>
      <c r="BJ27" s="4">
        <v>59.194153900000003</v>
      </c>
      <c r="BK27" s="4">
        <v>498.77446099999997</v>
      </c>
      <c r="BL27" s="4">
        <v>1.6458200000000001E-3</v>
      </c>
    </row>
    <row r="28" spans="1:64" x14ac:dyDescent="0.2">
      <c r="A28" s="2">
        <v>26</v>
      </c>
      <c r="B28" s="3">
        <v>0.59237268518518515</v>
      </c>
      <c r="C28" s="2">
        <v>10</v>
      </c>
      <c r="D28" s="2">
        <v>24</v>
      </c>
      <c r="E28" s="2" t="s">
        <v>126</v>
      </c>
      <c r="F28" s="2" t="s">
        <v>85</v>
      </c>
      <c r="G28" s="2">
        <v>3562</v>
      </c>
      <c r="H28" s="2">
        <v>0</v>
      </c>
      <c r="I28" s="4">
        <v>1.13088761</v>
      </c>
      <c r="J28" s="4">
        <v>5.0913430000000003E-2</v>
      </c>
      <c r="K28" s="4">
        <v>448.982214</v>
      </c>
      <c r="L28" s="4">
        <v>0.95724237000000001</v>
      </c>
      <c r="M28" s="4">
        <v>1.80339647</v>
      </c>
      <c r="N28" s="4">
        <v>31.027088200000001</v>
      </c>
      <c r="O28" s="2">
        <v>2</v>
      </c>
      <c r="P28" s="4">
        <v>4.6448597899999999</v>
      </c>
      <c r="Q28" s="2">
        <v>0</v>
      </c>
      <c r="R28" s="4">
        <v>4.6448597899999999</v>
      </c>
      <c r="S28" s="2">
        <v>31.8414459</v>
      </c>
      <c r="T28" s="2">
        <v>31.027088200000001</v>
      </c>
      <c r="U28" s="2">
        <v>31.899423599999999</v>
      </c>
      <c r="V28" s="2">
        <v>499.89477499999998</v>
      </c>
      <c r="W28" s="2">
        <v>499.25125100000002</v>
      </c>
      <c r="X28" s="2">
        <v>27.192035700000002</v>
      </c>
      <c r="Y28" s="2">
        <v>27.564382599999998</v>
      </c>
      <c r="Z28" s="2">
        <v>56.5945702</v>
      </c>
      <c r="AA28" s="2">
        <v>57.369533500000003</v>
      </c>
      <c r="AB28" s="2">
        <v>499.99429300000003</v>
      </c>
      <c r="AC28" s="2">
        <v>113.854652</v>
      </c>
      <c r="AD28" s="2">
        <v>0.11212011</v>
      </c>
      <c r="AE28" s="2">
        <v>98.495018000000002</v>
      </c>
      <c r="AF28" s="2">
        <v>-2.1784607999999999</v>
      </c>
      <c r="AG28" s="2">
        <v>0.21856988999999999</v>
      </c>
      <c r="AH28" s="2">
        <v>4.1167290000000002E-2</v>
      </c>
      <c r="AI28" s="2">
        <v>1.9736699999999999E-3</v>
      </c>
      <c r="AJ28" s="2">
        <v>3.647106E-2</v>
      </c>
      <c r="AK28" s="2">
        <v>1.9441300000000001E-3</v>
      </c>
      <c r="AL28" s="2">
        <v>0.5</v>
      </c>
      <c r="AM28" s="2">
        <v>-1.3551401999999999</v>
      </c>
      <c r="AN28" s="2">
        <v>7.3551402100000001</v>
      </c>
      <c r="AO28" s="2">
        <v>1</v>
      </c>
      <c r="AP28" s="2">
        <v>0</v>
      </c>
      <c r="AQ28" s="2">
        <v>0.16</v>
      </c>
      <c r="AR28" s="2">
        <v>111115</v>
      </c>
      <c r="AS28" s="4">
        <v>2.4999714700000002</v>
      </c>
      <c r="AT28" s="4">
        <v>9.5724000000000004E-4</v>
      </c>
      <c r="AU28" s="4">
        <v>304.17708800000003</v>
      </c>
      <c r="AV28" s="4">
        <v>304.991446</v>
      </c>
      <c r="AW28" s="4">
        <v>18.216743999999998</v>
      </c>
      <c r="AX28" s="4">
        <v>-5.3636000000000003E-2</v>
      </c>
      <c r="AY28" s="4">
        <v>4.5183508300000002</v>
      </c>
      <c r="AZ28" s="4">
        <v>45.873902200000003</v>
      </c>
      <c r="BA28" s="4">
        <v>18.309519699999999</v>
      </c>
      <c r="BB28" s="4">
        <v>31.434266999999998</v>
      </c>
      <c r="BC28" s="4">
        <v>4.6242957699999998</v>
      </c>
      <c r="BD28" s="4">
        <v>5.0361410000000002E-2</v>
      </c>
      <c r="BE28" s="4">
        <v>2.7149543600000001</v>
      </c>
      <c r="BF28" s="4">
        <v>1.9093414200000001</v>
      </c>
      <c r="BG28" s="4">
        <v>3.1525020000000001E-2</v>
      </c>
      <c r="BH28" s="4">
        <v>44.2225112</v>
      </c>
      <c r="BI28" s="4">
        <v>0.89931114000000001</v>
      </c>
      <c r="BJ28" s="4">
        <v>59.015104600000001</v>
      </c>
      <c r="BK28" s="4">
        <v>498.92256600000002</v>
      </c>
      <c r="BL28" s="4">
        <v>1.33767E-3</v>
      </c>
    </row>
    <row r="29" spans="1:64" x14ac:dyDescent="0.2">
      <c r="A29" s="2">
        <v>27</v>
      </c>
      <c r="B29" s="3">
        <v>0.59373842592592596</v>
      </c>
      <c r="C29" s="2">
        <v>0</v>
      </c>
      <c r="D29" s="2">
        <v>25</v>
      </c>
      <c r="E29" s="2" t="s">
        <v>85</v>
      </c>
      <c r="F29" s="2" t="s">
        <v>85</v>
      </c>
      <c r="G29" s="2">
        <v>3680</v>
      </c>
      <c r="H29" s="2">
        <v>0</v>
      </c>
      <c r="I29" s="4">
        <v>2.7201132499999998</v>
      </c>
      <c r="J29" s="4">
        <v>5.2612249999999999E-2</v>
      </c>
      <c r="K29" s="4">
        <v>401.32420200000001</v>
      </c>
      <c r="L29" s="4">
        <v>1.00350311</v>
      </c>
      <c r="M29" s="4">
        <v>1.8297507799999999</v>
      </c>
      <c r="N29" s="4">
        <v>31.148149499999999</v>
      </c>
      <c r="O29" s="2">
        <v>2</v>
      </c>
      <c r="P29" s="4">
        <v>4.6448597899999999</v>
      </c>
      <c r="Q29" s="2">
        <v>0</v>
      </c>
      <c r="R29" s="4">
        <v>4.6448597899999999</v>
      </c>
      <c r="S29" s="2">
        <v>31.9032059</v>
      </c>
      <c r="T29" s="2">
        <v>31.148149499999999</v>
      </c>
      <c r="U29" s="2">
        <v>31.954111099999999</v>
      </c>
      <c r="V29" s="2">
        <v>500.00323500000002</v>
      </c>
      <c r="W29" s="2">
        <v>498.71508799999998</v>
      </c>
      <c r="X29" s="2">
        <v>27.225032800000001</v>
      </c>
      <c r="Y29" s="2">
        <v>27.615324000000001</v>
      </c>
      <c r="Z29" s="2">
        <v>56.463348400000001</v>
      </c>
      <c r="AA29" s="2">
        <v>57.272792799999998</v>
      </c>
      <c r="AB29" s="2">
        <v>500.03228799999999</v>
      </c>
      <c r="AC29" s="2">
        <v>208.491623</v>
      </c>
      <c r="AD29" s="2">
        <v>0.13511796000000001</v>
      </c>
      <c r="AE29" s="2">
        <v>98.491554300000004</v>
      </c>
      <c r="AF29" s="2">
        <v>-2.1627106999999999</v>
      </c>
      <c r="AG29" s="2">
        <v>0.21965878999999999</v>
      </c>
      <c r="AH29" s="2">
        <v>0.10502221</v>
      </c>
      <c r="AI29" s="2">
        <v>3.2411200000000001E-3</v>
      </c>
      <c r="AJ29" s="2">
        <v>8.5266809999999998E-2</v>
      </c>
      <c r="AK29" s="2">
        <v>2.4901200000000002E-3</v>
      </c>
      <c r="AL29" s="2">
        <v>0.25</v>
      </c>
      <c r="AM29" s="2">
        <v>-1.3551401999999999</v>
      </c>
      <c r="AN29" s="2">
        <v>7.3551402100000001</v>
      </c>
      <c r="AO29" s="2">
        <v>1</v>
      </c>
      <c r="AP29" s="2">
        <v>0</v>
      </c>
      <c r="AQ29" s="2">
        <v>0.16</v>
      </c>
      <c r="AR29" s="2">
        <v>111115</v>
      </c>
      <c r="AS29" s="4">
        <v>2.5001614399999998</v>
      </c>
      <c r="AT29" s="4">
        <v>1.0035000000000001E-3</v>
      </c>
      <c r="AU29" s="4">
        <v>304.29814900000002</v>
      </c>
      <c r="AV29" s="4">
        <v>305.05320599999999</v>
      </c>
      <c r="AW29" s="4">
        <v>33.358658900000002</v>
      </c>
      <c r="AX29" s="4">
        <v>-6.4507000000000002E-3</v>
      </c>
      <c r="AY29" s="4">
        <v>4.5496269600000003</v>
      </c>
      <c r="AZ29" s="4">
        <v>46.193066999999999</v>
      </c>
      <c r="BA29" s="4">
        <v>18.577742900000001</v>
      </c>
      <c r="BB29" s="4">
        <v>31.525677699999999</v>
      </c>
      <c r="BC29" s="4">
        <v>4.6483752899999997</v>
      </c>
      <c r="BD29" s="4">
        <v>5.2022980000000003E-2</v>
      </c>
      <c r="BE29" s="4">
        <v>2.71987618</v>
      </c>
      <c r="BF29" s="4">
        <v>1.9284991</v>
      </c>
      <c r="BG29" s="4">
        <v>3.25668E-2</v>
      </c>
      <c r="BH29" s="4">
        <v>39.527044400000001</v>
      </c>
      <c r="BI29" s="4">
        <v>0.80471638000000001</v>
      </c>
      <c r="BJ29" s="4">
        <v>58.709031899999999</v>
      </c>
      <c r="BK29" s="4">
        <v>497.92450400000001</v>
      </c>
      <c r="BL29" s="4">
        <v>3.2072200000000002E-3</v>
      </c>
    </row>
    <row r="30" spans="1:64" x14ac:dyDescent="0.2">
      <c r="A30" s="2">
        <v>28</v>
      </c>
      <c r="B30" s="3">
        <v>0.5947337962962963</v>
      </c>
      <c r="C30" s="2">
        <v>0</v>
      </c>
      <c r="D30" s="2">
        <v>26</v>
      </c>
      <c r="E30" s="2" t="s">
        <v>85</v>
      </c>
      <c r="F30" s="2" t="s">
        <v>85</v>
      </c>
      <c r="G30" s="2">
        <v>3766</v>
      </c>
      <c r="H30" s="2">
        <v>0</v>
      </c>
      <c r="I30" s="4">
        <v>1.19504148</v>
      </c>
      <c r="J30" s="4">
        <v>1.725966E-2</v>
      </c>
      <c r="K30" s="4">
        <v>374.834608</v>
      </c>
      <c r="L30" s="4">
        <v>0.33849467</v>
      </c>
      <c r="M30" s="4">
        <v>1.8673045699999999</v>
      </c>
      <c r="N30" s="4">
        <v>31.201471300000001</v>
      </c>
      <c r="O30" s="2">
        <v>2</v>
      </c>
      <c r="P30" s="4">
        <v>4.6448597899999999</v>
      </c>
      <c r="Q30" s="2">
        <v>0</v>
      </c>
      <c r="R30" s="4">
        <v>4.6448597899999999</v>
      </c>
      <c r="S30" s="2">
        <v>31.9313526</v>
      </c>
      <c r="T30" s="2">
        <v>31.201471300000001</v>
      </c>
      <c r="U30" s="2">
        <v>31.986604700000001</v>
      </c>
      <c r="V30" s="2">
        <v>500.28036500000002</v>
      </c>
      <c r="W30" s="2">
        <v>499.734711</v>
      </c>
      <c r="X30" s="2">
        <v>27.243207900000002</v>
      </c>
      <c r="Y30" s="2">
        <v>27.374893199999999</v>
      </c>
      <c r="Z30" s="2">
        <v>56.4102478</v>
      </c>
      <c r="AA30" s="2">
        <v>56.6829185</v>
      </c>
      <c r="AB30" s="2">
        <v>500.02319299999999</v>
      </c>
      <c r="AC30" s="2">
        <v>113.65921</v>
      </c>
      <c r="AD30" s="2">
        <v>2.0335800000000001E-3</v>
      </c>
      <c r="AE30" s="2">
        <v>98.490165700000006</v>
      </c>
      <c r="AF30" s="2">
        <v>-2.2031540999999999</v>
      </c>
      <c r="AG30" s="2">
        <v>0.21997617</v>
      </c>
      <c r="AH30" s="2">
        <v>1.9435040000000001E-2</v>
      </c>
      <c r="AI30" s="2">
        <v>7.7950999999999997E-4</v>
      </c>
      <c r="AJ30" s="2">
        <v>1.6285109999999998E-2</v>
      </c>
      <c r="AK30" s="2">
        <v>1.9625699999999999E-3</v>
      </c>
      <c r="AL30" s="2">
        <v>0.5</v>
      </c>
      <c r="AM30" s="2">
        <v>-1.3551401999999999</v>
      </c>
      <c r="AN30" s="2">
        <v>7.3551402100000001</v>
      </c>
      <c r="AO30" s="2">
        <v>1</v>
      </c>
      <c r="AP30" s="2">
        <v>0</v>
      </c>
      <c r="AQ30" s="2">
        <v>0.16</v>
      </c>
      <c r="AR30" s="2">
        <v>111115</v>
      </c>
      <c r="AS30" s="4">
        <v>2.50011597</v>
      </c>
      <c r="AT30" s="4">
        <v>3.3848999999999999E-4</v>
      </c>
      <c r="AU30" s="4">
        <v>304.351471</v>
      </c>
      <c r="AV30" s="4">
        <v>305.08135299999998</v>
      </c>
      <c r="AW30" s="4">
        <v>18.185473200000001</v>
      </c>
      <c r="AX30" s="4">
        <v>4.6300550000000003E-2</v>
      </c>
      <c r="AY30" s="4">
        <v>4.5634623400000001</v>
      </c>
      <c r="AZ30" s="4">
        <v>46.334192899999998</v>
      </c>
      <c r="BA30" s="4">
        <v>18.959299699999999</v>
      </c>
      <c r="BB30" s="4">
        <v>31.566412</v>
      </c>
      <c r="BC30" s="4">
        <v>4.6591406900000001</v>
      </c>
      <c r="BD30" s="4">
        <v>1.7195760000000001E-2</v>
      </c>
      <c r="BE30" s="4">
        <v>2.6961577700000001</v>
      </c>
      <c r="BF30" s="4">
        <v>1.96298292</v>
      </c>
      <c r="BG30" s="4">
        <v>1.075307E-2</v>
      </c>
      <c r="BH30" s="4">
        <v>36.917522599999998</v>
      </c>
      <c r="BI30" s="4">
        <v>0.75006718999999999</v>
      </c>
      <c r="BJ30" s="4">
        <v>57.672947999999998</v>
      </c>
      <c r="BK30" s="4">
        <v>499.38737900000001</v>
      </c>
      <c r="BL30" s="4">
        <v>1.3801200000000001E-3</v>
      </c>
    </row>
    <row r="31" spans="1:64" x14ac:dyDescent="0.2">
      <c r="A31" s="2">
        <v>29</v>
      </c>
      <c r="B31" s="3">
        <v>0.59608796296296296</v>
      </c>
      <c r="C31" s="2">
        <v>10</v>
      </c>
      <c r="D31" s="2">
        <v>27</v>
      </c>
      <c r="E31" s="2" t="s">
        <v>85</v>
      </c>
      <c r="F31" s="2" t="s">
        <v>85</v>
      </c>
      <c r="G31" s="2">
        <v>3884.5</v>
      </c>
      <c r="H31" s="2">
        <v>0</v>
      </c>
      <c r="I31" s="4">
        <v>1.5748190399999999</v>
      </c>
      <c r="J31" s="4">
        <v>3.1120120000000001E-2</v>
      </c>
      <c r="K31" s="4">
        <v>403.59641499999998</v>
      </c>
      <c r="L31" s="4">
        <v>0.60847837999999999</v>
      </c>
      <c r="M31" s="4">
        <v>1.8669825099999999</v>
      </c>
      <c r="N31" s="4">
        <v>31.2344227</v>
      </c>
      <c r="O31" s="2">
        <v>2</v>
      </c>
      <c r="P31" s="4">
        <v>4.6448597899999999</v>
      </c>
      <c r="Q31" s="2">
        <v>0</v>
      </c>
      <c r="R31" s="4">
        <v>4.6448597899999999</v>
      </c>
      <c r="S31" s="2">
        <v>31.941465399999998</v>
      </c>
      <c r="T31" s="2">
        <v>31.2344227</v>
      </c>
      <c r="U31" s="2">
        <v>31.988405199999999</v>
      </c>
      <c r="V31" s="2">
        <v>499.98266599999999</v>
      </c>
      <c r="W31" s="2">
        <v>499.23126200000002</v>
      </c>
      <c r="X31" s="2">
        <v>27.2289791</v>
      </c>
      <c r="Y31" s="2">
        <v>27.465675399999999</v>
      </c>
      <c r="Z31" s="2">
        <v>56.347442600000001</v>
      </c>
      <c r="AA31" s="2">
        <v>56.8372612</v>
      </c>
      <c r="AB31" s="2">
        <v>500.021545</v>
      </c>
      <c r="AC31" s="2">
        <v>113.74251599999999</v>
      </c>
      <c r="AD31" s="2">
        <v>2.8992569999999999E-2</v>
      </c>
      <c r="AE31" s="2">
        <v>98.488311800000005</v>
      </c>
      <c r="AF31" s="2">
        <v>-2.1788940000000001</v>
      </c>
      <c r="AG31" s="2">
        <v>0.21623892</v>
      </c>
      <c r="AH31" s="2">
        <v>8.9690110000000003E-2</v>
      </c>
      <c r="AI31" s="2">
        <v>1.1772200000000001E-3</v>
      </c>
      <c r="AJ31" s="2">
        <v>0.1115699</v>
      </c>
      <c r="AK31" s="2">
        <v>1.8530199999999999E-3</v>
      </c>
      <c r="AL31" s="2">
        <v>1</v>
      </c>
      <c r="AM31" s="2">
        <v>-1.3551401999999999</v>
      </c>
      <c r="AN31" s="2">
        <v>7.3551402100000001</v>
      </c>
      <c r="AO31" s="2">
        <v>1</v>
      </c>
      <c r="AP31" s="2">
        <v>0</v>
      </c>
      <c r="AQ31" s="2">
        <v>0.16</v>
      </c>
      <c r="AR31" s="2">
        <v>111115</v>
      </c>
      <c r="AS31" s="4">
        <v>2.5001077299999999</v>
      </c>
      <c r="AT31" s="4">
        <v>6.0848E-4</v>
      </c>
      <c r="AU31" s="4">
        <v>304.38442300000003</v>
      </c>
      <c r="AV31" s="4">
        <v>305.09146500000003</v>
      </c>
      <c r="AW31" s="4">
        <v>18.198802100000002</v>
      </c>
      <c r="AX31" s="5">
        <v>-4.8779999999999997E-5</v>
      </c>
      <c r="AY31" s="4">
        <v>4.5720305000000003</v>
      </c>
      <c r="AZ31" s="4">
        <v>46.422061900000003</v>
      </c>
      <c r="BA31" s="4">
        <v>18.956386500000001</v>
      </c>
      <c r="BB31" s="4">
        <v>31.587944</v>
      </c>
      <c r="BC31" s="4">
        <v>4.6648400199999998</v>
      </c>
      <c r="BD31" s="4">
        <v>3.0913E-2</v>
      </c>
      <c r="BE31" s="4">
        <v>2.7050480000000001</v>
      </c>
      <c r="BF31" s="4">
        <v>1.95979203</v>
      </c>
      <c r="BG31" s="4">
        <v>1.933913E-2</v>
      </c>
      <c r="BH31" s="4">
        <v>39.749529600000002</v>
      </c>
      <c r="BI31" s="4">
        <v>0.80843578000000005</v>
      </c>
      <c r="BJ31" s="4">
        <v>57.880859399999999</v>
      </c>
      <c r="BK31" s="4">
        <v>498.773551</v>
      </c>
      <c r="BL31" s="4">
        <v>1.82752E-3</v>
      </c>
    </row>
    <row r="32" spans="1:64" x14ac:dyDescent="0.2">
      <c r="A32" s="2">
        <v>30</v>
      </c>
      <c r="B32" s="3">
        <v>0.59751157407407407</v>
      </c>
      <c r="C32" s="2">
        <v>10</v>
      </c>
      <c r="D32" s="2">
        <v>28</v>
      </c>
      <c r="E32" s="2" t="s">
        <v>85</v>
      </c>
      <c r="F32" s="2" t="s">
        <v>85</v>
      </c>
      <c r="G32" s="2">
        <v>4007.5</v>
      </c>
      <c r="H32" s="2">
        <v>0</v>
      </c>
      <c r="I32" s="4">
        <v>0.30891938000000002</v>
      </c>
      <c r="J32" s="4">
        <v>2.4033269999999999E-2</v>
      </c>
      <c r="K32" s="4">
        <v>463.87620900000002</v>
      </c>
      <c r="L32" s="4">
        <v>0.47204977999999997</v>
      </c>
      <c r="M32" s="4">
        <v>1.8727006900000001</v>
      </c>
      <c r="N32" s="4">
        <v>31.232336</v>
      </c>
      <c r="O32" s="2">
        <v>2</v>
      </c>
      <c r="P32" s="4">
        <v>4.6448597899999999</v>
      </c>
      <c r="Q32" s="2">
        <v>0</v>
      </c>
      <c r="R32" s="4">
        <v>4.6448597899999999</v>
      </c>
      <c r="S32" s="2">
        <v>31.937599200000001</v>
      </c>
      <c r="T32" s="2">
        <v>31.232336</v>
      </c>
      <c r="U32" s="2">
        <v>31.989028900000001</v>
      </c>
      <c r="V32" s="2">
        <v>499.959991</v>
      </c>
      <c r="W32" s="2">
        <v>499.74206500000003</v>
      </c>
      <c r="X32" s="2">
        <v>27.218448599999999</v>
      </c>
      <c r="Y32" s="2">
        <v>27.402092</v>
      </c>
      <c r="Z32" s="2">
        <v>56.3380127</v>
      </c>
      <c r="AA32" s="2">
        <v>56.718128200000002</v>
      </c>
      <c r="AB32" s="2">
        <v>500.00683600000002</v>
      </c>
      <c r="AC32" s="2">
        <v>113.60655199999999</v>
      </c>
      <c r="AD32" s="2">
        <v>0.10991425000000001</v>
      </c>
      <c r="AE32" s="2">
        <v>98.488349900000003</v>
      </c>
      <c r="AF32" s="2">
        <v>-2.1098189000000001</v>
      </c>
      <c r="AG32" s="2">
        <v>0.21863931</v>
      </c>
      <c r="AH32" s="2">
        <v>4.9719880000000001E-2</v>
      </c>
      <c r="AI32" s="2">
        <v>1.5597E-3</v>
      </c>
      <c r="AJ32" s="2">
        <v>4.6155849999999998E-2</v>
      </c>
      <c r="AK32" s="2">
        <v>2.9089799999999998E-3</v>
      </c>
      <c r="AL32" s="2">
        <v>0.5</v>
      </c>
      <c r="AM32" s="2">
        <v>-1.3551401999999999</v>
      </c>
      <c r="AN32" s="2">
        <v>7.3551402100000001</v>
      </c>
      <c r="AO32" s="2">
        <v>1</v>
      </c>
      <c r="AP32" s="2">
        <v>0</v>
      </c>
      <c r="AQ32" s="2">
        <v>0.16</v>
      </c>
      <c r="AR32" s="2">
        <v>111115</v>
      </c>
      <c r="AS32" s="4">
        <v>2.5000341800000001</v>
      </c>
      <c r="AT32" s="4">
        <v>4.7205000000000001E-4</v>
      </c>
      <c r="AU32" s="4">
        <v>304.38233600000001</v>
      </c>
      <c r="AV32" s="4">
        <v>305.08759900000001</v>
      </c>
      <c r="AW32" s="4">
        <v>18.177047900000002</v>
      </c>
      <c r="AX32" s="4">
        <v>2.2699009999999999E-2</v>
      </c>
      <c r="AY32" s="4">
        <v>4.5714875099999999</v>
      </c>
      <c r="AZ32" s="4">
        <v>46.416530600000002</v>
      </c>
      <c r="BA32" s="4">
        <v>19.014438699999999</v>
      </c>
      <c r="BB32" s="4">
        <v>31.584967599999999</v>
      </c>
      <c r="BC32" s="4">
        <v>4.66405183</v>
      </c>
      <c r="BD32" s="4">
        <v>2.3909550000000002E-2</v>
      </c>
      <c r="BE32" s="4">
        <v>2.69878682</v>
      </c>
      <c r="BF32" s="4">
        <v>1.96526501</v>
      </c>
      <c r="BG32" s="4">
        <v>1.4954540000000001E-2</v>
      </c>
      <c r="BH32" s="4">
        <v>45.686402399999999</v>
      </c>
      <c r="BI32" s="4">
        <v>0.92823126</v>
      </c>
      <c r="BJ32" s="4">
        <v>57.684221899999997</v>
      </c>
      <c r="BK32" s="4">
        <v>499.65228000000002</v>
      </c>
      <c r="BL32" s="4">
        <v>3.5663999999999997E-4</v>
      </c>
    </row>
    <row r="33" spans="1:64" x14ac:dyDescent="0.2">
      <c r="A33" s="2">
        <v>32</v>
      </c>
      <c r="B33" s="3">
        <v>0.60010416666666666</v>
      </c>
      <c r="C33" s="2">
        <v>20</v>
      </c>
      <c r="D33" s="2">
        <v>29</v>
      </c>
      <c r="E33" s="2" t="s">
        <v>85</v>
      </c>
      <c r="F33" s="2" t="s">
        <v>85</v>
      </c>
      <c r="G33" s="2">
        <v>4230</v>
      </c>
      <c r="H33" s="2">
        <v>0</v>
      </c>
      <c r="I33" s="4">
        <v>2.0280859699999998</v>
      </c>
      <c r="J33" s="4">
        <v>1.951224E-2</v>
      </c>
      <c r="K33" s="4">
        <v>319.227192</v>
      </c>
      <c r="L33" s="4">
        <v>0.38420786000000001</v>
      </c>
      <c r="M33" s="4">
        <v>1.8755896700000001</v>
      </c>
      <c r="N33" s="4">
        <v>31.2290916</v>
      </c>
      <c r="O33" s="2">
        <v>2</v>
      </c>
      <c r="P33" s="4">
        <v>4.6448597899999999</v>
      </c>
      <c r="Q33" s="2">
        <v>0</v>
      </c>
      <c r="R33" s="4">
        <v>4.6448597899999999</v>
      </c>
      <c r="S33" s="2">
        <v>31.903493900000001</v>
      </c>
      <c r="T33" s="2">
        <v>31.2290916</v>
      </c>
      <c r="U33" s="2">
        <v>31.958122299999999</v>
      </c>
      <c r="V33" s="2">
        <v>499.95245399999999</v>
      </c>
      <c r="W33" s="2">
        <v>499.06451399999997</v>
      </c>
      <c r="X33" s="2">
        <v>27.214971500000001</v>
      </c>
      <c r="Y33" s="2">
        <v>27.3644505</v>
      </c>
      <c r="Z33" s="2">
        <v>56.439186100000001</v>
      </c>
      <c r="AA33" s="2">
        <v>56.7491798</v>
      </c>
      <c r="AB33" s="2">
        <v>499.99591099999998</v>
      </c>
      <c r="AC33" s="2">
        <v>113.876305</v>
      </c>
      <c r="AD33" s="2">
        <v>0.11536478</v>
      </c>
      <c r="AE33" s="2">
        <v>98.487403900000004</v>
      </c>
      <c r="AF33" s="2">
        <v>-2.1365416000000002</v>
      </c>
      <c r="AG33" s="2">
        <v>0.22107157</v>
      </c>
      <c r="AH33" s="2">
        <v>0.17924859000000001</v>
      </c>
      <c r="AI33" s="2">
        <v>3.8190099999999999E-3</v>
      </c>
      <c r="AJ33" s="2">
        <v>0.17597666000000001</v>
      </c>
      <c r="AK33" s="2">
        <v>3.3896099999999999E-3</v>
      </c>
      <c r="AL33" s="2">
        <v>0.75</v>
      </c>
      <c r="AM33" s="2">
        <v>-1.3551401999999999</v>
      </c>
      <c r="AN33" s="2">
        <v>7.3551402100000001</v>
      </c>
      <c r="AO33" s="2">
        <v>1</v>
      </c>
      <c r="AP33" s="2">
        <v>0</v>
      </c>
      <c r="AQ33" s="2">
        <v>0.16</v>
      </c>
      <c r="AR33" s="2">
        <v>111115</v>
      </c>
      <c r="AS33" s="4">
        <v>2.4999795499999999</v>
      </c>
      <c r="AT33" s="4">
        <v>3.8421000000000001E-4</v>
      </c>
      <c r="AU33" s="4">
        <v>304.37909200000001</v>
      </c>
      <c r="AV33" s="4">
        <v>305.053494</v>
      </c>
      <c r="AW33" s="4">
        <v>18.220208299999999</v>
      </c>
      <c r="AX33" s="4">
        <v>3.6178130000000003E-2</v>
      </c>
      <c r="AY33" s="4">
        <v>4.5706433500000001</v>
      </c>
      <c r="AZ33" s="4">
        <v>46.408405299999998</v>
      </c>
      <c r="BA33" s="4">
        <v>19.043954800000002</v>
      </c>
      <c r="BB33" s="4">
        <v>31.566292799999999</v>
      </c>
      <c r="BC33" s="4">
        <v>4.6591091499999999</v>
      </c>
      <c r="BD33" s="4">
        <v>1.9430619999999999E-2</v>
      </c>
      <c r="BE33" s="4">
        <v>2.69505368</v>
      </c>
      <c r="BF33" s="4">
        <v>1.9640554699999999</v>
      </c>
      <c r="BG33" s="4">
        <v>1.2151439999999999E-2</v>
      </c>
      <c r="BH33" s="4">
        <v>31.4398573</v>
      </c>
      <c r="BI33" s="4">
        <v>0.63965114999999995</v>
      </c>
      <c r="BJ33" s="4">
        <v>57.571036700000001</v>
      </c>
      <c r="BK33" s="4">
        <v>498.47506299999998</v>
      </c>
      <c r="BL33" s="4">
        <v>2.3423200000000002E-3</v>
      </c>
    </row>
    <row r="34" spans="1:64" x14ac:dyDescent="0.2">
      <c r="A34" s="2">
        <v>33</v>
      </c>
      <c r="B34" s="3">
        <v>0.60121527777777783</v>
      </c>
      <c r="C34" s="2">
        <v>10</v>
      </c>
      <c r="D34" s="2">
        <v>28</v>
      </c>
      <c r="E34" s="2" t="s">
        <v>85</v>
      </c>
      <c r="F34" s="2" t="s">
        <v>85</v>
      </c>
      <c r="G34" s="2">
        <v>4326</v>
      </c>
      <c r="H34" s="2">
        <v>0</v>
      </c>
      <c r="I34" s="4">
        <v>0.32816340999999999</v>
      </c>
      <c r="J34" s="4">
        <v>3.2988499999999997E-2</v>
      </c>
      <c r="K34" s="4">
        <v>468.66756900000001</v>
      </c>
      <c r="L34" s="4">
        <v>0.63021267000000003</v>
      </c>
      <c r="M34" s="4">
        <v>1.82540992</v>
      </c>
      <c r="N34" s="4">
        <v>31.032201799999999</v>
      </c>
      <c r="O34" s="2">
        <v>2</v>
      </c>
      <c r="P34" s="4">
        <v>4.6448597899999999</v>
      </c>
      <c r="Q34" s="2">
        <v>0</v>
      </c>
      <c r="R34" s="4">
        <v>4.6448597899999999</v>
      </c>
      <c r="S34" s="2">
        <v>31.811952600000001</v>
      </c>
      <c r="T34" s="2">
        <v>31.032201799999999</v>
      </c>
      <c r="U34" s="2">
        <v>31.866594299999999</v>
      </c>
      <c r="V34" s="2">
        <v>499.825806</v>
      </c>
      <c r="W34" s="2">
        <v>499.56860399999999</v>
      </c>
      <c r="X34" s="2">
        <v>27.112052899999998</v>
      </c>
      <c r="Y34" s="2">
        <v>27.3572445</v>
      </c>
      <c r="Z34" s="2">
        <v>56.516330699999997</v>
      </c>
      <c r="AA34" s="2">
        <v>57.027446699999999</v>
      </c>
      <c r="AB34" s="2">
        <v>499.99417099999999</v>
      </c>
      <c r="AC34" s="2">
        <v>114.39109000000001</v>
      </c>
      <c r="AD34" s="2">
        <v>0.12566390999999999</v>
      </c>
      <c r="AE34" s="2">
        <v>98.484268200000002</v>
      </c>
      <c r="AF34" s="2">
        <v>-2.1593795</v>
      </c>
      <c r="AG34" s="2">
        <v>0.21720538</v>
      </c>
      <c r="AH34" s="2">
        <v>8.4800239999999999E-2</v>
      </c>
      <c r="AI34" s="2">
        <v>7.50681E-3</v>
      </c>
      <c r="AJ34" s="2">
        <v>8.4177569999999993E-2</v>
      </c>
      <c r="AK34" s="2">
        <v>8.4308300000000003E-3</v>
      </c>
      <c r="AL34" s="2">
        <v>0.5</v>
      </c>
      <c r="AM34" s="2">
        <v>-1.3551401999999999</v>
      </c>
      <c r="AN34" s="2">
        <v>7.3551402100000001</v>
      </c>
      <c r="AO34" s="2">
        <v>1</v>
      </c>
      <c r="AP34" s="2">
        <v>0</v>
      </c>
      <c r="AQ34" s="2">
        <v>0.16</v>
      </c>
      <c r="AR34" s="2">
        <v>111115</v>
      </c>
      <c r="AS34" s="4">
        <v>2.4999708599999999</v>
      </c>
      <c r="AT34" s="4">
        <v>6.3020999999999997E-4</v>
      </c>
      <c r="AU34" s="4">
        <v>304.18220200000002</v>
      </c>
      <c r="AV34" s="4">
        <v>304.96195299999999</v>
      </c>
      <c r="AW34" s="4">
        <v>18.302574100000001</v>
      </c>
      <c r="AX34" s="5">
        <v>1.3834E-5</v>
      </c>
      <c r="AY34" s="4">
        <v>4.5196681300000003</v>
      </c>
      <c r="AZ34" s="4">
        <v>45.892285200000003</v>
      </c>
      <c r="BA34" s="4">
        <v>18.5350407</v>
      </c>
      <c r="BB34" s="4">
        <v>31.4220772</v>
      </c>
      <c r="BC34" s="4">
        <v>4.6210929199999997</v>
      </c>
      <c r="BD34" s="4">
        <v>3.2755859999999998E-2</v>
      </c>
      <c r="BE34" s="4">
        <v>2.6942582000000002</v>
      </c>
      <c r="BF34" s="4">
        <v>1.92683472</v>
      </c>
      <c r="BG34" s="4">
        <v>2.0493190000000001E-2</v>
      </c>
      <c r="BH34" s="4">
        <v>46.156382600000001</v>
      </c>
      <c r="BI34" s="4">
        <v>0.93814456000000002</v>
      </c>
      <c r="BJ34" s="4">
        <v>58.372065900000003</v>
      </c>
      <c r="BK34" s="4">
        <v>499.47322500000001</v>
      </c>
      <c r="BL34" s="4">
        <v>3.8351999999999999E-4</v>
      </c>
    </row>
    <row r="35" spans="1:64" x14ac:dyDescent="0.2">
      <c r="A35" s="2">
        <v>34</v>
      </c>
      <c r="B35" s="3">
        <v>0.60230324074074071</v>
      </c>
      <c r="C35" s="2">
        <v>20</v>
      </c>
      <c r="D35" s="2">
        <v>30</v>
      </c>
      <c r="E35" s="2" t="s">
        <v>85</v>
      </c>
      <c r="F35" s="2" t="s">
        <v>85</v>
      </c>
      <c r="G35" s="2">
        <v>4421</v>
      </c>
      <c r="H35" s="2">
        <v>0</v>
      </c>
      <c r="I35" s="4">
        <v>0.46018012000000003</v>
      </c>
      <c r="J35" s="4">
        <v>4.0339369999999999E-2</v>
      </c>
      <c r="K35" s="4">
        <v>466.90731699999998</v>
      </c>
      <c r="L35" s="4">
        <v>0.75286352000000001</v>
      </c>
      <c r="M35" s="4">
        <v>1.7867981900000001</v>
      </c>
      <c r="N35" s="4">
        <v>30.811326999999999</v>
      </c>
      <c r="O35" s="2">
        <v>2</v>
      </c>
      <c r="P35" s="4">
        <v>4.6448597899999999</v>
      </c>
      <c r="Q35" s="2">
        <v>0</v>
      </c>
      <c r="R35" s="4">
        <v>4.6448597899999999</v>
      </c>
      <c r="S35" s="2">
        <v>31.624330499999999</v>
      </c>
      <c r="T35" s="2">
        <v>30.811326999999999</v>
      </c>
      <c r="U35" s="2">
        <v>31.744483899999999</v>
      </c>
      <c r="V35" s="2">
        <v>500.17138699999998</v>
      </c>
      <c r="W35" s="2">
        <v>499.836792</v>
      </c>
      <c r="X35" s="2">
        <v>26.881685300000001</v>
      </c>
      <c r="Y35" s="2">
        <v>27.1746464</v>
      </c>
      <c r="Z35" s="2">
        <v>56.635604899999997</v>
      </c>
      <c r="AA35" s="2">
        <v>57.252830500000002</v>
      </c>
      <c r="AB35" s="2">
        <v>500.00131199999998</v>
      </c>
      <c r="AC35" s="2">
        <v>114.574196</v>
      </c>
      <c r="AD35" s="2">
        <v>6.4173579999999994E-2</v>
      </c>
      <c r="AE35" s="2">
        <v>98.484260599999999</v>
      </c>
      <c r="AF35" s="2">
        <v>-2.2535324000000001</v>
      </c>
      <c r="AG35" s="2">
        <v>0.21650222999999999</v>
      </c>
      <c r="AH35" s="2">
        <v>9.9336880000000002E-2</v>
      </c>
      <c r="AI35" s="2">
        <v>6.79629E-3</v>
      </c>
      <c r="AJ35" s="2">
        <v>5.4688510000000003E-2</v>
      </c>
      <c r="AK35" s="2">
        <v>8.1298800000000008E-3</v>
      </c>
      <c r="AL35" s="2">
        <v>0.5</v>
      </c>
      <c r="AM35" s="2">
        <v>-1.3551401999999999</v>
      </c>
      <c r="AN35" s="2">
        <v>7.3551402100000001</v>
      </c>
      <c r="AO35" s="2">
        <v>1</v>
      </c>
      <c r="AP35" s="2">
        <v>0</v>
      </c>
      <c r="AQ35" s="2">
        <v>0.16</v>
      </c>
      <c r="AR35" s="2">
        <v>111115</v>
      </c>
      <c r="AS35" s="4">
        <v>2.5000065600000001</v>
      </c>
      <c r="AT35" s="4">
        <v>7.5286000000000005E-4</v>
      </c>
      <c r="AU35" s="4">
        <v>303.96132699999998</v>
      </c>
      <c r="AV35" s="4">
        <v>304.77433100000002</v>
      </c>
      <c r="AW35" s="4">
        <v>18.331870899999998</v>
      </c>
      <c r="AX35" s="4">
        <v>-1.9012299999999999E-2</v>
      </c>
      <c r="AY35" s="4">
        <v>4.4630731499999996</v>
      </c>
      <c r="AZ35" s="4">
        <v>45.317628599999999</v>
      </c>
      <c r="BA35" s="4">
        <v>18.142982199999999</v>
      </c>
      <c r="BB35" s="4">
        <v>31.217828799999999</v>
      </c>
      <c r="BC35" s="4">
        <v>4.5677139200000001</v>
      </c>
      <c r="BD35" s="4">
        <v>3.9992050000000001E-2</v>
      </c>
      <c r="BE35" s="4">
        <v>2.6762749499999998</v>
      </c>
      <c r="BF35" s="4">
        <v>1.8914389700000001</v>
      </c>
      <c r="BG35" s="4">
        <v>2.5026010000000001E-2</v>
      </c>
      <c r="BH35" s="4">
        <v>45.983021800000003</v>
      </c>
      <c r="BI35" s="4">
        <v>0.93411955000000002</v>
      </c>
      <c r="BJ35" s="4">
        <v>58.816816099999997</v>
      </c>
      <c r="BK35" s="4">
        <v>499.70304299999998</v>
      </c>
      <c r="BL35" s="4">
        <v>5.4164999999999997E-4</v>
      </c>
    </row>
    <row r="36" spans="1:64" x14ac:dyDescent="0.2">
      <c r="A36" s="2">
        <v>36</v>
      </c>
      <c r="B36" s="3">
        <v>0.60447916666666668</v>
      </c>
      <c r="C36" s="2">
        <v>10</v>
      </c>
      <c r="D36" s="2">
        <v>32</v>
      </c>
      <c r="E36" s="2" t="s">
        <v>153</v>
      </c>
      <c r="F36" s="2" t="s">
        <v>85</v>
      </c>
      <c r="G36" s="2">
        <v>4608</v>
      </c>
      <c r="H36" s="2">
        <v>0</v>
      </c>
      <c r="I36" s="4">
        <v>1.14806757</v>
      </c>
      <c r="J36" s="4">
        <v>3.537531E-2</v>
      </c>
      <c r="K36" s="4">
        <v>432.95869299999998</v>
      </c>
      <c r="L36" s="4">
        <v>0.66417351999999996</v>
      </c>
      <c r="M36" s="4">
        <v>1.7960511400000001</v>
      </c>
      <c r="N36" s="4">
        <v>30.742317199999999</v>
      </c>
      <c r="O36" s="2">
        <v>2</v>
      </c>
      <c r="P36" s="4">
        <v>4.6448597899999999</v>
      </c>
      <c r="Q36" s="2">
        <v>0</v>
      </c>
      <c r="R36" s="4">
        <v>4.6448597899999999</v>
      </c>
      <c r="S36" s="2">
        <v>31.508388499999999</v>
      </c>
      <c r="T36" s="2">
        <v>30.742317199999999</v>
      </c>
      <c r="U36" s="2">
        <v>31.611049699999999</v>
      </c>
      <c r="V36" s="2">
        <v>499.90963699999998</v>
      </c>
      <c r="W36" s="2">
        <v>499.31774899999999</v>
      </c>
      <c r="X36" s="2">
        <v>26.643442199999999</v>
      </c>
      <c r="Y36" s="2">
        <v>26.901968</v>
      </c>
      <c r="Z36" s="2">
        <v>56.505409200000003</v>
      </c>
      <c r="AA36" s="2">
        <v>57.053691899999997</v>
      </c>
      <c r="AB36" s="2">
        <v>499.99328600000001</v>
      </c>
      <c r="AC36" s="2">
        <v>114.180527</v>
      </c>
      <c r="AD36" s="2">
        <v>7.1270319999999998E-2</v>
      </c>
      <c r="AE36" s="2">
        <v>98.485977199999994</v>
      </c>
      <c r="AF36" s="2">
        <v>-2.1877792</v>
      </c>
      <c r="AG36" s="2">
        <v>0.22387567</v>
      </c>
      <c r="AH36" s="2">
        <v>7.0699460000000006E-2</v>
      </c>
      <c r="AI36" s="2">
        <v>2.7719699999999999E-3</v>
      </c>
      <c r="AJ36" s="2">
        <v>4.8832760000000003E-2</v>
      </c>
      <c r="AK36" s="2">
        <v>5.8762299999999996E-3</v>
      </c>
      <c r="AL36" s="2">
        <v>0.5</v>
      </c>
      <c r="AM36" s="2">
        <v>-1.3551401999999999</v>
      </c>
      <c r="AN36" s="2">
        <v>7.3551402100000001</v>
      </c>
      <c r="AO36" s="2">
        <v>1</v>
      </c>
      <c r="AP36" s="2">
        <v>0</v>
      </c>
      <c r="AQ36" s="2">
        <v>0.16</v>
      </c>
      <c r="AR36" s="2">
        <v>111115</v>
      </c>
      <c r="AS36" s="4">
        <v>2.4999664300000002</v>
      </c>
      <c r="AT36" s="4">
        <v>6.6416999999999995E-4</v>
      </c>
      <c r="AU36" s="4">
        <v>303.89231699999999</v>
      </c>
      <c r="AV36" s="4">
        <v>304.658389</v>
      </c>
      <c r="AW36" s="4">
        <v>18.268883899999999</v>
      </c>
      <c r="AX36" s="4">
        <v>-6.5579999999999996E-3</v>
      </c>
      <c r="AY36" s="4">
        <v>4.4455177399999997</v>
      </c>
      <c r="AZ36" s="4">
        <v>45.138585900000002</v>
      </c>
      <c r="BA36" s="4">
        <v>18.236617899999999</v>
      </c>
      <c r="BB36" s="4">
        <v>31.125352899999999</v>
      </c>
      <c r="BC36" s="4">
        <v>4.5437230900000003</v>
      </c>
      <c r="BD36" s="4">
        <v>3.5107920000000001E-2</v>
      </c>
      <c r="BE36" s="4">
        <v>2.6494666100000002</v>
      </c>
      <c r="BF36" s="4">
        <v>1.8942564900000001</v>
      </c>
      <c r="BG36" s="4">
        <v>2.1966320000000001E-2</v>
      </c>
      <c r="BH36" s="4">
        <v>42.640360000000001</v>
      </c>
      <c r="BI36" s="4">
        <v>0.86710054999999997</v>
      </c>
      <c r="BJ36" s="4">
        <v>58.4057411</v>
      </c>
      <c r="BK36" s="4">
        <v>498.98406999999997</v>
      </c>
      <c r="BL36" s="4">
        <v>1.34381E-3</v>
      </c>
    </row>
    <row r="37" spans="1:64" x14ac:dyDescent="0.2">
      <c r="A37" s="2">
        <v>37</v>
      </c>
      <c r="B37" s="3">
        <v>0.60556712962962966</v>
      </c>
      <c r="C37" s="2">
        <v>0</v>
      </c>
      <c r="D37" s="2">
        <v>33</v>
      </c>
      <c r="E37" s="2" t="s">
        <v>153</v>
      </c>
      <c r="F37" s="2" t="s">
        <v>85</v>
      </c>
      <c r="G37" s="2">
        <v>4702</v>
      </c>
      <c r="H37" s="2">
        <v>0</v>
      </c>
      <c r="I37" s="4">
        <v>0.56794617000000003</v>
      </c>
      <c r="J37" s="4">
        <v>2.3536499999999998E-2</v>
      </c>
      <c r="K37" s="4">
        <v>446.4357</v>
      </c>
      <c r="L37" s="4">
        <v>0.45049104000000001</v>
      </c>
      <c r="M37" s="4">
        <v>1.8261449000000001</v>
      </c>
      <c r="N37" s="4">
        <v>30.832340200000001</v>
      </c>
      <c r="O37" s="2">
        <v>2</v>
      </c>
      <c r="P37" s="4">
        <v>4.6448597899999999</v>
      </c>
      <c r="Q37" s="2">
        <v>0</v>
      </c>
      <c r="R37" s="4">
        <v>4.6448597899999999</v>
      </c>
      <c r="S37" s="2">
        <v>31.553041499999999</v>
      </c>
      <c r="T37" s="2">
        <v>30.832340200000001</v>
      </c>
      <c r="U37" s="2">
        <v>31.6262264</v>
      </c>
      <c r="V37" s="2">
        <v>500.08029199999999</v>
      </c>
      <c r="W37" s="2">
        <v>499.76306199999999</v>
      </c>
      <c r="X37" s="2">
        <v>26.6543198</v>
      </c>
      <c r="Y37" s="2">
        <v>26.829679500000001</v>
      </c>
      <c r="Z37" s="2">
        <v>56.383987400000002</v>
      </c>
      <c r="AA37" s="2">
        <v>56.754943799999999</v>
      </c>
      <c r="AB37" s="2">
        <v>500.00592</v>
      </c>
      <c r="AC37" s="2">
        <v>113.788208</v>
      </c>
      <c r="AD37" s="2">
        <v>3.9378059999999999E-2</v>
      </c>
      <c r="AE37" s="2">
        <v>98.483688400000005</v>
      </c>
      <c r="AF37" s="2">
        <v>-2.1511765</v>
      </c>
      <c r="AG37" s="2">
        <v>0.22918487000000001</v>
      </c>
      <c r="AH37" s="2">
        <v>2.072324E-2</v>
      </c>
      <c r="AI37" s="2">
        <v>1.1751000000000001E-3</v>
      </c>
      <c r="AJ37" s="2">
        <v>4.1509839999999999E-2</v>
      </c>
      <c r="AK37" s="2">
        <v>9.8638999999999997E-4</v>
      </c>
      <c r="AL37" s="2">
        <v>0.5</v>
      </c>
      <c r="AM37" s="2">
        <v>-1.3551401999999999</v>
      </c>
      <c r="AN37" s="2">
        <v>7.3551402100000001</v>
      </c>
      <c r="AO37" s="2">
        <v>1</v>
      </c>
      <c r="AP37" s="2">
        <v>0</v>
      </c>
      <c r="AQ37" s="2">
        <v>0.16</v>
      </c>
      <c r="AR37" s="2">
        <v>111115</v>
      </c>
      <c r="AS37" s="4">
        <v>2.5000296</v>
      </c>
      <c r="AT37" s="4">
        <v>4.5049000000000001E-4</v>
      </c>
      <c r="AU37" s="4">
        <v>303.98234000000002</v>
      </c>
      <c r="AV37" s="4">
        <v>304.70304099999998</v>
      </c>
      <c r="AW37" s="4">
        <v>18.206112900000001</v>
      </c>
      <c r="AX37" s="4">
        <v>2.7023499999999999E-2</v>
      </c>
      <c r="AY37" s="4">
        <v>4.4684306899999999</v>
      </c>
      <c r="AZ37" s="4">
        <v>45.372292299999998</v>
      </c>
      <c r="BA37" s="4">
        <v>18.542612800000001</v>
      </c>
      <c r="BB37" s="4">
        <v>31.192690800000001</v>
      </c>
      <c r="BC37" s="4">
        <v>4.5611815499999997</v>
      </c>
      <c r="BD37" s="4">
        <v>2.3417839999999999E-2</v>
      </c>
      <c r="BE37" s="4">
        <v>2.6422857899999999</v>
      </c>
      <c r="BF37" s="4">
        <v>1.9188957600000001</v>
      </c>
      <c r="BG37" s="4">
        <v>1.464676E-2</v>
      </c>
      <c r="BH37" s="4">
        <v>43.966634399999997</v>
      </c>
      <c r="BI37" s="4">
        <v>0.89329471000000005</v>
      </c>
      <c r="BJ37" s="4">
        <v>57.815435899999997</v>
      </c>
      <c r="BK37" s="4">
        <v>499.59799099999998</v>
      </c>
      <c r="BL37" s="4">
        <v>6.5724999999999996E-4</v>
      </c>
    </row>
    <row r="38" spans="1:64" x14ac:dyDescent="0.2">
      <c r="A38" s="2">
        <v>38</v>
      </c>
      <c r="B38" s="3">
        <v>0.60695601851851855</v>
      </c>
      <c r="C38" s="2">
        <v>20</v>
      </c>
      <c r="D38" s="2">
        <v>34</v>
      </c>
      <c r="E38" s="2" t="s">
        <v>153</v>
      </c>
      <c r="F38" s="2" t="s">
        <v>85</v>
      </c>
      <c r="G38" s="2">
        <v>4823.5</v>
      </c>
      <c r="H38" s="2">
        <v>0</v>
      </c>
      <c r="I38" s="4">
        <v>2.5963007999999999</v>
      </c>
      <c r="J38" s="4">
        <v>2.9000900000000001E-3</v>
      </c>
      <c r="K38" s="4">
        <v>-927.54163000000005</v>
      </c>
      <c r="L38" s="4">
        <v>5.662532E-2</v>
      </c>
      <c r="M38" s="4">
        <v>1.8546543099999999</v>
      </c>
      <c r="N38" s="4">
        <v>30.8921204</v>
      </c>
      <c r="O38" s="2">
        <v>2</v>
      </c>
      <c r="P38" s="4">
        <v>4.6448597899999999</v>
      </c>
      <c r="Q38" s="2">
        <v>0</v>
      </c>
      <c r="R38" s="4">
        <v>4.6448597899999999</v>
      </c>
      <c r="S38" s="2">
        <v>31.651687599999999</v>
      </c>
      <c r="T38" s="2">
        <v>30.8921204</v>
      </c>
      <c r="U38" s="2">
        <v>31.711719500000001</v>
      </c>
      <c r="V38" s="2">
        <v>499.97436499999998</v>
      </c>
      <c r="W38" s="2">
        <v>498.92456099999998</v>
      </c>
      <c r="X38" s="2">
        <v>26.673166299999998</v>
      </c>
      <c r="Y38" s="2">
        <v>26.695211400000002</v>
      </c>
      <c r="Z38" s="2">
        <v>56.108905800000002</v>
      </c>
      <c r="AA38" s="2">
        <v>56.155277300000002</v>
      </c>
      <c r="AB38" s="2">
        <v>500.00778200000002</v>
      </c>
      <c r="AC38" s="2">
        <v>113.688934</v>
      </c>
      <c r="AD38" s="2">
        <v>2.37989E-3</v>
      </c>
      <c r="AE38" s="2">
        <v>98.483902</v>
      </c>
      <c r="AF38" s="2">
        <v>-2.2276199000000001</v>
      </c>
      <c r="AG38" s="2">
        <v>0.22744231000000001</v>
      </c>
      <c r="AH38" s="2">
        <v>2.9519299999999998E-2</v>
      </c>
      <c r="AI38" s="2">
        <v>2.9129799999999999E-3</v>
      </c>
      <c r="AJ38" s="2">
        <v>4.065378E-2</v>
      </c>
      <c r="AK38" s="2">
        <v>4.1085699999999998E-3</v>
      </c>
      <c r="AL38" s="2">
        <v>0.25</v>
      </c>
      <c r="AM38" s="2">
        <v>-1.3551401999999999</v>
      </c>
      <c r="AN38" s="2">
        <v>7.3551402100000001</v>
      </c>
      <c r="AO38" s="2">
        <v>1</v>
      </c>
      <c r="AP38" s="2">
        <v>0</v>
      </c>
      <c r="AQ38" s="2">
        <v>0.16</v>
      </c>
      <c r="AR38" s="2">
        <v>111115</v>
      </c>
      <c r="AS38" s="4">
        <v>2.5000389099999998</v>
      </c>
      <c r="AT38" s="5">
        <v>5.6625000000000001E-5</v>
      </c>
      <c r="AU38" s="4">
        <v>304.04212000000001</v>
      </c>
      <c r="AV38" s="4">
        <v>304.80168800000001</v>
      </c>
      <c r="AW38" s="4">
        <v>18.1902291</v>
      </c>
      <c r="AX38" s="4">
        <v>9.4951199999999999E-2</v>
      </c>
      <c r="AY38" s="4">
        <v>4.48370289</v>
      </c>
      <c r="AZ38" s="4">
        <v>45.527266900000001</v>
      </c>
      <c r="BA38" s="4">
        <v>18.832055499999999</v>
      </c>
      <c r="BB38" s="4">
        <v>31.271903999999999</v>
      </c>
      <c r="BC38" s="4">
        <v>4.5817936000000001</v>
      </c>
      <c r="BD38" s="4">
        <v>2.89828E-3</v>
      </c>
      <c r="BE38" s="4">
        <v>2.6290485800000001</v>
      </c>
      <c r="BF38" s="4">
        <v>1.9527450200000001</v>
      </c>
      <c r="BG38" s="4">
        <v>1.8115900000000001E-3</v>
      </c>
      <c r="BH38" s="4">
        <v>-91.347919000000005</v>
      </c>
      <c r="BI38" s="4">
        <v>-1.8590819000000001</v>
      </c>
      <c r="BJ38" s="4">
        <v>57.112754299999999</v>
      </c>
      <c r="BK38" s="4">
        <v>498.169962</v>
      </c>
      <c r="BL38" s="4">
        <v>2.9765299999999998E-3</v>
      </c>
    </row>
    <row r="39" spans="1:64" x14ac:dyDescent="0.2">
      <c r="A39" s="2">
        <v>41</v>
      </c>
      <c r="B39" s="3">
        <v>0.6114236111111111</v>
      </c>
      <c r="C39" s="2">
        <v>0</v>
      </c>
      <c r="D39" s="2">
        <v>37</v>
      </c>
      <c r="E39" s="2" t="s">
        <v>166</v>
      </c>
      <c r="F39" s="2" t="s">
        <v>85</v>
      </c>
      <c r="G39" s="2">
        <v>5208</v>
      </c>
      <c r="H39" s="2">
        <v>0</v>
      </c>
      <c r="I39" s="4">
        <v>0.70721148</v>
      </c>
      <c r="J39" s="4">
        <v>1.8894020000000001E-2</v>
      </c>
      <c r="K39" s="4">
        <v>425.76985400000001</v>
      </c>
      <c r="L39" s="4">
        <v>0.35098902999999998</v>
      </c>
      <c r="M39" s="4">
        <v>1.7710180499999999</v>
      </c>
      <c r="N39" s="4">
        <v>30.6150856</v>
      </c>
      <c r="O39" s="2">
        <v>2</v>
      </c>
      <c r="P39" s="4">
        <v>4.6448597899999999</v>
      </c>
      <c r="Q39" s="2">
        <v>0</v>
      </c>
      <c r="R39" s="4">
        <v>4.6448597899999999</v>
      </c>
      <c r="S39" s="2">
        <v>31.411300700000002</v>
      </c>
      <c r="T39" s="2">
        <v>30.6150856</v>
      </c>
      <c r="U39" s="2">
        <v>31.514362299999998</v>
      </c>
      <c r="V39" s="2">
        <v>500.02136200000001</v>
      </c>
      <c r="W39" s="2">
        <v>499.66833500000001</v>
      </c>
      <c r="X39" s="2">
        <v>26.694955799999999</v>
      </c>
      <c r="Y39" s="2">
        <v>26.831581100000001</v>
      </c>
      <c r="Z39" s="2">
        <v>56.922622699999998</v>
      </c>
      <c r="AA39" s="2">
        <v>57.213954899999997</v>
      </c>
      <c r="AB39" s="2">
        <v>500.012024</v>
      </c>
      <c r="AC39" s="2">
        <v>114.363068</v>
      </c>
      <c r="AD39" s="2">
        <v>7.8410359999999998E-2</v>
      </c>
      <c r="AE39" s="2">
        <v>98.476898199999994</v>
      </c>
      <c r="AF39" s="2">
        <v>-2.1881773</v>
      </c>
      <c r="AG39" s="2">
        <v>0.22481255</v>
      </c>
      <c r="AH39" s="2">
        <v>8.2993570000000003E-2</v>
      </c>
      <c r="AI39" s="2">
        <v>2.02243E-3</v>
      </c>
      <c r="AJ39" s="2">
        <v>9.0558079999999999E-2</v>
      </c>
      <c r="AK39" s="2">
        <v>1.6615499999999999E-3</v>
      </c>
      <c r="AL39" s="2">
        <v>0.75</v>
      </c>
      <c r="AM39" s="2">
        <v>-1.3551401999999999</v>
      </c>
      <c r="AN39" s="2">
        <v>7.3551402100000001</v>
      </c>
      <c r="AO39" s="2">
        <v>1</v>
      </c>
      <c r="AP39" s="2">
        <v>0</v>
      </c>
      <c r="AQ39" s="2">
        <v>0.16</v>
      </c>
      <c r="AR39" s="2">
        <v>111115</v>
      </c>
      <c r="AS39" s="4">
        <v>2.5000601200000001</v>
      </c>
      <c r="AT39" s="4">
        <v>3.5099000000000003E-4</v>
      </c>
      <c r="AU39" s="4">
        <v>303.765086</v>
      </c>
      <c r="AV39" s="4">
        <v>304.56130100000001</v>
      </c>
      <c r="AW39" s="4">
        <v>18.2980904</v>
      </c>
      <c r="AX39" s="4">
        <v>4.7522849999999998E-2</v>
      </c>
      <c r="AY39" s="4">
        <v>4.4133089300000004</v>
      </c>
      <c r="AZ39" s="4">
        <v>44.815677700000002</v>
      </c>
      <c r="BA39" s="4">
        <v>17.984096600000001</v>
      </c>
      <c r="BB39" s="4">
        <v>31.013193099999999</v>
      </c>
      <c r="BC39" s="4">
        <v>4.5147730599999996</v>
      </c>
      <c r="BD39" s="4">
        <v>1.8817480000000001E-2</v>
      </c>
      <c r="BE39" s="4">
        <v>2.64229088</v>
      </c>
      <c r="BF39" s="4">
        <v>1.87248218</v>
      </c>
      <c r="BG39" s="4">
        <v>1.176778E-2</v>
      </c>
      <c r="BH39" s="4">
        <v>41.928494600000001</v>
      </c>
      <c r="BI39" s="4">
        <v>0.85210492999999998</v>
      </c>
      <c r="BJ39" s="4">
        <v>58.548603499999999</v>
      </c>
      <c r="BK39" s="4">
        <v>499.46278799999999</v>
      </c>
      <c r="BL39" s="4">
        <v>8.2901999999999997E-4</v>
      </c>
    </row>
    <row r="40" spans="1:64" x14ac:dyDescent="0.2">
      <c r="A40" s="2">
        <v>42</v>
      </c>
      <c r="B40" s="3">
        <v>0.61251157407407408</v>
      </c>
      <c r="C40" s="2">
        <v>0</v>
      </c>
      <c r="D40" s="2">
        <v>38</v>
      </c>
      <c r="E40" s="2" t="s">
        <v>166</v>
      </c>
      <c r="F40" s="2" t="s">
        <v>85</v>
      </c>
      <c r="G40" s="2">
        <v>5302</v>
      </c>
      <c r="H40" s="2">
        <v>0</v>
      </c>
      <c r="I40" s="4">
        <v>0.76222951000000005</v>
      </c>
      <c r="J40" s="4">
        <v>1.979276E-2</v>
      </c>
      <c r="K40" s="4">
        <v>424.098229</v>
      </c>
      <c r="L40" s="4">
        <v>0.36483696999999998</v>
      </c>
      <c r="M40" s="4">
        <v>1.7576319499999999</v>
      </c>
      <c r="N40" s="4">
        <v>30.5871849</v>
      </c>
      <c r="O40" s="2">
        <v>2</v>
      </c>
      <c r="P40" s="4">
        <v>4.6448597899999999</v>
      </c>
      <c r="Q40" s="2">
        <v>0</v>
      </c>
      <c r="R40" s="4">
        <v>4.6448597899999999</v>
      </c>
      <c r="S40" s="2">
        <v>31.375843</v>
      </c>
      <c r="T40" s="2">
        <v>30.5871849</v>
      </c>
      <c r="U40" s="2">
        <v>31.464931499999999</v>
      </c>
      <c r="V40" s="2">
        <v>499.98864700000001</v>
      </c>
      <c r="W40" s="2">
        <v>499.61084</v>
      </c>
      <c r="X40" s="2">
        <v>26.754266699999999</v>
      </c>
      <c r="Y40" s="2">
        <v>26.8962784</v>
      </c>
      <c r="Z40" s="2">
        <v>57.163764999999998</v>
      </c>
      <c r="AA40" s="2">
        <v>57.467185999999998</v>
      </c>
      <c r="AB40" s="2">
        <v>499.99310300000002</v>
      </c>
      <c r="AC40" s="2">
        <v>114.365807</v>
      </c>
      <c r="AD40" s="2">
        <v>8.9099079999999997E-2</v>
      </c>
      <c r="AE40" s="2">
        <v>98.476119999999995</v>
      </c>
      <c r="AF40" s="2">
        <v>-2.2809965999999999</v>
      </c>
      <c r="AG40" s="2">
        <v>0.22483934</v>
      </c>
      <c r="AH40" s="2">
        <v>3.3092389999999999E-2</v>
      </c>
      <c r="AI40" s="2">
        <v>2.28028E-3</v>
      </c>
      <c r="AJ40" s="2">
        <v>4.901813E-2</v>
      </c>
      <c r="AK40" s="2">
        <v>1.23974E-3</v>
      </c>
      <c r="AL40" s="2">
        <v>0.75</v>
      </c>
      <c r="AM40" s="2">
        <v>-1.3551401999999999</v>
      </c>
      <c r="AN40" s="2">
        <v>7.3551402100000001</v>
      </c>
      <c r="AO40" s="2">
        <v>1</v>
      </c>
      <c r="AP40" s="2">
        <v>0</v>
      </c>
      <c r="AQ40" s="2">
        <v>0.16</v>
      </c>
      <c r="AR40" s="2">
        <v>111115</v>
      </c>
      <c r="AS40" s="4">
        <v>2.4999655199999999</v>
      </c>
      <c r="AT40" s="4">
        <v>3.6484000000000001E-4</v>
      </c>
      <c r="AU40" s="4">
        <v>303.73718500000001</v>
      </c>
      <c r="AV40" s="4">
        <v>304.52584300000001</v>
      </c>
      <c r="AW40" s="4">
        <v>18.298528600000001</v>
      </c>
      <c r="AX40" s="4">
        <v>4.4838089999999997E-2</v>
      </c>
      <c r="AY40" s="4">
        <v>4.4062730800000001</v>
      </c>
      <c r="AZ40" s="4">
        <v>44.744584600000003</v>
      </c>
      <c r="BA40" s="4">
        <v>17.8483062</v>
      </c>
      <c r="BB40" s="4">
        <v>30.981514000000001</v>
      </c>
      <c r="BC40" s="4">
        <v>4.5066253700000001</v>
      </c>
      <c r="BD40" s="4">
        <v>1.9708779999999999E-2</v>
      </c>
      <c r="BE40" s="4">
        <v>2.6486411400000001</v>
      </c>
      <c r="BF40" s="4">
        <v>1.85798424</v>
      </c>
      <c r="BG40" s="4">
        <v>1.232551E-2</v>
      </c>
      <c r="BH40" s="4">
        <v>41.763548100000001</v>
      </c>
      <c r="BI40" s="4">
        <v>0.84885714000000001</v>
      </c>
      <c r="BJ40" s="4">
        <v>58.804297599999998</v>
      </c>
      <c r="BK40" s="4">
        <v>499.38930299999998</v>
      </c>
      <c r="BL40" s="4">
        <v>8.9753999999999995E-4</v>
      </c>
    </row>
    <row r="41" spans="1:64" x14ac:dyDescent="0.2">
      <c r="A41" s="2">
        <v>43</v>
      </c>
      <c r="B41" s="3">
        <v>0.61379629629629628</v>
      </c>
      <c r="C41" s="2">
        <v>10</v>
      </c>
      <c r="D41" s="2">
        <v>39</v>
      </c>
      <c r="E41" s="2" t="s">
        <v>166</v>
      </c>
      <c r="F41" s="2" t="s">
        <v>85</v>
      </c>
      <c r="G41" s="2">
        <v>5414.5</v>
      </c>
      <c r="H41" s="2">
        <v>0</v>
      </c>
      <c r="I41" s="4">
        <v>1.4008964800000001</v>
      </c>
      <c r="J41" s="4">
        <v>2.9737929999999999E-2</v>
      </c>
      <c r="K41" s="4">
        <v>410.20859899999999</v>
      </c>
      <c r="L41" s="4">
        <v>0.53991725999999995</v>
      </c>
      <c r="M41" s="4">
        <v>1.73492216</v>
      </c>
      <c r="N41" s="4">
        <v>30.5520344</v>
      </c>
      <c r="O41" s="2">
        <v>2</v>
      </c>
      <c r="P41" s="4">
        <v>4.6448597899999999</v>
      </c>
      <c r="Q41" s="2">
        <v>0</v>
      </c>
      <c r="R41" s="4">
        <v>4.6448597899999999</v>
      </c>
      <c r="S41" s="2">
        <v>31.360773099999999</v>
      </c>
      <c r="T41" s="2">
        <v>30.5520344</v>
      </c>
      <c r="U41" s="2">
        <v>31.437334100000001</v>
      </c>
      <c r="V41" s="2">
        <v>499.94528200000002</v>
      </c>
      <c r="W41" s="2">
        <v>499.27710000000002</v>
      </c>
      <c r="X41" s="2">
        <v>26.8260212</v>
      </c>
      <c r="Y41" s="2">
        <v>27.036148099999998</v>
      </c>
      <c r="Z41" s="2">
        <v>57.368057299999997</v>
      </c>
      <c r="AA41" s="2">
        <v>57.817421000000003</v>
      </c>
      <c r="AB41" s="2">
        <v>500.002655</v>
      </c>
      <c r="AC41" s="2">
        <v>114.21022000000001</v>
      </c>
      <c r="AD41" s="2">
        <v>1.0471879999999999E-2</v>
      </c>
      <c r="AE41" s="2">
        <v>98.479293799999994</v>
      </c>
      <c r="AF41" s="2">
        <v>-2.2496320999999999</v>
      </c>
      <c r="AG41" s="2">
        <v>0.22863525000000001</v>
      </c>
      <c r="AH41" s="2">
        <v>0.12485146</v>
      </c>
      <c r="AI41" s="2">
        <v>1.9929100000000001E-3</v>
      </c>
      <c r="AJ41" s="2">
        <v>0.11657803999999999</v>
      </c>
      <c r="AK41" s="2">
        <v>1.3254E-3</v>
      </c>
      <c r="AL41" s="2">
        <v>0.5</v>
      </c>
      <c r="AM41" s="2">
        <v>-1.3551401999999999</v>
      </c>
      <c r="AN41" s="2">
        <v>7.3551402100000001</v>
      </c>
      <c r="AO41" s="2">
        <v>1</v>
      </c>
      <c r="AP41" s="2">
        <v>0</v>
      </c>
      <c r="AQ41" s="2">
        <v>0.16</v>
      </c>
      <c r="AR41" s="2">
        <v>111115</v>
      </c>
      <c r="AS41" s="4">
        <v>2.5000132800000001</v>
      </c>
      <c r="AT41" s="4">
        <v>5.3992000000000005E-4</v>
      </c>
      <c r="AU41" s="4">
        <v>303.70203400000003</v>
      </c>
      <c r="AV41" s="4">
        <v>304.51077299999997</v>
      </c>
      <c r="AW41" s="4">
        <v>18.2736348</v>
      </c>
      <c r="AX41" s="4">
        <v>1.624687E-2</v>
      </c>
      <c r="AY41" s="4">
        <v>4.3974229300000003</v>
      </c>
      <c r="AZ41" s="4">
        <v>44.653274400000001</v>
      </c>
      <c r="BA41" s="4">
        <v>17.617126299999999</v>
      </c>
      <c r="BB41" s="4">
        <v>30.956403699999999</v>
      </c>
      <c r="BC41" s="4">
        <v>4.5001762699999999</v>
      </c>
      <c r="BD41" s="4">
        <v>2.9548749999999999E-2</v>
      </c>
      <c r="BE41" s="4">
        <v>2.6625007699999999</v>
      </c>
      <c r="BF41" s="4">
        <v>1.8376755</v>
      </c>
      <c r="BG41" s="4">
        <v>1.848487E-2</v>
      </c>
      <c r="BH41" s="4">
        <v>40.397053100000001</v>
      </c>
      <c r="BI41" s="4">
        <v>0.82160507000000005</v>
      </c>
      <c r="BJ41" s="4">
        <v>59.340396900000002</v>
      </c>
      <c r="BK41" s="4">
        <v>498.86993799999999</v>
      </c>
      <c r="BL41" s="4">
        <v>1.66636E-3</v>
      </c>
    </row>
    <row r="42" spans="1:64" x14ac:dyDescent="0.2">
      <c r="A42" s="2">
        <v>45</v>
      </c>
      <c r="B42" s="3">
        <v>0.61567129629629636</v>
      </c>
      <c r="C42" s="2">
        <v>20</v>
      </c>
      <c r="D42" s="2">
        <v>41</v>
      </c>
      <c r="E42" s="2" t="s">
        <v>166</v>
      </c>
      <c r="F42" s="2" t="s">
        <v>85</v>
      </c>
      <c r="G42" s="2">
        <v>5575</v>
      </c>
      <c r="H42" s="2">
        <v>0</v>
      </c>
      <c r="I42" s="4">
        <v>2.1593871999999998</v>
      </c>
      <c r="J42" s="4">
        <v>6.56143E-3</v>
      </c>
      <c r="K42" s="4">
        <v>-34.868937000000003</v>
      </c>
      <c r="L42" s="4">
        <v>0.11978819</v>
      </c>
      <c r="M42" s="4">
        <v>1.7359695900000001</v>
      </c>
      <c r="N42" s="4">
        <v>30.5417709</v>
      </c>
      <c r="O42" s="2">
        <v>2</v>
      </c>
      <c r="P42" s="4">
        <v>4.6448597899999999</v>
      </c>
      <c r="Q42" s="2">
        <v>0</v>
      </c>
      <c r="R42" s="4">
        <v>4.6448597899999999</v>
      </c>
      <c r="S42" s="2">
        <v>31.3302555</v>
      </c>
      <c r="T42" s="2">
        <v>30.5417709</v>
      </c>
      <c r="U42" s="2">
        <v>31.388032899999999</v>
      </c>
      <c r="V42" s="2">
        <v>500.00924700000002</v>
      </c>
      <c r="W42" s="2">
        <v>499.12158199999999</v>
      </c>
      <c r="X42" s="2">
        <v>26.952230499999999</v>
      </c>
      <c r="Y42" s="2">
        <v>26.998851800000001</v>
      </c>
      <c r="Z42" s="2">
        <v>57.739047999999997</v>
      </c>
      <c r="AA42" s="2">
        <v>57.838920600000002</v>
      </c>
      <c r="AB42" s="2">
        <v>500.003174</v>
      </c>
      <c r="AC42" s="2">
        <v>114.123482</v>
      </c>
      <c r="AD42" s="2">
        <v>7.5554419999999997E-2</v>
      </c>
      <c r="AE42" s="2">
        <v>98.480934099999999</v>
      </c>
      <c r="AF42" s="2">
        <v>-2.2454467</v>
      </c>
      <c r="AG42" s="2">
        <v>0.22214376999999999</v>
      </c>
      <c r="AH42" s="2">
        <v>3.603191E-2</v>
      </c>
      <c r="AI42" s="2">
        <v>5.4007200000000003E-3</v>
      </c>
      <c r="AJ42" s="2">
        <v>1.420048E-2</v>
      </c>
      <c r="AK42" s="2">
        <v>2.9791000000000002E-3</v>
      </c>
      <c r="AL42" s="2">
        <v>0.25</v>
      </c>
      <c r="AM42" s="2">
        <v>-1.3551401999999999</v>
      </c>
      <c r="AN42" s="2">
        <v>7.3551402100000001</v>
      </c>
      <c r="AO42" s="2">
        <v>1</v>
      </c>
      <c r="AP42" s="2">
        <v>0</v>
      </c>
      <c r="AQ42" s="2">
        <v>0.16</v>
      </c>
      <c r="AR42" s="2">
        <v>111115</v>
      </c>
      <c r="AS42" s="4">
        <v>2.5000158699999999</v>
      </c>
      <c r="AT42" s="4">
        <v>1.1979E-4</v>
      </c>
      <c r="AU42" s="4">
        <v>303.69177100000002</v>
      </c>
      <c r="AV42" s="4">
        <v>304.480256</v>
      </c>
      <c r="AW42" s="4">
        <v>18.259756700000001</v>
      </c>
      <c r="AX42" s="4">
        <v>8.5837750000000004E-2</v>
      </c>
      <c r="AY42" s="4">
        <v>4.3948417299999996</v>
      </c>
      <c r="AZ42" s="4">
        <v>44.626320499999999</v>
      </c>
      <c r="BA42" s="4">
        <v>17.627468700000001</v>
      </c>
      <c r="BB42" s="4">
        <v>30.936013200000001</v>
      </c>
      <c r="BC42" s="4">
        <v>4.4949452599999997</v>
      </c>
      <c r="BD42" s="4">
        <v>6.5521800000000003E-3</v>
      </c>
      <c r="BE42" s="4">
        <v>2.6588721400000002</v>
      </c>
      <c r="BF42" s="4">
        <v>1.83607312</v>
      </c>
      <c r="BG42" s="4">
        <v>4.0959400000000002E-3</v>
      </c>
      <c r="BH42" s="4">
        <v>-3.4339255</v>
      </c>
      <c r="BI42" s="4">
        <v>-6.9860599999999995E-2</v>
      </c>
      <c r="BJ42" s="4">
        <v>59.090482799999997</v>
      </c>
      <c r="BK42" s="4">
        <v>498.49396899999999</v>
      </c>
      <c r="BL42" s="4">
        <v>2.5596899999999999E-3</v>
      </c>
    </row>
    <row r="43" spans="1:64" x14ac:dyDescent="0.2">
      <c r="A43" s="2">
        <v>46</v>
      </c>
      <c r="B43" s="3">
        <v>0.61729166666666668</v>
      </c>
      <c r="C43" s="2">
        <v>20</v>
      </c>
      <c r="D43" s="2">
        <v>42</v>
      </c>
      <c r="E43" s="2" t="s">
        <v>166</v>
      </c>
      <c r="F43" s="2" t="s">
        <v>85</v>
      </c>
      <c r="G43" s="2">
        <v>5716</v>
      </c>
      <c r="H43" s="2">
        <v>0</v>
      </c>
      <c r="I43" s="4">
        <v>2.7208710000000001E-2</v>
      </c>
      <c r="J43" s="4">
        <v>1.9200149999999999E-2</v>
      </c>
      <c r="K43" s="4">
        <v>483.25523500000003</v>
      </c>
      <c r="L43" s="4">
        <v>0.35209530999999999</v>
      </c>
      <c r="M43" s="4">
        <v>1.7480836</v>
      </c>
      <c r="N43" s="4">
        <v>30.648141899999999</v>
      </c>
      <c r="O43" s="2">
        <v>2</v>
      </c>
      <c r="P43" s="4">
        <v>4.6448597899999999</v>
      </c>
      <c r="Q43" s="2">
        <v>0</v>
      </c>
      <c r="R43" s="4">
        <v>4.6448597899999999</v>
      </c>
      <c r="S43" s="2">
        <v>31.348676699999999</v>
      </c>
      <c r="T43" s="2">
        <v>30.648141899999999</v>
      </c>
      <c r="U43" s="2">
        <v>31.3964119</v>
      </c>
      <c r="V43" s="2">
        <v>500.08795199999997</v>
      </c>
      <c r="W43" s="2">
        <v>500.00665300000003</v>
      </c>
      <c r="X43" s="2">
        <v>27.011341099999999</v>
      </c>
      <c r="Y43" s="2">
        <v>27.148347900000001</v>
      </c>
      <c r="Z43" s="2">
        <v>57.804637900000003</v>
      </c>
      <c r="AA43" s="2">
        <v>58.0978317</v>
      </c>
      <c r="AB43" s="2">
        <v>500.02862499999998</v>
      </c>
      <c r="AC43" s="2">
        <v>114.271057</v>
      </c>
      <c r="AD43" s="2">
        <v>4.820646E-2</v>
      </c>
      <c r="AE43" s="2">
        <v>98.480171200000001</v>
      </c>
      <c r="AF43" s="2">
        <v>-2.2398511999999999</v>
      </c>
      <c r="AG43" s="2">
        <v>0.22306187</v>
      </c>
      <c r="AH43" s="2">
        <v>7.6111970000000001E-2</v>
      </c>
      <c r="AI43" s="2">
        <v>3.8908100000000002E-3</v>
      </c>
      <c r="AJ43" s="2">
        <v>6.9875119999999999E-2</v>
      </c>
      <c r="AK43" s="2">
        <v>2.3580099999999998E-3</v>
      </c>
      <c r="AL43" s="2">
        <v>0.5</v>
      </c>
      <c r="AM43" s="2">
        <v>-1.3551401999999999</v>
      </c>
      <c r="AN43" s="2">
        <v>7.3551402100000001</v>
      </c>
      <c r="AO43" s="2">
        <v>1</v>
      </c>
      <c r="AP43" s="2">
        <v>0</v>
      </c>
      <c r="AQ43" s="2">
        <v>0.16</v>
      </c>
      <c r="AR43" s="2">
        <v>111115</v>
      </c>
      <c r="AS43" s="4">
        <v>2.5001431300000001</v>
      </c>
      <c r="AT43" s="4">
        <v>3.5209999999999999E-4</v>
      </c>
      <c r="AU43" s="4">
        <v>303.79814199999998</v>
      </c>
      <c r="AV43" s="4">
        <v>304.49867699999999</v>
      </c>
      <c r="AW43" s="4">
        <v>18.2833687</v>
      </c>
      <c r="AX43" s="4">
        <v>4.2855520000000001E-2</v>
      </c>
      <c r="AY43" s="4">
        <v>4.4216575499999999</v>
      </c>
      <c r="AZ43" s="4">
        <v>44.8989628</v>
      </c>
      <c r="BA43" s="4">
        <v>17.750615</v>
      </c>
      <c r="BB43" s="4">
        <v>30.998409299999999</v>
      </c>
      <c r="BC43" s="4">
        <v>4.5109691500000002</v>
      </c>
      <c r="BD43" s="4">
        <v>1.9121119999999998E-2</v>
      </c>
      <c r="BE43" s="4">
        <v>2.6735739399999998</v>
      </c>
      <c r="BF43" s="4">
        <v>1.8373952</v>
      </c>
      <c r="BG43" s="4">
        <v>1.195777E-2</v>
      </c>
      <c r="BH43" s="4">
        <v>47.5910583</v>
      </c>
      <c r="BI43" s="4">
        <v>0.96649761000000001</v>
      </c>
      <c r="BJ43" s="4">
        <v>59.156852399999998</v>
      </c>
      <c r="BK43" s="4">
        <v>499.99874499999999</v>
      </c>
      <c r="BL43" s="5">
        <v>3.2191999999999999E-5</v>
      </c>
    </row>
    <row r="44" spans="1:64" x14ac:dyDescent="0.2">
      <c r="A44" s="2">
        <v>47</v>
      </c>
      <c r="B44" s="3">
        <v>0.61773148148148149</v>
      </c>
      <c r="C44" s="2">
        <v>20</v>
      </c>
      <c r="D44" s="2">
        <v>42</v>
      </c>
      <c r="E44" s="2" t="s">
        <v>166</v>
      </c>
      <c r="F44" s="2" t="s">
        <v>85</v>
      </c>
      <c r="G44" s="2">
        <v>5753</v>
      </c>
      <c r="H44" s="2">
        <v>0</v>
      </c>
      <c r="I44" s="4">
        <v>1.38178337</v>
      </c>
      <c r="J44" s="4">
        <v>2.5241059999999999E-2</v>
      </c>
      <c r="K44" s="4">
        <v>398.27228300000002</v>
      </c>
      <c r="L44" s="4">
        <v>0.46219135</v>
      </c>
      <c r="M44" s="4">
        <v>1.7476265499999999</v>
      </c>
      <c r="N44" s="4">
        <v>30.6776886</v>
      </c>
      <c r="O44" s="2">
        <v>2</v>
      </c>
      <c r="P44" s="4">
        <v>4.6448597899999999</v>
      </c>
      <c r="Q44" s="2">
        <v>0</v>
      </c>
      <c r="R44" s="4">
        <v>4.6448597899999999</v>
      </c>
      <c r="S44" s="2">
        <v>31.3829517</v>
      </c>
      <c r="T44" s="2">
        <v>30.6776886</v>
      </c>
      <c r="U44" s="2">
        <v>31.429964099999999</v>
      </c>
      <c r="V44" s="2">
        <v>500.12667800000003</v>
      </c>
      <c r="W44" s="2">
        <v>499.48165899999998</v>
      </c>
      <c r="X44" s="2">
        <v>27.048994100000002</v>
      </c>
      <c r="Y44" s="2">
        <v>27.2288265</v>
      </c>
      <c r="Z44" s="2">
        <v>57.772613499999999</v>
      </c>
      <c r="AA44" s="2">
        <v>58.156711600000001</v>
      </c>
      <c r="AB44" s="2">
        <v>500.02810699999998</v>
      </c>
      <c r="AC44" s="2">
        <v>114.140869</v>
      </c>
      <c r="AD44" s="2">
        <v>2.944478E-2</v>
      </c>
      <c r="AE44" s="2">
        <v>98.480369600000003</v>
      </c>
      <c r="AF44" s="2">
        <v>-2.2145369000000001</v>
      </c>
      <c r="AG44" s="2">
        <v>0.22289888999999999</v>
      </c>
      <c r="AH44" s="2">
        <v>8.7124439999999997E-2</v>
      </c>
      <c r="AI44" s="2">
        <v>2.3035400000000002E-3</v>
      </c>
      <c r="AJ44" s="2">
        <v>9.7627619999999998E-2</v>
      </c>
      <c r="AK44" s="2">
        <v>1.3674900000000001E-3</v>
      </c>
      <c r="AL44" s="2">
        <v>0.75</v>
      </c>
      <c r="AM44" s="2">
        <v>-1.3551401999999999</v>
      </c>
      <c r="AN44" s="2">
        <v>7.3551402100000001</v>
      </c>
      <c r="AO44" s="2">
        <v>1</v>
      </c>
      <c r="AP44" s="2">
        <v>0</v>
      </c>
      <c r="AQ44" s="2">
        <v>0.16</v>
      </c>
      <c r="AR44" s="2">
        <v>111115</v>
      </c>
      <c r="AS44" s="4">
        <v>2.5001405299999999</v>
      </c>
      <c r="AT44" s="4">
        <v>4.6219000000000002E-4</v>
      </c>
      <c r="AU44" s="4">
        <v>303.82768900000002</v>
      </c>
      <c r="AV44" s="4">
        <v>304.53295200000002</v>
      </c>
      <c r="AW44" s="4">
        <v>18.2625387</v>
      </c>
      <c r="AX44" s="4">
        <v>2.450807E-2</v>
      </c>
      <c r="AY44" s="4">
        <v>4.4291314499999999</v>
      </c>
      <c r="AZ44" s="4">
        <v>44.974764700000001</v>
      </c>
      <c r="BA44" s="4">
        <v>17.745938200000001</v>
      </c>
      <c r="BB44" s="4">
        <v>31.030320199999998</v>
      </c>
      <c r="BC44" s="4">
        <v>4.5191833700000004</v>
      </c>
      <c r="BD44" s="4">
        <v>2.5104640000000001E-2</v>
      </c>
      <c r="BE44" s="4">
        <v>2.6815049000000002</v>
      </c>
      <c r="BF44" s="4">
        <v>1.8376784799999999</v>
      </c>
      <c r="BG44" s="4">
        <v>1.5702600000000001E-2</v>
      </c>
      <c r="BH44" s="4">
        <v>39.222001599999999</v>
      </c>
      <c r="BI44" s="4">
        <v>0.79737119000000001</v>
      </c>
      <c r="BJ44" s="4">
        <v>59.285862199999997</v>
      </c>
      <c r="BK44" s="4">
        <v>499.08005200000002</v>
      </c>
      <c r="BL44" s="4">
        <v>1.64142E-3</v>
      </c>
    </row>
    <row r="45" spans="1:64" x14ac:dyDescent="0.2">
      <c r="A45" s="2">
        <v>48</v>
      </c>
      <c r="B45" s="3">
        <v>0.61928240740740736</v>
      </c>
      <c r="C45" s="2">
        <v>0</v>
      </c>
      <c r="D45" s="2">
        <v>43</v>
      </c>
      <c r="E45" s="2" t="s">
        <v>180</v>
      </c>
      <c r="F45" s="2" t="s">
        <v>85</v>
      </c>
      <c r="G45" s="2">
        <v>5887</v>
      </c>
      <c r="H45" s="2">
        <v>0</v>
      </c>
      <c r="I45" s="4">
        <v>1.8124619799999999</v>
      </c>
      <c r="J45" s="4">
        <v>2.4212810000000001E-2</v>
      </c>
      <c r="K45" s="4">
        <v>365.94362999999998</v>
      </c>
      <c r="L45" s="4">
        <v>0.44985154999999999</v>
      </c>
      <c r="M45" s="4">
        <v>1.7726007800000001</v>
      </c>
      <c r="N45" s="4">
        <v>30.764255500000001</v>
      </c>
      <c r="O45" s="2">
        <v>2</v>
      </c>
      <c r="P45" s="4">
        <v>4.6448597899999999</v>
      </c>
      <c r="Q45" s="2">
        <v>0</v>
      </c>
      <c r="R45" s="4">
        <v>4.6448597899999999</v>
      </c>
      <c r="S45" s="2">
        <v>31.409223600000001</v>
      </c>
      <c r="T45" s="2">
        <v>30.764255500000001</v>
      </c>
      <c r="U45" s="2">
        <v>31.438627199999999</v>
      </c>
      <c r="V45" s="2">
        <v>499.97747800000002</v>
      </c>
      <c r="W45" s="2">
        <v>499.162689</v>
      </c>
      <c r="X45" s="2">
        <v>27.023698799999998</v>
      </c>
      <c r="Y45" s="2">
        <v>27.198741900000002</v>
      </c>
      <c r="Z45" s="2">
        <v>57.631359099999997</v>
      </c>
      <c r="AA45" s="2">
        <v>58.004657700000003</v>
      </c>
      <c r="AB45" s="2">
        <v>500.00958300000002</v>
      </c>
      <c r="AC45" s="2">
        <v>114.017899</v>
      </c>
      <c r="AD45" s="2">
        <v>3.2671329999999998E-2</v>
      </c>
      <c r="AE45" s="2">
        <v>98.478500400000001</v>
      </c>
      <c r="AF45" s="2">
        <v>-2.0793777000000002</v>
      </c>
      <c r="AG45" s="2">
        <v>0.22669995000000001</v>
      </c>
      <c r="AH45" s="2">
        <v>7.8863669999999997E-2</v>
      </c>
      <c r="AI45" s="2">
        <v>3.1775200000000001E-3</v>
      </c>
      <c r="AJ45" s="2">
        <v>3.2473439999999999E-2</v>
      </c>
      <c r="AK45" s="2">
        <v>1.08314E-3</v>
      </c>
      <c r="AL45" s="2">
        <v>0.75</v>
      </c>
      <c r="AM45" s="2">
        <v>-1.3551401999999999</v>
      </c>
      <c r="AN45" s="2">
        <v>7.3551402100000001</v>
      </c>
      <c r="AO45" s="2">
        <v>1</v>
      </c>
      <c r="AP45" s="2">
        <v>0</v>
      </c>
      <c r="AQ45" s="2">
        <v>0.16</v>
      </c>
      <c r="AR45" s="2">
        <v>111115</v>
      </c>
      <c r="AS45" s="4">
        <v>2.5000479100000002</v>
      </c>
      <c r="AT45" s="4">
        <v>4.4985000000000001E-4</v>
      </c>
      <c r="AU45" s="4">
        <v>303.91425600000002</v>
      </c>
      <c r="AV45" s="4">
        <v>304.55922399999997</v>
      </c>
      <c r="AW45" s="4">
        <v>18.242863400000001</v>
      </c>
      <c r="AX45" s="4">
        <v>2.3736090000000001E-2</v>
      </c>
      <c r="AY45" s="4">
        <v>4.4510921000000003</v>
      </c>
      <c r="AZ45" s="4">
        <v>45.198617800000001</v>
      </c>
      <c r="BA45" s="4">
        <v>17.999875899999999</v>
      </c>
      <c r="BB45" s="4">
        <v>31.0867395</v>
      </c>
      <c r="BC45" s="4">
        <v>4.5337382499999999</v>
      </c>
      <c r="BD45" s="4">
        <v>2.4087250000000001E-2</v>
      </c>
      <c r="BE45" s="4">
        <v>2.67849132</v>
      </c>
      <c r="BF45" s="4">
        <v>1.8552469300000001</v>
      </c>
      <c r="BG45" s="4">
        <v>1.5065759999999999E-2</v>
      </c>
      <c r="BH45" s="4">
        <v>36.037579899999997</v>
      </c>
      <c r="BI45" s="4">
        <v>0.73311495000000004</v>
      </c>
      <c r="BJ45" s="4">
        <v>58.894605400000003</v>
      </c>
      <c r="BK45" s="4">
        <v>498.63590799999997</v>
      </c>
      <c r="BL45" s="4">
        <v>2.14072E-3</v>
      </c>
    </row>
    <row r="46" spans="1:64" x14ac:dyDescent="0.2">
      <c r="A46" s="2">
        <v>49</v>
      </c>
      <c r="B46" s="3">
        <v>0.62085648148148154</v>
      </c>
      <c r="C46" s="2">
        <v>10</v>
      </c>
      <c r="D46" s="2">
        <v>44</v>
      </c>
      <c r="E46" s="2" t="s">
        <v>180</v>
      </c>
      <c r="F46" s="2" t="s">
        <v>85</v>
      </c>
      <c r="G46" s="2">
        <v>6024.5</v>
      </c>
      <c r="H46" s="2">
        <v>0</v>
      </c>
      <c r="I46" s="4">
        <v>1.78141196</v>
      </c>
      <c r="J46" s="4">
        <v>4.4840720000000001E-2</v>
      </c>
      <c r="K46" s="4">
        <v>421.57877999999999</v>
      </c>
      <c r="L46" s="4">
        <v>0.81474281000000004</v>
      </c>
      <c r="M46" s="4">
        <v>1.74145438</v>
      </c>
      <c r="N46" s="4">
        <v>30.649541899999999</v>
      </c>
      <c r="O46" s="2">
        <v>2</v>
      </c>
      <c r="P46" s="4">
        <v>4.6448597899999999</v>
      </c>
      <c r="Q46" s="2">
        <v>0</v>
      </c>
      <c r="R46" s="4">
        <v>4.6448597899999999</v>
      </c>
      <c r="S46" s="2">
        <v>31.3565617</v>
      </c>
      <c r="T46" s="2">
        <v>30.649541899999999</v>
      </c>
      <c r="U46" s="2">
        <v>31.400844599999999</v>
      </c>
      <c r="V46" s="2">
        <v>500.03781099999998</v>
      </c>
      <c r="W46" s="2">
        <v>499.162598</v>
      </c>
      <c r="X46" s="2">
        <v>26.902647000000002</v>
      </c>
      <c r="Y46" s="2">
        <v>27.219663600000001</v>
      </c>
      <c r="Z46" s="2">
        <v>57.5453568</v>
      </c>
      <c r="AA46" s="2">
        <v>58.223464999999997</v>
      </c>
      <c r="AB46" s="2">
        <v>500.01531999999997</v>
      </c>
      <c r="AC46" s="2">
        <v>114.00466900000001</v>
      </c>
      <c r="AD46" s="2">
        <v>4.9114539999999998E-2</v>
      </c>
      <c r="AE46" s="2">
        <v>98.478698699999995</v>
      </c>
      <c r="AF46" s="2">
        <v>-2.0099057999999999</v>
      </c>
      <c r="AG46" s="2">
        <v>0.22456142000000001</v>
      </c>
      <c r="AH46" s="2">
        <v>5.1934429999999997E-2</v>
      </c>
      <c r="AI46" s="2">
        <v>6.5156600000000004E-3</v>
      </c>
      <c r="AJ46" s="2">
        <v>5.0406970000000002E-2</v>
      </c>
      <c r="AK46" s="2">
        <v>8.1676700000000001E-3</v>
      </c>
      <c r="AL46" s="2">
        <v>0.5</v>
      </c>
      <c r="AM46" s="2">
        <v>-1.3551401999999999</v>
      </c>
      <c r="AN46" s="2">
        <v>7.3551402100000001</v>
      </c>
      <c r="AO46" s="2">
        <v>1</v>
      </c>
      <c r="AP46" s="2">
        <v>0</v>
      </c>
      <c r="AQ46" s="2">
        <v>0.16</v>
      </c>
      <c r="AR46" s="2">
        <v>111115</v>
      </c>
      <c r="AS46" s="4">
        <v>2.5000765999999999</v>
      </c>
      <c r="AT46" s="4">
        <v>8.1474E-4</v>
      </c>
      <c r="AU46" s="4">
        <v>303.79954199999997</v>
      </c>
      <c r="AV46" s="4">
        <v>304.50656199999997</v>
      </c>
      <c r="AW46" s="4">
        <v>18.240746699999999</v>
      </c>
      <c r="AX46" s="4">
        <v>-3.47318E-2</v>
      </c>
      <c r="AY46" s="4">
        <v>4.4220114300000004</v>
      </c>
      <c r="AZ46" s="4">
        <v>44.903227700000002</v>
      </c>
      <c r="BA46" s="4">
        <v>17.683564000000001</v>
      </c>
      <c r="BB46" s="4">
        <v>31.003051800000001</v>
      </c>
      <c r="BC46" s="4">
        <v>4.5121633699999997</v>
      </c>
      <c r="BD46" s="4">
        <v>4.4411979999999997E-2</v>
      </c>
      <c r="BE46" s="4">
        <v>2.68055705</v>
      </c>
      <c r="BF46" s="4">
        <v>1.83160631</v>
      </c>
      <c r="BG46" s="4">
        <v>2.7795690000000001E-2</v>
      </c>
      <c r="BH46" s="4">
        <v>41.516529599999998</v>
      </c>
      <c r="BI46" s="4">
        <v>0.84457205000000002</v>
      </c>
      <c r="BJ46" s="4">
        <v>59.535853099999997</v>
      </c>
      <c r="BK46" s="4">
        <v>498.64484099999999</v>
      </c>
      <c r="BL46" s="4">
        <v>2.12692E-3</v>
      </c>
    </row>
    <row r="47" spans="1:64" x14ac:dyDescent="0.2">
      <c r="A47" s="2">
        <v>51</v>
      </c>
      <c r="B47" s="3">
        <v>0.62277777777777776</v>
      </c>
      <c r="C47" s="2">
        <v>20</v>
      </c>
      <c r="D47" s="2">
        <v>45</v>
      </c>
      <c r="E47" s="2" t="s">
        <v>180</v>
      </c>
      <c r="F47" s="2" t="s">
        <v>85</v>
      </c>
      <c r="G47" s="2">
        <v>6189</v>
      </c>
      <c r="H47" s="2">
        <v>0</v>
      </c>
      <c r="I47" s="4">
        <v>1.39899353</v>
      </c>
      <c r="J47" s="4">
        <v>5.7487500000000004E-3</v>
      </c>
      <c r="K47" s="4">
        <v>100.772128</v>
      </c>
      <c r="L47" s="4">
        <v>0.10651940999999999</v>
      </c>
      <c r="M47" s="4">
        <v>1.76170772</v>
      </c>
      <c r="N47" s="4">
        <v>30.5627098</v>
      </c>
      <c r="O47" s="2">
        <v>2</v>
      </c>
      <c r="P47" s="4">
        <v>4.6448597899999999</v>
      </c>
      <c r="Q47" s="2">
        <v>0</v>
      </c>
      <c r="R47" s="4">
        <v>4.6448597899999999</v>
      </c>
      <c r="S47" s="2">
        <v>31.280223800000002</v>
      </c>
      <c r="T47" s="2">
        <v>30.5627098</v>
      </c>
      <c r="U47" s="2">
        <v>31.367050200000001</v>
      </c>
      <c r="V47" s="2">
        <v>500.042419</v>
      </c>
      <c r="W47" s="2">
        <v>499.46154799999999</v>
      </c>
      <c r="X47" s="2">
        <v>26.749946600000001</v>
      </c>
      <c r="Y47" s="2">
        <v>26.791412399999999</v>
      </c>
      <c r="Z47" s="2">
        <v>57.468128200000002</v>
      </c>
      <c r="AA47" s="2">
        <v>57.557205199999999</v>
      </c>
      <c r="AB47" s="2">
        <v>500.00582900000001</v>
      </c>
      <c r="AC47" s="2">
        <v>114.31682600000001</v>
      </c>
      <c r="AD47" s="2">
        <v>3.2456500000000001E-3</v>
      </c>
      <c r="AE47" s="2">
        <v>98.479370099999997</v>
      </c>
      <c r="AF47" s="2">
        <v>-2.0979643000000001</v>
      </c>
      <c r="AG47" s="2">
        <v>0.22638036</v>
      </c>
      <c r="AH47" s="2">
        <v>0.16057231999999999</v>
      </c>
      <c r="AI47" s="2">
        <v>3.1235600000000001E-3</v>
      </c>
      <c r="AJ47" s="2">
        <v>9.7677589999999995E-2</v>
      </c>
      <c r="AK47" s="2">
        <v>3.0482600000000001E-3</v>
      </c>
      <c r="AL47" s="2">
        <v>0.25</v>
      </c>
      <c r="AM47" s="2">
        <v>-1.3551401999999999</v>
      </c>
      <c r="AN47" s="2">
        <v>7.3551402100000001</v>
      </c>
      <c r="AO47" s="2">
        <v>1</v>
      </c>
      <c r="AP47" s="2">
        <v>0</v>
      </c>
      <c r="AQ47" s="2">
        <v>0.16</v>
      </c>
      <c r="AR47" s="2">
        <v>111115</v>
      </c>
      <c r="AS47" s="4">
        <v>2.5000291400000001</v>
      </c>
      <c r="AT47" s="4">
        <v>1.0652E-4</v>
      </c>
      <c r="AU47" s="4">
        <v>303.71271000000002</v>
      </c>
      <c r="AV47" s="4">
        <v>304.43022400000001</v>
      </c>
      <c r="AW47" s="4">
        <v>18.2906917</v>
      </c>
      <c r="AX47" s="4">
        <v>8.4903179999999995E-2</v>
      </c>
      <c r="AY47" s="4">
        <v>4.4001091299999997</v>
      </c>
      <c r="AZ47" s="4">
        <v>44.680516599999997</v>
      </c>
      <c r="BA47" s="4">
        <v>17.8891043</v>
      </c>
      <c r="BB47" s="4">
        <v>30.921466800000001</v>
      </c>
      <c r="BC47" s="4">
        <v>4.4912167500000004</v>
      </c>
      <c r="BD47" s="4">
        <v>5.7416400000000001E-3</v>
      </c>
      <c r="BE47" s="4">
        <v>2.6384014100000002</v>
      </c>
      <c r="BF47" s="4">
        <v>1.8528153300000001</v>
      </c>
      <c r="BG47" s="4">
        <v>3.5891600000000001E-3</v>
      </c>
      <c r="BH47" s="4">
        <v>9.9239756700000008</v>
      </c>
      <c r="BI47" s="4">
        <v>0.20176152999999999</v>
      </c>
      <c r="BJ47" s="4">
        <v>58.5296916</v>
      </c>
      <c r="BK47" s="4">
        <v>499.05493899999999</v>
      </c>
      <c r="BL47" s="4">
        <v>1.6407500000000001E-3</v>
      </c>
    </row>
    <row r="48" spans="1:64" x14ac:dyDescent="0.2">
      <c r="A48" s="2">
        <v>52</v>
      </c>
      <c r="B48" s="3">
        <v>0.62402777777777774</v>
      </c>
      <c r="C48" s="2">
        <v>0</v>
      </c>
      <c r="D48" s="2">
        <v>46</v>
      </c>
      <c r="E48" s="2" t="s">
        <v>180</v>
      </c>
      <c r="F48" s="2" t="s">
        <v>85</v>
      </c>
      <c r="G48" s="2">
        <v>6297</v>
      </c>
      <c r="H48" s="2">
        <v>0</v>
      </c>
      <c r="I48" s="4">
        <v>0.40115317</v>
      </c>
      <c r="J48" s="4">
        <v>4.0102470000000001E-2</v>
      </c>
      <c r="K48" s="4">
        <v>469.726384</v>
      </c>
      <c r="L48" s="4">
        <v>0.70802827999999995</v>
      </c>
      <c r="M48" s="4">
        <v>1.6915957500000001</v>
      </c>
      <c r="N48" s="4">
        <v>30.292476700000002</v>
      </c>
      <c r="O48" s="2">
        <v>2</v>
      </c>
      <c r="P48" s="4">
        <v>4.6448597899999999</v>
      </c>
      <c r="Q48" s="2">
        <v>0</v>
      </c>
      <c r="R48" s="4">
        <v>4.6448597899999999</v>
      </c>
      <c r="S48" s="2">
        <v>31.094928700000001</v>
      </c>
      <c r="T48" s="2">
        <v>30.292476700000002</v>
      </c>
      <c r="U48" s="2">
        <v>31.211349500000001</v>
      </c>
      <c r="V48" s="2">
        <v>499.94476300000002</v>
      </c>
      <c r="W48" s="2">
        <v>499.64279199999999</v>
      </c>
      <c r="X48" s="2">
        <v>26.5420856</v>
      </c>
      <c r="Y48" s="2">
        <v>26.8177071</v>
      </c>
      <c r="Z48" s="2">
        <v>57.625560800000002</v>
      </c>
      <c r="AA48" s="2">
        <v>58.223960900000002</v>
      </c>
      <c r="AB48" s="2">
        <v>499.99060100000003</v>
      </c>
      <c r="AC48" s="2">
        <v>114.720268</v>
      </c>
      <c r="AD48" s="2">
        <v>8.7238629999999998E-2</v>
      </c>
      <c r="AE48" s="2">
        <v>98.4779968</v>
      </c>
      <c r="AF48" s="2">
        <v>-2.1202238000000002</v>
      </c>
      <c r="AG48" s="2">
        <v>0.22573692000000001</v>
      </c>
      <c r="AH48" s="2">
        <v>8.4478800000000007E-2</v>
      </c>
      <c r="AI48" s="2">
        <v>6.5989799999999999E-3</v>
      </c>
      <c r="AJ48" s="2">
        <v>9.6505049999999995E-2</v>
      </c>
      <c r="AK48" s="2">
        <v>6.4100900000000002E-3</v>
      </c>
      <c r="AL48" s="2">
        <v>0.5</v>
      </c>
      <c r="AM48" s="2">
        <v>-1.3551401999999999</v>
      </c>
      <c r="AN48" s="2">
        <v>7.3551402100000001</v>
      </c>
      <c r="AO48" s="2">
        <v>1</v>
      </c>
      <c r="AP48" s="2">
        <v>0</v>
      </c>
      <c r="AQ48" s="2">
        <v>0.16</v>
      </c>
      <c r="AR48" s="2">
        <v>111115</v>
      </c>
      <c r="AS48" s="4">
        <v>2.4999530000000001</v>
      </c>
      <c r="AT48" s="4">
        <v>7.0803000000000001E-4</v>
      </c>
      <c r="AU48" s="4">
        <v>303.442477</v>
      </c>
      <c r="AV48" s="4">
        <v>304.24492900000001</v>
      </c>
      <c r="AW48" s="4">
        <v>18.355242499999999</v>
      </c>
      <c r="AX48" s="4">
        <v>-1.20742E-2</v>
      </c>
      <c r="AY48" s="4">
        <v>4.3325498199999997</v>
      </c>
      <c r="AZ48" s="4">
        <v>43.995105100000004</v>
      </c>
      <c r="BA48" s="4">
        <v>17.177398</v>
      </c>
      <c r="BB48" s="4">
        <v>30.693702699999999</v>
      </c>
      <c r="BC48" s="4">
        <v>4.4331868400000003</v>
      </c>
      <c r="BD48" s="4">
        <v>3.9759200000000001E-2</v>
      </c>
      <c r="BE48" s="4">
        <v>2.6409540699999998</v>
      </c>
      <c r="BF48" s="4">
        <v>1.79223277</v>
      </c>
      <c r="BG48" s="4">
        <v>2.488011E-2</v>
      </c>
      <c r="BH48" s="4">
        <v>46.2577134</v>
      </c>
      <c r="BI48" s="4">
        <v>0.94012441000000002</v>
      </c>
      <c r="BJ48" s="4">
        <v>59.8694457</v>
      </c>
      <c r="BK48" s="4">
        <v>499.52619900000002</v>
      </c>
      <c r="BL48" s="4">
        <v>4.8078999999999998E-4</v>
      </c>
    </row>
    <row r="49" spans="1:64" x14ac:dyDescent="0.2">
      <c r="A49" s="2">
        <v>53</v>
      </c>
      <c r="B49" s="3">
        <v>0.62542824074074077</v>
      </c>
      <c r="C49" s="2">
        <v>10</v>
      </c>
      <c r="D49" s="2">
        <v>47</v>
      </c>
      <c r="E49" s="2" t="s">
        <v>180</v>
      </c>
      <c r="F49" s="2" t="s">
        <v>85</v>
      </c>
      <c r="G49" s="2">
        <v>6418</v>
      </c>
      <c r="H49" s="2">
        <v>0</v>
      </c>
      <c r="I49" s="4">
        <v>2.3293245699999998</v>
      </c>
      <c r="J49" s="4">
        <v>2.4461630000000002E-2</v>
      </c>
      <c r="K49" s="4">
        <v>334.07340299999998</v>
      </c>
      <c r="L49" s="4">
        <v>0.43504061999999999</v>
      </c>
      <c r="M49" s="4">
        <v>1.6988128899999999</v>
      </c>
      <c r="N49" s="4">
        <v>30.188337300000001</v>
      </c>
      <c r="O49" s="2">
        <v>2</v>
      </c>
      <c r="P49" s="4">
        <v>4.6448597899999999</v>
      </c>
      <c r="Q49" s="2">
        <v>0</v>
      </c>
      <c r="R49" s="4">
        <v>4.6448597899999999</v>
      </c>
      <c r="S49" s="2">
        <v>30.914699599999999</v>
      </c>
      <c r="T49" s="2">
        <v>30.188337300000001</v>
      </c>
      <c r="U49" s="2">
        <v>31.0369797</v>
      </c>
      <c r="V49" s="2">
        <v>500.043274</v>
      </c>
      <c r="W49" s="2">
        <v>499.02468900000002</v>
      </c>
      <c r="X49" s="2">
        <v>26.312973</v>
      </c>
      <c r="Y49" s="2">
        <v>26.4823837</v>
      </c>
      <c r="Z49" s="2">
        <v>57.718467699999998</v>
      </c>
      <c r="AA49" s="2">
        <v>58.090076400000001</v>
      </c>
      <c r="AB49" s="2">
        <v>499.991669</v>
      </c>
      <c r="AC49" s="2">
        <v>114.60092899999999</v>
      </c>
      <c r="AD49" s="2">
        <v>0.10433081</v>
      </c>
      <c r="AE49" s="2">
        <v>98.478447000000003</v>
      </c>
      <c r="AF49" s="2">
        <v>-2.2316220000000002</v>
      </c>
      <c r="AG49" s="2">
        <v>0.2233676</v>
      </c>
      <c r="AH49" s="2">
        <v>4.095932E-2</v>
      </c>
      <c r="AI49" s="2">
        <v>6.1762900000000001E-3</v>
      </c>
      <c r="AJ49" s="2">
        <v>4.7086790000000003E-2</v>
      </c>
      <c r="AK49" s="2">
        <v>3.5005000000000001E-3</v>
      </c>
      <c r="AL49" s="2">
        <v>0.75</v>
      </c>
      <c r="AM49" s="2">
        <v>-1.3551401999999999</v>
      </c>
      <c r="AN49" s="2">
        <v>7.3551402100000001</v>
      </c>
      <c r="AO49" s="2">
        <v>1</v>
      </c>
      <c r="AP49" s="2">
        <v>0</v>
      </c>
      <c r="AQ49" s="2">
        <v>0.16</v>
      </c>
      <c r="AR49" s="2">
        <v>111115</v>
      </c>
      <c r="AS49" s="4">
        <v>2.4999583400000001</v>
      </c>
      <c r="AT49" s="4">
        <v>4.3503999999999998E-4</v>
      </c>
      <c r="AU49" s="4">
        <v>303.33833700000002</v>
      </c>
      <c r="AV49" s="4">
        <v>304.06470000000002</v>
      </c>
      <c r="AW49" s="4">
        <v>18.336148300000001</v>
      </c>
      <c r="AX49" s="4">
        <v>3.0173120000000001E-2</v>
      </c>
      <c r="AY49" s="4">
        <v>4.3067569099999998</v>
      </c>
      <c r="AZ49" s="4">
        <v>43.732989699999997</v>
      </c>
      <c r="BA49" s="4">
        <v>17.250606000000001</v>
      </c>
      <c r="BB49" s="4">
        <v>30.551518399999999</v>
      </c>
      <c r="BC49" s="4">
        <v>4.3972931400000004</v>
      </c>
      <c r="BD49" s="4">
        <v>2.4333480000000001E-2</v>
      </c>
      <c r="BE49" s="4">
        <v>2.6079440200000001</v>
      </c>
      <c r="BF49" s="4">
        <v>1.78934912</v>
      </c>
      <c r="BG49" s="4">
        <v>1.521989E-2</v>
      </c>
      <c r="BH49" s="4">
        <v>32.899029900000002</v>
      </c>
      <c r="BI49" s="4">
        <v>0.66945266000000003</v>
      </c>
      <c r="BJ49" s="4">
        <v>59.333651400000001</v>
      </c>
      <c r="BK49" s="4">
        <v>498.34768500000001</v>
      </c>
      <c r="BL49" s="4">
        <v>2.7733100000000002E-3</v>
      </c>
    </row>
    <row r="50" spans="1:64" x14ac:dyDescent="0.2">
      <c r="A50" s="2">
        <v>54</v>
      </c>
      <c r="B50" s="3">
        <v>0.62643518518518515</v>
      </c>
      <c r="C50" s="2">
        <v>20</v>
      </c>
      <c r="D50" s="2">
        <v>48</v>
      </c>
      <c r="E50" s="2" t="s">
        <v>180</v>
      </c>
      <c r="F50" s="2" t="s">
        <v>85</v>
      </c>
      <c r="G50" s="2">
        <v>6507</v>
      </c>
      <c r="H50" s="2">
        <v>0</v>
      </c>
      <c r="I50" s="4">
        <v>1.83080931</v>
      </c>
      <c r="J50" s="4">
        <v>2.6293339999999998E-2</v>
      </c>
      <c r="K50" s="4">
        <v>374.98488800000001</v>
      </c>
      <c r="L50" s="4">
        <v>0.46458913000000002</v>
      </c>
      <c r="M50" s="4">
        <v>1.6886453800000001</v>
      </c>
      <c r="N50" s="4">
        <v>30.1168251</v>
      </c>
      <c r="O50" s="2">
        <v>2</v>
      </c>
      <c r="P50" s="4">
        <v>4.6448597899999999</v>
      </c>
      <c r="Q50" s="2">
        <v>0</v>
      </c>
      <c r="R50" s="4">
        <v>4.6448597899999999</v>
      </c>
      <c r="S50" s="2">
        <v>30.852764100000002</v>
      </c>
      <c r="T50" s="2">
        <v>30.1168251</v>
      </c>
      <c r="U50" s="2">
        <v>30.9663696</v>
      </c>
      <c r="V50" s="2">
        <v>500.17742900000002</v>
      </c>
      <c r="W50" s="2">
        <v>499.35229500000003</v>
      </c>
      <c r="X50" s="2">
        <v>26.2264366</v>
      </c>
      <c r="Y50" s="2">
        <v>26.407367700000002</v>
      </c>
      <c r="Z50" s="2">
        <v>57.730575600000002</v>
      </c>
      <c r="AA50" s="2">
        <v>58.128845200000001</v>
      </c>
      <c r="AB50" s="2">
        <v>499.99206500000003</v>
      </c>
      <c r="AC50" s="2">
        <v>114.545143</v>
      </c>
      <c r="AD50" s="2">
        <v>2.4232690000000001E-2</v>
      </c>
      <c r="AE50" s="2">
        <v>98.475441000000004</v>
      </c>
      <c r="AF50" s="2">
        <v>-2.1732127999999999</v>
      </c>
      <c r="AG50" s="2">
        <v>0.22428055</v>
      </c>
      <c r="AH50" s="2">
        <v>8.4420460000000003E-2</v>
      </c>
      <c r="AI50" s="2">
        <v>2.7559699999999999E-3</v>
      </c>
      <c r="AJ50" s="2">
        <v>6.5183430000000001E-2</v>
      </c>
      <c r="AK50" s="2">
        <v>2.9529500000000002E-3</v>
      </c>
      <c r="AL50" s="2">
        <v>0.5</v>
      </c>
      <c r="AM50" s="2">
        <v>-1.3551401999999999</v>
      </c>
      <c r="AN50" s="2">
        <v>7.3551402100000001</v>
      </c>
      <c r="AO50" s="2">
        <v>1</v>
      </c>
      <c r="AP50" s="2">
        <v>0</v>
      </c>
      <c r="AQ50" s="2">
        <v>0.16</v>
      </c>
      <c r="AR50" s="2">
        <v>111115</v>
      </c>
      <c r="AS50" s="4">
        <v>2.49996033</v>
      </c>
      <c r="AT50" s="4">
        <v>4.6459000000000002E-4</v>
      </c>
      <c r="AU50" s="4">
        <v>303.26682499999998</v>
      </c>
      <c r="AV50" s="4">
        <v>304.00276400000001</v>
      </c>
      <c r="AW50" s="4">
        <v>18.327222500000001</v>
      </c>
      <c r="AX50" s="4">
        <v>2.5592859999999999E-2</v>
      </c>
      <c r="AY50" s="4">
        <v>4.28912256</v>
      </c>
      <c r="AZ50" s="4">
        <v>43.555251200000001</v>
      </c>
      <c r="BA50" s="4">
        <v>17.147883400000001</v>
      </c>
      <c r="BB50" s="4">
        <v>30.484794600000001</v>
      </c>
      <c r="BC50" s="4">
        <v>4.3805365199999997</v>
      </c>
      <c r="BD50" s="4">
        <v>2.614534E-2</v>
      </c>
      <c r="BE50" s="4">
        <v>2.6004771799999999</v>
      </c>
      <c r="BF50" s="4">
        <v>1.78005934</v>
      </c>
      <c r="BG50" s="4">
        <v>1.6354069999999998E-2</v>
      </c>
      <c r="BH50" s="4">
        <v>36.926802199999997</v>
      </c>
      <c r="BI50" s="4">
        <v>0.75094256000000004</v>
      </c>
      <c r="BJ50" s="4">
        <v>59.4320764</v>
      </c>
      <c r="BK50" s="4">
        <v>498.82018099999999</v>
      </c>
      <c r="BL50" s="4">
        <v>2.18132E-3</v>
      </c>
    </row>
    <row r="51" spans="1:64" x14ac:dyDescent="0.2">
      <c r="A51" s="2">
        <v>55</v>
      </c>
      <c r="B51" s="3">
        <v>0.62732638888888892</v>
      </c>
      <c r="C51" s="2">
        <v>20</v>
      </c>
      <c r="D51" s="2">
        <v>45</v>
      </c>
      <c r="E51" s="2" t="s">
        <v>180</v>
      </c>
      <c r="F51" s="2" t="s">
        <v>85</v>
      </c>
      <c r="G51" s="2">
        <v>6582</v>
      </c>
      <c r="H51" s="2">
        <v>0</v>
      </c>
      <c r="I51" s="4">
        <v>2.2300843399999999</v>
      </c>
      <c r="J51" s="4">
        <v>3.3818340000000002E-2</v>
      </c>
      <c r="K51" s="4">
        <v>380.41265299999998</v>
      </c>
      <c r="L51" s="4">
        <v>0.59718612000000004</v>
      </c>
      <c r="M51" s="4">
        <v>1.6902868200000001</v>
      </c>
      <c r="N51" s="4">
        <v>30.128547699999999</v>
      </c>
      <c r="O51" s="2">
        <v>2</v>
      </c>
      <c r="P51" s="4">
        <v>4.6448597899999999</v>
      </c>
      <c r="Q51" s="2">
        <v>0</v>
      </c>
      <c r="R51" s="4">
        <v>4.6448597899999999</v>
      </c>
      <c r="S51" s="2">
        <v>30.8561516</v>
      </c>
      <c r="T51" s="2">
        <v>30.128547699999999</v>
      </c>
      <c r="U51" s="2">
        <v>30.956483800000001</v>
      </c>
      <c r="V51" s="2">
        <v>500.09258999999997</v>
      </c>
      <c r="W51" s="2">
        <v>499.081299</v>
      </c>
      <c r="X51" s="2">
        <v>26.187545799999999</v>
      </c>
      <c r="Y51" s="2">
        <v>26.420118299999999</v>
      </c>
      <c r="Z51" s="2">
        <v>57.633583100000003</v>
      </c>
      <c r="AA51" s="2">
        <v>58.145435300000003</v>
      </c>
      <c r="AB51" s="2">
        <v>499.98022500000002</v>
      </c>
      <c r="AC51" s="2">
        <v>114.552986</v>
      </c>
      <c r="AD51" s="2">
        <v>5.5475719999999999E-2</v>
      </c>
      <c r="AE51" s="2">
        <v>98.475036599999996</v>
      </c>
      <c r="AF51" s="2">
        <v>-2.1622279</v>
      </c>
      <c r="AG51" s="2">
        <v>0.22343741</v>
      </c>
      <c r="AH51" s="2">
        <v>0.11145674</v>
      </c>
      <c r="AI51" s="2">
        <v>1.58223E-3</v>
      </c>
      <c r="AJ51" s="2">
        <v>0.12916507999999999</v>
      </c>
      <c r="AK51" s="2">
        <v>2.2466500000000002E-3</v>
      </c>
      <c r="AL51" s="2">
        <v>0.75</v>
      </c>
      <c r="AM51" s="2">
        <v>-1.3551401999999999</v>
      </c>
      <c r="AN51" s="2">
        <v>7.3551402100000001</v>
      </c>
      <c r="AO51" s="2">
        <v>1</v>
      </c>
      <c r="AP51" s="2">
        <v>0</v>
      </c>
      <c r="AQ51" s="2">
        <v>0.16</v>
      </c>
      <c r="AR51" s="2">
        <v>111115</v>
      </c>
      <c r="AS51" s="4">
        <v>2.4999011200000001</v>
      </c>
      <c r="AT51" s="4">
        <v>5.9719000000000005E-4</v>
      </c>
      <c r="AU51" s="4">
        <v>303.278548</v>
      </c>
      <c r="AV51" s="4">
        <v>304.00615199999999</v>
      </c>
      <c r="AW51" s="4">
        <v>18.328477400000001</v>
      </c>
      <c r="AX51" s="4">
        <v>2.9349900000000002E-3</v>
      </c>
      <c r="AY51" s="4">
        <v>4.2920089399999997</v>
      </c>
      <c r="AZ51" s="4">
        <v>43.584740699999998</v>
      </c>
      <c r="BA51" s="4">
        <v>17.164622399999999</v>
      </c>
      <c r="BB51" s="4">
        <v>30.492349600000001</v>
      </c>
      <c r="BC51" s="4">
        <v>4.3824310400000002</v>
      </c>
      <c r="BD51" s="4">
        <v>3.3573890000000002E-2</v>
      </c>
      <c r="BE51" s="4">
        <v>2.6017221199999998</v>
      </c>
      <c r="BF51" s="4">
        <v>1.7807089199999999</v>
      </c>
      <c r="BG51" s="4">
        <v>2.1005510000000002E-2</v>
      </c>
      <c r="BH51" s="4">
        <v>37.461149900000002</v>
      </c>
      <c r="BI51" s="4">
        <v>0.76222582000000005</v>
      </c>
      <c r="BJ51" s="4">
        <v>59.484331699999998</v>
      </c>
      <c r="BK51" s="4">
        <v>498.43313799999999</v>
      </c>
      <c r="BL51" s="4">
        <v>2.6614400000000002E-3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="281" workbookViewId="0">
      <selection activeCell="B8" sqref="B8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196</v>
      </c>
      <c r="C1" t="s">
        <v>197</v>
      </c>
      <c r="D1" t="s">
        <v>198</v>
      </c>
      <c r="E1" t="s">
        <v>199</v>
      </c>
      <c r="F1" t="s">
        <v>200</v>
      </c>
    </row>
    <row r="2" spans="1:6" x14ac:dyDescent="0.2">
      <c r="A2" s="1">
        <v>1</v>
      </c>
      <c r="B2" s="1" t="s">
        <v>81</v>
      </c>
      <c r="C2" s="2">
        <v>1</v>
      </c>
    </row>
    <row r="3" spans="1:6" x14ac:dyDescent="0.2">
      <c r="A3" s="1">
        <v>2</v>
      </c>
      <c r="B3" s="1" t="s">
        <v>86</v>
      </c>
      <c r="C3" s="2">
        <v>2</v>
      </c>
    </row>
    <row r="4" spans="1:6" x14ac:dyDescent="0.2">
      <c r="A4" s="1">
        <v>3</v>
      </c>
      <c r="B4" s="1" t="s">
        <v>88</v>
      </c>
      <c r="C4" s="2">
        <v>3</v>
      </c>
    </row>
    <row r="5" spans="1:6" x14ac:dyDescent="0.2">
      <c r="A5" s="1">
        <v>4</v>
      </c>
      <c r="B5" s="1" t="s">
        <v>91</v>
      </c>
      <c r="C5" s="2">
        <v>4</v>
      </c>
    </row>
    <row r="6" spans="1:6" x14ac:dyDescent="0.2">
      <c r="A6" s="1">
        <v>5</v>
      </c>
      <c r="B6" s="1" t="s">
        <v>94</v>
      </c>
      <c r="C6" s="2">
        <v>5</v>
      </c>
    </row>
    <row r="7" spans="1:6" x14ac:dyDescent="0.2">
      <c r="A7" s="1">
        <v>6</v>
      </c>
      <c r="B7" s="1" t="s">
        <v>96</v>
      </c>
      <c r="C7" s="2">
        <v>6</v>
      </c>
    </row>
    <row r="8" spans="1:6" x14ac:dyDescent="0.2">
      <c r="A8" s="1">
        <v>7</v>
      </c>
      <c r="B8" s="1" t="s">
        <v>98</v>
      </c>
      <c r="C8" s="2">
        <v>7</v>
      </c>
    </row>
    <row r="9" spans="1:6" x14ac:dyDescent="0.2">
      <c r="A9" s="1">
        <v>8</v>
      </c>
      <c r="B9" s="1" t="s">
        <v>101</v>
      </c>
      <c r="C9" s="2">
        <v>8</v>
      </c>
    </row>
    <row r="10" spans="1:6" x14ac:dyDescent="0.2">
      <c r="A10" s="1">
        <v>9</v>
      </c>
      <c r="B10" s="1" t="s">
        <v>103</v>
      </c>
      <c r="C10" s="2">
        <v>9</v>
      </c>
    </row>
    <row r="11" spans="1:6" x14ac:dyDescent="0.2">
      <c r="A11" s="1">
        <v>10</v>
      </c>
      <c r="B11" s="1" t="s">
        <v>105</v>
      </c>
      <c r="C11" s="2">
        <v>10</v>
      </c>
    </row>
    <row r="12" spans="1:6" x14ac:dyDescent="0.2">
      <c r="A12" s="1">
        <v>11</v>
      </c>
      <c r="B12" s="1" t="s">
        <v>106</v>
      </c>
      <c r="C12" s="2">
        <v>11</v>
      </c>
    </row>
    <row r="13" spans="1:6" x14ac:dyDescent="0.2">
      <c r="A13" s="1">
        <v>12</v>
      </c>
      <c r="B13" s="1" t="s">
        <v>108</v>
      </c>
      <c r="C13" s="2">
        <v>12</v>
      </c>
    </row>
    <row r="14" spans="1:6" x14ac:dyDescent="0.2">
      <c r="A14" s="1">
        <v>13</v>
      </c>
      <c r="B14" s="1" t="s">
        <v>110</v>
      </c>
      <c r="C14" s="2">
        <v>13</v>
      </c>
    </row>
    <row r="15" spans="1:6" x14ac:dyDescent="0.2">
      <c r="A15" s="1">
        <v>14</v>
      </c>
      <c r="B15" s="1" t="s">
        <v>113</v>
      </c>
      <c r="C15" s="2">
        <v>14</v>
      </c>
    </row>
    <row r="16" spans="1:6" x14ac:dyDescent="0.2">
      <c r="A16" s="1">
        <v>15</v>
      </c>
      <c r="B16" s="1" t="s">
        <v>115</v>
      </c>
      <c r="C16" s="2">
        <v>15</v>
      </c>
    </row>
    <row r="17" spans="1:6" x14ac:dyDescent="0.2">
      <c r="A17" s="1">
        <v>16</v>
      </c>
      <c r="B17" s="1" t="s">
        <v>117</v>
      </c>
      <c r="C17" s="2">
        <v>16</v>
      </c>
    </row>
    <row r="18" spans="1:6" x14ac:dyDescent="0.2">
      <c r="A18" s="1">
        <v>17</v>
      </c>
      <c r="B18" s="1" t="s">
        <v>119</v>
      </c>
      <c r="C18" s="2">
        <v>17</v>
      </c>
    </row>
    <row r="19" spans="1:6" x14ac:dyDescent="0.2">
      <c r="A19" s="1">
        <v>18</v>
      </c>
      <c r="B19" s="1" t="s">
        <v>121</v>
      </c>
      <c r="C19" s="2">
        <v>18</v>
      </c>
    </row>
    <row r="20" spans="1:6" x14ac:dyDescent="0.2">
      <c r="A20" s="1">
        <v>19</v>
      </c>
      <c r="B20" s="1" t="s">
        <v>123</v>
      </c>
      <c r="C20" s="2">
        <v>19</v>
      </c>
    </row>
    <row r="21" spans="1:6" x14ac:dyDescent="0.2">
      <c r="A21" s="1">
        <v>20</v>
      </c>
      <c r="B21" s="1" t="s">
        <v>125</v>
      </c>
      <c r="C21" s="2">
        <v>20</v>
      </c>
    </row>
    <row r="22" spans="1:6" x14ac:dyDescent="0.2">
      <c r="A22" s="1">
        <v>21</v>
      </c>
      <c r="B22" s="1" t="s">
        <v>127</v>
      </c>
      <c r="C22" s="2">
        <v>21</v>
      </c>
    </row>
    <row r="23" spans="1:6" x14ac:dyDescent="0.2">
      <c r="A23" s="1">
        <v>22</v>
      </c>
      <c r="B23" s="1" t="s">
        <v>128</v>
      </c>
      <c r="C23" s="2">
        <v>22</v>
      </c>
    </row>
    <row r="24" spans="1:6" x14ac:dyDescent="0.2">
      <c r="A24" s="1">
        <v>23</v>
      </c>
      <c r="B24" s="1" t="s">
        <v>130</v>
      </c>
      <c r="C24" s="2">
        <v>23</v>
      </c>
    </row>
    <row r="25" spans="1:6" x14ac:dyDescent="0.2">
      <c r="A25" s="1">
        <v>24</v>
      </c>
      <c r="B25" s="1" t="s">
        <v>132</v>
      </c>
      <c r="C25" s="2">
        <v>24</v>
      </c>
    </row>
    <row r="26" spans="1:6" x14ac:dyDescent="0.2">
      <c r="A26" s="1">
        <v>25</v>
      </c>
      <c r="B26" s="1" t="s">
        <v>134</v>
      </c>
      <c r="C26" s="2">
        <v>25</v>
      </c>
    </row>
    <row r="27" spans="1:6" x14ac:dyDescent="0.2">
      <c r="A27" s="1">
        <v>26</v>
      </c>
      <c r="B27" s="1" t="s">
        <v>135</v>
      </c>
      <c r="C27" s="2">
        <v>26</v>
      </c>
    </row>
    <row r="28" spans="1:6" x14ac:dyDescent="0.2">
      <c r="A28" s="1">
        <v>27</v>
      </c>
      <c r="B28" s="1" t="s">
        <v>137</v>
      </c>
      <c r="C28" s="2">
        <v>27</v>
      </c>
    </row>
    <row r="29" spans="1:6" x14ac:dyDescent="0.2">
      <c r="A29" s="1">
        <v>28</v>
      </c>
      <c r="B29" s="1" t="s">
        <v>139</v>
      </c>
      <c r="C29" s="2">
        <v>28</v>
      </c>
    </row>
    <row r="30" spans="1:6" x14ac:dyDescent="0.2">
      <c r="A30" s="1">
        <v>29</v>
      </c>
      <c r="B30" s="1" t="s">
        <v>141</v>
      </c>
      <c r="C30" s="2">
        <v>29</v>
      </c>
    </row>
    <row r="31" spans="1:6" x14ac:dyDescent="0.2">
      <c r="A31" s="1">
        <v>30</v>
      </c>
      <c r="B31" s="1" t="s">
        <v>143</v>
      </c>
      <c r="C31" s="2">
        <v>30</v>
      </c>
    </row>
    <row r="32" spans="1:6" x14ac:dyDescent="0.2">
      <c r="A32" s="1">
        <v>31</v>
      </c>
      <c r="B32" s="1" t="s">
        <v>145</v>
      </c>
      <c r="C32" s="2"/>
      <c r="D32">
        <v>31</v>
      </c>
      <c r="E32" t="s">
        <v>201</v>
      </c>
      <c r="F32" t="s">
        <v>202</v>
      </c>
    </row>
    <row r="33" spans="1:6" x14ac:dyDescent="0.2">
      <c r="A33" s="1">
        <v>32</v>
      </c>
      <c r="B33" s="1" t="s">
        <v>146</v>
      </c>
      <c r="C33" s="2">
        <v>32</v>
      </c>
    </row>
    <row r="34" spans="1:6" x14ac:dyDescent="0.2">
      <c r="A34" s="1">
        <v>33</v>
      </c>
      <c r="B34" s="1" t="s">
        <v>148</v>
      </c>
      <c r="C34" s="2">
        <v>33</v>
      </c>
    </row>
    <row r="35" spans="1:6" x14ac:dyDescent="0.2">
      <c r="A35" s="1">
        <v>34</v>
      </c>
      <c r="B35" s="1" t="s">
        <v>149</v>
      </c>
      <c r="C35" s="2">
        <v>34</v>
      </c>
    </row>
    <row r="36" spans="1:6" x14ac:dyDescent="0.2">
      <c r="A36" s="1">
        <v>35</v>
      </c>
      <c r="B36" s="1" t="s">
        <v>151</v>
      </c>
      <c r="C36" s="2"/>
      <c r="D36">
        <v>35</v>
      </c>
      <c r="E36" t="s">
        <v>201</v>
      </c>
      <c r="F36" t="s">
        <v>202</v>
      </c>
    </row>
    <row r="37" spans="1:6" x14ac:dyDescent="0.2">
      <c r="A37" s="1">
        <v>36</v>
      </c>
      <c r="B37" s="1" t="s">
        <v>154</v>
      </c>
      <c r="C37" s="2">
        <v>36</v>
      </c>
    </row>
    <row r="38" spans="1:6" x14ac:dyDescent="0.2">
      <c r="A38" s="1">
        <v>37</v>
      </c>
      <c r="B38" s="1" t="s">
        <v>156</v>
      </c>
      <c r="C38" s="2">
        <v>37</v>
      </c>
    </row>
    <row r="39" spans="1:6" x14ac:dyDescent="0.2">
      <c r="A39" s="1">
        <v>38</v>
      </c>
      <c r="B39" s="1" t="s">
        <v>158</v>
      </c>
      <c r="C39" s="2">
        <v>38</v>
      </c>
    </row>
    <row r="40" spans="1:6" x14ac:dyDescent="0.2">
      <c r="A40" s="1">
        <v>39</v>
      </c>
      <c r="B40" s="1" t="s">
        <v>160</v>
      </c>
      <c r="C40" s="2"/>
      <c r="D40">
        <v>39</v>
      </c>
      <c r="E40" t="s">
        <v>201</v>
      </c>
      <c r="F40" t="s">
        <v>202</v>
      </c>
    </row>
    <row r="41" spans="1:6" x14ac:dyDescent="0.2">
      <c r="A41" s="1">
        <v>40</v>
      </c>
      <c r="B41" s="1" t="s">
        <v>162</v>
      </c>
      <c r="C41" s="2"/>
      <c r="D41">
        <v>40</v>
      </c>
      <c r="E41" t="s">
        <v>201</v>
      </c>
      <c r="F41" t="s">
        <v>202</v>
      </c>
    </row>
    <row r="42" spans="1:6" x14ac:dyDescent="0.2">
      <c r="A42" s="1">
        <v>41</v>
      </c>
      <c r="B42" s="1" t="s">
        <v>164</v>
      </c>
      <c r="C42" s="2">
        <v>41</v>
      </c>
    </row>
    <row r="43" spans="1:6" x14ac:dyDescent="0.2">
      <c r="A43" s="1">
        <v>42</v>
      </c>
      <c r="B43" s="1" t="s">
        <v>167</v>
      </c>
      <c r="C43" s="2">
        <v>42</v>
      </c>
    </row>
    <row r="44" spans="1:6" x14ac:dyDescent="0.2">
      <c r="A44" s="1">
        <v>43</v>
      </c>
      <c r="B44" s="1" t="s">
        <v>169</v>
      </c>
      <c r="C44" s="2">
        <v>43</v>
      </c>
    </row>
    <row r="45" spans="1:6" x14ac:dyDescent="0.2">
      <c r="A45" s="1">
        <v>44</v>
      </c>
      <c r="B45" s="1" t="s">
        <v>171</v>
      </c>
      <c r="C45" s="2"/>
      <c r="D45">
        <v>44</v>
      </c>
      <c r="E45" t="s">
        <v>201</v>
      </c>
      <c r="F45" t="s">
        <v>202</v>
      </c>
    </row>
    <row r="46" spans="1:6" x14ac:dyDescent="0.2">
      <c r="A46" s="1">
        <v>45</v>
      </c>
      <c r="B46" s="1" t="s">
        <v>173</v>
      </c>
      <c r="C46" s="2">
        <v>45</v>
      </c>
    </row>
    <row r="47" spans="1:6" x14ac:dyDescent="0.2">
      <c r="A47" s="1">
        <v>46</v>
      </c>
      <c r="B47" s="1" t="s">
        <v>175</v>
      </c>
      <c r="C47" s="2">
        <v>46</v>
      </c>
    </row>
    <row r="48" spans="1:6" x14ac:dyDescent="0.2">
      <c r="A48" s="1">
        <v>47</v>
      </c>
      <c r="B48" s="1" t="s">
        <v>177</v>
      </c>
      <c r="C48" s="2">
        <v>47</v>
      </c>
    </row>
    <row r="49" spans="1:6" x14ac:dyDescent="0.2">
      <c r="A49" s="1">
        <v>48</v>
      </c>
      <c r="B49" s="1" t="s">
        <v>178</v>
      </c>
      <c r="C49" s="2">
        <v>48</v>
      </c>
    </row>
    <row r="50" spans="1:6" x14ac:dyDescent="0.2">
      <c r="A50" s="1">
        <v>49</v>
      </c>
      <c r="B50" s="1" t="s">
        <v>181</v>
      </c>
      <c r="C50" s="2">
        <v>49</v>
      </c>
    </row>
    <row r="51" spans="1:6" x14ac:dyDescent="0.2">
      <c r="A51" s="1">
        <v>50</v>
      </c>
      <c r="B51" s="1" t="s">
        <v>183</v>
      </c>
      <c r="C51" s="2"/>
      <c r="D51">
        <v>50</v>
      </c>
      <c r="E51" t="s">
        <v>201</v>
      </c>
      <c r="F51" t="s">
        <v>202</v>
      </c>
    </row>
    <row r="52" spans="1:6" x14ac:dyDescent="0.2">
      <c r="A52" s="1">
        <v>51</v>
      </c>
      <c r="B52" s="1" t="s">
        <v>185</v>
      </c>
      <c r="C52" s="2">
        <v>51</v>
      </c>
    </row>
    <row r="53" spans="1:6" x14ac:dyDescent="0.2">
      <c r="A53" s="1">
        <v>52</v>
      </c>
      <c r="B53" s="1" t="s">
        <v>186</v>
      </c>
      <c r="C53" s="2">
        <v>52</v>
      </c>
    </row>
    <row r="54" spans="1:6" x14ac:dyDescent="0.2">
      <c r="A54" s="1">
        <v>53</v>
      </c>
      <c r="B54" s="1" t="s">
        <v>188</v>
      </c>
      <c r="C54" s="2">
        <v>53</v>
      </c>
    </row>
    <row r="55" spans="1:6" x14ac:dyDescent="0.2">
      <c r="A55" s="1">
        <v>54</v>
      </c>
      <c r="B55" s="1" t="s">
        <v>190</v>
      </c>
      <c r="C55" s="2">
        <v>54</v>
      </c>
    </row>
    <row r="56" spans="1:6" x14ac:dyDescent="0.2">
      <c r="A56" s="1">
        <v>55</v>
      </c>
      <c r="B56" s="1" t="s">
        <v>192</v>
      </c>
      <c r="C56" s="2">
        <v>55</v>
      </c>
    </row>
    <row r="57" spans="1:6" x14ac:dyDescent="0.2">
      <c r="C57" s="2"/>
    </row>
    <row r="58" spans="1:6" x14ac:dyDescent="0.2">
      <c r="C58" s="2"/>
    </row>
    <row r="59" spans="1:6" x14ac:dyDescent="0.2">
      <c r="C59" s="2"/>
    </row>
    <row r="60" spans="1:6" x14ac:dyDescent="0.2">
      <c r="C6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4FC22D-4B73-43D6-B732-BFB590E04DF4}"/>
</file>

<file path=customXml/itemProps2.xml><?xml version="1.0" encoding="utf-8"?>
<ds:datastoreItem xmlns:ds="http://schemas.openxmlformats.org/officeDocument/2006/customXml" ds:itemID="{4C19F3E5-6804-4555-9A5E-DAD29CB8F0EB}"/>
</file>

<file path=customXml/itemProps3.xml><?xml version="1.0" encoding="utf-8"?>
<ds:datastoreItem xmlns:ds="http://schemas.openxmlformats.org/officeDocument/2006/customXml" ds:itemID="{11D3C7F7-2198-4247-9EC8-AF2D48D61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Cd survey dec15 1pm_</vt:lpstr>
      <vt:lpstr>plant_number_level</vt:lpstr>
      <vt:lpstr>cleaned</vt:lpstr>
      <vt:lpstr>removed_data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2023-12-15T21:16:34Z</dcterms:created>
  <dcterms:modified xsi:type="dcterms:W3CDTF">2023-12-18T02:16:31Z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