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Cd_treatment_exp/"/>
    </mc:Choice>
  </mc:AlternateContent>
  <xr:revisionPtr revIDLastSave="0" documentId="13_ncr:40009_{90FFA662-8610-9841-9A7A-86D7FB943E34}" xr6:coauthVersionLast="47" xr6:coauthVersionMax="47" xr10:uidLastSave="{00000000-0000-0000-0000-000000000000}"/>
  <bookViews>
    <workbookView xWindow="5500" yWindow="4200" windowWidth="26440" windowHeight="15440"/>
  </bookViews>
  <sheets>
    <sheet name="leaf cd survey dec15 morning_" sheetId="1" r:id="rId1"/>
    <sheet name="plant_number_lvl" sheetId="2" r:id="rId2"/>
    <sheet name="cleaned" sheetId="3" r:id="rId3"/>
    <sheet name="removed_data" sheetId="4" r:id="rId4"/>
  </sheets>
  <calcPr calcId="0"/>
</workbook>
</file>

<file path=xl/calcChain.xml><?xml version="1.0" encoding="utf-8"?>
<calcChain xmlns="http://schemas.openxmlformats.org/spreadsheetml/2006/main">
  <c r="BE52" i="3" l="1"/>
  <c r="BB52" i="3"/>
  <c r="BC52" i="3" s="1"/>
  <c r="BF52" i="3" s="1"/>
  <c r="AW52" i="3"/>
  <c r="AV52" i="3"/>
  <c r="AU52" i="3"/>
  <c r="AS52" i="3"/>
  <c r="AT52" i="3" s="1"/>
  <c r="P52" i="3"/>
  <c r="R52" i="3" s="1"/>
  <c r="BE51" i="3"/>
  <c r="BB51" i="3"/>
  <c r="BC51" i="3" s="1"/>
  <c r="BF51" i="3" s="1"/>
  <c r="AW51" i="3"/>
  <c r="AV51" i="3"/>
  <c r="AU51" i="3"/>
  <c r="AS51" i="3"/>
  <c r="I51" i="3" s="1"/>
  <c r="BK51" i="3" s="1"/>
  <c r="P51" i="3"/>
  <c r="R51" i="3" s="1"/>
  <c r="BE50" i="3"/>
  <c r="BB50" i="3"/>
  <c r="BC50" i="3" s="1"/>
  <c r="AW50" i="3"/>
  <c r="AV50" i="3"/>
  <c r="AU50" i="3"/>
  <c r="AS50" i="3"/>
  <c r="I50" i="3" s="1"/>
  <c r="P50" i="3"/>
  <c r="R50" i="3" s="1"/>
  <c r="BE49" i="3"/>
  <c r="BB49" i="3"/>
  <c r="BC49" i="3" s="1"/>
  <c r="BF49" i="3" s="1"/>
  <c r="AW49" i="3"/>
  <c r="AV49" i="3"/>
  <c r="AU49" i="3"/>
  <c r="AS49" i="3"/>
  <c r="AT49" i="3" s="1"/>
  <c r="P49" i="3"/>
  <c r="R49" i="3" s="1"/>
  <c r="BE48" i="3"/>
  <c r="BB48" i="3"/>
  <c r="BC48" i="3" s="1"/>
  <c r="BF48" i="3" s="1"/>
  <c r="AW48" i="3"/>
  <c r="AV48" i="3"/>
  <c r="AU48" i="3"/>
  <c r="AS48" i="3"/>
  <c r="AT48" i="3" s="1"/>
  <c r="P48" i="3"/>
  <c r="R48" i="3" s="1"/>
  <c r="I48" i="3"/>
  <c r="BE47" i="3"/>
  <c r="BB47" i="3"/>
  <c r="BC47" i="3" s="1"/>
  <c r="BF47" i="3" s="1"/>
  <c r="AW47" i="3"/>
  <c r="AV47" i="3"/>
  <c r="AU47" i="3"/>
  <c r="AS47" i="3"/>
  <c r="I47" i="3" s="1"/>
  <c r="BK47" i="3" s="1"/>
  <c r="P47" i="3"/>
  <c r="R47" i="3" s="1"/>
  <c r="BE46" i="3"/>
  <c r="BB46" i="3"/>
  <c r="BC46" i="3" s="1"/>
  <c r="BF46" i="3" s="1"/>
  <c r="AW46" i="3"/>
  <c r="AV46" i="3"/>
  <c r="AU46" i="3"/>
  <c r="AS46" i="3"/>
  <c r="I46" i="3" s="1"/>
  <c r="P46" i="3"/>
  <c r="R46" i="3" s="1"/>
  <c r="BE45" i="3"/>
  <c r="BB45" i="3"/>
  <c r="BC45" i="3" s="1"/>
  <c r="BF45" i="3" s="1"/>
  <c r="AW45" i="3"/>
  <c r="AV45" i="3"/>
  <c r="AU45" i="3"/>
  <c r="AS45" i="3"/>
  <c r="AT45" i="3" s="1"/>
  <c r="P45" i="3"/>
  <c r="R45" i="3" s="1"/>
  <c r="I45" i="3"/>
  <c r="BE44" i="3"/>
  <c r="BB44" i="3"/>
  <c r="BC44" i="3" s="1"/>
  <c r="BF44" i="3" s="1"/>
  <c r="AW44" i="3"/>
  <c r="AV44" i="3"/>
  <c r="AU44" i="3"/>
  <c r="AS44" i="3"/>
  <c r="AT44" i="3" s="1"/>
  <c r="P44" i="3"/>
  <c r="R44" i="3" s="1"/>
  <c r="I44" i="3"/>
  <c r="BE43" i="3"/>
  <c r="BB43" i="3"/>
  <c r="BC43" i="3" s="1"/>
  <c r="AW43" i="3"/>
  <c r="AV43" i="3"/>
  <c r="AU43" i="3"/>
  <c r="AS43" i="3"/>
  <c r="I43" i="3" s="1"/>
  <c r="BK43" i="3" s="1"/>
  <c r="P43" i="3"/>
  <c r="R43" i="3" s="1"/>
  <c r="BE42" i="3"/>
  <c r="BB42" i="3"/>
  <c r="BC42" i="3" s="1"/>
  <c r="BF42" i="3" s="1"/>
  <c r="AW42" i="3"/>
  <c r="AV42" i="3"/>
  <c r="AU42" i="3"/>
  <c r="AS42" i="3"/>
  <c r="I42" i="3" s="1"/>
  <c r="P42" i="3"/>
  <c r="R42" i="3" s="1"/>
  <c r="BE41" i="3"/>
  <c r="BB41" i="3"/>
  <c r="BC41" i="3" s="1"/>
  <c r="BF41" i="3" s="1"/>
  <c r="AW41" i="3"/>
  <c r="AV41" i="3"/>
  <c r="AU41" i="3"/>
  <c r="AS41" i="3"/>
  <c r="AT41" i="3" s="1"/>
  <c r="P41" i="3"/>
  <c r="R41" i="3" s="1"/>
  <c r="I41" i="3"/>
  <c r="BE40" i="3"/>
  <c r="BB40" i="3"/>
  <c r="BC40" i="3" s="1"/>
  <c r="BF40" i="3" s="1"/>
  <c r="AW40" i="3"/>
  <c r="AV40" i="3"/>
  <c r="AU40" i="3"/>
  <c r="AS40" i="3"/>
  <c r="AT40" i="3" s="1"/>
  <c r="P40" i="3"/>
  <c r="R40" i="3" s="1"/>
  <c r="BE39" i="3"/>
  <c r="BB39" i="3"/>
  <c r="BC39" i="3" s="1"/>
  <c r="AW39" i="3"/>
  <c r="AV39" i="3"/>
  <c r="AU39" i="3"/>
  <c r="AS39" i="3"/>
  <c r="I39" i="3" s="1"/>
  <c r="P39" i="3"/>
  <c r="R39" i="3" s="1"/>
  <c r="BE38" i="3"/>
  <c r="BB38" i="3"/>
  <c r="BC38" i="3" s="1"/>
  <c r="BF38" i="3" s="1"/>
  <c r="AW38" i="3"/>
  <c r="AV38" i="3"/>
  <c r="AU38" i="3"/>
  <c r="AS38" i="3"/>
  <c r="I38" i="3" s="1"/>
  <c r="P38" i="3"/>
  <c r="R38" i="3" s="1"/>
  <c r="BE37" i="3"/>
  <c r="BB37" i="3"/>
  <c r="BC37" i="3" s="1"/>
  <c r="AW37" i="3"/>
  <c r="AV37" i="3"/>
  <c r="AU37" i="3"/>
  <c r="AS37" i="3"/>
  <c r="AT37" i="3" s="1"/>
  <c r="P37" i="3"/>
  <c r="R37" i="3" s="1"/>
  <c r="I37" i="3"/>
  <c r="BE36" i="3"/>
  <c r="BB36" i="3"/>
  <c r="BC36" i="3" s="1"/>
  <c r="BF36" i="3" s="1"/>
  <c r="AW36" i="3"/>
  <c r="AV36" i="3"/>
  <c r="AU36" i="3"/>
  <c r="AS36" i="3"/>
  <c r="AT36" i="3" s="1"/>
  <c r="R36" i="3"/>
  <c r="P36" i="3"/>
  <c r="BE35" i="3"/>
  <c r="BB35" i="3"/>
  <c r="BC35" i="3" s="1"/>
  <c r="BF35" i="3" s="1"/>
  <c r="AW35" i="3"/>
  <c r="AV35" i="3"/>
  <c r="AU35" i="3"/>
  <c r="AS35" i="3"/>
  <c r="I35" i="3" s="1"/>
  <c r="P35" i="3"/>
  <c r="R35" i="3" s="1"/>
  <c r="BE34" i="3"/>
  <c r="BB34" i="3"/>
  <c r="BC34" i="3" s="1"/>
  <c r="BF34" i="3" s="1"/>
  <c r="AW34" i="3"/>
  <c r="AV34" i="3"/>
  <c r="AU34" i="3"/>
  <c r="AS34" i="3"/>
  <c r="I34" i="3" s="1"/>
  <c r="P34" i="3"/>
  <c r="R34" i="3" s="1"/>
  <c r="BE33" i="3"/>
  <c r="BB33" i="3"/>
  <c r="BC33" i="3" s="1"/>
  <c r="BF33" i="3" s="1"/>
  <c r="AW33" i="3"/>
  <c r="AV33" i="3"/>
  <c r="AU33" i="3"/>
  <c r="AS33" i="3"/>
  <c r="AT33" i="3" s="1"/>
  <c r="P33" i="3"/>
  <c r="R33" i="3" s="1"/>
  <c r="I33" i="3"/>
  <c r="BE32" i="3"/>
  <c r="BB32" i="3"/>
  <c r="BC32" i="3" s="1"/>
  <c r="BF32" i="3" s="1"/>
  <c r="AW32" i="3"/>
  <c r="AV32" i="3"/>
  <c r="AU32" i="3"/>
  <c r="AS32" i="3"/>
  <c r="AT32" i="3" s="1"/>
  <c r="P32" i="3"/>
  <c r="R32" i="3" s="1"/>
  <c r="I32" i="3"/>
  <c r="BE31" i="3"/>
  <c r="BB31" i="3"/>
  <c r="BC31" i="3" s="1"/>
  <c r="BF31" i="3" s="1"/>
  <c r="AW31" i="3"/>
  <c r="AV31" i="3"/>
  <c r="AU31" i="3"/>
  <c r="AS31" i="3"/>
  <c r="I31" i="3" s="1"/>
  <c r="BK31" i="3" s="1"/>
  <c r="P31" i="3"/>
  <c r="R31" i="3" s="1"/>
  <c r="BE30" i="3"/>
  <c r="BB30" i="3"/>
  <c r="BC30" i="3" s="1"/>
  <c r="BF30" i="3" s="1"/>
  <c r="AW30" i="3"/>
  <c r="AV30" i="3"/>
  <c r="AU30" i="3"/>
  <c r="AS30" i="3"/>
  <c r="I30" i="3" s="1"/>
  <c r="P30" i="3"/>
  <c r="R30" i="3" s="1"/>
  <c r="BE29" i="3"/>
  <c r="BB29" i="3"/>
  <c r="BC29" i="3" s="1"/>
  <c r="AW29" i="3"/>
  <c r="AV29" i="3"/>
  <c r="AU29" i="3"/>
  <c r="AS29" i="3"/>
  <c r="AT29" i="3" s="1"/>
  <c r="P29" i="3"/>
  <c r="R29" i="3" s="1"/>
  <c r="BE28" i="3"/>
  <c r="BB28" i="3"/>
  <c r="BC28" i="3" s="1"/>
  <c r="BF28" i="3" s="1"/>
  <c r="AW28" i="3"/>
  <c r="AV28" i="3"/>
  <c r="AU28" i="3"/>
  <c r="AS28" i="3"/>
  <c r="AT28" i="3" s="1"/>
  <c r="P28" i="3"/>
  <c r="R28" i="3" s="1"/>
  <c r="BE27" i="3"/>
  <c r="BB27" i="3"/>
  <c r="BC27" i="3" s="1"/>
  <c r="AW27" i="3"/>
  <c r="AV27" i="3"/>
  <c r="AU27" i="3"/>
  <c r="AS27" i="3"/>
  <c r="I27" i="3" s="1"/>
  <c r="P27" i="3"/>
  <c r="R27" i="3" s="1"/>
  <c r="BE26" i="3"/>
  <c r="BB26" i="3"/>
  <c r="BC26" i="3" s="1"/>
  <c r="BF26" i="3" s="1"/>
  <c r="AW26" i="3"/>
  <c r="AV26" i="3"/>
  <c r="AU26" i="3"/>
  <c r="AS26" i="3"/>
  <c r="I26" i="3" s="1"/>
  <c r="P26" i="3"/>
  <c r="R26" i="3" s="1"/>
  <c r="BE25" i="3"/>
  <c r="BB25" i="3"/>
  <c r="BC25" i="3" s="1"/>
  <c r="BF25" i="3" s="1"/>
  <c r="AW25" i="3"/>
  <c r="AV25" i="3"/>
  <c r="AU25" i="3"/>
  <c r="AS25" i="3"/>
  <c r="AT25" i="3" s="1"/>
  <c r="P25" i="3"/>
  <c r="R25" i="3" s="1"/>
  <c r="I25" i="3"/>
  <c r="BE24" i="3"/>
  <c r="BB24" i="3"/>
  <c r="BC24" i="3" s="1"/>
  <c r="BF24" i="3" s="1"/>
  <c r="AW24" i="3"/>
  <c r="AV24" i="3"/>
  <c r="AU24" i="3"/>
  <c r="AS24" i="3"/>
  <c r="AT24" i="3" s="1"/>
  <c r="P24" i="3"/>
  <c r="R24" i="3" s="1"/>
  <c r="I24" i="3"/>
  <c r="BE23" i="3"/>
  <c r="BB23" i="3"/>
  <c r="BC23" i="3" s="1"/>
  <c r="BF23" i="3" s="1"/>
  <c r="AW23" i="3"/>
  <c r="AV23" i="3"/>
  <c r="AU23" i="3"/>
  <c r="AS23" i="3"/>
  <c r="I23" i="3" s="1"/>
  <c r="P23" i="3"/>
  <c r="R23" i="3" s="1"/>
  <c r="BE22" i="3"/>
  <c r="BB22" i="3"/>
  <c r="BC22" i="3" s="1"/>
  <c r="AW22" i="3"/>
  <c r="AV22" i="3"/>
  <c r="AU22" i="3"/>
  <c r="AS22" i="3"/>
  <c r="I22" i="3" s="1"/>
  <c r="P22" i="3"/>
  <c r="R22" i="3" s="1"/>
  <c r="BE21" i="3"/>
  <c r="BB21" i="3"/>
  <c r="BC21" i="3" s="1"/>
  <c r="BF21" i="3" s="1"/>
  <c r="AW21" i="3"/>
  <c r="AV21" i="3"/>
  <c r="AU21" i="3"/>
  <c r="AS21" i="3"/>
  <c r="AT21" i="3" s="1"/>
  <c r="P21" i="3"/>
  <c r="R21" i="3" s="1"/>
  <c r="BE20" i="3"/>
  <c r="BB20" i="3"/>
  <c r="BC20" i="3" s="1"/>
  <c r="BF20" i="3" s="1"/>
  <c r="AW20" i="3"/>
  <c r="AV20" i="3"/>
  <c r="AU20" i="3"/>
  <c r="AS20" i="3"/>
  <c r="AT20" i="3" s="1"/>
  <c r="P20" i="3"/>
  <c r="R20" i="3" s="1"/>
  <c r="I20" i="3"/>
  <c r="BK19" i="3"/>
  <c r="BE19" i="3"/>
  <c r="BB19" i="3"/>
  <c r="BC19" i="3" s="1"/>
  <c r="BF19" i="3" s="1"/>
  <c r="AW19" i="3"/>
  <c r="AV19" i="3"/>
  <c r="AU19" i="3"/>
  <c r="AS19" i="3"/>
  <c r="I19" i="3" s="1"/>
  <c r="P19" i="3"/>
  <c r="R19" i="3" s="1"/>
  <c r="BE18" i="3"/>
  <c r="BC18" i="3"/>
  <c r="BB18" i="3"/>
  <c r="AW18" i="3"/>
  <c r="AV18" i="3"/>
  <c r="AU18" i="3"/>
  <c r="AS18" i="3"/>
  <c r="I18" i="3" s="1"/>
  <c r="P18" i="3"/>
  <c r="R18" i="3" s="1"/>
  <c r="BE17" i="3"/>
  <c r="BB17" i="3"/>
  <c r="BC17" i="3" s="1"/>
  <c r="BF17" i="3" s="1"/>
  <c r="AW17" i="3"/>
  <c r="AV17" i="3"/>
  <c r="AU17" i="3"/>
  <c r="AS17" i="3"/>
  <c r="AT17" i="3" s="1"/>
  <c r="P17" i="3"/>
  <c r="R17" i="3" s="1"/>
  <c r="BE16" i="3"/>
  <c r="BB16" i="3"/>
  <c r="BC16" i="3" s="1"/>
  <c r="BF16" i="3" s="1"/>
  <c r="AW16" i="3"/>
  <c r="AV16" i="3"/>
  <c r="AU16" i="3"/>
  <c r="AS16" i="3"/>
  <c r="AT16" i="3" s="1"/>
  <c r="P16" i="3"/>
  <c r="R16" i="3" s="1"/>
  <c r="I16" i="3"/>
  <c r="BE15" i="3"/>
  <c r="BB15" i="3"/>
  <c r="BC15" i="3" s="1"/>
  <c r="BF15" i="3" s="1"/>
  <c r="AW15" i="3"/>
  <c r="AV15" i="3"/>
  <c r="AU15" i="3"/>
  <c r="AS15" i="3"/>
  <c r="I15" i="3" s="1"/>
  <c r="P15" i="3"/>
  <c r="R15" i="3" s="1"/>
  <c r="BE14" i="3"/>
  <c r="BB14" i="3"/>
  <c r="BC14" i="3" s="1"/>
  <c r="AW14" i="3"/>
  <c r="AV14" i="3"/>
  <c r="AU14" i="3"/>
  <c r="AS14" i="3"/>
  <c r="I14" i="3" s="1"/>
  <c r="P14" i="3"/>
  <c r="R14" i="3" s="1"/>
  <c r="BE13" i="3"/>
  <c r="BB13" i="3"/>
  <c r="BC13" i="3" s="1"/>
  <c r="AW13" i="3"/>
  <c r="AV13" i="3"/>
  <c r="AU13" i="3"/>
  <c r="AS13" i="3"/>
  <c r="AT13" i="3" s="1"/>
  <c r="P13" i="3"/>
  <c r="R13" i="3" s="1"/>
  <c r="BE12" i="3"/>
  <c r="BB12" i="3"/>
  <c r="BC12" i="3" s="1"/>
  <c r="BF12" i="3" s="1"/>
  <c r="AW12" i="3"/>
  <c r="AV12" i="3"/>
  <c r="AU12" i="3"/>
  <c r="AS12" i="3"/>
  <c r="AT12" i="3" s="1"/>
  <c r="P12" i="3"/>
  <c r="R12" i="3" s="1"/>
  <c r="BE11" i="3"/>
  <c r="BB11" i="3"/>
  <c r="BC11" i="3" s="1"/>
  <c r="BF11" i="3" s="1"/>
  <c r="AW11" i="3"/>
  <c r="AV11" i="3"/>
  <c r="AU11" i="3"/>
  <c r="AS11" i="3"/>
  <c r="I11" i="3" s="1"/>
  <c r="P11" i="3"/>
  <c r="R11" i="3" s="1"/>
  <c r="BE10" i="3"/>
  <c r="BB10" i="3"/>
  <c r="BC10" i="3" s="1"/>
  <c r="AW10" i="3"/>
  <c r="AV10" i="3"/>
  <c r="AU10" i="3"/>
  <c r="AS10" i="3"/>
  <c r="I10" i="3" s="1"/>
  <c r="P10" i="3"/>
  <c r="R10" i="3" s="1"/>
  <c r="BE9" i="3"/>
  <c r="BB9" i="3"/>
  <c r="BC9" i="3" s="1"/>
  <c r="BF9" i="3" s="1"/>
  <c r="AW9" i="3"/>
  <c r="AV9" i="3"/>
  <c r="AU9" i="3"/>
  <c r="AS9" i="3"/>
  <c r="AT9" i="3" s="1"/>
  <c r="P9" i="3"/>
  <c r="R9" i="3" s="1"/>
  <c r="I9" i="3"/>
  <c r="BE8" i="3"/>
  <c r="BB8" i="3"/>
  <c r="BC8" i="3" s="1"/>
  <c r="BF8" i="3" s="1"/>
  <c r="AW8" i="3"/>
  <c r="AV8" i="3"/>
  <c r="AU8" i="3"/>
  <c r="AS8" i="3"/>
  <c r="AT8" i="3" s="1"/>
  <c r="P8" i="3"/>
  <c r="R8" i="3" s="1"/>
  <c r="I8" i="3"/>
  <c r="BE7" i="3"/>
  <c r="BB7" i="3"/>
  <c r="BC7" i="3" s="1"/>
  <c r="AW7" i="3"/>
  <c r="AV7" i="3"/>
  <c r="AU7" i="3"/>
  <c r="AS7" i="3"/>
  <c r="I7" i="3" s="1"/>
  <c r="P7" i="3"/>
  <c r="R7" i="3" s="1"/>
  <c r="BE6" i="3"/>
  <c r="BB6" i="3"/>
  <c r="BC6" i="3" s="1"/>
  <c r="AW6" i="3"/>
  <c r="AV6" i="3"/>
  <c r="AU6" i="3"/>
  <c r="AS6" i="3"/>
  <c r="AT6" i="3" s="1"/>
  <c r="P6" i="3"/>
  <c r="R6" i="3" s="1"/>
  <c r="BE5" i="3"/>
  <c r="BB5" i="3"/>
  <c r="BC5" i="3" s="1"/>
  <c r="BF5" i="3" s="1"/>
  <c r="AW5" i="3"/>
  <c r="AV5" i="3"/>
  <c r="AU5" i="3"/>
  <c r="AS5" i="3"/>
  <c r="AT5" i="3" s="1"/>
  <c r="P5" i="3"/>
  <c r="R5" i="3" s="1"/>
  <c r="BE4" i="3"/>
  <c r="BB4" i="3"/>
  <c r="BC4" i="3" s="1"/>
  <c r="BF4" i="3" s="1"/>
  <c r="AW4" i="3"/>
  <c r="AV4" i="3"/>
  <c r="AU4" i="3"/>
  <c r="AS4" i="3"/>
  <c r="I4" i="3" s="1"/>
  <c r="P4" i="3"/>
  <c r="R4" i="3" s="1"/>
  <c r="BE3" i="3"/>
  <c r="BB3" i="3"/>
  <c r="BC3" i="3" s="1"/>
  <c r="BF3" i="3" s="1"/>
  <c r="AW3" i="3"/>
  <c r="AV3" i="3"/>
  <c r="AU3" i="3"/>
  <c r="AS3" i="3"/>
  <c r="I3" i="3" s="1"/>
  <c r="P3" i="3"/>
  <c r="R3" i="3" s="1"/>
  <c r="AX24" i="3" l="1"/>
  <c r="N24" i="3" s="1"/>
  <c r="AY24" i="3" s="1"/>
  <c r="BK35" i="3"/>
  <c r="BK11" i="3"/>
  <c r="BK4" i="3"/>
  <c r="BF43" i="3"/>
  <c r="BK39" i="3"/>
  <c r="BK27" i="3"/>
  <c r="BF18" i="3"/>
  <c r="BK23" i="3"/>
  <c r="I17" i="3"/>
  <c r="I36" i="3"/>
  <c r="BF27" i="3"/>
  <c r="AX16" i="3"/>
  <c r="N16" i="3" s="1"/>
  <c r="AY16" i="3" s="1"/>
  <c r="AZ16" i="3" s="1"/>
  <c r="BA16" i="3" s="1"/>
  <c r="BD16" i="3" s="1"/>
  <c r="J16" i="3" s="1"/>
  <c r="BG16" i="3" s="1"/>
  <c r="K16" i="3" s="1"/>
  <c r="AX44" i="3"/>
  <c r="N44" i="3" s="1"/>
  <c r="AY44" i="3" s="1"/>
  <c r="M44" i="3" s="1"/>
  <c r="I52" i="3"/>
  <c r="AT35" i="3"/>
  <c r="L35" i="3" s="1"/>
  <c r="AT23" i="3"/>
  <c r="L23" i="3" s="1"/>
  <c r="I6" i="3"/>
  <c r="BK6" i="3" s="1"/>
  <c r="BF7" i="3"/>
  <c r="I13" i="3"/>
  <c r="BK13" i="3" s="1"/>
  <c r="BF14" i="3"/>
  <c r="I29" i="3"/>
  <c r="BF10" i="3"/>
  <c r="AX28" i="3"/>
  <c r="N28" i="3" s="1"/>
  <c r="AY28" i="3" s="1"/>
  <c r="M28" i="3" s="1"/>
  <c r="AX32" i="3"/>
  <c r="N32" i="3" s="1"/>
  <c r="AY32" i="3" s="1"/>
  <c r="AZ32" i="3" s="1"/>
  <c r="BA32" i="3" s="1"/>
  <c r="BD32" i="3" s="1"/>
  <c r="J32" i="3" s="1"/>
  <c r="BF37" i="3"/>
  <c r="AT4" i="3"/>
  <c r="L4" i="3" s="1"/>
  <c r="BF39" i="3"/>
  <c r="BK17" i="3"/>
  <c r="AX20" i="3"/>
  <c r="N20" i="3" s="1"/>
  <c r="AY20" i="3" s="1"/>
  <c r="AZ20" i="3" s="1"/>
  <c r="BA20" i="3" s="1"/>
  <c r="BD20" i="3" s="1"/>
  <c r="J20" i="3" s="1"/>
  <c r="BG20" i="3" s="1"/>
  <c r="K20" i="3" s="1"/>
  <c r="AX48" i="3"/>
  <c r="N48" i="3" s="1"/>
  <c r="AY48" i="3" s="1"/>
  <c r="M48" i="3" s="1"/>
  <c r="AX40" i="3"/>
  <c r="N40" i="3" s="1"/>
  <c r="AY40" i="3" s="1"/>
  <c r="M40" i="3" s="1"/>
  <c r="I40" i="3"/>
  <c r="BF50" i="3"/>
  <c r="AX52" i="3"/>
  <c r="N52" i="3" s="1"/>
  <c r="AY52" i="3" s="1"/>
  <c r="M52" i="3" s="1"/>
  <c r="BK9" i="3"/>
  <c r="AX5" i="3"/>
  <c r="N5" i="3" s="1"/>
  <c r="AY5" i="3" s="1"/>
  <c r="I5" i="3"/>
  <c r="BK5" i="3" s="1"/>
  <c r="AX6" i="3"/>
  <c r="N6" i="3" s="1"/>
  <c r="AY6" i="3" s="1"/>
  <c r="AZ6" i="3" s="1"/>
  <c r="BA6" i="3" s="1"/>
  <c r="BD6" i="3" s="1"/>
  <c r="J6" i="3" s="1"/>
  <c r="BG6" i="3" s="1"/>
  <c r="K6" i="3" s="1"/>
  <c r="I12" i="3"/>
  <c r="BK12" i="3" s="1"/>
  <c r="I49" i="3"/>
  <c r="BK49" i="3" s="1"/>
  <c r="BF6" i="3"/>
  <c r="AX8" i="3"/>
  <c r="N8" i="3" s="1"/>
  <c r="AY8" i="3" s="1"/>
  <c r="M8" i="3" s="1"/>
  <c r="BF13" i="3"/>
  <c r="I21" i="3"/>
  <c r="BK21" i="3" s="1"/>
  <c r="BF22" i="3"/>
  <c r="I28" i="3"/>
  <c r="BK28" i="3" s="1"/>
  <c r="BF29" i="3"/>
  <c r="AX36" i="3"/>
  <c r="N36" i="3" s="1"/>
  <c r="AY36" i="3" s="1"/>
  <c r="M5" i="3"/>
  <c r="AZ5" i="3"/>
  <c r="BA5" i="3" s="1"/>
  <c r="BD5" i="3" s="1"/>
  <c r="J5" i="3" s="1"/>
  <c r="BG5" i="3" s="1"/>
  <c r="K5" i="3" s="1"/>
  <c r="AZ52" i="3"/>
  <c r="BA52" i="3" s="1"/>
  <c r="BD52" i="3" s="1"/>
  <c r="J52" i="3" s="1"/>
  <c r="BG52" i="3" s="1"/>
  <c r="M24" i="3"/>
  <c r="AZ24" i="3"/>
  <c r="BA24" i="3" s="1"/>
  <c r="BD24" i="3" s="1"/>
  <c r="J24" i="3" s="1"/>
  <c r="BG24" i="3" s="1"/>
  <c r="K24" i="3" s="1"/>
  <c r="M36" i="3"/>
  <c r="AZ36" i="3"/>
  <c r="BA36" i="3" s="1"/>
  <c r="BD36" i="3" s="1"/>
  <c r="J36" i="3" s="1"/>
  <c r="BG36" i="3" s="1"/>
  <c r="K36" i="3" s="1"/>
  <c r="BK45" i="3"/>
  <c r="BK38" i="3"/>
  <c r="BK50" i="3"/>
  <c r="BK30" i="3"/>
  <c r="BK34" i="3"/>
  <c r="BK37" i="3"/>
  <c r="AT15" i="3"/>
  <c r="AX15" i="3" s="1"/>
  <c r="N15" i="3" s="1"/>
  <c r="AY15" i="3" s="1"/>
  <c r="L9" i="3"/>
  <c r="BK14" i="3"/>
  <c r="L37" i="3"/>
  <c r="AX21" i="3"/>
  <c r="N21" i="3" s="1"/>
  <c r="AY21" i="3" s="1"/>
  <c r="BK3" i="3"/>
  <c r="L49" i="3"/>
  <c r="AX3" i="3"/>
  <c r="N3" i="3" s="1"/>
  <c r="AY3" i="3" s="1"/>
  <c r="L41" i="3"/>
  <c r="AT19" i="3"/>
  <c r="AX19" i="3" s="1"/>
  <c r="N19" i="3" s="1"/>
  <c r="AY19" i="3" s="1"/>
  <c r="L24" i="3"/>
  <c r="AX49" i="3"/>
  <c r="N49" i="3" s="1"/>
  <c r="AY49" i="3" s="1"/>
  <c r="L52" i="3"/>
  <c r="BK26" i="3"/>
  <c r="BK46" i="3"/>
  <c r="BK7" i="3"/>
  <c r="L13" i="3"/>
  <c r="AX25" i="3"/>
  <c r="N25" i="3" s="1"/>
  <c r="AY25" i="3" s="1"/>
  <c r="L28" i="3"/>
  <c r="AX29" i="3"/>
  <c r="N29" i="3" s="1"/>
  <c r="AY29" i="3" s="1"/>
  <c r="L32" i="3"/>
  <c r="AX33" i="3"/>
  <c r="N33" i="3" s="1"/>
  <c r="AY33" i="3" s="1"/>
  <c r="L36" i="3"/>
  <c r="AX37" i="3"/>
  <c r="N37" i="3" s="1"/>
  <c r="AY37" i="3" s="1"/>
  <c r="L40" i="3"/>
  <c r="AX41" i="3"/>
  <c r="N41" i="3" s="1"/>
  <c r="AY41" i="3" s="1"/>
  <c r="L44" i="3"/>
  <c r="AX45" i="3"/>
  <c r="N45" i="3" s="1"/>
  <c r="AY45" i="3" s="1"/>
  <c r="L48" i="3"/>
  <c r="L16" i="3"/>
  <c r="AX9" i="3"/>
  <c r="N9" i="3" s="1"/>
  <c r="AY9" i="3" s="1"/>
  <c r="L33" i="3"/>
  <c r="L12" i="3"/>
  <c r="BK25" i="3"/>
  <c r="BK42" i="3"/>
  <c r="BK18" i="3"/>
  <c r="AT51" i="3"/>
  <c r="AT11" i="3"/>
  <c r="AX13" i="3"/>
  <c r="N13" i="3" s="1"/>
  <c r="AY13" i="3" s="1"/>
  <c r="BK15" i="3"/>
  <c r="AT27" i="3"/>
  <c r="AX27" i="3" s="1"/>
  <c r="N27" i="3" s="1"/>
  <c r="AY27" i="3" s="1"/>
  <c r="AT31" i="3"/>
  <c r="AX31" i="3" s="1"/>
  <c r="N31" i="3" s="1"/>
  <c r="AY31" i="3" s="1"/>
  <c r="AT39" i="3"/>
  <c r="AT43" i="3"/>
  <c r="AT47" i="3"/>
  <c r="BK33" i="3"/>
  <c r="L21" i="3"/>
  <c r="L29" i="3"/>
  <c r="L45" i="3"/>
  <c r="L6" i="3"/>
  <c r="BK29" i="3"/>
  <c r="L8" i="3"/>
  <c r="L25" i="3"/>
  <c r="L5" i="3"/>
  <c r="AX12" i="3"/>
  <c r="N12" i="3" s="1"/>
  <c r="AY12" i="3" s="1"/>
  <c r="AX18" i="3"/>
  <c r="N18" i="3" s="1"/>
  <c r="AY18" i="3" s="1"/>
  <c r="AX23" i="3"/>
  <c r="N23" i="3" s="1"/>
  <c r="AY23" i="3" s="1"/>
  <c r="BK41" i="3"/>
  <c r="AX17" i="3"/>
  <c r="N17" i="3" s="1"/>
  <c r="AY17" i="3" s="1"/>
  <c r="L20" i="3"/>
  <c r="BK10" i="3"/>
  <c r="L17" i="3"/>
  <c r="BK22" i="3"/>
  <c r="AT3" i="3"/>
  <c r="AT7" i="3"/>
  <c r="AX7" i="3" s="1"/>
  <c r="N7" i="3" s="1"/>
  <c r="AY7" i="3" s="1"/>
  <c r="AT10" i="3"/>
  <c r="AT14" i="3"/>
  <c r="AX14" i="3" s="1"/>
  <c r="N14" i="3" s="1"/>
  <c r="AY14" i="3" s="1"/>
  <c r="AT18" i="3"/>
  <c r="AT22" i="3"/>
  <c r="AT26" i="3"/>
  <c r="AT30" i="3"/>
  <c r="AX30" i="3" s="1"/>
  <c r="N30" i="3" s="1"/>
  <c r="AY30" i="3" s="1"/>
  <c r="AT34" i="3"/>
  <c r="AX34" i="3" s="1"/>
  <c r="N34" i="3" s="1"/>
  <c r="AY34" i="3" s="1"/>
  <c r="AT38" i="3"/>
  <c r="AT42" i="3"/>
  <c r="AT46" i="3"/>
  <c r="AT50" i="3"/>
  <c r="BK8" i="3"/>
  <c r="BK16" i="3"/>
  <c r="BK20" i="3"/>
  <c r="BK24" i="3"/>
  <c r="BK32" i="3"/>
  <c r="BK36" i="3"/>
  <c r="BK40" i="3"/>
  <c r="BK44" i="3"/>
  <c r="BK48" i="3"/>
  <c r="BK52" i="3"/>
  <c r="AZ48" i="3" l="1"/>
  <c r="BA48" i="3" s="1"/>
  <c r="BD48" i="3" s="1"/>
  <c r="J48" i="3" s="1"/>
  <c r="BG48" i="3" s="1"/>
  <c r="K48" i="3" s="1"/>
  <c r="AX35" i="3"/>
  <c r="N35" i="3" s="1"/>
  <c r="AY35" i="3" s="1"/>
  <c r="M20" i="3"/>
  <c r="AZ44" i="3"/>
  <c r="BA44" i="3" s="1"/>
  <c r="BD44" i="3" s="1"/>
  <c r="J44" i="3" s="1"/>
  <c r="BG44" i="3" s="1"/>
  <c r="K44" i="3" s="1"/>
  <c r="AZ40" i="3"/>
  <c r="BA40" i="3" s="1"/>
  <c r="BD40" i="3" s="1"/>
  <c r="J40" i="3" s="1"/>
  <c r="BG40" i="3" s="1"/>
  <c r="K40" i="3" s="1"/>
  <c r="BI40" i="3" s="1"/>
  <c r="M16" i="3"/>
  <c r="K52" i="3"/>
  <c r="BI52" i="3" s="1"/>
  <c r="BJ16" i="3"/>
  <c r="BL16" i="3" s="1"/>
  <c r="BG32" i="3"/>
  <c r="K32" i="3" s="1"/>
  <c r="BI32" i="3" s="1"/>
  <c r="BJ32" i="3"/>
  <c r="BL32" i="3" s="1"/>
  <c r="M32" i="3"/>
  <c r="AZ8" i="3"/>
  <c r="BA8" i="3" s="1"/>
  <c r="BD8" i="3" s="1"/>
  <c r="J8" i="3" s="1"/>
  <c r="BG8" i="3" s="1"/>
  <c r="K8" i="3" s="1"/>
  <c r="BI8" i="3" s="1"/>
  <c r="AZ28" i="3"/>
  <c r="BA28" i="3" s="1"/>
  <c r="BD28" i="3" s="1"/>
  <c r="J28" i="3" s="1"/>
  <c r="BJ44" i="3"/>
  <c r="BL44" i="3" s="1"/>
  <c r="M6" i="3"/>
  <c r="BJ52" i="3"/>
  <c r="BL52" i="3" s="1"/>
  <c r="AX4" i="3"/>
  <c r="N4" i="3" s="1"/>
  <c r="AY4" i="3" s="1"/>
  <c r="M4" i="3" s="1"/>
  <c r="M15" i="3"/>
  <c r="AZ15" i="3"/>
  <c r="BA15" i="3" s="1"/>
  <c r="BD15" i="3" s="1"/>
  <c r="J15" i="3" s="1"/>
  <c r="BG15" i="3" s="1"/>
  <c r="K15" i="3" s="1"/>
  <c r="M35" i="3"/>
  <c r="AZ35" i="3"/>
  <c r="BA35" i="3" s="1"/>
  <c r="BD35" i="3" s="1"/>
  <c r="J35" i="3" s="1"/>
  <c r="BG35" i="3" s="1"/>
  <c r="K35" i="3" s="1"/>
  <c r="BI48" i="3"/>
  <c r="BH48" i="3"/>
  <c r="L43" i="3"/>
  <c r="AZ18" i="3"/>
  <c r="BA18" i="3" s="1"/>
  <c r="BD18" i="3" s="1"/>
  <c r="J18" i="3" s="1"/>
  <c r="BG18" i="3" s="1"/>
  <c r="K18" i="3" s="1"/>
  <c r="M18" i="3"/>
  <c r="L31" i="3"/>
  <c r="BJ31" i="3"/>
  <c r="BL31" i="3" s="1"/>
  <c r="BI5" i="3"/>
  <c r="BH5" i="3"/>
  <c r="L22" i="3"/>
  <c r="BJ5" i="3"/>
  <c r="BL5" i="3" s="1"/>
  <c r="BJ36" i="3"/>
  <c r="BL36" i="3" s="1"/>
  <c r="BH40" i="3"/>
  <c r="L42" i="3"/>
  <c r="BI6" i="3"/>
  <c r="BH6" i="3"/>
  <c r="L34" i="3"/>
  <c r="BJ40" i="3"/>
  <c r="BL40" i="3" s="1"/>
  <c r="M12" i="3"/>
  <c r="AZ12" i="3"/>
  <c r="BA12" i="3" s="1"/>
  <c r="BD12" i="3" s="1"/>
  <c r="J12" i="3" s="1"/>
  <c r="BG12" i="3" s="1"/>
  <c r="K12" i="3" s="1"/>
  <c r="AZ13" i="3"/>
  <c r="BA13" i="3" s="1"/>
  <c r="BD13" i="3" s="1"/>
  <c r="J13" i="3" s="1"/>
  <c r="M13" i="3"/>
  <c r="M19" i="3"/>
  <c r="AZ19" i="3"/>
  <c r="BA19" i="3" s="1"/>
  <c r="BD19" i="3" s="1"/>
  <c r="J19" i="3" s="1"/>
  <c r="BG19" i="3" s="1"/>
  <c r="K19" i="3" s="1"/>
  <c r="AZ33" i="3"/>
  <c r="BA33" i="3" s="1"/>
  <c r="BD33" i="3" s="1"/>
  <c r="J33" i="3" s="1"/>
  <c r="M33" i="3"/>
  <c r="BI36" i="3"/>
  <c r="BH36" i="3"/>
  <c r="L38" i="3"/>
  <c r="AZ9" i="3"/>
  <c r="BA9" i="3" s="1"/>
  <c r="BD9" i="3" s="1"/>
  <c r="J9" i="3" s="1"/>
  <c r="BG9" i="3" s="1"/>
  <c r="K9" i="3" s="1"/>
  <c r="M9" i="3"/>
  <c r="AZ21" i="3"/>
  <c r="BA21" i="3" s="1"/>
  <c r="BD21" i="3" s="1"/>
  <c r="J21" i="3" s="1"/>
  <c r="BG21" i="3" s="1"/>
  <c r="K21" i="3" s="1"/>
  <c r="M21" i="3"/>
  <c r="BH44" i="3"/>
  <c r="BI44" i="3"/>
  <c r="L50" i="3"/>
  <c r="L46" i="3"/>
  <c r="L47" i="3"/>
  <c r="M23" i="3"/>
  <c r="AZ23" i="3"/>
  <c r="BA23" i="3" s="1"/>
  <c r="BD23" i="3" s="1"/>
  <c r="J23" i="3" s="1"/>
  <c r="BG23" i="3" s="1"/>
  <c r="K23" i="3" s="1"/>
  <c r="BJ23" i="3"/>
  <c r="BL23" i="3" s="1"/>
  <c r="AX46" i="3"/>
  <c r="N46" i="3" s="1"/>
  <c r="AY46" i="3" s="1"/>
  <c r="L27" i="3"/>
  <c r="L51" i="3"/>
  <c r="AZ41" i="3"/>
  <c r="BA41" i="3" s="1"/>
  <c r="BD41" i="3" s="1"/>
  <c r="J41" i="3" s="1"/>
  <c r="BG41" i="3" s="1"/>
  <c r="K41" i="3" s="1"/>
  <c r="M41" i="3"/>
  <c r="AZ34" i="3"/>
  <c r="BA34" i="3" s="1"/>
  <c r="BD34" i="3" s="1"/>
  <c r="J34" i="3" s="1"/>
  <c r="BG34" i="3" s="1"/>
  <c r="K34" i="3" s="1"/>
  <c r="M34" i="3"/>
  <c r="L39" i="3"/>
  <c r="AZ37" i="3"/>
  <c r="BA37" i="3" s="1"/>
  <c r="BD37" i="3" s="1"/>
  <c r="J37" i="3" s="1"/>
  <c r="BG37" i="3" s="1"/>
  <c r="K37" i="3" s="1"/>
  <c r="M37" i="3"/>
  <c r="L26" i="3"/>
  <c r="L11" i="3"/>
  <c r="AZ7" i="3"/>
  <c r="BA7" i="3" s="1"/>
  <c r="BD7" i="3" s="1"/>
  <c r="J7" i="3" s="1"/>
  <c r="BG7" i="3" s="1"/>
  <c r="K7" i="3" s="1"/>
  <c r="M7" i="3"/>
  <c r="L3" i="3"/>
  <c r="AZ49" i="3"/>
  <c r="BA49" i="3" s="1"/>
  <c r="BD49" i="3" s="1"/>
  <c r="J49" i="3" s="1"/>
  <c r="M49" i="3"/>
  <c r="BI16" i="3"/>
  <c r="BH16" i="3"/>
  <c r="M31" i="3"/>
  <c r="AZ31" i="3"/>
  <c r="BA31" i="3" s="1"/>
  <c r="BD31" i="3" s="1"/>
  <c r="J31" i="3" s="1"/>
  <c r="BG31" i="3" s="1"/>
  <c r="K31" i="3" s="1"/>
  <c r="AZ30" i="3"/>
  <c r="BA30" i="3" s="1"/>
  <c r="BD30" i="3" s="1"/>
  <c r="J30" i="3" s="1"/>
  <c r="BG30" i="3" s="1"/>
  <c r="K30" i="3" s="1"/>
  <c r="M30" i="3"/>
  <c r="AX50" i="3"/>
  <c r="N50" i="3" s="1"/>
  <c r="AY50" i="3" s="1"/>
  <c r="BJ6" i="3"/>
  <c r="BL6" i="3" s="1"/>
  <c r="BH8" i="3"/>
  <c r="AX38" i="3"/>
  <c r="N38" i="3" s="1"/>
  <c r="AY38" i="3" s="1"/>
  <c r="AX47" i="3"/>
  <c r="N47" i="3" s="1"/>
  <c r="AY47" i="3" s="1"/>
  <c r="AX26" i="3"/>
  <c r="N26" i="3" s="1"/>
  <c r="AY26" i="3" s="1"/>
  <c r="M14" i="3"/>
  <c r="AZ14" i="3"/>
  <c r="BA14" i="3" s="1"/>
  <c r="BD14" i="3" s="1"/>
  <c r="J14" i="3" s="1"/>
  <c r="BG14" i="3" s="1"/>
  <c r="K14" i="3" s="1"/>
  <c r="AX51" i="3"/>
  <c r="N51" i="3" s="1"/>
  <c r="AY51" i="3" s="1"/>
  <c r="BH20" i="3"/>
  <c r="BI20" i="3"/>
  <c r="L30" i="3"/>
  <c r="L18" i="3"/>
  <c r="AX11" i="3"/>
  <c r="N11" i="3" s="1"/>
  <c r="AY11" i="3" s="1"/>
  <c r="L10" i="3"/>
  <c r="AZ29" i="3"/>
  <c r="BA29" i="3" s="1"/>
  <c r="BD29" i="3" s="1"/>
  <c r="J29" i="3" s="1"/>
  <c r="M29" i="3"/>
  <c r="AX43" i="3"/>
  <c r="N43" i="3" s="1"/>
  <c r="AY43" i="3" s="1"/>
  <c r="BJ20" i="3"/>
  <c r="BL20" i="3" s="1"/>
  <c r="AX22" i="3"/>
  <c r="N22" i="3" s="1"/>
  <c r="AY22" i="3" s="1"/>
  <c r="AX42" i="3"/>
  <c r="N42" i="3" s="1"/>
  <c r="AY42" i="3" s="1"/>
  <c r="AZ25" i="3"/>
  <c r="BA25" i="3" s="1"/>
  <c r="BD25" i="3" s="1"/>
  <c r="J25" i="3" s="1"/>
  <c r="M25" i="3"/>
  <c r="BJ24" i="3"/>
  <c r="BL24" i="3" s="1"/>
  <c r="BH52" i="3"/>
  <c r="M27" i="3"/>
  <c r="AZ27" i="3"/>
  <c r="BA27" i="3" s="1"/>
  <c r="BD27" i="3" s="1"/>
  <c r="J27" i="3" s="1"/>
  <c r="BG27" i="3" s="1"/>
  <c r="K27" i="3" s="1"/>
  <c r="M3" i="3"/>
  <c r="AZ3" i="3"/>
  <c r="BA3" i="3" s="1"/>
  <c r="BD3" i="3" s="1"/>
  <c r="J3" i="3" s="1"/>
  <c r="BG3" i="3" s="1"/>
  <c r="K3" i="3" s="1"/>
  <c r="L14" i="3"/>
  <c r="L15" i="3"/>
  <c r="BJ15" i="3"/>
  <c r="BL15" i="3" s="1"/>
  <c r="L7" i="3"/>
  <c r="BH24" i="3"/>
  <c r="BI24" i="3"/>
  <c r="BJ48" i="3"/>
  <c r="BL48" i="3" s="1"/>
  <c r="AX39" i="3"/>
  <c r="N39" i="3" s="1"/>
  <c r="AY39" i="3" s="1"/>
  <c r="AZ17" i="3"/>
  <c r="BA17" i="3" s="1"/>
  <c r="BD17" i="3" s="1"/>
  <c r="J17" i="3" s="1"/>
  <c r="M17" i="3"/>
  <c r="AX10" i="3"/>
  <c r="N10" i="3" s="1"/>
  <c r="AY10" i="3" s="1"/>
  <c r="AZ45" i="3"/>
  <c r="BA45" i="3" s="1"/>
  <c r="BD45" i="3" s="1"/>
  <c r="J45" i="3" s="1"/>
  <c r="M45" i="3"/>
  <c r="L19" i="3"/>
  <c r="BJ30" i="3" l="1"/>
  <c r="BL30" i="3" s="1"/>
  <c r="BJ8" i="3"/>
  <c r="BL8" i="3" s="1"/>
  <c r="BJ35" i="3"/>
  <c r="BL35" i="3" s="1"/>
  <c r="BJ19" i="3"/>
  <c r="BL19" i="3" s="1"/>
  <c r="BH32" i="3"/>
  <c r="BJ18" i="3"/>
  <c r="BL18" i="3" s="1"/>
  <c r="BJ21" i="3"/>
  <c r="BL21" i="3" s="1"/>
  <c r="AZ4" i="3"/>
  <c r="BA4" i="3" s="1"/>
  <c r="BD4" i="3" s="1"/>
  <c r="J4" i="3" s="1"/>
  <c r="BJ4" i="3" s="1"/>
  <c r="BL4" i="3" s="1"/>
  <c r="BG28" i="3"/>
  <c r="K28" i="3" s="1"/>
  <c r="BJ28" i="3"/>
  <c r="BL28" i="3" s="1"/>
  <c r="BJ14" i="3"/>
  <c r="BL14" i="3" s="1"/>
  <c r="BJ37" i="3"/>
  <c r="BL37" i="3" s="1"/>
  <c r="BJ7" i="3"/>
  <c r="BL7" i="3" s="1"/>
  <c r="BJ34" i="3"/>
  <c r="BL34" i="3" s="1"/>
  <c r="BJ41" i="3"/>
  <c r="BL41" i="3" s="1"/>
  <c r="BJ12" i="3"/>
  <c r="BL12" i="3" s="1"/>
  <c r="BI37" i="3"/>
  <c r="BH37" i="3"/>
  <c r="BI18" i="3"/>
  <c r="BH18" i="3"/>
  <c r="M39" i="3"/>
  <c r="AZ39" i="3"/>
  <c r="BA39" i="3" s="1"/>
  <c r="BD39" i="3" s="1"/>
  <c r="J39" i="3" s="1"/>
  <c r="BG39" i="3" s="1"/>
  <c r="K39" i="3" s="1"/>
  <c r="BG25" i="3"/>
  <c r="K25" i="3" s="1"/>
  <c r="BJ25" i="3"/>
  <c r="BL25" i="3" s="1"/>
  <c r="AZ42" i="3"/>
  <c r="BA42" i="3" s="1"/>
  <c r="BD42" i="3" s="1"/>
  <c r="J42" i="3" s="1"/>
  <c r="BG42" i="3" s="1"/>
  <c r="K42" i="3" s="1"/>
  <c r="M42" i="3"/>
  <c r="M51" i="3"/>
  <c r="AZ51" i="3"/>
  <c r="BA51" i="3" s="1"/>
  <c r="BD51" i="3" s="1"/>
  <c r="J51" i="3" s="1"/>
  <c r="BG51" i="3" s="1"/>
  <c r="K51" i="3" s="1"/>
  <c r="AZ50" i="3"/>
  <c r="BA50" i="3" s="1"/>
  <c r="BD50" i="3" s="1"/>
  <c r="J50" i="3" s="1"/>
  <c r="BG50" i="3" s="1"/>
  <c r="K50" i="3" s="1"/>
  <c r="M50" i="3"/>
  <c r="AZ22" i="3"/>
  <c r="BA22" i="3" s="1"/>
  <c r="BD22" i="3" s="1"/>
  <c r="J22" i="3" s="1"/>
  <c r="BG22" i="3" s="1"/>
  <c r="K22" i="3" s="1"/>
  <c r="M22" i="3"/>
  <c r="BI14" i="3"/>
  <c r="BH14" i="3"/>
  <c r="BI34" i="3"/>
  <c r="BH34" i="3"/>
  <c r="AZ46" i="3"/>
  <c r="BA46" i="3" s="1"/>
  <c r="BD46" i="3" s="1"/>
  <c r="J46" i="3" s="1"/>
  <c r="BG46" i="3" s="1"/>
  <c r="K46" i="3" s="1"/>
  <c r="M46" i="3"/>
  <c r="BH23" i="3"/>
  <c r="BI23" i="3"/>
  <c r="M43" i="3"/>
  <c r="AZ43" i="3"/>
  <c r="BA43" i="3" s="1"/>
  <c r="BD43" i="3" s="1"/>
  <c r="J43" i="3" s="1"/>
  <c r="BH31" i="3"/>
  <c r="BI31" i="3"/>
  <c r="BI3" i="3"/>
  <c r="BH3" i="3"/>
  <c r="AZ26" i="3"/>
  <c r="BA26" i="3" s="1"/>
  <c r="BD26" i="3" s="1"/>
  <c r="J26" i="3" s="1"/>
  <c r="M26" i="3"/>
  <c r="BG49" i="3"/>
  <c r="K49" i="3" s="1"/>
  <c r="BJ49" i="3"/>
  <c r="BL49" i="3" s="1"/>
  <c r="BI41" i="3"/>
  <c r="BH41" i="3"/>
  <c r="BH35" i="3"/>
  <c r="BI35" i="3"/>
  <c r="BI9" i="3"/>
  <c r="BH9" i="3"/>
  <c r="BG45" i="3"/>
  <c r="K45" i="3" s="1"/>
  <c r="BJ45" i="3"/>
  <c r="BL45" i="3" s="1"/>
  <c r="BG29" i="3"/>
  <c r="K29" i="3" s="1"/>
  <c r="BJ29" i="3"/>
  <c r="BL29" i="3" s="1"/>
  <c r="M47" i="3"/>
  <c r="AZ47" i="3"/>
  <c r="BA47" i="3" s="1"/>
  <c r="BD47" i="3" s="1"/>
  <c r="J47" i="3" s="1"/>
  <c r="BJ3" i="3"/>
  <c r="BL3" i="3" s="1"/>
  <c r="BG4" i="3"/>
  <c r="K4" i="3" s="1"/>
  <c r="BG33" i="3"/>
  <c r="K33" i="3" s="1"/>
  <c r="BJ33" i="3"/>
  <c r="BL33" i="3" s="1"/>
  <c r="BG13" i="3"/>
  <c r="K13" i="3" s="1"/>
  <c r="BJ13" i="3"/>
  <c r="BL13" i="3" s="1"/>
  <c r="BJ46" i="3"/>
  <c r="BL46" i="3" s="1"/>
  <c r="AZ38" i="3"/>
  <c r="BA38" i="3" s="1"/>
  <c r="BD38" i="3" s="1"/>
  <c r="J38" i="3" s="1"/>
  <c r="M38" i="3"/>
  <c r="BH19" i="3"/>
  <c r="BI19" i="3"/>
  <c r="BH15" i="3"/>
  <c r="BI15" i="3"/>
  <c r="BG17" i="3"/>
  <c r="K17" i="3" s="1"/>
  <c r="BJ17" i="3"/>
  <c r="BL17" i="3" s="1"/>
  <c r="BI12" i="3"/>
  <c r="BH12" i="3"/>
  <c r="BI30" i="3"/>
  <c r="BH30" i="3"/>
  <c r="AZ10" i="3"/>
  <c r="BA10" i="3" s="1"/>
  <c r="BD10" i="3" s="1"/>
  <c r="J10" i="3" s="1"/>
  <c r="BG10" i="3" s="1"/>
  <c r="K10" i="3" s="1"/>
  <c r="M10" i="3"/>
  <c r="BJ27" i="3"/>
  <c r="BL27" i="3" s="1"/>
  <c r="BH27" i="3"/>
  <c r="BI27" i="3"/>
  <c r="M11" i="3"/>
  <c r="AZ11" i="3"/>
  <c r="BA11" i="3" s="1"/>
  <c r="BD11" i="3" s="1"/>
  <c r="J11" i="3" s="1"/>
  <c r="BI7" i="3"/>
  <c r="BH7" i="3"/>
  <c r="BI21" i="3"/>
  <c r="BH21" i="3"/>
  <c r="BJ9" i="3"/>
  <c r="BL9" i="3" s="1"/>
  <c r="BJ22" i="3" l="1"/>
  <c r="BL22" i="3" s="1"/>
  <c r="BJ39" i="3"/>
  <c r="BL39" i="3" s="1"/>
  <c r="BH28" i="3"/>
  <c r="BI28" i="3"/>
  <c r="BI10" i="3"/>
  <c r="BH10" i="3"/>
  <c r="BI50" i="3"/>
  <c r="BH50" i="3"/>
  <c r="BI42" i="3"/>
  <c r="BH42" i="3"/>
  <c r="BI46" i="3"/>
  <c r="BH46" i="3"/>
  <c r="BJ51" i="3"/>
  <c r="BL51" i="3" s="1"/>
  <c r="BG38" i="3"/>
  <c r="K38" i="3" s="1"/>
  <c r="BJ38" i="3"/>
  <c r="BL38" i="3" s="1"/>
  <c r="BI13" i="3"/>
  <c r="BH13" i="3"/>
  <c r="BI45" i="3"/>
  <c r="BH45" i="3"/>
  <c r="BJ10" i="3"/>
  <c r="BL10" i="3" s="1"/>
  <c r="BH39" i="3"/>
  <c r="BI39" i="3"/>
  <c r="BI17" i="3"/>
  <c r="BH17" i="3"/>
  <c r="BG26" i="3"/>
  <c r="K26" i="3" s="1"/>
  <c r="BJ26" i="3"/>
  <c r="BL26" i="3" s="1"/>
  <c r="BH51" i="3"/>
  <c r="BI51" i="3"/>
  <c r="BI25" i="3"/>
  <c r="BH25" i="3"/>
  <c r="BH4" i="3"/>
  <c r="BI4" i="3"/>
  <c r="BJ42" i="3"/>
  <c r="BL42" i="3" s="1"/>
  <c r="BJ50" i="3"/>
  <c r="BL50" i="3" s="1"/>
  <c r="BI22" i="3"/>
  <c r="BH22" i="3"/>
  <c r="BG43" i="3"/>
  <c r="K43" i="3" s="1"/>
  <c r="BJ43" i="3"/>
  <c r="BL43" i="3" s="1"/>
  <c r="BI33" i="3"/>
  <c r="BH33" i="3"/>
  <c r="BI49" i="3"/>
  <c r="BH49" i="3"/>
  <c r="BG47" i="3"/>
  <c r="K47" i="3" s="1"/>
  <c r="BJ47" i="3"/>
  <c r="BL47" i="3" s="1"/>
  <c r="BG11" i="3"/>
  <c r="K11" i="3" s="1"/>
  <c r="BJ11" i="3"/>
  <c r="BL11" i="3" s="1"/>
  <c r="BI29" i="3"/>
  <c r="BH29" i="3"/>
  <c r="P14" i="1"/>
  <c r="R14" i="1" s="1"/>
  <c r="AS14" i="1"/>
  <c r="I14" i="1" s="1"/>
  <c r="AT14" i="1"/>
  <c r="L14" i="1" s="1"/>
  <c r="AU14" i="1"/>
  <c r="AV14" i="1"/>
  <c r="AW14" i="1"/>
  <c r="AX14" i="1" s="1"/>
  <c r="N14" i="1" s="1"/>
  <c r="AY14" i="1" s="1"/>
  <c r="BB14" i="1"/>
  <c r="BC14" i="1" s="1"/>
  <c r="BF14" i="1" s="1"/>
  <c r="BE14" i="1"/>
  <c r="BK14" i="1"/>
  <c r="I15" i="1"/>
  <c r="P15" i="1"/>
  <c r="R15" i="1" s="1"/>
  <c r="AS15" i="1"/>
  <c r="AT15" i="1" s="1"/>
  <c r="AU15" i="1"/>
  <c r="AV15" i="1"/>
  <c r="AW15" i="1"/>
  <c r="BB15" i="1"/>
  <c r="BC15" i="1" s="1"/>
  <c r="BF15" i="1" s="1"/>
  <c r="BE15" i="1"/>
  <c r="I16" i="1"/>
  <c r="L16" i="1"/>
  <c r="P16" i="1"/>
  <c r="R16" i="1"/>
  <c r="AS16" i="1"/>
  <c r="AT16" i="1"/>
  <c r="AU16" i="1"/>
  <c r="AV16" i="1"/>
  <c r="AW16" i="1"/>
  <c r="AX16" i="1" s="1"/>
  <c r="N16" i="1" s="1"/>
  <c r="AY16" i="1" s="1"/>
  <c r="M16" i="1" s="1"/>
  <c r="BB16" i="1"/>
  <c r="BC16" i="1"/>
  <c r="BF16" i="1" s="1"/>
  <c r="BE16" i="1"/>
  <c r="P17" i="1"/>
  <c r="R17" i="1"/>
  <c r="AS17" i="1"/>
  <c r="AU17" i="1"/>
  <c r="AV17" i="1"/>
  <c r="AW17" i="1"/>
  <c r="BB17" i="1"/>
  <c r="BC17" i="1"/>
  <c r="BE17" i="1"/>
  <c r="BF17" i="1"/>
  <c r="P18" i="1"/>
  <c r="R18" i="1" s="1"/>
  <c r="AS18" i="1"/>
  <c r="I18" i="1" s="1"/>
  <c r="AT18" i="1"/>
  <c r="L18" i="1" s="1"/>
  <c r="AU18" i="1"/>
  <c r="AV18" i="1"/>
  <c r="AW18" i="1"/>
  <c r="BB18" i="1"/>
  <c r="BC18" i="1"/>
  <c r="BF18" i="1" s="1"/>
  <c r="BE18" i="1"/>
  <c r="BK18" i="1"/>
  <c r="I20" i="1"/>
  <c r="P20" i="1"/>
  <c r="R20" i="1" s="1"/>
  <c r="AS20" i="1"/>
  <c r="AT20" i="1" s="1"/>
  <c r="AU20" i="1"/>
  <c r="AV20" i="1"/>
  <c r="AW20" i="1"/>
  <c r="AX20" i="1"/>
  <c r="N20" i="1" s="1"/>
  <c r="AY20" i="1" s="1"/>
  <c r="BB20" i="1"/>
  <c r="BC20" i="1"/>
  <c r="BF20" i="1" s="1"/>
  <c r="BE20" i="1"/>
  <c r="I21" i="1"/>
  <c r="L21" i="1"/>
  <c r="P21" i="1"/>
  <c r="R21" i="1"/>
  <c r="AS21" i="1"/>
  <c r="AT21" i="1"/>
  <c r="AU21" i="1"/>
  <c r="AV21" i="1"/>
  <c r="AW21" i="1"/>
  <c r="AX21" i="1" s="1"/>
  <c r="N21" i="1" s="1"/>
  <c r="AY21" i="1" s="1"/>
  <c r="BB21" i="1"/>
  <c r="BC21" i="1" s="1"/>
  <c r="BF21" i="1" s="1"/>
  <c r="BE21" i="1"/>
  <c r="P22" i="1"/>
  <c r="R22" i="1"/>
  <c r="AS22" i="1"/>
  <c r="AU22" i="1"/>
  <c r="AV22" i="1"/>
  <c r="AW22" i="1"/>
  <c r="BB22" i="1"/>
  <c r="BC22" i="1"/>
  <c r="BE22" i="1"/>
  <c r="BF22" i="1"/>
  <c r="P23" i="1"/>
  <c r="R23" i="1" s="1"/>
  <c r="AS23" i="1"/>
  <c r="I23" i="1" s="1"/>
  <c r="AT23" i="1"/>
  <c r="L23" i="1" s="1"/>
  <c r="AU23" i="1"/>
  <c r="AV23" i="1"/>
  <c r="AW23" i="1"/>
  <c r="BB23" i="1"/>
  <c r="BC23" i="1"/>
  <c r="BF23" i="1" s="1"/>
  <c r="BE23" i="1"/>
  <c r="BK23" i="1"/>
  <c r="I24" i="1"/>
  <c r="P24" i="1"/>
  <c r="R24" i="1" s="1"/>
  <c r="AS24" i="1"/>
  <c r="AT24" i="1" s="1"/>
  <c r="AX24" i="1" s="1"/>
  <c r="N24" i="1" s="1"/>
  <c r="AY24" i="1" s="1"/>
  <c r="AU24" i="1"/>
  <c r="AV24" i="1"/>
  <c r="AW24" i="1"/>
  <c r="BB24" i="1"/>
  <c r="BC24" i="1"/>
  <c r="BF24" i="1" s="1"/>
  <c r="BE24" i="1"/>
  <c r="I25" i="1"/>
  <c r="L25" i="1"/>
  <c r="P25" i="1"/>
  <c r="R25" i="1"/>
  <c r="AS25" i="1"/>
  <c r="AT25" i="1"/>
  <c r="AU25" i="1"/>
  <c r="AV25" i="1"/>
  <c r="AW25" i="1"/>
  <c r="AX25" i="1" s="1"/>
  <c r="N25" i="1" s="1"/>
  <c r="AY25" i="1" s="1"/>
  <c r="BB25" i="1"/>
  <c r="BC25" i="1" s="1"/>
  <c r="BF25" i="1" s="1"/>
  <c r="BE25" i="1"/>
  <c r="P26" i="1"/>
  <c r="R26" i="1"/>
  <c r="AS26" i="1"/>
  <c r="AU26" i="1"/>
  <c r="AV26" i="1"/>
  <c r="AW26" i="1"/>
  <c r="BB26" i="1"/>
  <c r="BC26" i="1"/>
  <c r="BE26" i="1"/>
  <c r="BF26" i="1"/>
  <c r="P27" i="1"/>
  <c r="R27" i="1" s="1"/>
  <c r="AS27" i="1"/>
  <c r="I27" i="1" s="1"/>
  <c r="AT27" i="1"/>
  <c r="L27" i="1" s="1"/>
  <c r="AU27" i="1"/>
  <c r="AV27" i="1"/>
  <c r="AW27" i="1"/>
  <c r="BB27" i="1"/>
  <c r="BC27" i="1"/>
  <c r="BF27" i="1" s="1"/>
  <c r="BE27" i="1"/>
  <c r="BK27" i="1"/>
  <c r="I28" i="1"/>
  <c r="L28" i="1"/>
  <c r="P28" i="1"/>
  <c r="R28" i="1" s="1"/>
  <c r="AS28" i="1"/>
  <c r="AT28" i="1" s="1"/>
  <c r="AU28" i="1"/>
  <c r="AV28" i="1"/>
  <c r="AW28" i="1"/>
  <c r="AX28" i="1"/>
  <c r="N28" i="1" s="1"/>
  <c r="AY28" i="1" s="1"/>
  <c r="BB28" i="1"/>
  <c r="BC28" i="1"/>
  <c r="BF28" i="1" s="1"/>
  <c r="BE28" i="1"/>
  <c r="I29" i="1"/>
  <c r="BK29" i="1" s="1"/>
  <c r="L29" i="1"/>
  <c r="P29" i="1"/>
  <c r="R29" i="1"/>
  <c r="AS29" i="1"/>
  <c r="AT29" i="1"/>
  <c r="AU29" i="1"/>
  <c r="AV29" i="1"/>
  <c r="AW29" i="1"/>
  <c r="AX29" i="1" s="1"/>
  <c r="N29" i="1" s="1"/>
  <c r="AY29" i="1" s="1"/>
  <c r="BB29" i="1"/>
  <c r="BC29" i="1" s="1"/>
  <c r="BF29" i="1" s="1"/>
  <c r="BE29" i="1"/>
  <c r="P30" i="1"/>
  <c r="R30" i="1"/>
  <c r="AS30" i="1"/>
  <c r="AU30" i="1"/>
  <c r="AV30" i="1"/>
  <c r="AW30" i="1"/>
  <c r="BB30" i="1"/>
  <c r="BC30" i="1"/>
  <c r="BE30" i="1"/>
  <c r="BF30" i="1"/>
  <c r="P31" i="1"/>
  <c r="R31" i="1" s="1"/>
  <c r="AS31" i="1"/>
  <c r="I31" i="1" s="1"/>
  <c r="BK31" i="1" s="1"/>
  <c r="AT31" i="1"/>
  <c r="L31" i="1" s="1"/>
  <c r="AU31" i="1"/>
  <c r="AV31" i="1"/>
  <c r="AW31" i="1"/>
  <c r="BB31" i="1"/>
  <c r="BC31" i="1"/>
  <c r="BF31" i="1" s="1"/>
  <c r="BE31" i="1"/>
  <c r="I32" i="1"/>
  <c r="P32" i="1"/>
  <c r="R32" i="1" s="1"/>
  <c r="AS32" i="1"/>
  <c r="AT32" i="1" s="1"/>
  <c r="AU32" i="1"/>
  <c r="AV32" i="1"/>
  <c r="AW32" i="1"/>
  <c r="BB32" i="1"/>
  <c r="BC32" i="1"/>
  <c r="BF32" i="1" s="1"/>
  <c r="BE32" i="1"/>
  <c r="I33" i="1"/>
  <c r="L33" i="1"/>
  <c r="M33" i="1"/>
  <c r="P33" i="1"/>
  <c r="R33" i="1"/>
  <c r="AS33" i="1"/>
  <c r="AT33" i="1"/>
  <c r="AU33" i="1"/>
  <c r="AV33" i="1"/>
  <c r="AW33" i="1"/>
  <c r="AX33" i="1" s="1"/>
  <c r="N33" i="1" s="1"/>
  <c r="AY33" i="1" s="1"/>
  <c r="BB33" i="1"/>
  <c r="BC33" i="1" s="1"/>
  <c r="BF33" i="1" s="1"/>
  <c r="BE33" i="1"/>
  <c r="P34" i="1"/>
  <c r="R34" i="1"/>
  <c r="AS34" i="1"/>
  <c r="AU34" i="1"/>
  <c r="AV34" i="1"/>
  <c r="AW34" i="1"/>
  <c r="BB34" i="1"/>
  <c r="BC34" i="1"/>
  <c r="BE34" i="1"/>
  <c r="BF34" i="1"/>
  <c r="P35" i="1"/>
  <c r="R35" i="1" s="1"/>
  <c r="BK35" i="1" s="1"/>
  <c r="AS35" i="1"/>
  <c r="I35" i="1" s="1"/>
  <c r="AT35" i="1"/>
  <c r="L35" i="1" s="1"/>
  <c r="AU35" i="1"/>
  <c r="AV35" i="1"/>
  <c r="AW35" i="1"/>
  <c r="BB35" i="1"/>
  <c r="BC35" i="1"/>
  <c r="BF35" i="1" s="1"/>
  <c r="BE35" i="1"/>
  <c r="I36" i="1"/>
  <c r="P36" i="1"/>
  <c r="R36" i="1" s="1"/>
  <c r="AS36" i="1"/>
  <c r="AT36" i="1" s="1"/>
  <c r="AU36" i="1"/>
  <c r="AV36" i="1"/>
  <c r="AW36" i="1"/>
  <c r="AX36" i="1"/>
  <c r="N36" i="1" s="1"/>
  <c r="AY36" i="1" s="1"/>
  <c r="BB36" i="1"/>
  <c r="BC36" i="1"/>
  <c r="BF36" i="1" s="1"/>
  <c r="BE36" i="1"/>
  <c r="I37" i="1"/>
  <c r="L37" i="1"/>
  <c r="P37" i="1"/>
  <c r="R37" i="1"/>
  <c r="AS37" i="1"/>
  <c r="AT37" i="1"/>
  <c r="AU37" i="1"/>
  <c r="AV37" i="1"/>
  <c r="AW37" i="1"/>
  <c r="AX37" i="1" s="1"/>
  <c r="N37" i="1" s="1"/>
  <c r="AY37" i="1" s="1"/>
  <c r="BB37" i="1"/>
  <c r="BC37" i="1" s="1"/>
  <c r="BF37" i="1" s="1"/>
  <c r="BE37" i="1"/>
  <c r="P38" i="1"/>
  <c r="R38" i="1"/>
  <c r="AS38" i="1"/>
  <c r="AU38" i="1"/>
  <c r="AV38" i="1"/>
  <c r="AW38" i="1"/>
  <c r="BB38" i="1"/>
  <c r="BC38" i="1"/>
  <c r="BE38" i="1"/>
  <c r="BF38" i="1"/>
  <c r="P39" i="1"/>
  <c r="R39" i="1" s="1"/>
  <c r="AS39" i="1"/>
  <c r="I39" i="1" s="1"/>
  <c r="AT39" i="1"/>
  <c r="L39" i="1" s="1"/>
  <c r="AU39" i="1"/>
  <c r="AV39" i="1"/>
  <c r="AW39" i="1"/>
  <c r="BB39" i="1"/>
  <c r="BC39" i="1"/>
  <c r="BF39" i="1" s="1"/>
  <c r="BE39" i="1"/>
  <c r="BK39" i="1"/>
  <c r="I40" i="1"/>
  <c r="P40" i="1"/>
  <c r="R40" i="1" s="1"/>
  <c r="AS40" i="1"/>
  <c r="AT40" i="1" s="1"/>
  <c r="AX40" i="1" s="1"/>
  <c r="N40" i="1" s="1"/>
  <c r="AY40" i="1" s="1"/>
  <c r="AU40" i="1"/>
  <c r="AV40" i="1"/>
  <c r="AW40" i="1"/>
  <c r="BB40" i="1"/>
  <c r="BC40" i="1"/>
  <c r="BF40" i="1" s="1"/>
  <c r="BE40" i="1"/>
  <c r="I41" i="1"/>
  <c r="L41" i="1"/>
  <c r="P41" i="1"/>
  <c r="R41" i="1" s="1"/>
  <c r="AS41" i="1"/>
  <c r="AT41" i="1"/>
  <c r="AU41" i="1"/>
  <c r="AV41" i="1"/>
  <c r="AW41" i="1"/>
  <c r="AX41" i="1" s="1"/>
  <c r="N41" i="1" s="1"/>
  <c r="AY41" i="1" s="1"/>
  <c r="BB41" i="1"/>
  <c r="BC41" i="1" s="1"/>
  <c r="BF41" i="1" s="1"/>
  <c r="BE41" i="1"/>
  <c r="P42" i="1"/>
  <c r="R42" i="1"/>
  <c r="AS42" i="1"/>
  <c r="AU42" i="1"/>
  <c r="AV42" i="1"/>
  <c r="AW42" i="1"/>
  <c r="BB42" i="1"/>
  <c r="BC42" i="1"/>
  <c r="BE42" i="1"/>
  <c r="BF42" i="1"/>
  <c r="P43" i="1"/>
  <c r="R43" i="1" s="1"/>
  <c r="AS43" i="1"/>
  <c r="I43" i="1" s="1"/>
  <c r="AT43" i="1"/>
  <c r="L43" i="1" s="1"/>
  <c r="AU43" i="1"/>
  <c r="AV43" i="1"/>
  <c r="AW43" i="1"/>
  <c r="BB43" i="1"/>
  <c r="BC43" i="1"/>
  <c r="BF43" i="1" s="1"/>
  <c r="BE43" i="1"/>
  <c r="BK43" i="1"/>
  <c r="I44" i="1"/>
  <c r="P44" i="1"/>
  <c r="R44" i="1" s="1"/>
  <c r="AS44" i="1"/>
  <c r="AT44" i="1" s="1"/>
  <c r="L44" i="1" s="1"/>
  <c r="AU44" i="1"/>
  <c r="AV44" i="1"/>
  <c r="AW44" i="1"/>
  <c r="BB44" i="1"/>
  <c r="BC44" i="1"/>
  <c r="BF44" i="1" s="1"/>
  <c r="BE44" i="1"/>
  <c r="I45" i="1"/>
  <c r="L45" i="1"/>
  <c r="P45" i="1"/>
  <c r="R45" i="1" s="1"/>
  <c r="AS45" i="1"/>
  <c r="AT45" i="1" s="1"/>
  <c r="AU45" i="1"/>
  <c r="AV45" i="1"/>
  <c r="AW45" i="1"/>
  <c r="AX45" i="1" s="1"/>
  <c r="N45" i="1" s="1"/>
  <c r="AY45" i="1" s="1"/>
  <c r="AZ45" i="1" s="1"/>
  <c r="BA45" i="1" s="1"/>
  <c r="BD45" i="1" s="1"/>
  <c r="BB45" i="1"/>
  <c r="BC45" i="1" s="1"/>
  <c r="BF45" i="1" s="1"/>
  <c r="BE45" i="1"/>
  <c r="P46" i="1"/>
  <c r="R46" i="1"/>
  <c r="AS46" i="1"/>
  <c r="AU46" i="1"/>
  <c r="AV46" i="1"/>
  <c r="AW46" i="1"/>
  <c r="BB46" i="1"/>
  <c r="BC46" i="1"/>
  <c r="BE46" i="1"/>
  <c r="BF46" i="1"/>
  <c r="P47" i="1"/>
  <c r="R47" i="1" s="1"/>
  <c r="AS47" i="1"/>
  <c r="I47" i="1" s="1"/>
  <c r="AT47" i="1"/>
  <c r="L47" i="1" s="1"/>
  <c r="AU47" i="1"/>
  <c r="AV47" i="1"/>
  <c r="AW47" i="1"/>
  <c r="BB47" i="1"/>
  <c r="BC47" i="1"/>
  <c r="BF47" i="1" s="1"/>
  <c r="BE47" i="1"/>
  <c r="BK47" i="1"/>
  <c r="I48" i="1"/>
  <c r="BK48" i="1" s="1"/>
  <c r="P48" i="1"/>
  <c r="R48" i="1" s="1"/>
  <c r="AS48" i="1"/>
  <c r="AT48" i="1" s="1"/>
  <c r="AU48" i="1"/>
  <c r="AX48" i="1" s="1"/>
  <c r="N48" i="1" s="1"/>
  <c r="AY48" i="1" s="1"/>
  <c r="AV48" i="1"/>
  <c r="AW48" i="1"/>
  <c r="BB48" i="1"/>
  <c r="BC48" i="1"/>
  <c r="BF48" i="1" s="1"/>
  <c r="BE48" i="1"/>
  <c r="I49" i="1"/>
  <c r="L49" i="1"/>
  <c r="P49" i="1"/>
  <c r="R49" i="1" s="1"/>
  <c r="AS49" i="1"/>
  <c r="AT49" i="1" s="1"/>
  <c r="AU49" i="1"/>
  <c r="AV49" i="1"/>
  <c r="AW49" i="1"/>
  <c r="AX49" i="1" s="1"/>
  <c r="N49" i="1" s="1"/>
  <c r="AY49" i="1"/>
  <c r="AZ49" i="1" s="1"/>
  <c r="BA49" i="1"/>
  <c r="BB49" i="1"/>
  <c r="BC49" i="1" s="1"/>
  <c r="BF49" i="1" s="1"/>
  <c r="BD49" i="1"/>
  <c r="J49" i="1" s="1"/>
  <c r="BG49" i="1" s="1"/>
  <c r="K49" i="1" s="1"/>
  <c r="BE49" i="1"/>
  <c r="P50" i="1"/>
  <c r="R50" i="1"/>
  <c r="AS50" i="1"/>
  <c r="AU50" i="1"/>
  <c r="AV50" i="1"/>
  <c r="AW50" i="1"/>
  <c r="BB50" i="1"/>
  <c r="BC50" i="1"/>
  <c r="BE50" i="1"/>
  <c r="BF50" i="1"/>
  <c r="P51" i="1"/>
  <c r="R51" i="1" s="1"/>
  <c r="BK51" i="1" s="1"/>
  <c r="AS51" i="1"/>
  <c r="I51" i="1" s="1"/>
  <c r="AT51" i="1"/>
  <c r="L51" i="1" s="1"/>
  <c r="AU51" i="1"/>
  <c r="AV51" i="1"/>
  <c r="AW51" i="1"/>
  <c r="AX51" i="1" s="1"/>
  <c r="N51" i="1" s="1"/>
  <c r="AY51" i="1"/>
  <c r="M51" i="1" s="1"/>
  <c r="AZ51" i="1"/>
  <c r="BA51" i="1" s="1"/>
  <c r="BD51" i="1" s="1"/>
  <c r="J51" i="1" s="1"/>
  <c r="BG51" i="1" s="1"/>
  <c r="K51" i="1" s="1"/>
  <c r="BB51" i="1"/>
  <c r="BC51" i="1"/>
  <c r="BF51" i="1" s="1"/>
  <c r="BE51" i="1"/>
  <c r="I52" i="1"/>
  <c r="L52" i="1"/>
  <c r="P52" i="1"/>
  <c r="R52" i="1" s="1"/>
  <c r="AS52" i="1"/>
  <c r="AT52" i="1" s="1"/>
  <c r="AU52" i="1"/>
  <c r="AV52" i="1"/>
  <c r="AW52" i="1"/>
  <c r="AX52" i="1" s="1"/>
  <c r="N52" i="1" s="1"/>
  <c r="AY52" i="1" s="1"/>
  <c r="BB52" i="1"/>
  <c r="BC52" i="1"/>
  <c r="BF52" i="1" s="1"/>
  <c r="BE52" i="1"/>
  <c r="BK52" i="1"/>
  <c r="I53" i="1"/>
  <c r="P53" i="1"/>
  <c r="R53" i="1"/>
  <c r="AS53" i="1"/>
  <c r="AT53" i="1" s="1"/>
  <c r="AU53" i="1"/>
  <c r="AV53" i="1"/>
  <c r="AW53" i="1"/>
  <c r="BB53" i="1"/>
  <c r="BC53" i="1"/>
  <c r="BF53" i="1" s="1"/>
  <c r="BE53" i="1"/>
  <c r="P54" i="1"/>
  <c r="R54" i="1" s="1"/>
  <c r="AS54" i="1"/>
  <c r="AU54" i="1"/>
  <c r="AV54" i="1"/>
  <c r="AW54" i="1"/>
  <c r="BB54" i="1"/>
  <c r="BC54" i="1"/>
  <c r="BE54" i="1"/>
  <c r="BF54" i="1" s="1"/>
  <c r="P55" i="1"/>
  <c r="R55" i="1" s="1"/>
  <c r="AS55" i="1"/>
  <c r="I55" i="1" s="1"/>
  <c r="AU55" i="1"/>
  <c r="AV55" i="1"/>
  <c r="AW55" i="1"/>
  <c r="BB55" i="1"/>
  <c r="BC55" i="1"/>
  <c r="BF55" i="1" s="1"/>
  <c r="BE55" i="1"/>
  <c r="I56" i="1"/>
  <c r="P56" i="1"/>
  <c r="R56" i="1" s="1"/>
  <c r="AS56" i="1"/>
  <c r="AT56" i="1" s="1"/>
  <c r="AU56" i="1"/>
  <c r="AV56" i="1"/>
  <c r="AW56" i="1"/>
  <c r="BB56" i="1"/>
  <c r="BC56" i="1"/>
  <c r="BF56" i="1" s="1"/>
  <c r="BE56" i="1"/>
  <c r="I57" i="1"/>
  <c r="L57" i="1"/>
  <c r="P57" i="1"/>
  <c r="R57" i="1"/>
  <c r="AS57" i="1"/>
  <c r="AT57" i="1" s="1"/>
  <c r="AU57" i="1"/>
  <c r="AV57" i="1"/>
  <c r="AW57" i="1"/>
  <c r="BB57" i="1"/>
  <c r="BC57" i="1"/>
  <c r="BE57" i="1"/>
  <c r="P58" i="1"/>
  <c r="R58" i="1"/>
  <c r="AS58" i="1"/>
  <c r="AU58" i="1"/>
  <c r="AV58" i="1"/>
  <c r="AW58" i="1"/>
  <c r="BB58" i="1"/>
  <c r="BC58" i="1"/>
  <c r="BE58" i="1"/>
  <c r="BF58" i="1"/>
  <c r="P59" i="1"/>
  <c r="R59" i="1" s="1"/>
  <c r="AS59" i="1"/>
  <c r="I59" i="1" s="1"/>
  <c r="AT59" i="1"/>
  <c r="L59" i="1" s="1"/>
  <c r="AU59" i="1"/>
  <c r="AV59" i="1"/>
  <c r="AW59" i="1"/>
  <c r="BB59" i="1"/>
  <c r="BC59" i="1"/>
  <c r="BF59" i="1" s="1"/>
  <c r="BE59" i="1"/>
  <c r="BK59" i="1"/>
  <c r="I60" i="1"/>
  <c r="P60" i="1"/>
  <c r="R60" i="1" s="1"/>
  <c r="BK60" i="1" s="1"/>
  <c r="AS60" i="1"/>
  <c r="AT60" i="1" s="1"/>
  <c r="AU60" i="1"/>
  <c r="AV60" i="1"/>
  <c r="AW60" i="1"/>
  <c r="AX60" i="1" s="1"/>
  <c r="N60" i="1" s="1"/>
  <c r="AY60" i="1" s="1"/>
  <c r="BB60" i="1"/>
  <c r="BC60" i="1"/>
  <c r="BF60" i="1" s="1"/>
  <c r="BE60" i="1"/>
  <c r="I61" i="1"/>
  <c r="L61" i="1"/>
  <c r="P61" i="1"/>
  <c r="R61" i="1"/>
  <c r="AS61" i="1"/>
  <c r="AT61" i="1" s="1"/>
  <c r="AU61" i="1"/>
  <c r="AV61" i="1"/>
  <c r="AW61" i="1"/>
  <c r="AX61" i="1" s="1"/>
  <c r="N61" i="1" s="1"/>
  <c r="AY61" i="1" s="1"/>
  <c r="BB61" i="1"/>
  <c r="BC61" i="1" s="1"/>
  <c r="BF61" i="1" s="1"/>
  <c r="BE61" i="1"/>
  <c r="P62" i="1"/>
  <c r="R62" i="1" s="1"/>
  <c r="AS62" i="1"/>
  <c r="AU62" i="1"/>
  <c r="AV62" i="1"/>
  <c r="AW62" i="1"/>
  <c r="BB62" i="1"/>
  <c r="BC62" i="1"/>
  <c r="BF62" i="1" s="1"/>
  <c r="BE62" i="1"/>
  <c r="P63" i="1"/>
  <c r="R63" i="1" s="1"/>
  <c r="AS63" i="1"/>
  <c r="I63" i="1" s="1"/>
  <c r="AU63" i="1"/>
  <c r="AV63" i="1"/>
  <c r="AW63" i="1"/>
  <c r="BB63" i="1"/>
  <c r="BC63" i="1"/>
  <c r="BF63" i="1" s="1"/>
  <c r="BE63" i="1"/>
  <c r="BK63" i="1"/>
  <c r="I64" i="1"/>
  <c r="P64" i="1"/>
  <c r="R64" i="1" s="1"/>
  <c r="BK64" i="1" s="1"/>
  <c r="AS64" i="1"/>
  <c r="AT64" i="1" s="1"/>
  <c r="L64" i="1" s="1"/>
  <c r="AU64" i="1"/>
  <c r="AV64" i="1"/>
  <c r="AW64" i="1"/>
  <c r="AX64" i="1"/>
  <c r="N64" i="1" s="1"/>
  <c r="AY64" i="1" s="1"/>
  <c r="BB64" i="1"/>
  <c r="BC64" i="1"/>
  <c r="BF64" i="1" s="1"/>
  <c r="BE64" i="1"/>
  <c r="I65" i="1"/>
  <c r="P65" i="1"/>
  <c r="R65" i="1" s="1"/>
  <c r="AS65" i="1"/>
  <c r="AT65" i="1" s="1"/>
  <c r="L65" i="1" s="1"/>
  <c r="AU65" i="1"/>
  <c r="AV65" i="1"/>
  <c r="AW65" i="1"/>
  <c r="BB65" i="1"/>
  <c r="BC65" i="1" s="1"/>
  <c r="BF65" i="1" s="1"/>
  <c r="BE65" i="1"/>
  <c r="BI38" i="3" l="1"/>
  <c r="BH38" i="3"/>
  <c r="BH11" i="3"/>
  <c r="BI11" i="3"/>
  <c r="BH47" i="3"/>
  <c r="BI47" i="3"/>
  <c r="BI26" i="3"/>
  <c r="BH26" i="3"/>
  <c r="BH43" i="3"/>
  <c r="BI43" i="3"/>
  <c r="BH51" i="1"/>
  <c r="BI51" i="1"/>
  <c r="M40" i="1"/>
  <c r="AZ40" i="1"/>
  <c r="BA40" i="1" s="1"/>
  <c r="BD40" i="1" s="1"/>
  <c r="J40" i="1" s="1"/>
  <c r="BG40" i="1" s="1"/>
  <c r="K40" i="1" s="1"/>
  <c r="BI49" i="1"/>
  <c r="BH49" i="1"/>
  <c r="M48" i="1"/>
  <c r="AZ48" i="1"/>
  <c r="BA48" i="1" s="1"/>
  <c r="BD48" i="1" s="1"/>
  <c r="J48" i="1" s="1"/>
  <c r="BG48" i="1" s="1"/>
  <c r="K48" i="1" s="1"/>
  <c r="M24" i="1"/>
  <c r="AZ24" i="1"/>
  <c r="BA24" i="1" s="1"/>
  <c r="BD24" i="1" s="1"/>
  <c r="J24" i="1" s="1"/>
  <c r="BG24" i="1" s="1"/>
  <c r="K24" i="1" s="1"/>
  <c r="M64" i="1"/>
  <c r="AZ64" i="1"/>
  <c r="BA64" i="1" s="1"/>
  <c r="BD64" i="1" s="1"/>
  <c r="J64" i="1" s="1"/>
  <c r="BG64" i="1" s="1"/>
  <c r="K64" i="1" s="1"/>
  <c r="M52" i="1"/>
  <c r="AZ52" i="1"/>
  <c r="BA52" i="1" s="1"/>
  <c r="BD52" i="1" s="1"/>
  <c r="J52" i="1" s="1"/>
  <c r="BG52" i="1" s="1"/>
  <c r="K52" i="1" s="1"/>
  <c r="M36" i="1"/>
  <c r="AZ36" i="1"/>
  <c r="BA36" i="1" s="1"/>
  <c r="BD36" i="1" s="1"/>
  <c r="J36" i="1" s="1"/>
  <c r="BG36" i="1" s="1"/>
  <c r="K36" i="1" s="1"/>
  <c r="M28" i="1"/>
  <c r="AZ28" i="1"/>
  <c r="BA28" i="1" s="1"/>
  <c r="BD28" i="1" s="1"/>
  <c r="J28" i="1" s="1"/>
  <c r="BG28" i="1" s="1"/>
  <c r="K28" i="1" s="1"/>
  <c r="M20" i="1"/>
  <c r="AZ20" i="1"/>
  <c r="BA20" i="1" s="1"/>
  <c r="BD20" i="1" s="1"/>
  <c r="J20" i="1" s="1"/>
  <c r="BG20" i="1" s="1"/>
  <c r="K20" i="1" s="1"/>
  <c r="M60" i="1"/>
  <c r="AZ60" i="1"/>
  <c r="BA60" i="1" s="1"/>
  <c r="BD60" i="1" s="1"/>
  <c r="J60" i="1" s="1"/>
  <c r="BG60" i="1" s="1"/>
  <c r="K60" i="1" s="1"/>
  <c r="J45" i="1"/>
  <c r="BG45" i="1" s="1"/>
  <c r="K45" i="1" s="1"/>
  <c r="AZ61" i="1"/>
  <c r="BA61" i="1" s="1"/>
  <c r="BD61" i="1" s="1"/>
  <c r="J61" i="1" s="1"/>
  <c r="BG61" i="1" s="1"/>
  <c r="K61" i="1" s="1"/>
  <c r="M61" i="1"/>
  <c r="AZ21" i="1"/>
  <c r="BA21" i="1" s="1"/>
  <c r="BD21" i="1" s="1"/>
  <c r="J21" i="1" s="1"/>
  <c r="BG21" i="1" s="1"/>
  <c r="K21" i="1" s="1"/>
  <c r="I54" i="1"/>
  <c r="AT54" i="1"/>
  <c r="AZ37" i="1"/>
  <c r="BA37" i="1" s="1"/>
  <c r="BD37" i="1" s="1"/>
  <c r="J37" i="1" s="1"/>
  <c r="BG37" i="1" s="1"/>
  <c r="K37" i="1" s="1"/>
  <c r="L56" i="1"/>
  <c r="AT55" i="1"/>
  <c r="AX35" i="1"/>
  <c r="N35" i="1" s="1"/>
  <c r="AY35" i="1" s="1"/>
  <c r="BK28" i="1"/>
  <c r="BL28" i="1"/>
  <c r="AX18" i="1"/>
  <c r="N18" i="1" s="1"/>
  <c r="AY18" i="1" s="1"/>
  <c r="I34" i="1"/>
  <c r="AT34" i="1"/>
  <c r="I17" i="1"/>
  <c r="AT17" i="1"/>
  <c r="AX50" i="1"/>
  <c r="N50" i="1" s="1"/>
  <c r="AY50" i="1" s="1"/>
  <c r="BJ41" i="1"/>
  <c r="AZ41" i="1"/>
  <c r="BA41" i="1" s="1"/>
  <c r="BD41" i="1" s="1"/>
  <c r="J41" i="1" s="1"/>
  <c r="BG41" i="1" s="1"/>
  <c r="K41" i="1" s="1"/>
  <c r="AZ25" i="1"/>
  <c r="BA25" i="1" s="1"/>
  <c r="BD25" i="1" s="1"/>
  <c r="J25" i="1" s="1"/>
  <c r="BG25" i="1" s="1"/>
  <c r="K25" i="1" s="1"/>
  <c r="L15" i="1"/>
  <c r="I62" i="1"/>
  <c r="AT62" i="1"/>
  <c r="L32" i="1"/>
  <c r="AX22" i="1"/>
  <c r="N22" i="1" s="1"/>
  <c r="AY22" i="1" s="1"/>
  <c r="BK15" i="1"/>
  <c r="AX38" i="1"/>
  <c r="N38" i="1" s="1"/>
  <c r="AY38" i="1" s="1"/>
  <c r="AT63" i="1"/>
  <c r="BK55" i="1"/>
  <c r="L53" i="1"/>
  <c r="AX39" i="1"/>
  <c r="N39" i="1" s="1"/>
  <c r="AY39" i="1" s="1"/>
  <c r="BK32" i="1"/>
  <c r="AX23" i="1"/>
  <c r="N23" i="1" s="1"/>
  <c r="AY23" i="1" s="1"/>
  <c r="BK57" i="1"/>
  <c r="BK65" i="1"/>
  <c r="I50" i="1"/>
  <c r="AT50" i="1"/>
  <c r="AX44" i="1"/>
  <c r="N44" i="1" s="1"/>
  <c r="AY44" i="1" s="1"/>
  <c r="I38" i="1"/>
  <c r="AT38" i="1"/>
  <c r="M37" i="1"/>
  <c r="BJ36" i="1"/>
  <c r="BL36" i="1" s="1"/>
  <c r="BK33" i="1"/>
  <c r="I22" i="1"/>
  <c r="AT22" i="1"/>
  <c r="M21" i="1"/>
  <c r="BJ20" i="1"/>
  <c r="BL20" i="1" s="1"/>
  <c r="BK16" i="1"/>
  <c r="BL64" i="1"/>
  <c r="BJ49" i="1"/>
  <c r="BJ45" i="1"/>
  <c r="AX43" i="1"/>
  <c r="N43" i="1" s="1"/>
  <c r="AY43" i="1" s="1"/>
  <c r="AZ29" i="1"/>
  <c r="BA29" i="1" s="1"/>
  <c r="BD29" i="1" s="1"/>
  <c r="J29" i="1" s="1"/>
  <c r="BG29" i="1" s="1"/>
  <c r="K29" i="1" s="1"/>
  <c r="BF57" i="1"/>
  <c r="AX59" i="1"/>
  <c r="N59" i="1" s="1"/>
  <c r="AY59" i="1" s="1"/>
  <c r="AX57" i="1"/>
  <c r="N57" i="1" s="1"/>
  <c r="AY57" i="1" s="1"/>
  <c r="BK53" i="1"/>
  <c r="AX47" i="1"/>
  <c r="N47" i="1" s="1"/>
  <c r="AY47" i="1" s="1"/>
  <c r="L36" i="1"/>
  <c r="L20" i="1"/>
  <c r="BJ60" i="1"/>
  <c r="I42" i="1"/>
  <c r="AT42" i="1"/>
  <c r="AX42" i="1" s="1"/>
  <c r="N42" i="1" s="1"/>
  <c r="AY42" i="1" s="1"/>
  <c r="BK36" i="1"/>
  <c r="AX27" i="1"/>
  <c r="N27" i="1" s="1"/>
  <c r="AY27" i="1" s="1"/>
  <c r="BK20" i="1"/>
  <c r="M14" i="1"/>
  <c r="AZ14" i="1"/>
  <c r="BA14" i="1" s="1"/>
  <c r="BD14" i="1" s="1"/>
  <c r="J14" i="1" s="1"/>
  <c r="BG14" i="1" s="1"/>
  <c r="K14" i="1" s="1"/>
  <c r="I58" i="1"/>
  <c r="AT58" i="1"/>
  <c r="M49" i="1"/>
  <c r="I46" i="1"/>
  <c r="AT46" i="1"/>
  <c r="M41" i="1"/>
  <c r="BJ40" i="1"/>
  <c r="BK37" i="1"/>
  <c r="I26" i="1"/>
  <c r="AT26" i="1"/>
  <c r="M25" i="1"/>
  <c r="BJ24" i="1"/>
  <c r="BK21" i="1"/>
  <c r="AX63" i="1"/>
  <c r="N63" i="1" s="1"/>
  <c r="AY63" i="1" s="1"/>
  <c r="AX56" i="1"/>
  <c r="N56" i="1" s="1"/>
  <c r="AY56" i="1" s="1"/>
  <c r="AZ33" i="1"/>
  <c r="BA33" i="1" s="1"/>
  <c r="BD33" i="1" s="1"/>
  <c r="J33" i="1" s="1"/>
  <c r="BG33" i="1" s="1"/>
  <c r="K33" i="1" s="1"/>
  <c r="AZ16" i="1"/>
  <c r="BA16" i="1" s="1"/>
  <c r="BD16" i="1" s="1"/>
  <c r="J16" i="1" s="1"/>
  <c r="BG16" i="1" s="1"/>
  <c r="K16" i="1" s="1"/>
  <c r="M45" i="1"/>
  <c r="L60" i="1"/>
  <c r="AX65" i="1"/>
  <c r="N65" i="1" s="1"/>
  <c r="AY65" i="1" s="1"/>
  <c r="BK61" i="1"/>
  <c r="BJ51" i="1"/>
  <c r="BL51" i="1" s="1"/>
  <c r="L40" i="1"/>
  <c r="AX30" i="1"/>
  <c r="N30" i="1" s="1"/>
  <c r="AY30" i="1" s="1"/>
  <c r="L24" i="1"/>
  <c r="BJ64" i="1"/>
  <c r="BK56" i="1"/>
  <c r="BL60" i="1"/>
  <c r="AX54" i="1"/>
  <c r="N54" i="1" s="1"/>
  <c r="AY54" i="1" s="1"/>
  <c r="L48" i="1"/>
  <c r="BK40" i="1"/>
  <c r="BL40" i="1"/>
  <c r="AX31" i="1"/>
  <c r="N31" i="1" s="1"/>
  <c r="AY31" i="1" s="1"/>
  <c r="BK24" i="1"/>
  <c r="BL24" i="1"/>
  <c r="AX15" i="1"/>
  <c r="N15" i="1" s="1"/>
  <c r="AY15" i="1" s="1"/>
  <c r="AX55" i="1"/>
  <c r="N55" i="1" s="1"/>
  <c r="AY55" i="1" s="1"/>
  <c r="AX53" i="1"/>
  <c r="N53" i="1" s="1"/>
  <c r="AY53" i="1" s="1"/>
  <c r="BK49" i="1"/>
  <c r="BL49" i="1"/>
  <c r="BK45" i="1"/>
  <c r="BK44" i="1"/>
  <c r="BK41" i="1"/>
  <c r="AX32" i="1"/>
  <c r="N32" i="1" s="1"/>
  <c r="AY32" i="1" s="1"/>
  <c r="I30" i="1"/>
  <c r="AT30" i="1"/>
  <c r="M29" i="1"/>
  <c r="BJ28" i="1"/>
  <c r="BK25" i="1"/>
  <c r="BL45" i="1"/>
  <c r="BL41" i="1"/>
  <c r="AZ42" i="1" l="1"/>
  <c r="BA42" i="1" s="1"/>
  <c r="BD42" i="1" s="1"/>
  <c r="J42" i="1" s="1"/>
  <c r="BG42" i="1" s="1"/>
  <c r="K42" i="1" s="1"/>
  <c r="M42" i="1"/>
  <c r="M47" i="1"/>
  <c r="AZ47" i="1"/>
  <c r="BA47" i="1" s="1"/>
  <c r="BD47" i="1" s="1"/>
  <c r="J47" i="1" s="1"/>
  <c r="BG47" i="1" s="1"/>
  <c r="K47" i="1" s="1"/>
  <c r="BJ21" i="1"/>
  <c r="BL21" i="1" s="1"/>
  <c r="BI52" i="1"/>
  <c r="BH52" i="1"/>
  <c r="AZ53" i="1"/>
  <c r="BA53" i="1" s="1"/>
  <c r="BD53" i="1" s="1"/>
  <c r="J53" i="1" s="1"/>
  <c r="M53" i="1"/>
  <c r="M56" i="1"/>
  <c r="AZ56" i="1"/>
  <c r="BA56" i="1" s="1"/>
  <c r="BD56" i="1" s="1"/>
  <c r="J56" i="1" s="1"/>
  <c r="BG56" i="1" s="1"/>
  <c r="K56" i="1" s="1"/>
  <c r="BJ14" i="1"/>
  <c r="BL14" i="1" s="1"/>
  <c r="L62" i="1"/>
  <c r="BK58" i="1"/>
  <c r="M35" i="1"/>
  <c r="AZ35" i="1"/>
  <c r="BA35" i="1" s="1"/>
  <c r="BD35" i="1" s="1"/>
  <c r="J35" i="1" s="1"/>
  <c r="BG35" i="1" s="1"/>
  <c r="K35" i="1" s="1"/>
  <c r="BI61" i="1"/>
  <c r="BH61" i="1"/>
  <c r="BH64" i="1"/>
  <c r="BI64" i="1"/>
  <c r="M15" i="1"/>
  <c r="AZ15" i="1"/>
  <c r="BA15" i="1" s="1"/>
  <c r="BD15" i="1" s="1"/>
  <c r="J15" i="1" s="1"/>
  <c r="BG15" i="1" s="1"/>
  <c r="K15" i="1" s="1"/>
  <c r="AZ30" i="1"/>
  <c r="BA30" i="1" s="1"/>
  <c r="BD30" i="1" s="1"/>
  <c r="J30" i="1" s="1"/>
  <c r="BG30" i="1" s="1"/>
  <c r="K30" i="1" s="1"/>
  <c r="M30" i="1"/>
  <c r="AZ57" i="1"/>
  <c r="BA57" i="1" s="1"/>
  <c r="BD57" i="1" s="1"/>
  <c r="J57" i="1" s="1"/>
  <c r="BG57" i="1" s="1"/>
  <c r="K57" i="1" s="1"/>
  <c r="M57" i="1"/>
  <c r="L22" i="1"/>
  <c r="BH14" i="1"/>
  <c r="BI14" i="1"/>
  <c r="M27" i="1"/>
  <c r="AZ27" i="1"/>
  <c r="BA27" i="1" s="1"/>
  <c r="BD27" i="1" s="1"/>
  <c r="J27" i="1" s="1"/>
  <c r="BG27" i="1" s="1"/>
  <c r="K27" i="1" s="1"/>
  <c r="M39" i="1"/>
  <c r="AZ39" i="1"/>
  <c r="BA39" i="1" s="1"/>
  <c r="BD39" i="1" s="1"/>
  <c r="J39" i="1" s="1"/>
  <c r="BG39" i="1" s="1"/>
  <c r="K39" i="1" s="1"/>
  <c r="BJ39" i="1"/>
  <c r="BL39" i="1" s="1"/>
  <c r="BJ25" i="1"/>
  <c r="BL25" i="1" s="1"/>
  <c r="L55" i="1"/>
  <c r="BI45" i="1"/>
  <c r="BH45" i="1"/>
  <c r="BH24" i="1"/>
  <c r="BI24" i="1"/>
  <c r="M31" i="1"/>
  <c r="AZ31" i="1"/>
  <c r="BA31" i="1" s="1"/>
  <c r="BD31" i="1" s="1"/>
  <c r="J31" i="1" s="1"/>
  <c r="BG31" i="1" s="1"/>
  <c r="K31" i="1" s="1"/>
  <c r="L26" i="1"/>
  <c r="BJ52" i="1"/>
  <c r="BL52" i="1" s="1"/>
  <c r="BI41" i="1"/>
  <c r="BH41" i="1"/>
  <c r="BI29" i="1"/>
  <c r="BH29" i="1"/>
  <c r="AX62" i="1"/>
  <c r="N62" i="1" s="1"/>
  <c r="AY62" i="1" s="1"/>
  <c r="BI60" i="1"/>
  <c r="BH60" i="1"/>
  <c r="BH48" i="1"/>
  <c r="BI48" i="1"/>
  <c r="M55" i="1"/>
  <c r="AZ55" i="1"/>
  <c r="BA55" i="1" s="1"/>
  <c r="BD55" i="1" s="1"/>
  <c r="J55" i="1" s="1"/>
  <c r="BG55" i="1" s="1"/>
  <c r="K55" i="1" s="1"/>
  <c r="BK22" i="1"/>
  <c r="BJ29" i="1"/>
  <c r="BL29" i="1" s="1"/>
  <c r="AZ50" i="1"/>
  <c r="BA50" i="1" s="1"/>
  <c r="BD50" i="1" s="1"/>
  <c r="J50" i="1" s="1"/>
  <c r="BG50" i="1" s="1"/>
  <c r="K50" i="1" s="1"/>
  <c r="M50" i="1"/>
  <c r="BI37" i="1"/>
  <c r="BH37" i="1"/>
  <c r="M18" i="1"/>
  <c r="AZ18" i="1"/>
  <c r="BA18" i="1" s="1"/>
  <c r="BD18" i="1" s="1"/>
  <c r="J18" i="1" s="1"/>
  <c r="BG18" i="1" s="1"/>
  <c r="K18" i="1" s="1"/>
  <c r="BK62" i="1"/>
  <c r="BJ35" i="1"/>
  <c r="BL35" i="1" s="1"/>
  <c r="BK26" i="1"/>
  <c r="L30" i="1"/>
  <c r="BJ30" i="1"/>
  <c r="BL30" i="1" s="1"/>
  <c r="BK30" i="1"/>
  <c r="AZ65" i="1"/>
  <c r="BA65" i="1" s="1"/>
  <c r="BD65" i="1" s="1"/>
  <c r="J65" i="1" s="1"/>
  <c r="BG65" i="1" s="1"/>
  <c r="K65" i="1" s="1"/>
  <c r="M65" i="1"/>
  <c r="BK42" i="1"/>
  <c r="L38" i="1"/>
  <c r="BJ38" i="1"/>
  <c r="BJ61" i="1"/>
  <c r="BL61" i="1" s="1"/>
  <c r="L17" i="1"/>
  <c r="BJ37" i="1"/>
  <c r="BL37" i="1" s="1"/>
  <c r="BH20" i="1"/>
  <c r="BI20" i="1"/>
  <c r="M23" i="1"/>
  <c r="AZ23" i="1"/>
  <c r="BA23" i="1" s="1"/>
  <c r="BD23" i="1" s="1"/>
  <c r="J23" i="1" s="1"/>
  <c r="BG23" i="1" s="1"/>
  <c r="K23" i="1" s="1"/>
  <c r="M32" i="1"/>
  <c r="AZ32" i="1"/>
  <c r="BA32" i="1" s="1"/>
  <c r="BD32" i="1" s="1"/>
  <c r="J32" i="1" s="1"/>
  <c r="BG32" i="1" s="1"/>
  <c r="K32" i="1" s="1"/>
  <c r="AZ54" i="1"/>
  <c r="BA54" i="1" s="1"/>
  <c r="BD54" i="1" s="1"/>
  <c r="J54" i="1" s="1"/>
  <c r="BG54" i="1" s="1"/>
  <c r="K54" i="1" s="1"/>
  <c r="M54" i="1"/>
  <c r="M43" i="1"/>
  <c r="AZ43" i="1"/>
  <c r="BA43" i="1" s="1"/>
  <c r="BD43" i="1" s="1"/>
  <c r="J43" i="1" s="1"/>
  <c r="BK38" i="1"/>
  <c r="BL38" i="1"/>
  <c r="L63" i="1"/>
  <c r="BK17" i="1"/>
  <c r="BJ56" i="1"/>
  <c r="BL56" i="1" s="1"/>
  <c r="M63" i="1"/>
  <c r="AZ63" i="1"/>
  <c r="BA63" i="1" s="1"/>
  <c r="BD63" i="1" s="1"/>
  <c r="J63" i="1" s="1"/>
  <c r="BG63" i="1" s="1"/>
  <c r="K63" i="1" s="1"/>
  <c r="AZ38" i="1"/>
  <c r="BA38" i="1" s="1"/>
  <c r="BD38" i="1" s="1"/>
  <c r="J38" i="1" s="1"/>
  <c r="BG38" i="1" s="1"/>
  <c r="K38" i="1" s="1"/>
  <c r="M38" i="1"/>
  <c r="AX17" i="1"/>
  <c r="N17" i="1" s="1"/>
  <c r="AY17" i="1" s="1"/>
  <c r="BH40" i="1"/>
  <c r="BI40" i="1"/>
  <c r="BI21" i="1"/>
  <c r="BH21" i="1"/>
  <c r="BI25" i="1"/>
  <c r="BH25" i="1"/>
  <c r="L46" i="1"/>
  <c r="BJ48" i="1"/>
  <c r="BL48" i="1" s="1"/>
  <c r="BK46" i="1"/>
  <c r="AX46" i="1"/>
  <c r="N46" i="1" s="1"/>
  <c r="AY46" i="1" s="1"/>
  <c r="L50" i="1"/>
  <c r="L34" i="1"/>
  <c r="AX34" i="1"/>
  <c r="N34" i="1" s="1"/>
  <c r="AY34" i="1" s="1"/>
  <c r="BH28" i="1"/>
  <c r="BI28" i="1"/>
  <c r="AZ22" i="1"/>
  <c r="BA22" i="1" s="1"/>
  <c r="BD22" i="1" s="1"/>
  <c r="J22" i="1" s="1"/>
  <c r="BG22" i="1" s="1"/>
  <c r="K22" i="1" s="1"/>
  <c r="M22" i="1"/>
  <c r="M59" i="1"/>
  <c r="AZ59" i="1"/>
  <c r="BA59" i="1" s="1"/>
  <c r="BD59" i="1" s="1"/>
  <c r="J59" i="1" s="1"/>
  <c r="BG59" i="1" s="1"/>
  <c r="K59" i="1" s="1"/>
  <c r="BI16" i="1"/>
  <c r="BH16" i="1"/>
  <c r="AX26" i="1"/>
  <c r="N26" i="1" s="1"/>
  <c r="AY26" i="1" s="1"/>
  <c r="BK50" i="1"/>
  <c r="BK34" i="1"/>
  <c r="L54" i="1"/>
  <c r="BJ54" i="1"/>
  <c r="BL54" i="1" s="1"/>
  <c r="BI33" i="1"/>
  <c r="BH33" i="1"/>
  <c r="BJ33" i="1"/>
  <c r="BL33" i="1" s="1"/>
  <c r="L42" i="1"/>
  <c r="BJ42" i="1"/>
  <c r="BL42" i="1" s="1"/>
  <c r="M44" i="1"/>
  <c r="AZ44" i="1"/>
  <c r="BA44" i="1" s="1"/>
  <c r="BD44" i="1" s="1"/>
  <c r="J44" i="1" s="1"/>
  <c r="BG44" i="1" s="1"/>
  <c r="K44" i="1" s="1"/>
  <c r="BJ44" i="1"/>
  <c r="BL44" i="1" s="1"/>
  <c r="BJ16" i="1"/>
  <c r="BL16" i="1" s="1"/>
  <c r="L58" i="1"/>
  <c r="BJ31" i="1"/>
  <c r="BL31" i="1" s="1"/>
  <c r="AX58" i="1"/>
  <c r="N58" i="1" s="1"/>
  <c r="AY58" i="1" s="1"/>
  <c r="BK54" i="1"/>
  <c r="BH36" i="1"/>
  <c r="BI36" i="1"/>
  <c r="BH55" i="1" l="1"/>
  <c r="BI55" i="1"/>
  <c r="BI57" i="1"/>
  <c r="BH57" i="1"/>
  <c r="BI56" i="1"/>
  <c r="BH56" i="1"/>
  <c r="AZ46" i="1"/>
  <c r="BA46" i="1" s="1"/>
  <c r="BD46" i="1" s="1"/>
  <c r="J46" i="1" s="1"/>
  <c r="BG46" i="1" s="1"/>
  <c r="K46" i="1" s="1"/>
  <c r="M46" i="1"/>
  <c r="BJ57" i="1"/>
  <c r="BL57" i="1" s="1"/>
  <c r="BJ55" i="1"/>
  <c r="BL55" i="1" s="1"/>
  <c r="BH30" i="1"/>
  <c r="BI30" i="1"/>
  <c r="BH15" i="1"/>
  <c r="BI15" i="1"/>
  <c r="BG53" i="1"/>
  <c r="K53" i="1" s="1"/>
  <c r="BJ53" i="1"/>
  <c r="BL53" i="1" s="1"/>
  <c r="AZ26" i="1"/>
  <c r="BA26" i="1" s="1"/>
  <c r="BD26" i="1" s="1"/>
  <c r="J26" i="1" s="1"/>
  <c r="BG26" i="1" s="1"/>
  <c r="K26" i="1" s="1"/>
  <c r="M26" i="1"/>
  <c r="BH22" i="1"/>
  <c r="BI22" i="1"/>
  <c r="BH39" i="1"/>
  <c r="BI39" i="1"/>
  <c r="BH44" i="1"/>
  <c r="BI44" i="1"/>
  <c r="BJ63" i="1"/>
  <c r="BL63" i="1" s="1"/>
  <c r="BG43" i="1"/>
  <c r="K43" i="1" s="1"/>
  <c r="BJ43" i="1"/>
  <c r="BL43" i="1" s="1"/>
  <c r="BJ47" i="1"/>
  <c r="BL47" i="1" s="1"/>
  <c r="BH59" i="1"/>
  <c r="BI59" i="1"/>
  <c r="BJ27" i="1"/>
  <c r="BL27" i="1" s="1"/>
  <c r="BH47" i="1"/>
  <c r="BI47" i="1"/>
  <c r="BH27" i="1"/>
  <c r="BI27" i="1"/>
  <c r="BH35" i="1"/>
  <c r="BI35" i="1"/>
  <c r="BH54" i="1"/>
  <c r="BI54" i="1"/>
  <c r="BH50" i="1"/>
  <c r="BI50" i="1"/>
  <c r="BJ26" i="1"/>
  <c r="BL26" i="1" s="1"/>
  <c r="BH23" i="1"/>
  <c r="BI23" i="1"/>
  <c r="BJ59" i="1"/>
  <c r="BL59" i="1" s="1"/>
  <c r="AZ58" i="1"/>
  <c r="BA58" i="1" s="1"/>
  <c r="BD58" i="1" s="1"/>
  <c r="J58" i="1" s="1"/>
  <c r="BG58" i="1" s="1"/>
  <c r="K58" i="1" s="1"/>
  <c r="M58" i="1"/>
  <c r="BJ32" i="1"/>
  <c r="BL32" i="1" s="1"/>
  <c r="BI42" i="1"/>
  <c r="BH42" i="1"/>
  <c r="BH18" i="1"/>
  <c r="BI18" i="1"/>
  <c r="AZ34" i="1"/>
  <c r="BA34" i="1" s="1"/>
  <c r="BD34" i="1" s="1"/>
  <c r="J34" i="1" s="1"/>
  <c r="BG34" i="1" s="1"/>
  <c r="K34" i="1" s="1"/>
  <c r="M34" i="1"/>
  <c r="BJ15" i="1"/>
  <c r="BL15" i="1" s="1"/>
  <c r="BJ34" i="1"/>
  <c r="BL34" i="1" s="1"/>
  <c r="BI65" i="1"/>
  <c r="BH65" i="1"/>
  <c r="BJ50" i="1"/>
  <c r="BL50" i="1" s="1"/>
  <c r="BH31" i="1"/>
  <c r="BI31" i="1"/>
  <c r="BJ18" i="1"/>
  <c r="BL18" i="1" s="1"/>
  <c r="BH63" i="1"/>
  <c r="BI63" i="1"/>
  <c r="AZ62" i="1"/>
  <c r="BA62" i="1" s="1"/>
  <c r="BD62" i="1" s="1"/>
  <c r="J62" i="1" s="1"/>
  <c r="BG62" i="1" s="1"/>
  <c r="K62" i="1" s="1"/>
  <c r="M62" i="1"/>
  <c r="AZ17" i="1"/>
  <c r="BA17" i="1" s="1"/>
  <c r="BD17" i="1" s="1"/>
  <c r="J17" i="1" s="1"/>
  <c r="M17" i="1"/>
  <c r="BH32" i="1"/>
  <c r="BI32" i="1"/>
  <c r="BH38" i="1"/>
  <c r="BI38" i="1"/>
  <c r="BJ23" i="1"/>
  <c r="BL23" i="1" s="1"/>
  <c r="BJ22" i="1"/>
  <c r="BL22" i="1" s="1"/>
  <c r="BJ62" i="1"/>
  <c r="BL62" i="1" s="1"/>
  <c r="BJ65" i="1"/>
  <c r="BL65" i="1" s="1"/>
  <c r="BH34" i="1" l="1"/>
  <c r="BI34" i="1"/>
  <c r="BI53" i="1"/>
  <c r="BH53" i="1"/>
  <c r="BH46" i="1"/>
  <c r="BI46" i="1"/>
  <c r="BJ58" i="1"/>
  <c r="BL58" i="1" s="1"/>
  <c r="BH58" i="1"/>
  <c r="BI58" i="1"/>
  <c r="BH43" i="1"/>
  <c r="BI43" i="1"/>
  <c r="BI62" i="1"/>
  <c r="BH62" i="1"/>
  <c r="BG17" i="1"/>
  <c r="K17" i="1" s="1"/>
  <c r="BJ17" i="1"/>
  <c r="BL17" i="1" s="1"/>
  <c r="BJ46" i="1"/>
  <c r="BL46" i="1" s="1"/>
  <c r="BH26" i="1"/>
  <c r="BI26" i="1"/>
  <c r="BH17" i="1" l="1"/>
  <c r="BI17" i="1"/>
</calcChain>
</file>

<file path=xl/sharedStrings.xml><?xml version="1.0" encoding="utf-8"?>
<sst xmlns="http://schemas.openxmlformats.org/spreadsheetml/2006/main" count="889" uniqueCount="200">
  <si>
    <t>OPEN 6.3.4</t>
  </si>
  <si>
    <t>Fri Dec 15 2023 08:11:33</t>
  </si>
  <si>
    <t>Unit=</t>
  </si>
  <si>
    <t>PSC-4468</t>
  </si>
  <si>
    <t>LCF=</t>
  </si>
  <si>
    <t>LCF-2246</t>
  </si>
  <si>
    <t>LCFCals=</t>
  </si>
  <si>
    <t>LightSource=</t>
  </si>
  <si>
    <t>6400-40 Fluorometer</t>
  </si>
  <si>
    <t>A/D AvgTime=</t>
  </si>
  <si>
    <t>Log AvgTime=</t>
  </si>
  <si>
    <t>Config=</t>
  </si>
  <si>
    <t>/User/Configs/UserPrefs/LCF_Source-cacao-survey.xml</t>
  </si>
  <si>
    <t>Remark=</t>
  </si>
  <si>
    <t>seond day of cd (48h)</t>
  </si>
  <si>
    <t>Obs</t>
  </si>
  <si>
    <t>HHMMSS</t>
  </si>
  <si>
    <t>Cd level</t>
  </si>
  <si>
    <t>plant number</t>
  </si>
  <si>
    <t>positon</t>
  </si>
  <si>
    <t>stage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</si>
  <si>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</si>
  <si>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</si>
  <si>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</si>
  <si>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</si>
  <si>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</si>
  <si>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</si>
  <si>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</si>
  <si>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</si>
  <si>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</si>
  <si>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</si>
  <si>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</si>
  <si>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</si>
  <si>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</si>
  <si>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</si>
  <si>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</si>
  <si>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</si>
  <si>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</si>
  <si>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</si>
  <si>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</si>
  <si>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</si>
  <si>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</si>
  <si>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</si>
  <si>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</si>
  <si>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</si>
  <si>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</si>
  <si>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</si>
  <si>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</si>
  <si>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</si>
  <si>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</si>
  <si>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</si>
  <si>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</si>
  <si>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</si>
  <si>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</si>
  <si>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</si>
  <si>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</si>
  <si>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</si>
  <si>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</si>
  <si>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</si>
  <si>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</si>
  <si>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</si>
  <si>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</si>
  <si>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</si>
  <si>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</si>
  <si>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</si>
  <si>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</si>
  <si>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</si>
  <si>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</si>
  <si>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</si>
  <si>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</si>
  <si>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</si>
  <si>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</si>
  <si>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</si>
  <si>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</si>
  <si>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</si>
  <si>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</si>
  <si>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</si>
  <si>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</si>
  <si>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</si>
  <si>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</si>
  <si>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</si>
  <si>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08:15:14</t>
  </si>
  <si>
    <t>10</t>
  </si>
  <si>
    <t>1</t>
  </si>
  <si>
    <t>A</t>
  </si>
  <si>
    <t>E</t>
  </si>
  <si>
    <t>08:18:15</t>
  </si>
  <si>
    <t>2</t>
  </si>
  <si>
    <t>08:21:13</t>
  </si>
  <si>
    <t>0</t>
  </si>
  <si>
    <t>3</t>
  </si>
  <si>
    <t>08:24:04</t>
  </si>
  <si>
    <t>20</t>
  </si>
  <si>
    <t>4</t>
  </si>
  <si>
    <t>08:28:17</t>
  </si>
  <si>
    <t>5</t>
  </si>
  <si>
    <t xml:space="preserve">"08:32:15 Didn't match! Valve stuck or flow problem."
</t>
  </si>
  <si>
    <t>08:32:10</t>
  </si>
  <si>
    <t>08:34:44</t>
  </si>
  <si>
    <t>6</t>
  </si>
  <si>
    <t>08:36:53</t>
  </si>
  <si>
    <t>7</t>
  </si>
  <si>
    <t>B</t>
  </si>
  <si>
    <t>08:41:49</t>
  </si>
  <si>
    <t>8</t>
  </si>
  <si>
    <t>08:42:35</t>
  </si>
  <si>
    <t>08:44:40</t>
  </si>
  <si>
    <t>9</t>
  </si>
  <si>
    <t>08:47:18</t>
  </si>
  <si>
    <t>08:50:19</t>
  </si>
  <si>
    <t>11</t>
  </si>
  <si>
    <t>08:54:50</t>
  </si>
  <si>
    <t>12</t>
  </si>
  <si>
    <t>08:58:53</t>
  </si>
  <si>
    <t>13</t>
  </si>
  <si>
    <t>C</t>
  </si>
  <si>
    <t>09:02:18</t>
  </si>
  <si>
    <t>14</t>
  </si>
  <si>
    <t>09:05:48</t>
  </si>
  <si>
    <t>15</t>
  </si>
  <si>
    <t>09:09:21</t>
  </si>
  <si>
    <t>16</t>
  </si>
  <si>
    <t>09:12:04</t>
  </si>
  <si>
    <t>17</t>
  </si>
  <si>
    <t>09:15:34</t>
  </si>
  <si>
    <t>18</t>
  </si>
  <si>
    <t>09:17:36</t>
  </si>
  <si>
    <t>19</t>
  </si>
  <si>
    <t>D</t>
  </si>
  <si>
    <t>09:20:17</t>
  </si>
  <si>
    <t>09:25:48</t>
  </si>
  <si>
    <t>21</t>
  </si>
  <si>
    <t>09:27:32</t>
  </si>
  <si>
    <t>22</t>
  </si>
  <si>
    <t>09:29:27</t>
  </si>
  <si>
    <t>23</t>
  </si>
  <si>
    <t>09:31:32</t>
  </si>
  <si>
    <t>24</t>
  </si>
  <si>
    <t>09:33:31</t>
  </si>
  <si>
    <t>25</t>
  </si>
  <si>
    <t>09:35:40</t>
  </si>
  <si>
    <t>26</t>
  </si>
  <si>
    <t>09:37:43</t>
  </si>
  <si>
    <t>27</t>
  </si>
  <si>
    <t>09:39:32</t>
  </si>
  <si>
    <t>28</t>
  </si>
  <si>
    <t>09:42:39</t>
  </si>
  <si>
    <t>29</t>
  </si>
  <si>
    <t>09:46:33</t>
  </si>
  <si>
    <t>30</t>
  </si>
  <si>
    <t>09:51:15</t>
  </si>
  <si>
    <t>31</t>
  </si>
  <si>
    <t>F</t>
  </si>
  <si>
    <t>09:54:34</t>
  </si>
  <si>
    <t>32</t>
  </si>
  <si>
    <t>09:59:03</t>
  </si>
  <si>
    <t>33</t>
  </si>
  <si>
    <t>10:02:24</t>
  </si>
  <si>
    <t>34</t>
  </si>
  <si>
    <t>10:07:48</t>
  </si>
  <si>
    <t>35</t>
  </si>
  <si>
    <t>10:10:22</t>
  </si>
  <si>
    <t>36</t>
  </si>
  <si>
    <t>10:12:20</t>
  </si>
  <si>
    <t>37</t>
  </si>
  <si>
    <t>G</t>
  </si>
  <si>
    <t>10:14:47</t>
  </si>
  <si>
    <t>38</t>
  </si>
  <si>
    <t>10:17:02</t>
  </si>
  <si>
    <t>10:19:16</t>
  </si>
  <si>
    <t>39</t>
  </si>
  <si>
    <t>10:23:37</t>
  </si>
  <si>
    <t>41</t>
  </si>
  <si>
    <t>10:25:33</t>
  </si>
  <si>
    <t>40</t>
  </si>
  <si>
    <t>10:28:08</t>
  </si>
  <si>
    <t>42</t>
  </si>
  <si>
    <t>10:32:16</t>
  </si>
  <si>
    <t>43</t>
  </si>
  <si>
    <t>H</t>
  </si>
  <si>
    <t>10:35:53</t>
  </si>
  <si>
    <t>44</t>
  </si>
  <si>
    <t>10:37:56</t>
  </si>
  <si>
    <t>45</t>
  </si>
  <si>
    <t>10:40:46</t>
  </si>
  <si>
    <t>46</t>
  </si>
  <si>
    <t>10:43:27</t>
  </si>
  <si>
    <t>47</t>
  </si>
  <si>
    <t>10:48:37</t>
  </si>
  <si>
    <t>48</t>
  </si>
  <si>
    <t>Tray</t>
  </si>
  <si>
    <t>Plant</t>
  </si>
  <si>
    <t>lvl</t>
  </si>
  <si>
    <t>kept</t>
  </si>
  <si>
    <t>original</t>
  </si>
  <si>
    <t>removed</t>
  </si>
  <si>
    <t>reason</t>
  </si>
  <si>
    <t>contingency</t>
  </si>
  <si>
    <t>value out of range</t>
  </si>
  <si>
    <t>use other observation sof the same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</si>
</sst>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abSelected="1" topLeftCell="A3" workbookViewId="0">
      <selection activeCell="D20" sqref="D20"/>
    </sheetView>
  </sheetViews>
  <sheetFormatPr baseColWidth="10" defaultRowHeight="16" x14ac:dyDescent="0.2"/>
  <sheetData>
    <row r="1" spans="1:64" x14ac:dyDescent="0.2">
      <c r="A1" s="1" t="s">
        <v>0</v>
      </c>
    </row>
    <row r="2" spans="1:64" x14ac:dyDescent="0.2">
      <c r="A2" s="1" t="s">
        <v>1</v>
      </c>
    </row>
    <row r="3" spans="1:64" x14ac:dyDescent="0.2">
      <c r="A3" s="1" t="s">
        <v>2</v>
      </c>
      <c r="B3" s="1" t="s">
        <v>3</v>
      </c>
    </row>
    <row r="4" spans="1:64" x14ac:dyDescent="0.2">
      <c r="A4" s="1" t="s">
        <v>4</v>
      </c>
      <c r="B4" s="1" t="s">
        <v>5</v>
      </c>
    </row>
    <row r="5" spans="1:64" x14ac:dyDescent="0.2">
      <c r="A5" s="1" t="s">
        <v>6</v>
      </c>
      <c r="B5" s="1">
        <v>-2.2899999618530273</v>
      </c>
      <c r="C5" s="1">
        <v>-0.2199999988079071</v>
      </c>
      <c r="D5" s="1">
        <v>-2864</v>
      </c>
    </row>
    <row r="6" spans="1:64" x14ac:dyDescent="0.2">
      <c r="A6" s="1" t="s">
        <v>7</v>
      </c>
      <c r="B6" s="1" t="s">
        <v>8</v>
      </c>
      <c r="C6" s="1">
        <v>1</v>
      </c>
      <c r="D6" s="1">
        <v>0.15999999642372131</v>
      </c>
    </row>
    <row r="7" spans="1:64" x14ac:dyDescent="0.2">
      <c r="A7" s="1" t="s">
        <v>9</v>
      </c>
      <c r="B7" s="1">
        <v>4</v>
      </c>
    </row>
    <row r="8" spans="1:64" x14ac:dyDescent="0.2">
      <c r="A8" s="1" t="s">
        <v>10</v>
      </c>
      <c r="B8" s="1">
        <v>15</v>
      </c>
    </row>
    <row r="9" spans="1:64" x14ac:dyDescent="0.2">
      <c r="A9" s="1" t="s">
        <v>11</v>
      </c>
      <c r="B9" s="1" t="s">
        <v>12</v>
      </c>
    </row>
    <row r="10" spans="1:64" x14ac:dyDescent="0.2">
      <c r="A10" s="1" t="s">
        <v>13</v>
      </c>
      <c r="B10" s="1" t="s">
        <v>14</v>
      </c>
    </row>
    <row r="12" spans="1:64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34</v>
      </c>
      <c r="U12" s="1" t="s">
        <v>35</v>
      </c>
      <c r="V12" s="1" t="s">
        <v>36</v>
      </c>
      <c r="W12" s="1" t="s">
        <v>37</v>
      </c>
      <c r="X12" s="1" t="s">
        <v>38</v>
      </c>
      <c r="Y12" s="1" t="s">
        <v>39</v>
      </c>
      <c r="Z12" s="1" t="s">
        <v>40</v>
      </c>
      <c r="AA12" s="1" t="s">
        <v>41</v>
      </c>
      <c r="AB12" s="1" t="s">
        <v>42</v>
      </c>
      <c r="AC12" s="1" t="s">
        <v>43</v>
      </c>
      <c r="AD12" s="1" t="s">
        <v>44</v>
      </c>
      <c r="AE12" s="1" t="s">
        <v>45</v>
      </c>
      <c r="AF12" s="1" t="s">
        <v>46</v>
      </c>
      <c r="AG12" s="1" t="s">
        <v>47</v>
      </c>
      <c r="AH12" s="1" t="s">
        <v>48</v>
      </c>
      <c r="AI12" s="1" t="s">
        <v>49</v>
      </c>
      <c r="AJ12" s="1" t="s">
        <v>50</v>
      </c>
      <c r="AK12" s="1" t="s">
        <v>51</v>
      </c>
      <c r="AL12" s="1" t="s">
        <v>52</v>
      </c>
      <c r="AM12" s="1" t="s">
        <v>53</v>
      </c>
      <c r="AN12" s="1" t="s">
        <v>54</v>
      </c>
      <c r="AO12" s="1" t="s">
        <v>55</v>
      </c>
      <c r="AP12" s="1" t="s">
        <v>56</v>
      </c>
      <c r="AQ12" s="1" t="s">
        <v>57</v>
      </c>
      <c r="AR12" s="1" t="s">
        <v>58</v>
      </c>
      <c r="AS12" s="1" t="s">
        <v>59</v>
      </c>
      <c r="AT12" s="1" t="s">
        <v>60</v>
      </c>
      <c r="AU12" s="1" t="s">
        <v>61</v>
      </c>
      <c r="AV12" s="1" t="s">
        <v>62</v>
      </c>
      <c r="AW12" s="1" t="s">
        <v>63</v>
      </c>
      <c r="AX12" s="1" t="s">
        <v>64</v>
      </c>
      <c r="AY12" s="1" t="s">
        <v>65</v>
      </c>
      <c r="AZ12" s="1" t="s">
        <v>66</v>
      </c>
      <c r="BA12" s="1" t="s">
        <v>67</v>
      </c>
      <c r="BB12" s="1" t="s">
        <v>68</v>
      </c>
      <c r="BC12" s="1" t="s">
        <v>69</v>
      </c>
      <c r="BD12" s="1" t="s">
        <v>70</v>
      </c>
      <c r="BE12" s="1" t="s">
        <v>71</v>
      </c>
      <c r="BF12" s="1" t="s">
        <v>72</v>
      </c>
      <c r="BG12" s="1" t="s">
        <v>73</v>
      </c>
      <c r="BH12" s="1" t="s">
        <v>74</v>
      </c>
      <c r="BI12" s="1" t="s">
        <v>75</v>
      </c>
      <c r="BJ12" s="1" t="s">
        <v>76</v>
      </c>
      <c r="BK12" s="1" t="s">
        <v>77</v>
      </c>
      <c r="BL12" s="1" t="s">
        <v>78</v>
      </c>
    </row>
    <row r="13" spans="1:64" x14ac:dyDescent="0.2">
      <c r="A13" s="1" t="s">
        <v>79</v>
      </c>
      <c r="B13" s="1" t="s">
        <v>79</v>
      </c>
      <c r="C13" s="1" t="s">
        <v>79</v>
      </c>
      <c r="D13" s="1" t="s">
        <v>79</v>
      </c>
      <c r="E13" s="1" t="s">
        <v>79</v>
      </c>
      <c r="F13" s="1" t="s">
        <v>79</v>
      </c>
      <c r="G13" s="1" t="s">
        <v>79</v>
      </c>
      <c r="H13" s="1" t="s">
        <v>79</v>
      </c>
      <c r="I13" s="1" t="s">
        <v>80</v>
      </c>
      <c r="J13" s="1" t="s">
        <v>80</v>
      </c>
      <c r="K13" s="1" t="s">
        <v>80</v>
      </c>
      <c r="L13" s="1" t="s">
        <v>80</v>
      </c>
      <c r="M13" s="1" t="s">
        <v>80</v>
      </c>
      <c r="N13" s="1" t="s">
        <v>80</v>
      </c>
      <c r="O13" s="1" t="s">
        <v>79</v>
      </c>
      <c r="P13" s="1" t="s">
        <v>80</v>
      </c>
      <c r="Q13" s="1" t="s">
        <v>79</v>
      </c>
      <c r="R13" s="1" t="s">
        <v>80</v>
      </c>
      <c r="S13" s="1" t="s">
        <v>79</v>
      </c>
      <c r="T13" s="1" t="s">
        <v>79</v>
      </c>
      <c r="U13" s="1" t="s">
        <v>79</v>
      </c>
      <c r="V13" s="1" t="s">
        <v>79</v>
      </c>
      <c r="W13" s="1" t="s">
        <v>79</v>
      </c>
      <c r="X13" s="1" t="s">
        <v>79</v>
      </c>
      <c r="Y13" s="1" t="s">
        <v>79</v>
      </c>
      <c r="Z13" s="1" t="s">
        <v>79</v>
      </c>
      <c r="AA13" s="1" t="s">
        <v>79</v>
      </c>
      <c r="AB13" s="1" t="s">
        <v>79</v>
      </c>
      <c r="AC13" s="1" t="s">
        <v>79</v>
      </c>
      <c r="AD13" s="1" t="s">
        <v>79</v>
      </c>
      <c r="AE13" s="1" t="s">
        <v>79</v>
      </c>
      <c r="AF13" s="1" t="s">
        <v>79</v>
      </c>
      <c r="AG13" s="1" t="s">
        <v>79</v>
      </c>
      <c r="AH13" s="1" t="s">
        <v>79</v>
      </c>
      <c r="AI13" s="1" t="s">
        <v>79</v>
      </c>
      <c r="AJ13" s="1" t="s">
        <v>79</v>
      </c>
      <c r="AK13" s="1" t="s">
        <v>79</v>
      </c>
      <c r="AL13" s="1" t="s">
        <v>79</v>
      </c>
      <c r="AM13" s="1" t="s">
        <v>79</v>
      </c>
      <c r="AN13" s="1" t="s">
        <v>79</v>
      </c>
      <c r="AO13" s="1" t="s">
        <v>79</v>
      </c>
      <c r="AP13" s="1" t="s">
        <v>79</v>
      </c>
      <c r="AQ13" s="1" t="s">
        <v>79</v>
      </c>
      <c r="AR13" s="1" t="s">
        <v>79</v>
      </c>
      <c r="AS13" s="1" t="s">
        <v>80</v>
      </c>
      <c r="AT13" s="1" t="s">
        <v>80</v>
      </c>
      <c r="AU13" s="1" t="s">
        <v>80</v>
      </c>
      <c r="AV13" s="1" t="s">
        <v>80</v>
      </c>
      <c r="AW13" s="1" t="s">
        <v>80</v>
      </c>
      <c r="AX13" s="1" t="s">
        <v>80</v>
      </c>
      <c r="AY13" s="1" t="s">
        <v>80</v>
      </c>
      <c r="AZ13" s="1" t="s">
        <v>80</v>
      </c>
      <c r="BA13" s="1" t="s">
        <v>80</v>
      </c>
      <c r="BB13" s="1" t="s">
        <v>80</v>
      </c>
      <c r="BC13" s="1" t="s">
        <v>80</v>
      </c>
      <c r="BD13" s="1" t="s">
        <v>80</v>
      </c>
      <c r="BE13" s="1" t="s">
        <v>80</v>
      </c>
      <c r="BF13" s="1" t="s">
        <v>80</v>
      </c>
      <c r="BG13" s="1" t="s">
        <v>80</v>
      </c>
      <c r="BH13" s="1" t="s">
        <v>80</v>
      </c>
      <c r="BI13" s="1" t="s">
        <v>80</v>
      </c>
      <c r="BJ13" s="1" t="s">
        <v>80</v>
      </c>
      <c r="BK13" s="1" t="s">
        <v>80</v>
      </c>
      <c r="BL13" s="1" t="s">
        <v>80</v>
      </c>
    </row>
    <row r="14" spans="1:64" x14ac:dyDescent="0.2">
      <c r="A14" s="1">
        <v>1</v>
      </c>
      <c r="B14" s="1" t="s">
        <v>81</v>
      </c>
      <c r="C14" s="1" t="s">
        <v>82</v>
      </c>
      <c r="D14" s="1" t="s">
        <v>83</v>
      </c>
      <c r="E14" s="1" t="s">
        <v>84</v>
      </c>
      <c r="F14" s="1" t="s">
        <v>85</v>
      </c>
      <c r="G14" s="1">
        <v>403.50003890413791</v>
      </c>
      <c r="H14" s="1">
        <v>0</v>
      </c>
      <c r="I14">
        <f>(V14-W14*(1000-X14)/(1000-Y14))*AS14</f>
        <v>2.735529123404739</v>
      </c>
      <c r="J14">
        <f>IF(BD14&lt;&gt;0,1/(1/BD14-1/R14),0)</f>
        <v>2.7385535338821036E-2</v>
      </c>
      <c r="K14">
        <f>((BG14-AT14/2)*W14-I14)/(BG14+AT14/2)</f>
        <v>328.74013473613849</v>
      </c>
      <c r="L14">
        <f>AT14*1000</f>
        <v>0.394845198499223</v>
      </c>
      <c r="M14">
        <f>(AY14-BE14)</f>
        <v>1.3890073769767226</v>
      </c>
      <c r="N14">
        <f>(T14+AX14*H14)</f>
        <v>27.358272552490234</v>
      </c>
      <c r="O14" s="1">
        <v>2</v>
      </c>
      <c r="P14">
        <f>(O14*AM14+AN14)</f>
        <v>4.644859790802002</v>
      </c>
      <c r="Q14" s="1">
        <v>0</v>
      </c>
      <c r="R14">
        <f>P14*(Q14+1)*(Q14+1)/(Q14*Q14+1)</f>
        <v>4.644859790802002</v>
      </c>
      <c r="S14" s="1">
        <v>27.771665573120117</v>
      </c>
      <c r="T14" s="1">
        <v>27.358272552490234</v>
      </c>
      <c r="U14" s="1">
        <v>27.675193786621094</v>
      </c>
      <c r="V14" s="1">
        <v>500.13870239257812</v>
      </c>
      <c r="W14" s="1">
        <v>498.965576171875</v>
      </c>
      <c r="X14" s="1">
        <v>22.797792434692383</v>
      </c>
      <c r="Y14" s="1">
        <v>22.952119827270508</v>
      </c>
      <c r="Z14" s="1">
        <v>60.110893249511719</v>
      </c>
      <c r="AA14" s="1">
        <v>60.517807006835938</v>
      </c>
      <c r="AB14" s="1">
        <v>499.95358276367188</v>
      </c>
      <c r="AC14" s="1">
        <v>115.5938720703125</v>
      </c>
      <c r="AD14" s="1">
        <v>3.1114028766751289E-2</v>
      </c>
      <c r="AE14" s="1">
        <v>98.734283447265625</v>
      </c>
      <c r="AF14" s="1">
        <v>-1.7594674825668335</v>
      </c>
      <c r="AG14" s="1">
        <v>0.22417478263378143</v>
      </c>
      <c r="AH14" s="1">
        <v>6.0853611677885056E-2</v>
      </c>
      <c r="AI14" s="1">
        <v>1.3626815751194954E-2</v>
      </c>
      <c r="AJ14" s="1">
        <v>5.2981477230787277E-2</v>
      </c>
      <c r="AK14" s="1">
        <v>1.2449616566300392E-2</v>
      </c>
      <c r="AL14" s="1">
        <v>0.75</v>
      </c>
      <c r="AM14" s="1">
        <v>-1.355140209197998</v>
      </c>
      <c r="AN14" s="1">
        <v>7.355140209197998</v>
      </c>
      <c r="AO14" s="1">
        <v>1</v>
      </c>
      <c r="AP14" s="1">
        <v>0</v>
      </c>
      <c r="AQ14" s="1">
        <v>0.15999999642372131</v>
      </c>
      <c r="AR14" s="1">
        <v>111115</v>
      </c>
      <c r="AS14">
        <f>AB14*0.000001/(O14*0.0001)</f>
        <v>2.4997679138183591</v>
      </c>
      <c r="AT14">
        <f>(Y14-X14)/(1000-Y14)*AS14</f>
        <v>3.9484519849922303E-4</v>
      </c>
      <c r="AU14">
        <f>(T14+273.15)</f>
        <v>300.50827255249021</v>
      </c>
      <c r="AV14">
        <f>(S14+273.15)</f>
        <v>300.92166557312009</v>
      </c>
      <c r="AW14">
        <f>(AC14*AO14+AD14*AP14)*AQ14</f>
        <v>18.495019117854099</v>
      </c>
      <c r="AX14">
        <f>((AW14+0.00000010773*(AV14^4-AU14^4))-AT14*44100)/(P14*0.92*2*29.3+0.00000043092*AU14^3)</f>
        <v>2.2611235083216028E-2</v>
      </c>
      <c r="AY14">
        <f>0.61365*EXP(17.502*N14/(240.97+N14))</f>
        <v>3.6551684817180541</v>
      </c>
      <c r="AZ14">
        <f>AY14*1000/AE14</f>
        <v>37.020256329406536</v>
      </c>
      <c r="BA14">
        <f>(AZ14-Y14)</f>
        <v>14.068136502136028</v>
      </c>
      <c r="BB14">
        <f>IF(H14,T14,(S14+T14)/2)</f>
        <v>27.564969062805176</v>
      </c>
      <c r="BC14">
        <f>0.61365*EXP(17.502*BB14/(240.97+BB14))</f>
        <v>3.6996575829665437</v>
      </c>
      <c r="BD14">
        <f>IF(BA14&lt;&gt;0,(1000-(AZ14+Y14)/2)/BA14*AT14,0)</f>
        <v>2.7225019892083296E-2</v>
      </c>
      <c r="BE14">
        <f>Y14*AE14/1000</f>
        <v>2.2661611047413315</v>
      </c>
      <c r="BF14">
        <f>(BC14-BE14)</f>
        <v>1.4334964782252122</v>
      </c>
      <c r="BG14">
        <f>1/(1.6/J14+1.37/R14)</f>
        <v>1.7029986304135106E-2</v>
      </c>
      <c r="BH14">
        <f>K14*AE14*0.001</f>
        <v>32.457921643530192</v>
      </c>
      <c r="BI14">
        <f>K14/W14</f>
        <v>0.65884331592225875</v>
      </c>
      <c r="BJ14">
        <f>(1-AT14*AE14/AY14/J14)*100</f>
        <v>61.053700021083671</v>
      </c>
      <c r="BK14">
        <f>(W14-I14/(R14/1.35))</f>
        <v>498.17051141579572</v>
      </c>
      <c r="BL14">
        <f>I14*BJ14/100/BK14</f>
        <v>3.3525503953383E-3</v>
      </c>
    </row>
    <row r="15" spans="1:64" x14ac:dyDescent="0.2">
      <c r="A15" s="1">
        <v>2</v>
      </c>
      <c r="B15" s="1" t="s">
        <v>86</v>
      </c>
      <c r="C15" s="1" t="s">
        <v>82</v>
      </c>
      <c r="D15" s="1" t="s">
        <v>87</v>
      </c>
      <c r="E15" s="1" t="s">
        <v>84</v>
      </c>
      <c r="F15" s="1" t="s">
        <v>85</v>
      </c>
      <c r="G15" s="1">
        <v>584.50003890413791</v>
      </c>
      <c r="H15" s="1">
        <v>0</v>
      </c>
      <c r="I15">
        <f>(V15-W15*(1000-X15)/(1000-Y15))*AS15</f>
        <v>2.1967283111580436</v>
      </c>
      <c r="J15">
        <f>IF(BD15&lt;&gt;0,1/(1/BD15-1/R15),0)</f>
        <v>4.8051998302269978E-2</v>
      </c>
      <c r="K15">
        <f>((BG15-AT15/2)*W15-I15)/(BG15+AT15/2)</f>
        <v>414.66447032802677</v>
      </c>
      <c r="L15">
        <f>AT15*1000</f>
        <v>0.69332956468000739</v>
      </c>
      <c r="M15">
        <f>(AY15-BE15)</f>
        <v>1.3956737860005548</v>
      </c>
      <c r="N15">
        <f>(T15+AX15*H15)</f>
        <v>27.554714202880859</v>
      </c>
      <c r="O15" s="1">
        <v>2</v>
      </c>
      <c r="P15">
        <f>(O15*AM15+AN15)</f>
        <v>4.644859790802002</v>
      </c>
      <c r="Q15" s="1">
        <v>0</v>
      </c>
      <c r="R15">
        <f>P15*(Q15+1)*(Q15+1)/(Q15*Q15+1)</f>
        <v>4.644859790802002</v>
      </c>
      <c r="S15" s="1">
        <v>28.032627105712891</v>
      </c>
      <c r="T15" s="1">
        <v>27.554714202880859</v>
      </c>
      <c r="U15" s="1">
        <v>27.954423904418945</v>
      </c>
      <c r="V15" s="1">
        <v>500.11553955078125</v>
      </c>
      <c r="W15" s="1">
        <v>499.09841918945312</v>
      </c>
      <c r="X15" s="1">
        <v>23.040994644165039</v>
      </c>
      <c r="Y15" s="1">
        <v>23.311864852905273</v>
      </c>
      <c r="Z15" s="1">
        <v>59.836460113525391</v>
      </c>
      <c r="AA15" s="1">
        <v>60.539897918701172</v>
      </c>
      <c r="AB15" s="1">
        <v>499.9935302734375</v>
      </c>
      <c r="AC15" s="1">
        <v>115.04952239990234</v>
      </c>
      <c r="AD15" s="1">
        <v>4.7688193619251251E-2</v>
      </c>
      <c r="AE15" s="1">
        <v>98.737937927246094</v>
      </c>
      <c r="AF15" s="1">
        <v>-1.8204919099807739</v>
      </c>
      <c r="AG15" s="1">
        <v>0.23043747246265411</v>
      </c>
      <c r="AH15" s="1">
        <v>0.11403088271617889</v>
      </c>
      <c r="AI15" s="1">
        <v>1.3606266584247351E-3</v>
      </c>
      <c r="AJ15" s="1">
        <v>9.9345013499259949E-2</v>
      </c>
      <c r="AK15" s="1">
        <v>3.0546553898602724E-3</v>
      </c>
      <c r="AL15" s="1">
        <v>0.75</v>
      </c>
      <c r="AM15" s="1">
        <v>-1.355140209197998</v>
      </c>
      <c r="AN15" s="1">
        <v>7.355140209197998</v>
      </c>
      <c r="AO15" s="1">
        <v>1</v>
      </c>
      <c r="AP15" s="1">
        <v>0</v>
      </c>
      <c r="AQ15" s="1">
        <v>0.15999999642372131</v>
      </c>
      <c r="AR15" s="1">
        <v>111115</v>
      </c>
      <c r="AS15">
        <f>AB15*0.000001/(O15*0.0001)</f>
        <v>2.4999676513671871</v>
      </c>
      <c r="AT15">
        <f>(Y15-X15)/(1000-Y15)*AS15</f>
        <v>6.9332956468000741E-4</v>
      </c>
      <c r="AU15">
        <f>(T15+273.15)</f>
        <v>300.70471420288084</v>
      </c>
      <c r="AV15">
        <f>(S15+273.15)</f>
        <v>301.18262710571287</v>
      </c>
      <c r="AW15">
        <f>(AC15*AO15+AD15*AP15)*AQ15</f>
        <v>18.40792317253522</v>
      </c>
      <c r="AX15">
        <f>((AW15+0.00000010773*(AV15^4-AU15^4))-AT15*44100)/(P15*0.92*2*29.3+0.00000043092*AU15^3)</f>
        <v>-2.5005958127880187E-2</v>
      </c>
      <c r="AY15">
        <f>0.61365*EXP(17.502*N15/(240.97+N15))</f>
        <v>3.6974392508150657</v>
      </c>
      <c r="AZ15">
        <f>AY15*1000/AE15</f>
        <v>37.446996852815388</v>
      </c>
      <c r="BA15">
        <f>(AZ15-Y15)</f>
        <v>14.135131999910115</v>
      </c>
      <c r="BB15">
        <f>IF(H15,T15,(S15+T15)/2)</f>
        <v>27.793670654296875</v>
      </c>
      <c r="BC15">
        <f>0.61365*EXP(17.502*BB15/(240.97+BB15))</f>
        <v>3.7494330369622553</v>
      </c>
      <c r="BD15">
        <f>IF(BA15&lt;&gt;0,(1000-(AZ15+Y15)/2)/BA15*AT15,0)</f>
        <v>4.7559980841766623E-2</v>
      </c>
      <c r="BE15">
        <f>Y15*AE15/1000</f>
        <v>2.3017654648145109</v>
      </c>
      <c r="BF15">
        <f>(BC15-BE15)</f>
        <v>1.4476675721477443</v>
      </c>
      <c r="BG15">
        <f>1/(1.6/J15+1.37/R15)</f>
        <v>2.9768804589350266E-2</v>
      </c>
      <c r="BH15">
        <f>K15*AE15*0.001</f>
        <v>40.943114731883085</v>
      </c>
      <c r="BI15">
        <f>K15/W15</f>
        <v>0.8308270561174107</v>
      </c>
      <c r="BJ15">
        <f>(1-AT15*AE15/AY15/J15)*100</f>
        <v>61.468911998577205</v>
      </c>
      <c r="BK15">
        <f>(W15-I15/(R15/1.35))</f>
        <v>498.45995358368049</v>
      </c>
      <c r="BL15">
        <f>I15*BJ15/100/BK15</f>
        <v>2.7089538140938787E-3</v>
      </c>
    </row>
    <row r="16" spans="1:64" x14ac:dyDescent="0.2">
      <c r="A16" s="1">
        <v>3</v>
      </c>
      <c r="B16" s="1" t="s">
        <v>88</v>
      </c>
      <c r="C16" s="1" t="s">
        <v>89</v>
      </c>
      <c r="D16" s="1" t="s">
        <v>90</v>
      </c>
      <c r="E16" s="1" t="s">
        <v>84</v>
      </c>
      <c r="F16" s="1" t="s">
        <v>85</v>
      </c>
      <c r="G16" s="1">
        <v>762.50003890413791</v>
      </c>
      <c r="H16" s="1">
        <v>0</v>
      </c>
      <c r="I16">
        <f>(V16-W16*(1000-X16)/(1000-Y16))*AS16</f>
        <v>2.895608705053315</v>
      </c>
      <c r="J16">
        <f>IF(BD16&lt;&gt;0,1/(1/BD16-1/R16),0)</f>
        <v>3.5876048851088513E-2</v>
      </c>
      <c r="K16">
        <f>((BG16-AT16/2)*W16-I16)/(BG16+AT16/2)</f>
        <v>358.54015331772467</v>
      </c>
      <c r="L16">
        <f>AT16*1000</f>
        <v>0.53495724345811135</v>
      </c>
      <c r="M16">
        <f>(AY16-BE16)</f>
        <v>1.4382431238667888</v>
      </c>
      <c r="N16">
        <f>(T16+AX16*H16)</f>
        <v>27.789941787719727</v>
      </c>
      <c r="O16" s="1">
        <v>2</v>
      </c>
      <c r="P16">
        <f>(O16*AM16+AN16)</f>
        <v>4.644859790802002</v>
      </c>
      <c r="Q16" s="1">
        <v>0</v>
      </c>
      <c r="R16">
        <f>P16*(Q16+1)*(Q16+1)/(Q16*Q16+1)</f>
        <v>4.644859790802002</v>
      </c>
      <c r="S16" s="1">
        <v>28.245021820068359</v>
      </c>
      <c r="T16" s="1">
        <v>27.789941787719727</v>
      </c>
      <c r="U16" s="1">
        <v>28.185066223144531</v>
      </c>
      <c r="V16" s="1">
        <v>500.09280395507812</v>
      </c>
      <c r="W16" s="1">
        <v>498.8277587890625</v>
      </c>
      <c r="X16" s="1">
        <v>23.188699722290039</v>
      </c>
      <c r="Y16" s="1">
        <v>23.397686004638672</v>
      </c>
      <c r="Z16" s="1">
        <v>59.483226776123047</v>
      </c>
      <c r="AA16" s="1">
        <v>60.019313812255859</v>
      </c>
      <c r="AB16" s="1">
        <v>499.97586059570312</v>
      </c>
      <c r="AC16" s="1">
        <v>115.67555999755859</v>
      </c>
      <c r="AD16" s="1">
        <v>3.7215378135442734E-2</v>
      </c>
      <c r="AE16" s="1">
        <v>98.743682861328125</v>
      </c>
      <c r="AF16" s="1">
        <v>-1.887941837310791</v>
      </c>
      <c r="AG16" s="1">
        <v>0.22725258767604828</v>
      </c>
      <c r="AH16" s="1">
        <v>2.0216429606080055E-2</v>
      </c>
      <c r="AI16" s="1">
        <v>1.3332030503079295E-3</v>
      </c>
      <c r="AJ16" s="1">
        <v>1.9996961578726768E-2</v>
      </c>
      <c r="AK16" s="1">
        <v>1.8023066222667694E-3</v>
      </c>
      <c r="AL16" s="1">
        <v>0.75</v>
      </c>
      <c r="AM16" s="1">
        <v>-1.355140209197998</v>
      </c>
      <c r="AN16" s="1">
        <v>7.355140209197998</v>
      </c>
      <c r="AO16" s="1">
        <v>1</v>
      </c>
      <c r="AP16" s="1">
        <v>0</v>
      </c>
      <c r="AQ16" s="1">
        <v>0.15999999642372131</v>
      </c>
      <c r="AR16" s="1">
        <v>111115</v>
      </c>
      <c r="AS16">
        <f>AB16*0.000001/(O16*0.0001)</f>
        <v>2.4998793029785156</v>
      </c>
      <c r="AT16">
        <f>(Y16-X16)/(1000-Y16)*AS16</f>
        <v>5.3495724345811139E-4</v>
      </c>
      <c r="AU16">
        <f>(T16+273.15)</f>
        <v>300.9399417877197</v>
      </c>
      <c r="AV16">
        <f>(S16+273.15)</f>
        <v>301.39502182006834</v>
      </c>
      <c r="AW16">
        <f>(AC16*AO16+AD16*AP16)*AQ16</f>
        <v>18.508089185921335</v>
      </c>
      <c r="AX16">
        <f>((AW16+0.00000010773*(AV16^4-AU16^4))-AT16*44100)/(P16*0.92*2*29.3+0.00000043092*AU16^3)</f>
        <v>1.0425676230345767E-3</v>
      </c>
      <c r="AY16">
        <f>0.61365*EXP(17.502*N16/(240.97+N16))</f>
        <v>3.7486168103977655</v>
      </c>
      <c r="AZ16">
        <f>AY16*1000/AE16</f>
        <v>37.963105099717424</v>
      </c>
      <c r="BA16">
        <f>(AZ16-Y16)</f>
        <v>14.565419095078752</v>
      </c>
      <c r="BB16">
        <f>IF(H16,T16,(S16+T16)/2)</f>
        <v>28.017481803894043</v>
      </c>
      <c r="BC16">
        <f>0.61365*EXP(17.502*BB16/(240.97+BB16))</f>
        <v>3.7987088309641046</v>
      </c>
      <c r="BD16">
        <f>IF(BA16&lt;&gt;0,(1000-(AZ16+Y16)/2)/BA16*AT16,0)</f>
        <v>3.5601072666732625E-2</v>
      </c>
      <c r="BE16">
        <f>Y16*AE16/1000</f>
        <v>2.3103736865309767</v>
      </c>
      <c r="BF16">
        <f>(BC16-BE16)</f>
        <v>1.4883351444331279</v>
      </c>
      <c r="BG16">
        <f>1/(1.6/J16+1.37/R16)</f>
        <v>2.2275212995468884E-2</v>
      </c>
      <c r="BH16">
        <f>K16*AE16*0.001</f>
        <v>35.403575192257371</v>
      </c>
      <c r="BI16">
        <f>K16/W16</f>
        <v>0.71876543957398176</v>
      </c>
      <c r="BJ16">
        <f>(1-AT16*AE16/AY16/J16)*100</f>
        <v>60.72169497935851</v>
      </c>
      <c r="BK16">
        <f>(W16-I16/(R16/1.35))</f>
        <v>497.98616788473362</v>
      </c>
      <c r="BL16">
        <f>I16*BJ16/100/BK16</f>
        <v>3.5307460308520115E-3</v>
      </c>
    </row>
    <row r="17" spans="1:64" x14ac:dyDescent="0.2">
      <c r="A17" s="1">
        <v>4</v>
      </c>
      <c r="B17" s="1" t="s">
        <v>91</v>
      </c>
      <c r="C17" s="1" t="s">
        <v>92</v>
      </c>
      <c r="D17" s="1" t="s">
        <v>93</v>
      </c>
      <c r="E17" s="1" t="s">
        <v>84</v>
      </c>
      <c r="F17" s="1" t="s">
        <v>85</v>
      </c>
      <c r="G17" s="1">
        <v>933.50003890413791</v>
      </c>
      <c r="H17" s="1">
        <v>0</v>
      </c>
      <c r="I17">
        <f>(V17-W17*(1000-X17)/(1000-Y17))*AS17</f>
        <v>2.1879930715782381</v>
      </c>
      <c r="J17">
        <f>IF(BD17&lt;&gt;0,1/(1/BD17-1/R17),0)</f>
        <v>5.3170486923445441E-2</v>
      </c>
      <c r="K17">
        <f>((BG17-AT17/2)*W17-I17)/(BG17+AT17/2)</f>
        <v>421.28098901366729</v>
      </c>
      <c r="L17">
        <f>AT17*1000</f>
        <v>0.79613202970900188</v>
      </c>
      <c r="M17">
        <f>(AY17-BE17)</f>
        <v>1.4492848767240911</v>
      </c>
      <c r="N17">
        <f>(T17+AX17*H17)</f>
        <v>27.934682846069336</v>
      </c>
      <c r="O17" s="1">
        <v>2</v>
      </c>
      <c r="P17">
        <f>(O17*AM17+AN17)</f>
        <v>4.644859790802002</v>
      </c>
      <c r="Q17" s="1">
        <v>0</v>
      </c>
      <c r="R17">
        <f>P17*(Q17+1)*(Q17+1)/(Q17*Q17+1)</f>
        <v>4.644859790802002</v>
      </c>
      <c r="S17" s="1">
        <v>28.432838439941406</v>
      </c>
      <c r="T17" s="1">
        <v>27.934682846069336</v>
      </c>
      <c r="U17" s="1">
        <v>28.385837554931641</v>
      </c>
      <c r="V17" s="1">
        <v>499.93173217773438</v>
      </c>
      <c r="W17" s="1">
        <v>498.89761352539062</v>
      </c>
      <c r="X17" s="1">
        <v>23.29487419128418</v>
      </c>
      <c r="Y17" s="1">
        <v>23.605823516845703</v>
      </c>
      <c r="Z17" s="1">
        <v>59.111656188964844</v>
      </c>
      <c r="AA17" s="1">
        <v>59.900699615478516</v>
      </c>
      <c r="AB17" s="1">
        <v>499.97772216796875</v>
      </c>
      <c r="AC17" s="1">
        <v>115.70888519287109</v>
      </c>
      <c r="AD17" s="1">
        <v>0.11502015590667725</v>
      </c>
      <c r="AE17" s="1">
        <v>98.752281188964844</v>
      </c>
      <c r="AF17" s="1">
        <v>-1.8959603309631348</v>
      </c>
      <c r="AG17" s="1">
        <v>0.22575332224369049</v>
      </c>
      <c r="AH17" s="1">
        <v>5.813153088092804E-2</v>
      </c>
      <c r="AI17" s="1">
        <v>1.9082815852016211E-3</v>
      </c>
      <c r="AJ17" s="1">
        <v>9.2245571315288544E-2</v>
      </c>
      <c r="AK17" s="1">
        <v>8.4009778220206499E-4</v>
      </c>
      <c r="AL17" s="1">
        <v>0.75</v>
      </c>
      <c r="AM17" s="1">
        <v>-1.355140209197998</v>
      </c>
      <c r="AN17" s="1">
        <v>7.355140209197998</v>
      </c>
      <c r="AO17" s="1">
        <v>1</v>
      </c>
      <c r="AP17" s="1">
        <v>0</v>
      </c>
      <c r="AQ17" s="1">
        <v>0.15999999642372131</v>
      </c>
      <c r="AR17" s="1">
        <v>111115</v>
      </c>
      <c r="AS17">
        <f>AB17*0.000001/(O17*0.0001)</f>
        <v>2.4998886108398435</v>
      </c>
      <c r="AT17">
        <f>(Y17-X17)/(1000-Y17)*AS17</f>
        <v>7.9613202970900193E-4</v>
      </c>
      <c r="AU17">
        <f>(T17+273.15)</f>
        <v>301.08468284606931</v>
      </c>
      <c r="AV17">
        <f>(S17+273.15)</f>
        <v>301.58283843994138</v>
      </c>
      <c r="AW17">
        <f>(AC17*AO17+AD17*AP17)*AQ17</f>
        <v>18.513421217052155</v>
      </c>
      <c r="AX17">
        <f>((AW17+0.00000010773*(AV17^4-AU17^4))-AT17*44100)/(P17*0.92*2*29.3+0.00000043092*AU17^3)</f>
        <v>-4.0897800682485393E-2</v>
      </c>
      <c r="AY17">
        <f>0.61365*EXP(17.502*N17/(240.97+N17))</f>
        <v>3.780413798356717</v>
      </c>
      <c r="AZ17">
        <f>AY17*1000/AE17</f>
        <v>38.281787041686712</v>
      </c>
      <c r="BA17">
        <f>(AZ17-Y17)</f>
        <v>14.675963524841009</v>
      </c>
      <c r="BB17">
        <f>IF(H17,T17,(S17+T17)/2)</f>
        <v>28.183760643005371</v>
      </c>
      <c r="BC17">
        <f>0.61365*EXP(17.502*BB17/(240.97+BB17))</f>
        <v>3.8356828076902549</v>
      </c>
      <c r="BD17">
        <f>IF(BA17&lt;&gt;0,(1000-(AZ17+Y17)/2)/BA17*AT17,0)</f>
        <v>5.256872394778301E-2</v>
      </c>
      <c r="BE17">
        <f>Y17*AE17/1000</f>
        <v>2.3311289216326259</v>
      </c>
      <c r="BF17">
        <f>(BC17-BE17)</f>
        <v>1.5045538860576291</v>
      </c>
      <c r="BG17">
        <f>1/(1.6/J17+1.37/R17)</f>
        <v>3.2908992331398566E-2</v>
      </c>
      <c r="BH17">
        <f>K17*AE17*0.001</f>
        <v>41.602458686642883</v>
      </c>
      <c r="BI17">
        <f>K17/W17</f>
        <v>0.84442374064839432</v>
      </c>
      <c r="BJ17">
        <f>(1-AT17*AE17/AY17/J17)*100</f>
        <v>60.886898394585053</v>
      </c>
      <c r="BK17">
        <f>(W17-I17/(R17/1.35))</f>
        <v>498.26168676340745</v>
      </c>
      <c r="BL17">
        <f>I17*BJ17/100/BK17</f>
        <v>2.6736976848974127E-3</v>
      </c>
    </row>
    <row r="18" spans="1:64" x14ac:dyDescent="0.2">
      <c r="A18" s="1">
        <v>5</v>
      </c>
      <c r="B18" s="1" t="s">
        <v>94</v>
      </c>
      <c r="C18" s="1" t="s">
        <v>92</v>
      </c>
      <c r="D18" s="1" t="s">
        <v>95</v>
      </c>
      <c r="E18" s="1" t="s">
        <v>84</v>
      </c>
      <c r="F18" s="1" t="s">
        <v>85</v>
      </c>
      <c r="G18" s="1">
        <v>1185.0000389385968</v>
      </c>
      <c r="H18" s="1">
        <v>0</v>
      </c>
      <c r="I18">
        <f>(V18-W18*(1000-X18)/(1000-Y18))*AS18</f>
        <v>2.9533720261623269</v>
      </c>
      <c r="J18">
        <f>IF(BD18&lt;&gt;0,1/(1/BD18-1/R18),0)</f>
        <v>3.6789419494481349E-2</v>
      </c>
      <c r="K18">
        <f>((BG18-AT18/2)*W18-I18)/(BG18+AT18/2)</f>
        <v>358.81192496737168</v>
      </c>
      <c r="L18">
        <f>AT18*1000</f>
        <v>0.57022704571804539</v>
      </c>
      <c r="M18">
        <f>(AY18-BE18)</f>
        <v>1.4947854384856609</v>
      </c>
      <c r="N18">
        <f>(T18+AX18*H18)</f>
        <v>28.150365829467773</v>
      </c>
      <c r="O18" s="1">
        <v>2</v>
      </c>
      <c r="P18">
        <f>(O18*AM18+AN18)</f>
        <v>4.644859790802002</v>
      </c>
      <c r="Q18" s="1">
        <v>0</v>
      </c>
      <c r="R18">
        <f>P18*(Q18+1)*(Q18+1)/(Q18*Q18+1)</f>
        <v>4.644859790802002</v>
      </c>
      <c r="S18" s="1">
        <v>28.650619506835938</v>
      </c>
      <c r="T18" s="1">
        <v>28.150365829467773</v>
      </c>
      <c r="U18" s="1">
        <v>28.616327285766602</v>
      </c>
      <c r="V18" s="1">
        <v>500.12939453125</v>
      </c>
      <c r="W18" s="1">
        <v>498.83419799804688</v>
      </c>
      <c r="X18" s="1">
        <v>23.404186248779297</v>
      </c>
      <c r="Y18" s="1">
        <v>23.626899719238281</v>
      </c>
      <c r="Z18" s="1">
        <v>58.648735046386719</v>
      </c>
      <c r="AA18" s="1">
        <v>59.206836700439453</v>
      </c>
      <c r="AB18" s="1">
        <v>499.97366333007812</v>
      </c>
      <c r="AC18" s="1">
        <v>115.62746429443359</v>
      </c>
      <c r="AD18" s="1">
        <v>3.570115938782692E-2</v>
      </c>
      <c r="AE18" s="1">
        <v>98.762283325195312</v>
      </c>
      <c r="AF18" s="1">
        <v>-2.0063896179199219</v>
      </c>
      <c r="AG18" s="1">
        <v>0.22974607348442078</v>
      </c>
      <c r="AH18" s="1">
        <v>0.10670042037963867</v>
      </c>
      <c r="AI18" s="1">
        <v>1.3052943395450711E-3</v>
      </c>
      <c r="AJ18" s="1">
        <v>0.10026625543832779</v>
      </c>
      <c r="AK18" s="1">
        <v>9.2954974388703704E-4</v>
      </c>
      <c r="AL18" s="1">
        <v>0.75</v>
      </c>
      <c r="AM18" s="1">
        <v>-1.355140209197998</v>
      </c>
      <c r="AN18" s="1">
        <v>7.355140209197998</v>
      </c>
      <c r="AO18" s="1">
        <v>1</v>
      </c>
      <c r="AP18" s="1">
        <v>0</v>
      </c>
      <c r="AQ18" s="1">
        <v>0.15999999642372131</v>
      </c>
      <c r="AR18" s="1">
        <v>111115</v>
      </c>
      <c r="AS18">
        <f>AB18*0.000001/(O18*0.0001)</f>
        <v>2.4998683166503901</v>
      </c>
      <c r="AT18">
        <f>(Y18-X18)/(1000-Y18)*AS18</f>
        <v>5.7022704571804543E-4</v>
      </c>
      <c r="AU18">
        <f>(T18+273.15)</f>
        <v>301.30036582946775</v>
      </c>
      <c r="AV18">
        <f>(S18+273.15)</f>
        <v>301.80061950683591</v>
      </c>
      <c r="AW18">
        <f>(AC18*AO18+AD18*AP18)*AQ18</f>
        <v>18.500393873593339</v>
      </c>
      <c r="AX18">
        <f>((AW18+0.00000010773*(AV18^4-AU18^4))-AT18*44100)/(P18*0.92*2*29.3+0.00000043092*AU18^3)</f>
        <v>-2.8052261803469887E-3</v>
      </c>
      <c r="AY18">
        <f>0.61365*EXP(17.502*N18/(240.97+N18))</f>
        <v>3.8282320026530496</v>
      </c>
      <c r="AZ18">
        <f>AY18*1000/AE18</f>
        <v>38.762084813772496</v>
      </c>
      <c r="BA18">
        <f>(AZ18-Y18)</f>
        <v>15.135185094534215</v>
      </c>
      <c r="BB18">
        <f>IF(H18,T18,(S18+T18)/2)</f>
        <v>28.400492668151855</v>
      </c>
      <c r="BC18">
        <f>0.61365*EXP(17.502*BB18/(240.97+BB18))</f>
        <v>3.8843466597817584</v>
      </c>
      <c r="BD18">
        <f>IF(BA18&lt;&gt;0,(1000-(AZ18+Y18)/2)/BA18*AT18,0)</f>
        <v>3.6500320220711709E-2</v>
      </c>
      <c r="BE18">
        <f>Y18*AE18/1000</f>
        <v>2.3334465641673887</v>
      </c>
      <c r="BF18">
        <f>(BC18-BE18)</f>
        <v>1.5509000956143697</v>
      </c>
      <c r="BG18">
        <f>1/(1.6/J18+1.37/R18)</f>
        <v>2.2838498936142863E-2</v>
      </c>
      <c r="BH18">
        <f>K18*AE18*0.001</f>
        <v>35.437084994086284</v>
      </c>
      <c r="BI18">
        <f>K18/W18</f>
        <v>0.71930097496799239</v>
      </c>
      <c r="BJ18">
        <f>(1-AT18*AE18/AY18/J18)*100</f>
        <v>60.013098823825317</v>
      </c>
      <c r="BK18">
        <f>(W18-I18/(R18/1.35))</f>
        <v>497.97581853884026</v>
      </c>
      <c r="BL18">
        <f>I18*BJ18/100/BK18</f>
        <v>3.5592291969048055E-3</v>
      </c>
    </row>
    <row r="19" spans="1:64" x14ac:dyDescent="0.2">
      <c r="A19" s="1" t="s">
        <v>13</v>
      </c>
      <c r="B19" s="1" t="s">
        <v>96</v>
      </c>
    </row>
    <row r="20" spans="1:64" x14ac:dyDescent="0.2">
      <c r="A20" s="1">
        <v>6</v>
      </c>
      <c r="B20" s="1" t="s">
        <v>97</v>
      </c>
      <c r="C20" s="1" t="s">
        <v>92</v>
      </c>
      <c r="D20" s="1" t="s">
        <v>95</v>
      </c>
      <c r="E20" s="1" t="s">
        <v>84</v>
      </c>
      <c r="F20" s="1" t="s">
        <v>85</v>
      </c>
      <c r="G20" s="1">
        <v>1405.5000398000702</v>
      </c>
      <c r="H20" s="1">
        <v>0</v>
      </c>
      <c r="I20">
        <f t="shared" ref="I20:I65" si="0">(V20-W20*(1000-X20)/(1000-Y20))*AS20</f>
        <v>-36.933063803672297</v>
      </c>
      <c r="J20">
        <f t="shared" ref="J20:J65" si="1">IF(BD20&lt;&gt;0,1/(1/BD20-1/R20),0)</f>
        <v>6.5828880156769562E-2</v>
      </c>
      <c r="K20">
        <f t="shared" ref="K20:K65" si="2">((BG20-AT20/2)*W20-I20)/(BG20+AT20/2)</f>
        <v>1398.7765335877962</v>
      </c>
      <c r="L20">
        <f t="shared" ref="L20:L65" si="3">AT20*1000</f>
        <v>1.0334908330864963</v>
      </c>
      <c r="M20">
        <f t="shared" ref="M20:M65" si="4">(AY20-BE20)</f>
        <v>1.522828002400388</v>
      </c>
      <c r="N20">
        <f t="shared" ref="N20:N65" si="5">(T20+AX20*H20)</f>
        <v>28.396556854248047</v>
      </c>
      <c r="O20" s="1">
        <v>2</v>
      </c>
      <c r="P20">
        <f t="shared" ref="P20:P65" si="6">(O20*AM20+AN20)</f>
        <v>4.644859790802002</v>
      </c>
      <c r="Q20" s="1">
        <v>0</v>
      </c>
      <c r="R20">
        <f t="shared" ref="R20:R65" si="7">P20*(Q20+1)*(Q20+1)/(Q20*Q20+1)</f>
        <v>4.644859790802002</v>
      </c>
      <c r="S20" s="1">
        <v>28.959470748901367</v>
      </c>
      <c r="T20" s="1">
        <v>28.396556854248047</v>
      </c>
      <c r="U20" s="1">
        <v>28.891090393066406</v>
      </c>
      <c r="V20" s="1">
        <v>499.969482421875</v>
      </c>
      <c r="W20" s="1">
        <v>514.53094482421875</v>
      </c>
      <c r="X20" s="1">
        <v>23.498161315917969</v>
      </c>
      <c r="Y20" s="1">
        <v>23.901702880859375</v>
      </c>
      <c r="Z20" s="1">
        <v>57.840778350830078</v>
      </c>
      <c r="AA20" s="1">
        <v>58.834091186523438</v>
      </c>
      <c r="AB20" s="1">
        <v>499.9676513671875</v>
      </c>
      <c r="AC20" s="1">
        <v>115.59989166259766</v>
      </c>
      <c r="AD20" s="1">
        <v>0.13367217779159546</v>
      </c>
      <c r="AE20" s="1">
        <v>98.76409912109375</v>
      </c>
      <c r="AF20" s="1">
        <v>-2.0063896179199219</v>
      </c>
      <c r="AG20" s="1">
        <v>0.22974607348442078</v>
      </c>
      <c r="AH20" s="1">
        <v>0.10670042037963867</v>
      </c>
      <c r="AI20" s="1">
        <v>1.3052943395450711E-3</v>
      </c>
      <c r="AJ20" s="1">
        <v>0.10026625543832779</v>
      </c>
      <c r="AK20" s="1">
        <v>9.2954974388703704E-4</v>
      </c>
      <c r="AL20" s="1">
        <v>0.5</v>
      </c>
      <c r="AM20" s="1">
        <v>-1.355140209197998</v>
      </c>
      <c r="AN20" s="1">
        <v>7.355140209197998</v>
      </c>
      <c r="AO20" s="1">
        <v>1</v>
      </c>
      <c r="AP20" s="1">
        <v>0</v>
      </c>
      <c r="AQ20" s="1">
        <v>0.15999999642372131</v>
      </c>
      <c r="AR20" s="1">
        <v>111115</v>
      </c>
      <c r="AS20">
        <f t="shared" ref="AS20:AS65" si="8">AB20*0.000001/(O20*0.0001)</f>
        <v>2.499838256835937</v>
      </c>
      <c r="AT20">
        <f t="shared" ref="AT20:AT65" si="9">(Y20-X20)/(1000-Y20)*AS20</f>
        <v>1.0334908330864962E-3</v>
      </c>
      <c r="AU20">
        <f t="shared" ref="AU20:AU65" si="10">(T20+273.15)</f>
        <v>301.54655685424802</v>
      </c>
      <c r="AV20">
        <f t="shared" ref="AV20:AV65" si="11">(S20+273.15)</f>
        <v>302.10947074890134</v>
      </c>
      <c r="AW20">
        <f t="shared" ref="AW20:AW65" si="12">(AC20*AO20+AD20*AP20)*AQ20</f>
        <v>18.495982252598196</v>
      </c>
      <c r="AX20">
        <f t="shared" ref="AX20:AX65" si="13">((AW20+0.00000010773*(AV20^4-AU20^4))-AT20*44100)/(P20*0.92*2*29.3+0.00000043092*AU20^3)</f>
        <v>-7.7836772728062636E-2</v>
      </c>
      <c r="AY20">
        <f t="shared" ref="AY20:AY65" si="14">0.61365*EXP(17.502*N20/(240.97+N20))</f>
        <v>3.8834581548885154</v>
      </c>
      <c r="AZ20">
        <f t="shared" ref="AZ20:AZ65" si="15">AY20*1000/AE20</f>
        <v>39.320544504000821</v>
      </c>
      <c r="BA20">
        <f t="shared" ref="BA20:BA65" si="16">(AZ20-Y20)</f>
        <v>15.418841623141446</v>
      </c>
      <c r="BB20">
        <f t="shared" ref="BB20:BB65" si="17">IF(H20,T20,(S20+T20)/2)</f>
        <v>28.678013801574707</v>
      </c>
      <c r="BC20">
        <f t="shared" ref="BC20:BC65" si="18">0.61365*EXP(17.502*BB20/(240.97+BB20))</f>
        <v>3.9474454788300264</v>
      </c>
      <c r="BD20">
        <f t="shared" ref="BD20:BD65" si="19">IF(BA20&lt;&gt;0,(1000-(AZ20+Y20)/2)/BA20*AT20,0)</f>
        <v>6.4908963396103581E-2</v>
      </c>
      <c r="BE20">
        <f t="shared" ref="BE20:BE65" si="20">Y20*AE20/1000</f>
        <v>2.3606301524881275</v>
      </c>
      <c r="BF20">
        <f t="shared" ref="BF20:BF65" si="21">(BC20-BE20)</f>
        <v>1.5868153263418989</v>
      </c>
      <c r="BG20">
        <f t="shared" ref="BG20:BG65" si="22">1/(1.6/J20+1.37/R20)</f>
        <v>4.064975996546983E-2</v>
      </c>
      <c r="BH20">
        <f t="shared" ref="BH20:BH65" si="23">K20*AE20*0.001</f>
        <v>138.14890421152504</v>
      </c>
      <c r="BI20">
        <f t="shared" ref="BI20:BI65" si="24">K20/W20</f>
        <v>2.7185469555493222</v>
      </c>
      <c r="BJ20">
        <f t="shared" ref="BJ20:BJ65" si="25">(1-AT20*AE20/AY20/J20)*100</f>
        <v>60.072636058713179</v>
      </c>
      <c r="BK20">
        <f t="shared" ref="BK20:BK65" si="26">(W20-I20/(R20/1.35))</f>
        <v>525.26531321865173</v>
      </c>
      <c r="BL20">
        <f t="shared" ref="BL20:BL65" si="27">I20*BJ20/100/BK20</f>
        <v>-4.2238968471304261E-2</v>
      </c>
    </row>
    <row r="21" spans="1:64" x14ac:dyDescent="0.2">
      <c r="A21" s="1">
        <v>7</v>
      </c>
      <c r="B21" s="1" t="s">
        <v>98</v>
      </c>
      <c r="C21" s="1" t="s">
        <v>89</v>
      </c>
      <c r="D21" s="1" t="s">
        <v>99</v>
      </c>
      <c r="E21" s="1" t="s">
        <v>84</v>
      </c>
      <c r="F21" s="1" t="s">
        <v>85</v>
      </c>
      <c r="G21" s="1">
        <v>1573.5000389041379</v>
      </c>
      <c r="H21" s="1">
        <v>0</v>
      </c>
      <c r="I21">
        <f t="shared" si="0"/>
        <v>1.1839327109421725</v>
      </c>
      <c r="J21">
        <f t="shared" si="1"/>
        <v>2.173042197088022E-2</v>
      </c>
      <c r="K21">
        <f t="shared" si="2"/>
        <v>399.97567131479184</v>
      </c>
      <c r="L21">
        <f t="shared" si="3"/>
        <v>0.36098665041019939</v>
      </c>
      <c r="M21">
        <f t="shared" si="4"/>
        <v>1.5960505241714085</v>
      </c>
      <c r="N21">
        <f t="shared" si="5"/>
        <v>28.629117965698242</v>
      </c>
      <c r="O21" s="1">
        <v>2</v>
      </c>
      <c r="P21">
        <f t="shared" si="6"/>
        <v>4.644859790802002</v>
      </c>
      <c r="Q21" s="1">
        <v>0</v>
      </c>
      <c r="R21">
        <f t="shared" si="7"/>
        <v>4.644859790802002</v>
      </c>
      <c r="S21" s="1">
        <v>29.123945236206055</v>
      </c>
      <c r="T21" s="1">
        <v>28.629117965698242</v>
      </c>
      <c r="U21" s="1">
        <v>29.105739593505859</v>
      </c>
      <c r="V21" s="1">
        <v>500.04452514648438</v>
      </c>
      <c r="W21" s="1">
        <v>499.49880981445312</v>
      </c>
      <c r="X21" s="1">
        <v>23.552879333496094</v>
      </c>
      <c r="Y21" s="1">
        <v>23.693857192993164</v>
      </c>
      <c r="Z21" s="1">
        <v>57.429203033447266</v>
      </c>
      <c r="AA21" s="1">
        <v>57.77294921875</v>
      </c>
      <c r="AB21" s="1">
        <v>499.98416137695312</v>
      </c>
      <c r="AC21" s="1">
        <v>115.46164703369141</v>
      </c>
      <c r="AD21" s="1">
        <v>5.2578326314687729E-2</v>
      </c>
      <c r="AE21" s="1">
        <v>98.768775939941406</v>
      </c>
      <c r="AF21" s="1">
        <v>-2.0017752647399902</v>
      </c>
      <c r="AG21" s="1">
        <v>0.24735443294048309</v>
      </c>
      <c r="AH21" s="1">
        <v>7.0487625896930695E-2</v>
      </c>
      <c r="AI21" s="1">
        <v>1.3071087887510657E-3</v>
      </c>
      <c r="AJ21" s="1">
        <v>4.5362710952758789E-2</v>
      </c>
      <c r="AK21" s="1">
        <v>2.9871240258216858E-3</v>
      </c>
      <c r="AL21" s="1">
        <v>0.75</v>
      </c>
      <c r="AM21" s="1">
        <v>-1.355140209197998</v>
      </c>
      <c r="AN21" s="1">
        <v>7.355140209197998</v>
      </c>
      <c r="AO21" s="1">
        <v>1</v>
      </c>
      <c r="AP21" s="1">
        <v>0</v>
      </c>
      <c r="AQ21" s="1">
        <v>0.15999999642372131</v>
      </c>
      <c r="AR21" s="1">
        <v>111115</v>
      </c>
      <c r="AS21">
        <f t="shared" si="8"/>
        <v>2.4999208068847656</v>
      </c>
      <c r="AT21">
        <f t="shared" si="9"/>
        <v>3.6098665041019937E-4</v>
      </c>
      <c r="AU21">
        <f t="shared" si="10"/>
        <v>301.77911796569822</v>
      </c>
      <c r="AV21">
        <f t="shared" si="11"/>
        <v>302.27394523620603</v>
      </c>
      <c r="AW21">
        <f t="shared" si="12"/>
        <v>18.473863112467598</v>
      </c>
      <c r="AX21">
        <f t="shared" si="13"/>
        <v>3.2140465610374466E-2</v>
      </c>
      <c r="AY21">
        <f t="shared" si="14"/>
        <v>3.9362637964191194</v>
      </c>
      <c r="AZ21">
        <f t="shared" si="15"/>
        <v>39.853321649067048</v>
      </c>
      <c r="BA21">
        <f t="shared" si="16"/>
        <v>16.159464456073884</v>
      </c>
      <c r="BB21">
        <f t="shared" si="17"/>
        <v>28.876531600952148</v>
      </c>
      <c r="BC21">
        <f t="shared" si="18"/>
        <v>3.9931283238435187</v>
      </c>
      <c r="BD21">
        <f t="shared" si="19"/>
        <v>2.1629232190440526E-2</v>
      </c>
      <c r="BE21">
        <f t="shared" si="20"/>
        <v>2.3402132722477109</v>
      </c>
      <c r="BF21">
        <f t="shared" si="21"/>
        <v>1.6529150515958078</v>
      </c>
      <c r="BG21">
        <f t="shared" si="22"/>
        <v>1.3527325115283649E-2</v>
      </c>
      <c r="BH21">
        <f t="shared" si="23"/>
        <v>39.505107461518328</v>
      </c>
      <c r="BI21">
        <f t="shared" si="24"/>
        <v>0.800754002723989</v>
      </c>
      <c r="BJ21">
        <f t="shared" si="25"/>
        <v>58.317049024193544</v>
      </c>
      <c r="BK21">
        <f t="shared" si="26"/>
        <v>499.15470703595008</v>
      </c>
      <c r="BL21">
        <f t="shared" si="27"/>
        <v>1.3832076703303208E-3</v>
      </c>
    </row>
    <row r="22" spans="1:64" x14ac:dyDescent="0.2">
      <c r="A22" s="1">
        <v>8</v>
      </c>
      <c r="B22" s="1" t="s">
        <v>100</v>
      </c>
      <c r="C22" s="1" t="s">
        <v>89</v>
      </c>
      <c r="D22" s="1" t="s">
        <v>101</v>
      </c>
      <c r="E22" s="1" t="s">
        <v>102</v>
      </c>
      <c r="F22" s="1" t="s">
        <v>85</v>
      </c>
      <c r="G22" s="1">
        <v>1701.0000389385968</v>
      </c>
      <c r="H22" s="1">
        <v>0</v>
      </c>
      <c r="I22">
        <f t="shared" si="0"/>
        <v>4.8404446976280345E-2</v>
      </c>
      <c r="J22">
        <f t="shared" si="1"/>
        <v>4.0867726688268671E-2</v>
      </c>
      <c r="K22">
        <f t="shared" si="2"/>
        <v>484.89112313908089</v>
      </c>
      <c r="L22">
        <f t="shared" si="3"/>
        <v>0.67046164050807788</v>
      </c>
      <c r="M22">
        <f t="shared" si="4"/>
        <v>1.5824705503383312</v>
      </c>
      <c r="N22">
        <f t="shared" si="5"/>
        <v>28.66356086730957</v>
      </c>
      <c r="O22" s="1">
        <v>2</v>
      </c>
      <c r="P22">
        <f t="shared" si="6"/>
        <v>4.644859790802002</v>
      </c>
      <c r="Q22" s="1">
        <v>0</v>
      </c>
      <c r="R22">
        <f t="shared" si="7"/>
        <v>4.644859790802002</v>
      </c>
      <c r="S22" s="1">
        <v>29.278570175170898</v>
      </c>
      <c r="T22" s="1">
        <v>28.66356086730957</v>
      </c>
      <c r="U22" s="1">
        <v>29.279640197753906</v>
      </c>
      <c r="V22" s="1">
        <v>499.97512817382812</v>
      </c>
      <c r="W22" s="1">
        <v>499.82171630859375</v>
      </c>
      <c r="X22" s="1">
        <v>23.648872375488281</v>
      </c>
      <c r="Y22" s="1">
        <v>23.910654067993164</v>
      </c>
      <c r="Z22" s="1">
        <v>57.151374816894531</v>
      </c>
      <c r="AA22" s="1">
        <v>57.784011840820312</v>
      </c>
      <c r="AB22" s="1">
        <v>499.98184204101562</v>
      </c>
      <c r="AC22" s="1">
        <v>115.42314910888672</v>
      </c>
      <c r="AD22" s="1">
        <v>9.9659949541091919E-2</v>
      </c>
      <c r="AE22" s="1">
        <v>98.770484924316406</v>
      </c>
      <c r="AF22" s="1">
        <v>-1.8537070751190186</v>
      </c>
      <c r="AG22" s="1">
        <v>0.24294035136699677</v>
      </c>
      <c r="AH22" s="1">
        <v>0.18461710214614868</v>
      </c>
      <c r="AI22" s="1">
        <v>2.978102769702673E-3</v>
      </c>
      <c r="AJ22" s="1">
        <v>0.15945062041282654</v>
      </c>
      <c r="AK22" s="1">
        <v>2.4048350751399994E-3</v>
      </c>
      <c r="AL22" s="1">
        <v>0.5</v>
      </c>
      <c r="AM22" s="1">
        <v>-1.355140209197998</v>
      </c>
      <c r="AN22" s="1">
        <v>7.355140209197998</v>
      </c>
      <c r="AO22" s="1">
        <v>1</v>
      </c>
      <c r="AP22" s="1">
        <v>0</v>
      </c>
      <c r="AQ22" s="1">
        <v>0.15999999642372131</v>
      </c>
      <c r="AR22" s="1">
        <v>111115</v>
      </c>
      <c r="AS22">
        <f t="shared" si="8"/>
        <v>2.4999092102050779</v>
      </c>
      <c r="AT22">
        <f t="shared" si="9"/>
        <v>6.7046164050807791E-4</v>
      </c>
      <c r="AU22">
        <f t="shared" si="10"/>
        <v>301.81356086730955</v>
      </c>
      <c r="AV22">
        <f t="shared" si="11"/>
        <v>302.42857017517088</v>
      </c>
      <c r="AW22">
        <f t="shared" si="12"/>
        <v>18.467703444636527</v>
      </c>
      <c r="AX22">
        <f t="shared" si="13"/>
        <v>-1.4456080326201229E-2</v>
      </c>
      <c r="AY22">
        <f t="shared" si="14"/>
        <v>3.9441374474915949</v>
      </c>
      <c r="AZ22">
        <f t="shared" si="15"/>
        <v>39.932348722534051</v>
      </c>
      <c r="BA22">
        <f t="shared" si="16"/>
        <v>16.021694654540887</v>
      </c>
      <c r="BB22">
        <f t="shared" si="17"/>
        <v>28.971065521240234</v>
      </c>
      <c r="BC22">
        <f t="shared" si="18"/>
        <v>4.0150439991422822</v>
      </c>
      <c r="BD22">
        <f t="shared" si="19"/>
        <v>4.0511288743801603E-2</v>
      </c>
      <c r="BE22">
        <f t="shared" si="20"/>
        <v>2.3616668971532637</v>
      </c>
      <c r="BF22">
        <f t="shared" si="21"/>
        <v>1.6533771019890184</v>
      </c>
      <c r="BG22">
        <f t="shared" si="22"/>
        <v>2.5351339733232985E-2</v>
      </c>
      <c r="BH22">
        <f t="shared" si="23"/>
        <v>47.89293136794344</v>
      </c>
      <c r="BI22">
        <f t="shared" si="24"/>
        <v>0.97012816233799937</v>
      </c>
      <c r="BJ22">
        <f t="shared" si="25"/>
        <v>58.916389798640687</v>
      </c>
      <c r="BK22">
        <f t="shared" si="26"/>
        <v>499.80764785306201</v>
      </c>
      <c r="BL22">
        <f t="shared" si="27"/>
        <v>5.7058255876880253E-5</v>
      </c>
    </row>
    <row r="23" spans="1:64" x14ac:dyDescent="0.2">
      <c r="A23" s="1">
        <v>9</v>
      </c>
      <c r="B23" s="1" t="s">
        <v>103</v>
      </c>
      <c r="C23" s="1" t="s">
        <v>89</v>
      </c>
      <c r="D23" s="1" t="s">
        <v>104</v>
      </c>
      <c r="E23" s="1" t="s">
        <v>102</v>
      </c>
      <c r="F23" s="1" t="s">
        <v>85</v>
      </c>
      <c r="G23" s="1">
        <v>1998.5000389041379</v>
      </c>
      <c r="H23" s="1">
        <v>0</v>
      </c>
      <c r="I23">
        <f t="shared" si="0"/>
        <v>1.5397484432691693</v>
      </c>
      <c r="J23">
        <f t="shared" si="1"/>
        <v>2.4033531087720213E-2</v>
      </c>
      <c r="K23">
        <f t="shared" si="2"/>
        <v>384.95488593833994</v>
      </c>
      <c r="L23">
        <f t="shared" si="3"/>
        <v>0.38810351025754558</v>
      </c>
      <c r="M23">
        <f t="shared" si="4"/>
        <v>1.5524979139693489</v>
      </c>
      <c r="N23">
        <f t="shared" si="5"/>
        <v>28.508781433105469</v>
      </c>
      <c r="O23" s="1">
        <v>2</v>
      </c>
      <c r="P23">
        <f t="shared" si="6"/>
        <v>4.644859790802002</v>
      </c>
      <c r="Q23" s="1">
        <v>0</v>
      </c>
      <c r="R23">
        <f t="shared" si="7"/>
        <v>4.644859790802002</v>
      </c>
      <c r="S23" s="1">
        <v>29.219820022583008</v>
      </c>
      <c r="T23" s="1">
        <v>28.508781433105469</v>
      </c>
      <c r="U23" s="1">
        <v>29.280998229980469</v>
      </c>
      <c r="V23" s="1">
        <v>500.08438110351562</v>
      </c>
      <c r="W23" s="1">
        <v>499.39096069335938</v>
      </c>
      <c r="X23" s="1">
        <v>23.703847885131836</v>
      </c>
      <c r="Y23" s="1">
        <v>23.855384826660156</v>
      </c>
      <c r="Z23" s="1">
        <v>57.482765197753906</v>
      </c>
      <c r="AA23" s="1">
        <v>57.850250244140625</v>
      </c>
      <c r="AB23" s="1">
        <v>500.00369262695312</v>
      </c>
      <c r="AC23" s="1">
        <v>115.88227844238281</v>
      </c>
      <c r="AD23" s="1">
        <v>8.2436263561248779E-2</v>
      </c>
      <c r="AE23" s="1">
        <v>98.777046203613281</v>
      </c>
      <c r="AF23" s="1">
        <v>-2.0454962253570557</v>
      </c>
      <c r="AG23" s="1">
        <v>0.24430239200592041</v>
      </c>
      <c r="AH23" s="1">
        <v>6.9089986383914948E-2</v>
      </c>
      <c r="AI23" s="1">
        <v>1.8986954819411039E-3</v>
      </c>
      <c r="AJ23" s="1">
        <v>6.8094924092292786E-2</v>
      </c>
      <c r="AK23" s="1">
        <v>1.325271325185895E-3</v>
      </c>
      <c r="AL23" s="1">
        <v>0.75</v>
      </c>
      <c r="AM23" s="1">
        <v>-1.355140209197998</v>
      </c>
      <c r="AN23" s="1">
        <v>7.355140209197998</v>
      </c>
      <c r="AO23" s="1">
        <v>1</v>
      </c>
      <c r="AP23" s="1">
        <v>0</v>
      </c>
      <c r="AQ23" s="1">
        <v>0.15999999642372131</v>
      </c>
      <c r="AR23" s="1">
        <v>111115</v>
      </c>
      <c r="AS23">
        <f t="shared" si="8"/>
        <v>2.5000184631347655</v>
      </c>
      <c r="AT23">
        <f t="shared" si="9"/>
        <v>3.8810351025754557E-4</v>
      </c>
      <c r="AU23">
        <f t="shared" si="10"/>
        <v>301.65878143310545</v>
      </c>
      <c r="AV23">
        <f t="shared" si="11"/>
        <v>302.36982002258299</v>
      </c>
      <c r="AW23">
        <f t="shared" si="12"/>
        <v>18.541164136353927</v>
      </c>
      <c r="AX23">
        <f t="shared" si="13"/>
        <v>3.7623149741116822E-2</v>
      </c>
      <c r="AY23">
        <f t="shared" si="14"/>
        <v>3.9088623631973345</v>
      </c>
      <c r="AZ23">
        <f t="shared" si="15"/>
        <v>39.572577976667091</v>
      </c>
      <c r="BA23">
        <f t="shared" si="16"/>
        <v>15.717193150006935</v>
      </c>
      <c r="BB23">
        <f t="shared" si="17"/>
        <v>28.864300727844238</v>
      </c>
      <c r="BC23">
        <f t="shared" si="18"/>
        <v>3.9903004920994896</v>
      </c>
      <c r="BD23">
        <f t="shared" si="19"/>
        <v>2.3909816413444761E-2</v>
      </c>
      <c r="BE23">
        <f t="shared" si="20"/>
        <v>2.3563644492279856</v>
      </c>
      <c r="BF23">
        <f t="shared" si="21"/>
        <v>1.633936042871504</v>
      </c>
      <c r="BG23">
        <f t="shared" si="22"/>
        <v>1.4954701221730144E-2</v>
      </c>
      <c r="BH23">
        <f t="shared" si="23"/>
        <v>38.024706554638087</v>
      </c>
      <c r="BI23">
        <f t="shared" si="24"/>
        <v>0.77084872622416867</v>
      </c>
      <c r="BJ23">
        <f t="shared" si="25"/>
        <v>59.19290831691908</v>
      </c>
      <c r="BK23">
        <f t="shared" si="26"/>
        <v>498.94344225533683</v>
      </c>
      <c r="BL23">
        <f t="shared" si="27"/>
        <v>1.8267038047752983E-3</v>
      </c>
    </row>
    <row r="24" spans="1:64" x14ac:dyDescent="0.2">
      <c r="A24" s="1">
        <v>10</v>
      </c>
      <c r="B24" s="1" t="s">
        <v>105</v>
      </c>
      <c r="C24" s="1" t="s">
        <v>82</v>
      </c>
      <c r="D24" s="1" t="s">
        <v>104</v>
      </c>
      <c r="E24" s="1" t="s">
        <v>102</v>
      </c>
      <c r="F24" s="1" t="s">
        <v>85</v>
      </c>
      <c r="G24" s="1">
        <v>2043.0000389385968</v>
      </c>
      <c r="H24" s="1">
        <v>0</v>
      </c>
      <c r="I24">
        <f t="shared" si="0"/>
        <v>1.3391056382945816</v>
      </c>
      <c r="J24">
        <f t="shared" si="1"/>
        <v>1.9033954437993411E-2</v>
      </c>
      <c r="K24">
        <f t="shared" si="2"/>
        <v>374.91135584651727</v>
      </c>
      <c r="L24">
        <f t="shared" si="3"/>
        <v>0.30973494632256199</v>
      </c>
      <c r="M24">
        <f t="shared" si="4"/>
        <v>1.5626787634572326</v>
      </c>
      <c r="N24">
        <f t="shared" si="5"/>
        <v>28.55891227722168</v>
      </c>
      <c r="O24" s="1">
        <v>2</v>
      </c>
      <c r="P24">
        <f t="shared" si="6"/>
        <v>4.644859790802002</v>
      </c>
      <c r="Q24" s="1">
        <v>0</v>
      </c>
      <c r="R24">
        <f t="shared" si="7"/>
        <v>4.644859790802002</v>
      </c>
      <c r="S24" s="1">
        <v>29.246566772460938</v>
      </c>
      <c r="T24" s="1">
        <v>28.55891227722168</v>
      </c>
      <c r="U24" s="1">
        <v>29.301015853881836</v>
      </c>
      <c r="V24" s="1">
        <v>499.88995361328125</v>
      </c>
      <c r="W24" s="1">
        <v>499.29244995117188</v>
      </c>
      <c r="X24" s="1">
        <v>23.746662139892578</v>
      </c>
      <c r="Y24" s="1">
        <v>23.867599487304688</v>
      </c>
      <c r="Z24" s="1">
        <v>57.49786376953125</v>
      </c>
      <c r="AA24" s="1">
        <v>57.790691375732422</v>
      </c>
      <c r="AB24" s="1">
        <v>499.99826049804688</v>
      </c>
      <c r="AC24" s="1">
        <v>115.81773376464844</v>
      </c>
      <c r="AD24" s="1">
        <v>9.6818529069423676E-2</v>
      </c>
      <c r="AE24" s="1">
        <v>98.777359008789062</v>
      </c>
      <c r="AF24" s="1">
        <v>-2.0517416000366211</v>
      </c>
      <c r="AG24" s="1">
        <v>0.24258235096931458</v>
      </c>
      <c r="AH24" s="1">
        <v>8.2800015807151794E-2</v>
      </c>
      <c r="AI24" s="1">
        <v>5.538303405046463E-3</v>
      </c>
      <c r="AJ24" s="1">
        <v>5.9968475252389908E-2</v>
      </c>
      <c r="AK24" s="1">
        <v>5.6156646460294724E-3</v>
      </c>
      <c r="AL24" s="1">
        <v>0.75</v>
      </c>
      <c r="AM24" s="1">
        <v>-1.355140209197998</v>
      </c>
      <c r="AN24" s="1">
        <v>7.355140209197998</v>
      </c>
      <c r="AO24" s="1">
        <v>1</v>
      </c>
      <c r="AP24" s="1">
        <v>0</v>
      </c>
      <c r="AQ24" s="1">
        <v>0.15999999642372131</v>
      </c>
      <c r="AR24" s="1">
        <v>111115</v>
      </c>
      <c r="AS24">
        <f t="shared" si="8"/>
        <v>2.4999913024902338</v>
      </c>
      <c r="AT24">
        <f t="shared" si="9"/>
        <v>3.0973494632256196E-4</v>
      </c>
      <c r="AU24">
        <f t="shared" si="10"/>
        <v>301.70891227722166</v>
      </c>
      <c r="AV24">
        <f t="shared" si="11"/>
        <v>302.39656677246091</v>
      </c>
      <c r="AW24">
        <f t="shared" si="12"/>
        <v>18.530836988147257</v>
      </c>
      <c r="AX24">
        <f t="shared" si="13"/>
        <v>4.9714862428621186E-2</v>
      </c>
      <c r="AY24">
        <f t="shared" si="14"/>
        <v>3.9202572066927175</v>
      </c>
      <c r="AZ24">
        <f t="shared" si="15"/>
        <v>39.687811519073904</v>
      </c>
      <c r="BA24">
        <f t="shared" si="16"/>
        <v>15.820212031769216</v>
      </c>
      <c r="BB24">
        <f t="shared" si="17"/>
        <v>28.902739524841309</v>
      </c>
      <c r="BC24">
        <f t="shared" si="18"/>
        <v>3.9991935962001031</v>
      </c>
      <c r="BD24">
        <f t="shared" si="19"/>
        <v>1.895627440466989E-2</v>
      </c>
      <c r="BE24">
        <f t="shared" si="20"/>
        <v>2.3575784432354849</v>
      </c>
      <c r="BF24">
        <f t="shared" si="21"/>
        <v>1.6416151529646181</v>
      </c>
      <c r="BG24">
        <f t="shared" si="22"/>
        <v>1.1854626165981489E-2</v>
      </c>
      <c r="BH24">
        <f t="shared" si="23"/>
        <v>37.032753592923306</v>
      </c>
      <c r="BI24">
        <f t="shared" si="24"/>
        <v>0.75088528953959066</v>
      </c>
      <c r="BJ24">
        <f t="shared" si="25"/>
        <v>58.998095369760762</v>
      </c>
      <c r="BK24">
        <f t="shared" si="26"/>
        <v>498.90324711338599</v>
      </c>
      <c r="BL24">
        <f t="shared" si="27"/>
        <v>1.5835672069765593E-3</v>
      </c>
    </row>
    <row r="25" spans="1:64" x14ac:dyDescent="0.2">
      <c r="A25" s="1">
        <v>11</v>
      </c>
      <c r="B25" s="1" t="s">
        <v>106</v>
      </c>
      <c r="C25" s="1" t="s">
        <v>82</v>
      </c>
      <c r="D25" s="1" t="s">
        <v>107</v>
      </c>
      <c r="E25" s="1" t="s">
        <v>102</v>
      </c>
      <c r="F25" s="1" t="s">
        <v>85</v>
      </c>
      <c r="G25" s="1">
        <v>2169.5000389041379</v>
      </c>
      <c r="H25" s="1">
        <v>0</v>
      </c>
      <c r="I25">
        <f t="shared" si="0"/>
        <v>1.9441856609805988</v>
      </c>
      <c r="J25">
        <f t="shared" si="1"/>
        <v>3.8689182001032621E-2</v>
      </c>
      <c r="K25">
        <f t="shared" si="2"/>
        <v>406.33021479490407</v>
      </c>
      <c r="L25">
        <f t="shared" si="3"/>
        <v>0.63058780566282402</v>
      </c>
      <c r="M25">
        <f t="shared" si="4"/>
        <v>1.5712016873262509</v>
      </c>
      <c r="N25">
        <f t="shared" si="5"/>
        <v>28.729040145874023</v>
      </c>
      <c r="O25" s="1">
        <v>2</v>
      </c>
      <c r="P25">
        <f t="shared" si="6"/>
        <v>4.644859790802002</v>
      </c>
      <c r="Q25" s="1">
        <v>0</v>
      </c>
      <c r="R25">
        <f t="shared" si="7"/>
        <v>4.644859790802002</v>
      </c>
      <c r="S25" s="1">
        <v>29.412086486816406</v>
      </c>
      <c r="T25" s="1">
        <v>28.729040145874023</v>
      </c>
      <c r="U25" s="1">
        <v>29.445812225341797</v>
      </c>
      <c r="V25" s="1">
        <v>500.1009521484375</v>
      </c>
      <c r="W25" s="1">
        <v>499.19732666015625</v>
      </c>
      <c r="X25" s="1">
        <v>23.928943634033203</v>
      </c>
      <c r="Y25" s="1">
        <v>24.175090789794922</v>
      </c>
      <c r="Z25" s="1">
        <v>57.388046264648438</v>
      </c>
      <c r="AA25" s="1">
        <v>57.978374481201172</v>
      </c>
      <c r="AB25" s="1">
        <v>499.98001098632812</v>
      </c>
      <c r="AC25" s="1">
        <v>115.24317932128906</v>
      </c>
      <c r="AD25" s="1">
        <v>9.8837077617645264E-2</v>
      </c>
      <c r="AE25" s="1">
        <v>98.776969909667969</v>
      </c>
      <c r="AF25" s="1">
        <v>-1.9485479593276978</v>
      </c>
      <c r="AG25" s="1">
        <v>0.24024766683578491</v>
      </c>
      <c r="AH25" s="1">
        <v>3.3626914024353027E-2</v>
      </c>
      <c r="AI25" s="1">
        <v>3.5516368225216866E-3</v>
      </c>
      <c r="AJ25" s="1">
        <v>7.0851847529411316E-2</v>
      </c>
      <c r="AK25" s="1">
        <v>4.777741152793169E-3</v>
      </c>
      <c r="AL25" s="1">
        <v>0.75</v>
      </c>
      <c r="AM25" s="1">
        <v>-1.355140209197998</v>
      </c>
      <c r="AN25" s="1">
        <v>7.355140209197998</v>
      </c>
      <c r="AO25" s="1">
        <v>1</v>
      </c>
      <c r="AP25" s="1">
        <v>0</v>
      </c>
      <c r="AQ25" s="1">
        <v>0.15999999642372131</v>
      </c>
      <c r="AR25" s="1">
        <v>111115</v>
      </c>
      <c r="AS25">
        <f t="shared" si="8"/>
        <v>2.4999000549316404</v>
      </c>
      <c r="AT25">
        <f t="shared" si="9"/>
        <v>6.3058780566282405E-4</v>
      </c>
      <c r="AU25">
        <f t="shared" si="10"/>
        <v>301.879040145874</v>
      </c>
      <c r="AV25">
        <f t="shared" si="11"/>
        <v>302.56208648681638</v>
      </c>
      <c r="AW25">
        <f t="shared" si="12"/>
        <v>18.438908279264524</v>
      </c>
      <c r="AX25">
        <f t="shared" si="13"/>
        <v>-4.7473791325724716E-3</v>
      </c>
      <c r="AY25">
        <f t="shared" si="14"/>
        <v>3.9591439028333153</v>
      </c>
      <c r="AZ25">
        <f t="shared" si="15"/>
        <v>40.081649664430607</v>
      </c>
      <c r="BA25">
        <f t="shared" si="16"/>
        <v>15.906558874635685</v>
      </c>
      <c r="BB25">
        <f t="shared" si="17"/>
        <v>29.070563316345215</v>
      </c>
      <c r="BC25">
        <f t="shared" si="18"/>
        <v>4.0382236606399324</v>
      </c>
      <c r="BD25">
        <f t="shared" si="19"/>
        <v>3.8369584018263334E-2</v>
      </c>
      <c r="BE25">
        <f t="shared" si="20"/>
        <v>2.3879422155070644</v>
      </c>
      <c r="BF25">
        <f t="shared" si="21"/>
        <v>1.650281445132868</v>
      </c>
      <c r="BG25">
        <f t="shared" si="22"/>
        <v>2.4009500552601717E-2</v>
      </c>
      <c r="BH25">
        <f t="shared" si="23"/>
        <v>40.136067400185162</v>
      </c>
      <c r="BI25">
        <f t="shared" si="24"/>
        <v>0.81396712901775159</v>
      </c>
      <c r="BJ25">
        <f t="shared" si="25"/>
        <v>59.33596853539499</v>
      </c>
      <c r="BK25">
        <f t="shared" si="26"/>
        <v>498.63226102620075</v>
      </c>
      <c r="BL25">
        <f t="shared" si="27"/>
        <v>2.3135313982592331E-3</v>
      </c>
    </row>
    <row r="26" spans="1:64" x14ac:dyDescent="0.2">
      <c r="A26" s="1">
        <v>12</v>
      </c>
      <c r="B26" s="1" t="s">
        <v>108</v>
      </c>
      <c r="C26" s="1" t="s">
        <v>89</v>
      </c>
      <c r="D26" s="1" t="s">
        <v>82</v>
      </c>
      <c r="E26" s="1" t="s">
        <v>102</v>
      </c>
      <c r="F26" s="1" t="s">
        <v>85</v>
      </c>
      <c r="G26" s="1">
        <v>2327.5000389041379</v>
      </c>
      <c r="H26" s="1">
        <v>0</v>
      </c>
      <c r="I26">
        <f t="shared" si="0"/>
        <v>2.8204794657205929</v>
      </c>
      <c r="J26">
        <f t="shared" si="1"/>
        <v>5.2919876754405022E-2</v>
      </c>
      <c r="K26">
        <f t="shared" si="2"/>
        <v>400.66625839146684</v>
      </c>
      <c r="L26">
        <f t="shared" si="3"/>
        <v>0.86946074736812828</v>
      </c>
      <c r="M26">
        <f t="shared" si="4"/>
        <v>1.5878222741666601</v>
      </c>
      <c r="N26">
        <f t="shared" si="5"/>
        <v>28.97517204284668</v>
      </c>
      <c r="O26" s="1">
        <v>2</v>
      </c>
      <c r="P26">
        <f t="shared" si="6"/>
        <v>4.644859790802002</v>
      </c>
      <c r="Q26" s="1">
        <v>0</v>
      </c>
      <c r="R26">
        <f t="shared" si="7"/>
        <v>4.644859790802002</v>
      </c>
      <c r="S26" s="1">
        <v>29.653572082519531</v>
      </c>
      <c r="T26" s="1">
        <v>28.97517204284668</v>
      </c>
      <c r="U26" s="1">
        <v>29.673505783081055</v>
      </c>
      <c r="V26" s="1">
        <v>500.0118408203125</v>
      </c>
      <c r="W26" s="1">
        <v>498.71017456054688</v>
      </c>
      <c r="X26" s="1">
        <v>24.243288040161133</v>
      </c>
      <c r="Y26" s="1">
        <v>24.582530975341797</v>
      </c>
      <c r="Z26" s="1">
        <v>57.338001251220703</v>
      </c>
      <c r="AA26" s="1">
        <v>58.140350341796875</v>
      </c>
      <c r="AB26" s="1">
        <v>499.98812866210938</v>
      </c>
      <c r="AC26" s="1">
        <v>115.11586761474609</v>
      </c>
      <c r="AD26" s="1">
        <v>9.6586853265762329E-2</v>
      </c>
      <c r="AE26" s="1">
        <v>98.7764892578125</v>
      </c>
      <c r="AF26" s="1">
        <v>-1.9415349960327148</v>
      </c>
      <c r="AG26" s="1">
        <v>0.2349599301815033</v>
      </c>
      <c r="AH26" s="1">
        <v>4.0311872959136963E-2</v>
      </c>
      <c r="AI26" s="1">
        <v>4.6844799071550369E-3</v>
      </c>
      <c r="AJ26" s="1">
        <v>5.12363500893116E-2</v>
      </c>
      <c r="AK26" s="1">
        <v>4.303427878767252E-3</v>
      </c>
      <c r="AL26" s="1">
        <v>0.75</v>
      </c>
      <c r="AM26" s="1">
        <v>-1.355140209197998</v>
      </c>
      <c r="AN26" s="1">
        <v>7.355140209197998</v>
      </c>
      <c r="AO26" s="1">
        <v>1</v>
      </c>
      <c r="AP26" s="1">
        <v>0</v>
      </c>
      <c r="AQ26" s="1">
        <v>0.15999999642372131</v>
      </c>
      <c r="AR26" s="1">
        <v>111115</v>
      </c>
      <c r="AS26">
        <f t="shared" si="8"/>
        <v>2.4999406433105467</v>
      </c>
      <c r="AT26">
        <f t="shared" si="9"/>
        <v>8.6946074736812828E-4</v>
      </c>
      <c r="AU26">
        <f t="shared" si="10"/>
        <v>302.12517204284666</v>
      </c>
      <c r="AV26">
        <f t="shared" si="11"/>
        <v>302.80357208251951</v>
      </c>
      <c r="AW26">
        <f t="shared" si="12"/>
        <v>18.418538406672951</v>
      </c>
      <c r="AX26">
        <f t="shared" si="13"/>
        <v>-4.5122335507319353E-2</v>
      </c>
      <c r="AY26">
        <f t="shared" si="14"/>
        <v>4.0159983809823521</v>
      </c>
      <c r="AZ26">
        <f t="shared" si="15"/>
        <v>40.657431856080223</v>
      </c>
      <c r="BA26">
        <f t="shared" si="16"/>
        <v>16.074900880738426</v>
      </c>
      <c r="BB26">
        <f t="shared" si="17"/>
        <v>29.314372062683105</v>
      </c>
      <c r="BC26">
        <f t="shared" si="18"/>
        <v>4.0955168677295415</v>
      </c>
      <c r="BD26">
        <f t="shared" si="19"/>
        <v>5.232374122786209E-2</v>
      </c>
      <c r="BE26">
        <f t="shared" si="20"/>
        <v>2.428176106815692</v>
      </c>
      <c r="BF26">
        <f t="shared" si="21"/>
        <v>1.6673407609138495</v>
      </c>
      <c r="BG26">
        <f t="shared" si="22"/>
        <v>3.2755379874485881E-2</v>
      </c>
      <c r="BH26">
        <f t="shared" si="23"/>
        <v>39.576406367972652</v>
      </c>
      <c r="BI26">
        <f t="shared" si="24"/>
        <v>0.80340502125212443</v>
      </c>
      <c r="BJ26">
        <f t="shared" si="25"/>
        <v>59.589780142761818</v>
      </c>
      <c r="BK26">
        <f t="shared" si="26"/>
        <v>497.89041950868011</v>
      </c>
      <c r="BL26">
        <f t="shared" si="27"/>
        <v>3.3756775522075359E-3</v>
      </c>
    </row>
    <row r="27" spans="1:64" x14ac:dyDescent="0.2">
      <c r="A27" s="1">
        <v>13</v>
      </c>
      <c r="B27" s="1" t="s">
        <v>109</v>
      </c>
      <c r="C27" s="1" t="s">
        <v>92</v>
      </c>
      <c r="D27" s="1" t="s">
        <v>110</v>
      </c>
      <c r="E27" s="1" t="s">
        <v>102</v>
      </c>
      <c r="F27" s="1" t="s">
        <v>85</v>
      </c>
      <c r="G27" s="1">
        <v>2508.5000389041379</v>
      </c>
      <c r="H27" s="1">
        <v>0</v>
      </c>
      <c r="I27">
        <f t="shared" si="0"/>
        <v>1.194798859246297</v>
      </c>
      <c r="J27">
        <f t="shared" si="1"/>
        <v>1.9549594605396972E-2</v>
      </c>
      <c r="K27">
        <f t="shared" si="2"/>
        <v>389.3594316231638</v>
      </c>
      <c r="L27">
        <f t="shared" si="3"/>
        <v>0.32660454730028754</v>
      </c>
      <c r="M27">
        <f t="shared" si="4"/>
        <v>1.602965096668294</v>
      </c>
      <c r="N27">
        <f t="shared" si="5"/>
        <v>29.061548233032227</v>
      </c>
      <c r="O27" s="1">
        <v>2</v>
      </c>
      <c r="P27">
        <f t="shared" si="6"/>
        <v>4.644859790802002</v>
      </c>
      <c r="Q27" s="1">
        <v>0</v>
      </c>
      <c r="R27">
        <f t="shared" si="7"/>
        <v>4.644859790802002</v>
      </c>
      <c r="S27" s="1">
        <v>29.750242233276367</v>
      </c>
      <c r="T27" s="1">
        <v>29.061548233032227</v>
      </c>
      <c r="U27" s="1">
        <v>29.792474746704102</v>
      </c>
      <c r="V27" s="1">
        <v>499.96258544921875</v>
      </c>
      <c r="W27" s="1">
        <v>499.41940307617188</v>
      </c>
      <c r="X27" s="1">
        <v>24.504293441772461</v>
      </c>
      <c r="Y27" s="1">
        <v>24.631721496582031</v>
      </c>
      <c r="Z27" s="1">
        <v>57.636501312255859</v>
      </c>
      <c r="AA27" s="1">
        <v>57.936225891113281</v>
      </c>
      <c r="AB27" s="1">
        <v>499.983642578125</v>
      </c>
      <c r="AC27" s="1">
        <v>115.08966827392578</v>
      </c>
      <c r="AD27" s="1">
        <v>9.7452506422996521E-2</v>
      </c>
      <c r="AE27" s="1">
        <v>98.781303405761719</v>
      </c>
      <c r="AF27" s="1">
        <v>-1.9650793075561523</v>
      </c>
      <c r="AG27" s="1">
        <v>0.23983921110630035</v>
      </c>
      <c r="AH27" s="1">
        <v>3.6924898624420166E-2</v>
      </c>
      <c r="AI27" s="1">
        <v>2.9267687350511551E-3</v>
      </c>
      <c r="AJ27" s="1">
        <v>3.7258412688970566E-2</v>
      </c>
      <c r="AK27" s="1">
        <v>3.678307868540287E-3</v>
      </c>
      <c r="AL27" s="1">
        <v>0.75</v>
      </c>
      <c r="AM27" s="1">
        <v>-1.355140209197998</v>
      </c>
      <c r="AN27" s="1">
        <v>7.355140209197998</v>
      </c>
      <c r="AO27" s="1">
        <v>1</v>
      </c>
      <c r="AP27" s="1">
        <v>0</v>
      </c>
      <c r="AQ27" s="1">
        <v>0.15999999642372131</v>
      </c>
      <c r="AR27" s="1">
        <v>111115</v>
      </c>
      <c r="AS27">
        <f t="shared" si="8"/>
        <v>2.4999182128906248</v>
      </c>
      <c r="AT27">
        <f t="shared" si="9"/>
        <v>3.2660454730028753E-4</v>
      </c>
      <c r="AU27">
        <f t="shared" si="10"/>
        <v>302.2115482330322</v>
      </c>
      <c r="AV27">
        <f t="shared" si="11"/>
        <v>302.90024223327634</v>
      </c>
      <c r="AW27">
        <f t="shared" si="12"/>
        <v>18.414346512235397</v>
      </c>
      <c r="AX27">
        <f t="shared" si="13"/>
        <v>4.6626497400613032E-2</v>
      </c>
      <c r="AY27">
        <f t="shared" si="14"/>
        <v>4.0361186512283869</v>
      </c>
      <c r="AZ27">
        <f t="shared" si="15"/>
        <v>40.859135403886242</v>
      </c>
      <c r="BA27">
        <f t="shared" si="16"/>
        <v>16.227413907304211</v>
      </c>
      <c r="BB27">
        <f t="shared" si="17"/>
        <v>29.405895233154297</v>
      </c>
      <c r="BC27">
        <f t="shared" si="18"/>
        <v>4.1172063401523786</v>
      </c>
      <c r="BD27">
        <f t="shared" si="19"/>
        <v>1.9467657833202184E-2</v>
      </c>
      <c r="BE27">
        <f t="shared" si="20"/>
        <v>2.4331535545600929</v>
      </c>
      <c r="BF27">
        <f t="shared" si="21"/>
        <v>1.6840527855922858</v>
      </c>
      <c r="BG27">
        <f t="shared" si="22"/>
        <v>1.2174621218186779E-2</v>
      </c>
      <c r="BH27">
        <f t="shared" si="23"/>
        <v>38.461432149062674</v>
      </c>
      <c r="BI27">
        <f t="shared" si="24"/>
        <v>0.77962415802210705</v>
      </c>
      <c r="BJ27">
        <f t="shared" si="25"/>
        <v>59.112053604603346</v>
      </c>
      <c r="BK27">
        <f t="shared" si="26"/>
        <v>499.07214211833269</v>
      </c>
      <c r="BL27">
        <f t="shared" si="27"/>
        <v>1.4151664309433644E-3</v>
      </c>
    </row>
    <row r="28" spans="1:64" x14ac:dyDescent="0.2">
      <c r="A28" s="1">
        <v>14</v>
      </c>
      <c r="B28" s="1" t="s">
        <v>111</v>
      </c>
      <c r="C28" s="1" t="s">
        <v>92</v>
      </c>
      <c r="D28" s="1" t="s">
        <v>112</v>
      </c>
      <c r="E28" s="1" t="s">
        <v>102</v>
      </c>
      <c r="F28" s="1" t="s">
        <v>85</v>
      </c>
      <c r="G28" s="1">
        <v>2779.5000389041379</v>
      </c>
      <c r="H28" s="1">
        <v>0</v>
      </c>
      <c r="I28">
        <f t="shared" si="0"/>
        <v>1.3448523677704247</v>
      </c>
      <c r="J28">
        <f t="shared" si="1"/>
        <v>6.222667296577894E-2</v>
      </c>
      <c r="K28">
        <f t="shared" si="2"/>
        <v>451.72145784922651</v>
      </c>
      <c r="L28">
        <f t="shared" si="3"/>
        <v>1.0122369171488146</v>
      </c>
      <c r="M28">
        <f t="shared" si="4"/>
        <v>1.5741074979567005</v>
      </c>
      <c r="N28">
        <f t="shared" si="5"/>
        <v>29.259748458862305</v>
      </c>
      <c r="O28" s="1">
        <v>2</v>
      </c>
      <c r="P28">
        <f t="shared" si="6"/>
        <v>4.644859790802002</v>
      </c>
      <c r="Q28" s="1">
        <v>0</v>
      </c>
      <c r="R28">
        <f t="shared" si="7"/>
        <v>4.644859790802002</v>
      </c>
      <c r="S28" s="1">
        <v>30.011741638183594</v>
      </c>
      <c r="T28" s="1">
        <v>29.259748458862305</v>
      </c>
      <c r="U28" s="1">
        <v>30.048549652099609</v>
      </c>
      <c r="V28" s="1">
        <v>499.95465087890625</v>
      </c>
      <c r="W28" s="1">
        <v>499.21456909179688</v>
      </c>
      <c r="X28" s="1">
        <v>24.999378204345703</v>
      </c>
      <c r="Y28" s="1">
        <v>25.393997192382812</v>
      </c>
      <c r="Z28" s="1">
        <v>57.924995422363281</v>
      </c>
      <c r="AA28" s="1">
        <v>58.839351654052734</v>
      </c>
      <c r="AB28" s="1">
        <v>499.99224853515625</v>
      </c>
      <c r="AC28" s="1">
        <v>114.99696350097656</v>
      </c>
      <c r="AD28" s="1">
        <v>2.514219656586647E-2</v>
      </c>
      <c r="AE28" s="1">
        <v>98.783660888671875</v>
      </c>
      <c r="AF28" s="1">
        <v>-2.0317587852478027</v>
      </c>
      <c r="AG28" s="1">
        <v>0.23792900145053864</v>
      </c>
      <c r="AH28" s="1">
        <v>2.5167137384414673E-2</v>
      </c>
      <c r="AI28" s="1">
        <v>1.6831683460623026E-3</v>
      </c>
      <c r="AJ28" s="1">
        <v>3.9125867187976837E-2</v>
      </c>
      <c r="AK28" s="1">
        <v>2.4953235406428576E-3</v>
      </c>
      <c r="AL28" s="1">
        <v>0.75</v>
      </c>
      <c r="AM28" s="1">
        <v>-1.355140209197998</v>
      </c>
      <c r="AN28" s="1">
        <v>7.355140209197998</v>
      </c>
      <c r="AO28" s="1">
        <v>1</v>
      </c>
      <c r="AP28" s="1">
        <v>0</v>
      </c>
      <c r="AQ28" s="1">
        <v>0.15999999642372131</v>
      </c>
      <c r="AR28" s="1">
        <v>111115</v>
      </c>
      <c r="AS28">
        <f t="shared" si="8"/>
        <v>2.4999612426757811</v>
      </c>
      <c r="AT28">
        <f t="shared" si="9"/>
        <v>1.0122369171488145E-3</v>
      </c>
      <c r="AU28">
        <f t="shared" si="10"/>
        <v>302.40974845886228</v>
      </c>
      <c r="AV28">
        <f t="shared" si="11"/>
        <v>303.16174163818357</v>
      </c>
      <c r="AW28">
        <f t="shared" si="12"/>
        <v>18.39951374889506</v>
      </c>
      <c r="AX28">
        <f t="shared" si="13"/>
        <v>-6.5736745731216129E-2</v>
      </c>
      <c r="AY28">
        <f t="shared" si="14"/>
        <v>4.0826195052169298</v>
      </c>
      <c r="AZ28">
        <f t="shared" si="15"/>
        <v>41.328894560994236</v>
      </c>
      <c r="BA28">
        <f t="shared" si="16"/>
        <v>15.934897368611423</v>
      </c>
      <c r="BB28">
        <f t="shared" si="17"/>
        <v>29.635745048522949</v>
      </c>
      <c r="BC28">
        <f t="shared" si="18"/>
        <v>4.1721190241141297</v>
      </c>
      <c r="BD28">
        <f t="shared" si="19"/>
        <v>6.1404049702281353E-2</v>
      </c>
      <c r="BE28">
        <f t="shared" si="20"/>
        <v>2.5085120072602294</v>
      </c>
      <c r="BF28">
        <f t="shared" si="21"/>
        <v>1.6636070168539003</v>
      </c>
      <c r="BG28">
        <f t="shared" si="22"/>
        <v>3.8450600437644769E-2</v>
      </c>
      <c r="BH28">
        <f t="shared" si="23"/>
        <v>44.622699308314481</v>
      </c>
      <c r="BI28">
        <f t="shared" si="24"/>
        <v>0.90486433252744836</v>
      </c>
      <c r="BJ28">
        <f t="shared" si="25"/>
        <v>60.640297995472395</v>
      </c>
      <c r="BK28">
        <f t="shared" si="26"/>
        <v>498.82369600234745</v>
      </c>
      <c r="BL28">
        <f t="shared" si="27"/>
        <v>1.6348912249976877E-3</v>
      </c>
    </row>
    <row r="29" spans="1:64" x14ac:dyDescent="0.2">
      <c r="A29" s="1">
        <v>15</v>
      </c>
      <c r="B29" s="1" t="s">
        <v>113</v>
      </c>
      <c r="C29" s="1" t="s">
        <v>92</v>
      </c>
      <c r="D29" s="1" t="s">
        <v>114</v>
      </c>
      <c r="E29" s="1" t="s">
        <v>115</v>
      </c>
      <c r="F29" s="1" t="s">
        <v>85</v>
      </c>
      <c r="G29" s="1">
        <v>3022.5000389041379</v>
      </c>
      <c r="H29" s="1">
        <v>0</v>
      </c>
      <c r="I29">
        <f t="shared" si="0"/>
        <v>0.73883356711190595</v>
      </c>
      <c r="J29">
        <f t="shared" si="1"/>
        <v>4.2084095563966854E-2</v>
      </c>
      <c r="K29">
        <f t="shared" si="2"/>
        <v>458.18573066851508</v>
      </c>
      <c r="L29">
        <f t="shared" si="3"/>
        <v>0.70730653209444316</v>
      </c>
      <c r="M29">
        <f t="shared" si="4"/>
        <v>1.6185062932576564</v>
      </c>
      <c r="N29">
        <f t="shared" si="5"/>
        <v>29.580709457397461</v>
      </c>
      <c r="O29" s="1">
        <v>2</v>
      </c>
      <c r="P29">
        <f t="shared" si="6"/>
        <v>4.644859790802002</v>
      </c>
      <c r="Q29" s="1">
        <v>0</v>
      </c>
      <c r="R29">
        <f t="shared" si="7"/>
        <v>4.644859790802002</v>
      </c>
      <c r="S29" s="1">
        <v>30.293508529663086</v>
      </c>
      <c r="T29" s="1">
        <v>29.580709457397461</v>
      </c>
      <c r="U29" s="1">
        <v>30.320285797119141</v>
      </c>
      <c r="V29" s="1">
        <v>499.90640258789062</v>
      </c>
      <c r="W29" s="1">
        <v>499.46957397460938</v>
      </c>
      <c r="X29" s="1">
        <v>25.44097900390625</v>
      </c>
      <c r="Y29" s="1">
        <v>25.716615676879883</v>
      </c>
      <c r="Z29" s="1">
        <v>58.003471374511719</v>
      </c>
      <c r="AA29" s="1">
        <v>58.631904602050781</v>
      </c>
      <c r="AB29" s="1">
        <v>500.01837158203125</v>
      </c>
      <c r="AC29" s="1">
        <v>114.87171173095703</v>
      </c>
      <c r="AD29" s="1">
        <v>8.9835837483406067E-2</v>
      </c>
      <c r="AE29" s="1">
        <v>98.784637451171875</v>
      </c>
      <c r="AF29" s="1">
        <v>-1.8987479209899902</v>
      </c>
      <c r="AG29" s="1">
        <v>0.23744462430477142</v>
      </c>
      <c r="AH29" s="1">
        <v>7.4238784611225128E-2</v>
      </c>
      <c r="AI29" s="1">
        <v>5.198170430958271E-3</v>
      </c>
      <c r="AJ29" s="1">
        <v>5.5385619401931763E-2</v>
      </c>
      <c r="AK29" s="1">
        <v>5.0456346943974495E-3</v>
      </c>
      <c r="AL29" s="1">
        <v>0.75</v>
      </c>
      <c r="AM29" s="1">
        <v>-1.355140209197998</v>
      </c>
      <c r="AN29" s="1">
        <v>7.355140209197998</v>
      </c>
      <c r="AO29" s="1">
        <v>1</v>
      </c>
      <c r="AP29" s="1">
        <v>0</v>
      </c>
      <c r="AQ29" s="1">
        <v>0.15999999642372131</v>
      </c>
      <c r="AR29" s="1">
        <v>111115</v>
      </c>
      <c r="AS29">
        <f t="shared" si="8"/>
        <v>2.5000918579101561</v>
      </c>
      <c r="AT29">
        <f t="shared" si="9"/>
        <v>7.0730653209444315E-4</v>
      </c>
      <c r="AU29">
        <f t="shared" si="10"/>
        <v>302.73070945739744</v>
      </c>
      <c r="AV29">
        <f t="shared" si="11"/>
        <v>303.44350852966306</v>
      </c>
      <c r="AW29">
        <f t="shared" si="12"/>
        <v>18.379473466139871</v>
      </c>
      <c r="AX29">
        <f t="shared" si="13"/>
        <v>-1.6239572888877937E-2</v>
      </c>
      <c r="AY29">
        <f t="shared" si="14"/>
        <v>4.1589128493693588</v>
      </c>
      <c r="AZ29">
        <f t="shared" si="15"/>
        <v>42.100805921619767</v>
      </c>
      <c r="BA29">
        <f t="shared" si="16"/>
        <v>16.384190244739884</v>
      </c>
      <c r="BB29">
        <f t="shared" si="17"/>
        <v>29.937108993530273</v>
      </c>
      <c r="BC29">
        <f t="shared" si="18"/>
        <v>4.2450834950406122</v>
      </c>
      <c r="BD29">
        <f t="shared" si="19"/>
        <v>4.170622223277784E-2</v>
      </c>
      <c r="BE29">
        <f t="shared" si="20"/>
        <v>2.5404065561117024</v>
      </c>
      <c r="BF29">
        <f t="shared" si="21"/>
        <v>1.7046769389289098</v>
      </c>
      <c r="BG29">
        <f t="shared" si="22"/>
        <v>2.6100077101768576E-2</v>
      </c>
      <c r="BH29">
        <f t="shared" si="23"/>
        <v>45.261711289389545</v>
      </c>
      <c r="BI29">
        <f t="shared" si="24"/>
        <v>0.91734462826720053</v>
      </c>
      <c r="BJ29">
        <f t="shared" si="25"/>
        <v>60.079197658769658</v>
      </c>
      <c r="BK29">
        <f t="shared" si="26"/>
        <v>499.25483653138747</v>
      </c>
      <c r="BL29">
        <f t="shared" si="27"/>
        <v>8.8909560143358589E-4</v>
      </c>
    </row>
    <row r="30" spans="1:64" x14ac:dyDescent="0.2">
      <c r="A30" s="1">
        <v>16</v>
      </c>
      <c r="B30" s="1" t="s">
        <v>116</v>
      </c>
      <c r="C30" s="1" t="s">
        <v>82</v>
      </c>
      <c r="D30" s="1" t="s">
        <v>117</v>
      </c>
      <c r="E30" s="1" t="s">
        <v>115</v>
      </c>
      <c r="F30" s="1" t="s">
        <v>85</v>
      </c>
      <c r="G30" s="1">
        <v>3227.5000389041379</v>
      </c>
      <c r="H30" s="1">
        <v>0</v>
      </c>
      <c r="I30">
        <f t="shared" si="0"/>
        <v>2.8994438935138049</v>
      </c>
      <c r="J30">
        <f t="shared" si="1"/>
        <v>4.9274109001363982E-2</v>
      </c>
      <c r="K30">
        <f t="shared" si="2"/>
        <v>391.33300058095102</v>
      </c>
      <c r="L30">
        <f t="shared" si="3"/>
        <v>0.84283260216820599</v>
      </c>
      <c r="M30">
        <f t="shared" si="4"/>
        <v>1.6489074847736216</v>
      </c>
      <c r="N30">
        <f t="shared" si="5"/>
        <v>29.844972610473633</v>
      </c>
      <c r="O30" s="1">
        <v>2</v>
      </c>
      <c r="P30">
        <f t="shared" si="6"/>
        <v>4.644859790802002</v>
      </c>
      <c r="Q30" s="1">
        <v>0</v>
      </c>
      <c r="R30">
        <f t="shared" si="7"/>
        <v>4.644859790802002</v>
      </c>
      <c r="S30" s="1">
        <v>30.520891189575195</v>
      </c>
      <c r="T30" s="1">
        <v>29.844972610473633</v>
      </c>
      <c r="U30" s="1">
        <v>30.547967910766602</v>
      </c>
      <c r="V30" s="1">
        <v>499.95367431640625</v>
      </c>
      <c r="W30" s="1">
        <v>498.62603759765625</v>
      </c>
      <c r="X30" s="1">
        <v>25.725629806518555</v>
      </c>
      <c r="Y30" s="1">
        <v>26.053918838500977</v>
      </c>
      <c r="Z30" s="1">
        <v>57.894214630126953</v>
      </c>
      <c r="AA30" s="1">
        <v>58.633010864257812</v>
      </c>
      <c r="AB30" s="1">
        <v>500.09194946289062</v>
      </c>
      <c r="AC30" s="1">
        <v>182.81900024414062</v>
      </c>
      <c r="AD30" s="1">
        <v>6.5984815359115601E-2</v>
      </c>
      <c r="AE30" s="1">
        <v>98.785575866699219</v>
      </c>
      <c r="AF30" s="1">
        <v>-1.8547186851501465</v>
      </c>
      <c r="AG30" s="1">
        <v>0.23476631939411163</v>
      </c>
      <c r="AH30" s="1">
        <v>4.1384186595678329E-2</v>
      </c>
      <c r="AI30" s="1">
        <v>2.7433638460934162E-3</v>
      </c>
      <c r="AJ30" s="1">
        <v>3.8846131414175034E-2</v>
      </c>
      <c r="AK30" s="1">
        <v>2.8553586453199387E-3</v>
      </c>
      <c r="AL30" s="1">
        <v>0.25</v>
      </c>
      <c r="AM30" s="1">
        <v>-1.355140209197998</v>
      </c>
      <c r="AN30" s="1">
        <v>7.355140209197998</v>
      </c>
      <c r="AO30" s="1">
        <v>1</v>
      </c>
      <c r="AP30" s="1">
        <v>0</v>
      </c>
      <c r="AQ30" s="1">
        <v>0.15999999642372131</v>
      </c>
      <c r="AR30" s="1">
        <v>111115</v>
      </c>
      <c r="AS30">
        <f t="shared" si="8"/>
        <v>2.5004597473144528</v>
      </c>
      <c r="AT30">
        <f t="shared" si="9"/>
        <v>8.4283260216820599E-4</v>
      </c>
      <c r="AU30">
        <f t="shared" si="10"/>
        <v>302.99497261047361</v>
      </c>
      <c r="AV30">
        <f t="shared" si="11"/>
        <v>303.67089118957517</v>
      </c>
      <c r="AW30">
        <f t="shared" si="12"/>
        <v>29.251039385250806</v>
      </c>
      <c r="AX30">
        <f t="shared" si="13"/>
        <v>8.0551521899555837E-4</v>
      </c>
      <c r="AY30">
        <f t="shared" si="14"/>
        <v>4.222658860819184</v>
      </c>
      <c r="AZ30">
        <f t="shared" si="15"/>
        <v>42.745702738193479</v>
      </c>
      <c r="BA30">
        <f t="shared" si="16"/>
        <v>16.691783899692503</v>
      </c>
      <c r="BB30">
        <f t="shared" si="17"/>
        <v>30.182931900024414</v>
      </c>
      <c r="BC30">
        <f t="shared" si="18"/>
        <v>4.3054217678107145</v>
      </c>
      <c r="BD30">
        <f t="shared" si="19"/>
        <v>4.8756880931244383E-2</v>
      </c>
      <c r="BE30">
        <f t="shared" si="20"/>
        <v>2.5737513760455624</v>
      </c>
      <c r="BF30">
        <f t="shared" si="21"/>
        <v>1.7316703917651521</v>
      </c>
      <c r="BG30">
        <f t="shared" si="22"/>
        <v>3.051910198971786E-2</v>
      </c>
      <c r="BH30">
        <f t="shared" si="23"/>
        <v>38.658055818032594</v>
      </c>
      <c r="BI30">
        <f t="shared" si="24"/>
        <v>0.78482263474720404</v>
      </c>
      <c r="BJ30">
        <f t="shared" si="25"/>
        <v>59.984330694922527</v>
      </c>
      <c r="BK30">
        <f t="shared" si="26"/>
        <v>497.78333201933185</v>
      </c>
      <c r="BL30">
        <f t="shared" si="27"/>
        <v>3.4939137201394168E-3</v>
      </c>
    </row>
    <row r="31" spans="1:64" x14ac:dyDescent="0.2">
      <c r="A31" s="1">
        <v>17</v>
      </c>
      <c r="B31" s="1" t="s">
        <v>118</v>
      </c>
      <c r="C31" s="1" t="s">
        <v>82</v>
      </c>
      <c r="D31" s="1" t="s">
        <v>119</v>
      </c>
      <c r="E31" s="1" t="s">
        <v>115</v>
      </c>
      <c r="F31" s="1" t="s">
        <v>85</v>
      </c>
      <c r="G31" s="1">
        <v>3437.5000389041379</v>
      </c>
      <c r="H31" s="1">
        <v>0</v>
      </c>
      <c r="I31">
        <f t="shared" si="0"/>
        <v>2.695508223790128</v>
      </c>
      <c r="J31">
        <f t="shared" si="1"/>
        <v>3.1335220015878254E-2</v>
      </c>
      <c r="K31">
        <f t="shared" si="2"/>
        <v>348.46792300047855</v>
      </c>
      <c r="L31">
        <f t="shared" si="3"/>
        <v>0.54967002272004872</v>
      </c>
      <c r="M31">
        <f t="shared" si="4"/>
        <v>1.6841300480844907</v>
      </c>
      <c r="N31">
        <f t="shared" si="5"/>
        <v>29.99591064453125</v>
      </c>
      <c r="O31" s="1">
        <v>2</v>
      </c>
      <c r="P31">
        <f t="shared" si="6"/>
        <v>4.644859790802002</v>
      </c>
      <c r="Q31" s="1">
        <v>0</v>
      </c>
      <c r="R31">
        <f t="shared" si="7"/>
        <v>4.644859790802002</v>
      </c>
      <c r="S31" s="1">
        <v>30.682340621948242</v>
      </c>
      <c r="T31" s="1">
        <v>29.99591064453125</v>
      </c>
      <c r="U31" s="1">
        <v>30.709829330444336</v>
      </c>
      <c r="V31" s="1">
        <v>500.04495239257812</v>
      </c>
      <c r="W31" s="1">
        <v>498.85708618164062</v>
      </c>
      <c r="X31" s="1">
        <v>25.856655120849609</v>
      </c>
      <c r="Y31" s="1">
        <v>26.07078742980957</v>
      </c>
      <c r="Z31" s="1">
        <v>57.652111053466797</v>
      </c>
      <c r="AA31" s="1">
        <v>58.129554748535156</v>
      </c>
      <c r="AB31" s="1">
        <v>500.00833129882812</v>
      </c>
      <c r="AC31" s="1">
        <v>114.28656005859375</v>
      </c>
      <c r="AD31" s="1">
        <v>9.779820591211319E-2</v>
      </c>
      <c r="AE31" s="1">
        <v>98.781791687011719</v>
      </c>
      <c r="AF31" s="1">
        <v>-1.8776053190231323</v>
      </c>
      <c r="AG31" s="1">
        <v>0.23655274510383606</v>
      </c>
      <c r="AH31" s="1">
        <v>8.9776583015918732E-2</v>
      </c>
      <c r="AI31" s="1">
        <v>1.9903180655092001E-3</v>
      </c>
      <c r="AJ31" s="1">
        <v>9.8308175802230835E-2</v>
      </c>
      <c r="AK31" s="1">
        <v>1.8489446956664324E-3</v>
      </c>
      <c r="AL31" s="1">
        <v>0.75</v>
      </c>
      <c r="AM31" s="1">
        <v>-1.355140209197998</v>
      </c>
      <c r="AN31" s="1">
        <v>7.355140209197998</v>
      </c>
      <c r="AO31" s="1">
        <v>1</v>
      </c>
      <c r="AP31" s="1">
        <v>0</v>
      </c>
      <c r="AQ31" s="1">
        <v>0.15999999642372131</v>
      </c>
      <c r="AR31" s="1">
        <v>111115</v>
      </c>
      <c r="AS31">
        <f t="shared" si="8"/>
        <v>2.5000416564941403</v>
      </c>
      <c r="AT31">
        <f t="shared" si="9"/>
        <v>5.4967002272004876E-4</v>
      </c>
      <c r="AU31">
        <f t="shared" si="10"/>
        <v>303.14591064453123</v>
      </c>
      <c r="AV31">
        <f t="shared" si="11"/>
        <v>303.83234062194822</v>
      </c>
      <c r="AW31">
        <f t="shared" si="12"/>
        <v>18.285849200654411</v>
      </c>
      <c r="AX31">
        <f t="shared" si="13"/>
        <v>8.8173214613376898E-3</v>
      </c>
      <c r="AY31">
        <f t="shared" si="14"/>
        <v>4.2594491410923032</v>
      </c>
      <c r="AZ31">
        <f t="shared" si="15"/>
        <v>43.119780157342042</v>
      </c>
      <c r="BA31">
        <f t="shared" si="16"/>
        <v>17.048992727532472</v>
      </c>
      <c r="BB31">
        <f t="shared" si="17"/>
        <v>30.339125633239746</v>
      </c>
      <c r="BC31">
        <f t="shared" si="18"/>
        <v>4.3441472762208848</v>
      </c>
      <c r="BD31">
        <f t="shared" si="19"/>
        <v>3.1125242456950114E-2</v>
      </c>
      <c r="BE31">
        <f t="shared" si="20"/>
        <v>2.5753190930078125</v>
      </c>
      <c r="BF31">
        <f t="shared" si="21"/>
        <v>1.7688281832130723</v>
      </c>
      <c r="BG31">
        <f t="shared" si="22"/>
        <v>1.9472033359123984E-2</v>
      </c>
      <c r="BH31">
        <f t="shared" si="23"/>
        <v>34.422285779438916</v>
      </c>
      <c r="BI31">
        <f t="shared" si="24"/>
        <v>0.69853257105702748</v>
      </c>
      <c r="BJ31">
        <f t="shared" si="25"/>
        <v>59.318892633083074</v>
      </c>
      <c r="BK31">
        <f t="shared" si="26"/>
        <v>498.07365325448905</v>
      </c>
      <c r="BL31">
        <f t="shared" si="27"/>
        <v>3.2102594038818087E-3</v>
      </c>
    </row>
    <row r="32" spans="1:64" x14ac:dyDescent="0.2">
      <c r="A32" s="1">
        <v>18</v>
      </c>
      <c r="B32" s="1" t="s">
        <v>120</v>
      </c>
      <c r="C32" s="1" t="s">
        <v>92</v>
      </c>
      <c r="D32" s="1" t="s">
        <v>121</v>
      </c>
      <c r="E32" s="1" t="s">
        <v>115</v>
      </c>
      <c r="F32" s="1" t="s">
        <v>85</v>
      </c>
      <c r="G32" s="1">
        <v>3650.5000389041379</v>
      </c>
      <c r="H32" s="1">
        <v>0</v>
      </c>
      <c r="I32">
        <f t="shared" si="0"/>
        <v>1.9459357586106041</v>
      </c>
      <c r="J32">
        <f t="shared" si="1"/>
        <v>6.2488585825363839E-2</v>
      </c>
      <c r="K32">
        <f t="shared" si="2"/>
        <v>435.55995422211402</v>
      </c>
      <c r="L32">
        <f t="shared" si="3"/>
        <v>1.0727037660091299</v>
      </c>
      <c r="M32">
        <f t="shared" si="4"/>
        <v>1.6586501233965629</v>
      </c>
      <c r="N32">
        <f t="shared" si="5"/>
        <v>30.027145385742188</v>
      </c>
      <c r="O32" s="1">
        <v>2</v>
      </c>
      <c r="P32">
        <f t="shared" si="6"/>
        <v>4.644859790802002</v>
      </c>
      <c r="Q32" s="1">
        <v>0</v>
      </c>
      <c r="R32">
        <f t="shared" si="7"/>
        <v>4.644859790802002</v>
      </c>
      <c r="S32" s="1">
        <v>30.782400131225586</v>
      </c>
      <c r="T32" s="1">
        <v>30.027145385742188</v>
      </c>
      <c r="U32" s="1">
        <v>30.816425323486328</v>
      </c>
      <c r="V32" s="1">
        <v>499.932861328125</v>
      </c>
      <c r="W32" s="1">
        <v>498.94039916992188</v>
      </c>
      <c r="X32" s="1">
        <v>25.989664077758789</v>
      </c>
      <c r="Y32" s="1">
        <v>26.407415390014648</v>
      </c>
      <c r="Z32" s="1">
        <v>57.615608215332031</v>
      </c>
      <c r="AA32" s="1">
        <v>58.541709899902344</v>
      </c>
      <c r="AB32" s="1">
        <v>499.99911499023438</v>
      </c>
      <c r="AC32" s="1">
        <v>114.45315551757812</v>
      </c>
      <c r="AD32" s="1">
        <v>0.14046567678451538</v>
      </c>
      <c r="AE32" s="1">
        <v>98.777069091796875</v>
      </c>
      <c r="AF32" s="1">
        <v>-1.7984122037887573</v>
      </c>
      <c r="AG32" s="1">
        <v>0.23092196881771088</v>
      </c>
      <c r="AH32" s="1">
        <v>2.5661367923021317E-2</v>
      </c>
      <c r="AI32" s="1">
        <v>1.5291259624063969E-3</v>
      </c>
      <c r="AJ32" s="1">
        <v>5.7676184922456741E-2</v>
      </c>
      <c r="AK32" s="1">
        <v>1.1039810488000512E-3</v>
      </c>
      <c r="AL32" s="1">
        <v>1</v>
      </c>
      <c r="AM32" s="1">
        <v>-1.355140209197998</v>
      </c>
      <c r="AN32" s="1">
        <v>7.355140209197998</v>
      </c>
      <c r="AO32" s="1">
        <v>1</v>
      </c>
      <c r="AP32" s="1">
        <v>0</v>
      </c>
      <c r="AQ32" s="1">
        <v>0.15999999642372131</v>
      </c>
      <c r="AR32" s="1">
        <v>111115</v>
      </c>
      <c r="AS32">
        <f t="shared" si="8"/>
        <v>2.4999955749511718</v>
      </c>
      <c r="AT32">
        <f t="shared" si="9"/>
        <v>1.0727037660091298E-3</v>
      </c>
      <c r="AU32">
        <f t="shared" si="10"/>
        <v>303.17714538574216</v>
      </c>
      <c r="AV32">
        <f t="shared" si="11"/>
        <v>303.93240013122556</v>
      </c>
      <c r="AW32">
        <f t="shared" si="12"/>
        <v>18.312504473496119</v>
      </c>
      <c r="AX32">
        <f t="shared" si="13"/>
        <v>-7.5795314614368919E-2</v>
      </c>
      <c r="AY32">
        <f t="shared" si="14"/>
        <v>4.2670972179118198</v>
      </c>
      <c r="AZ32">
        <f t="shared" si="15"/>
        <v>43.19926939668823</v>
      </c>
      <c r="BA32">
        <f t="shared" si="16"/>
        <v>16.791854006673582</v>
      </c>
      <c r="BB32">
        <f t="shared" si="17"/>
        <v>30.404772758483887</v>
      </c>
      <c r="BC32">
        <f t="shared" si="18"/>
        <v>4.3605137021414722</v>
      </c>
      <c r="BD32">
        <f t="shared" si="19"/>
        <v>6.1659069281009095E-2</v>
      </c>
      <c r="BE32">
        <f t="shared" si="20"/>
        <v>2.6084470945152569</v>
      </c>
      <c r="BF32">
        <f t="shared" si="21"/>
        <v>1.7520666076262152</v>
      </c>
      <c r="BG32">
        <f t="shared" si="22"/>
        <v>3.8610596451887011E-2</v>
      </c>
      <c r="BH32">
        <f t="shared" si="23"/>
        <v>43.023335691817643</v>
      </c>
      <c r="BI32">
        <f t="shared" si="24"/>
        <v>0.87296990772193883</v>
      </c>
      <c r="BJ32">
        <f t="shared" si="25"/>
        <v>60.262301794383319</v>
      </c>
      <c r="BK32">
        <f t="shared" si="26"/>
        <v>498.37482488082782</v>
      </c>
      <c r="BL32">
        <f t="shared" si="27"/>
        <v>2.352979366201241E-3</v>
      </c>
    </row>
    <row r="33" spans="1:64" x14ac:dyDescent="0.2">
      <c r="A33" s="1">
        <v>19</v>
      </c>
      <c r="B33" s="1" t="s">
        <v>122</v>
      </c>
      <c r="C33" s="1" t="s">
        <v>89</v>
      </c>
      <c r="D33" s="1" t="s">
        <v>123</v>
      </c>
      <c r="E33" s="1" t="s">
        <v>115</v>
      </c>
      <c r="F33" s="1" t="s">
        <v>85</v>
      </c>
      <c r="G33" s="1">
        <v>3812.5000389041379</v>
      </c>
      <c r="H33" s="1">
        <v>0</v>
      </c>
      <c r="I33">
        <f t="shared" si="0"/>
        <v>1.7123387335175724</v>
      </c>
      <c r="J33">
        <f t="shared" si="1"/>
        <v>2.3179019611257689E-2</v>
      </c>
      <c r="K33">
        <f t="shared" si="2"/>
        <v>367.92899751446259</v>
      </c>
      <c r="L33">
        <f t="shared" si="3"/>
        <v>0.41636051506959426</v>
      </c>
      <c r="M33">
        <f t="shared" si="4"/>
        <v>1.7208445892213806</v>
      </c>
      <c r="N33">
        <f t="shared" si="5"/>
        <v>30.208044052124023</v>
      </c>
      <c r="O33" s="1">
        <v>2</v>
      </c>
      <c r="P33">
        <f t="shared" si="6"/>
        <v>4.644859790802002</v>
      </c>
      <c r="Q33" s="1">
        <v>0</v>
      </c>
      <c r="R33">
        <f t="shared" si="7"/>
        <v>4.644859790802002</v>
      </c>
      <c r="S33" s="1">
        <v>30.859512329101562</v>
      </c>
      <c r="T33" s="1">
        <v>30.208044052124023</v>
      </c>
      <c r="U33" s="1">
        <v>30.892650604248047</v>
      </c>
      <c r="V33" s="1">
        <v>499.9146728515625</v>
      </c>
      <c r="W33" s="1">
        <v>499.1466064453125</v>
      </c>
      <c r="X33" s="1">
        <v>26.066726684570312</v>
      </c>
      <c r="Y33" s="1">
        <v>26.228902816772461</v>
      </c>
      <c r="Z33" s="1">
        <v>57.531906127929688</v>
      </c>
      <c r="AA33" s="1">
        <v>57.889846801757812</v>
      </c>
      <c r="AB33" s="1">
        <v>499.9993896484375</v>
      </c>
      <c r="AC33" s="1">
        <v>114.24111175537109</v>
      </c>
      <c r="AD33" s="1">
        <v>6.4043980091810226E-3</v>
      </c>
      <c r="AE33" s="1">
        <v>98.77587890625</v>
      </c>
      <c r="AF33" s="1">
        <v>-1.9310613870620728</v>
      </c>
      <c r="AG33" s="1">
        <v>0.23486436903476715</v>
      </c>
      <c r="AH33" s="1">
        <v>3.2351363450288773E-2</v>
      </c>
      <c r="AI33" s="1">
        <v>2.2576074115931988E-3</v>
      </c>
      <c r="AJ33" s="1">
        <v>5.5943906307220459E-2</v>
      </c>
      <c r="AK33" s="1">
        <v>1.2070140801370144E-3</v>
      </c>
      <c r="AL33" s="1">
        <v>0.75</v>
      </c>
      <c r="AM33" s="1">
        <v>-1.355140209197998</v>
      </c>
      <c r="AN33" s="1">
        <v>7.355140209197998</v>
      </c>
      <c r="AO33" s="1">
        <v>1</v>
      </c>
      <c r="AP33" s="1">
        <v>0</v>
      </c>
      <c r="AQ33" s="1">
        <v>0.15999999642372131</v>
      </c>
      <c r="AR33" s="1">
        <v>111115</v>
      </c>
      <c r="AS33">
        <f t="shared" si="8"/>
        <v>2.4999969482421869</v>
      </c>
      <c r="AT33">
        <f t="shared" si="9"/>
        <v>4.1636051506959424E-4</v>
      </c>
      <c r="AU33">
        <f t="shared" si="10"/>
        <v>303.358044052124</v>
      </c>
      <c r="AV33">
        <f t="shared" si="11"/>
        <v>304.00951232910154</v>
      </c>
      <c r="AW33">
        <f t="shared" si="12"/>
        <v>18.278577472301322</v>
      </c>
      <c r="AX33">
        <f t="shared" si="13"/>
        <v>2.9642481766069918E-2</v>
      </c>
      <c r="AY33">
        <f t="shared" si="14"/>
        <v>4.3116275176946965</v>
      </c>
      <c r="AZ33">
        <f t="shared" si="15"/>
        <v>43.650611520115568</v>
      </c>
      <c r="BA33">
        <f t="shared" si="16"/>
        <v>17.421708703343107</v>
      </c>
      <c r="BB33">
        <f t="shared" si="17"/>
        <v>30.533778190612793</v>
      </c>
      <c r="BC33">
        <f t="shared" si="18"/>
        <v>4.3928325181394881</v>
      </c>
      <c r="BD33">
        <f t="shared" si="19"/>
        <v>2.3063924820498759E-2</v>
      </c>
      <c r="BE33">
        <f t="shared" si="20"/>
        <v>2.5907829284733159</v>
      </c>
      <c r="BF33">
        <f t="shared" si="21"/>
        <v>1.8020495896661721</v>
      </c>
      <c r="BG33">
        <f t="shared" si="22"/>
        <v>1.4425249564252968E-2</v>
      </c>
      <c r="BH33">
        <f t="shared" si="23"/>
        <v>36.342510104586516</v>
      </c>
      <c r="BI33">
        <f t="shared" si="24"/>
        <v>0.73711609527845934</v>
      </c>
      <c r="BJ33">
        <f t="shared" si="25"/>
        <v>58.848644811233818</v>
      </c>
      <c r="BK33">
        <f t="shared" si="26"/>
        <v>498.64892569834433</v>
      </c>
      <c r="BL33">
        <f t="shared" si="27"/>
        <v>2.0208368800588425E-3</v>
      </c>
    </row>
    <row r="34" spans="1:64" x14ac:dyDescent="0.2">
      <c r="A34" s="1">
        <v>20</v>
      </c>
      <c r="B34" s="1" t="s">
        <v>124</v>
      </c>
      <c r="C34" s="1" t="s">
        <v>89</v>
      </c>
      <c r="D34" s="1" t="s">
        <v>125</v>
      </c>
      <c r="E34" s="1" t="s">
        <v>115</v>
      </c>
      <c r="F34" s="1" t="s">
        <v>85</v>
      </c>
      <c r="G34" s="1">
        <v>4022.0000389385968</v>
      </c>
      <c r="H34" s="1">
        <v>0</v>
      </c>
      <c r="I34">
        <f t="shared" si="0"/>
        <v>2.4613170754335512</v>
      </c>
      <c r="J34">
        <f t="shared" si="1"/>
        <v>5.8056913461927956E-2</v>
      </c>
      <c r="K34">
        <f t="shared" si="2"/>
        <v>417.2135575433411</v>
      </c>
      <c r="L34">
        <f t="shared" si="3"/>
        <v>1.0230096882181881</v>
      </c>
      <c r="M34">
        <f t="shared" si="4"/>
        <v>1.7004875374593196</v>
      </c>
      <c r="N34">
        <f t="shared" si="5"/>
        <v>30.239490509033203</v>
      </c>
      <c r="O34" s="1">
        <v>2</v>
      </c>
      <c r="P34">
        <f t="shared" si="6"/>
        <v>4.644859790802002</v>
      </c>
      <c r="Q34" s="1">
        <v>0</v>
      </c>
      <c r="R34">
        <f t="shared" si="7"/>
        <v>4.644859790802002</v>
      </c>
      <c r="S34" s="1">
        <v>30.993654251098633</v>
      </c>
      <c r="T34" s="1">
        <v>30.239490509033203</v>
      </c>
      <c r="U34" s="1">
        <v>31.033658981323242</v>
      </c>
      <c r="V34" s="1">
        <v>500.01126098632812</v>
      </c>
      <c r="W34" s="1">
        <v>498.82260131835938</v>
      </c>
      <c r="X34" s="1">
        <v>26.113685607910156</v>
      </c>
      <c r="Y34" s="1">
        <v>26.512044906616211</v>
      </c>
      <c r="Z34" s="1">
        <v>57.199916839599609</v>
      </c>
      <c r="AA34" s="1">
        <v>58.072494506835938</v>
      </c>
      <c r="AB34" s="1">
        <v>499.99465942382812</v>
      </c>
      <c r="AC34" s="1">
        <v>114.41300201416016</v>
      </c>
      <c r="AD34" s="1">
        <v>0.10022085160017014</v>
      </c>
      <c r="AE34" s="1">
        <v>98.7823486328125</v>
      </c>
      <c r="AF34" s="1">
        <v>-2.0438237190246582</v>
      </c>
      <c r="AG34" s="1">
        <v>0.23204797506332397</v>
      </c>
      <c r="AH34" s="1">
        <v>0.12893003225326538</v>
      </c>
      <c r="AI34" s="1">
        <v>3.9760200306773186E-3</v>
      </c>
      <c r="AJ34" s="1">
        <v>9.1245442628860474E-2</v>
      </c>
      <c r="AK34" s="1">
        <v>3.27647989615798E-3</v>
      </c>
      <c r="AL34" s="1">
        <v>0.75</v>
      </c>
      <c r="AM34" s="1">
        <v>-1.355140209197998</v>
      </c>
      <c r="AN34" s="1">
        <v>7.355140209197998</v>
      </c>
      <c r="AO34" s="1">
        <v>1</v>
      </c>
      <c r="AP34" s="1">
        <v>0</v>
      </c>
      <c r="AQ34" s="1">
        <v>0.15999999642372131</v>
      </c>
      <c r="AR34" s="1">
        <v>111115</v>
      </c>
      <c r="AS34">
        <f t="shared" si="8"/>
        <v>2.4999732971191402</v>
      </c>
      <c r="AT34">
        <f t="shared" si="9"/>
        <v>1.023009688218188E-3</v>
      </c>
      <c r="AU34">
        <f t="shared" si="10"/>
        <v>303.38949050903318</v>
      </c>
      <c r="AV34">
        <f t="shared" si="11"/>
        <v>304.14365425109861</v>
      </c>
      <c r="AW34">
        <f t="shared" si="12"/>
        <v>18.306079913092844</v>
      </c>
      <c r="AX34">
        <f t="shared" si="13"/>
        <v>-6.7439777516272684E-2</v>
      </c>
      <c r="AY34">
        <f t="shared" si="14"/>
        <v>4.3194096003934632</v>
      </c>
      <c r="AZ34">
        <f t="shared" si="15"/>
        <v>43.726532727514901</v>
      </c>
      <c r="BA34">
        <f t="shared" si="16"/>
        <v>17.21448782089869</v>
      </c>
      <c r="BB34">
        <f t="shared" si="17"/>
        <v>30.616572380065918</v>
      </c>
      <c r="BC34">
        <f t="shared" si="18"/>
        <v>4.4136841331476884</v>
      </c>
      <c r="BD34">
        <f t="shared" si="19"/>
        <v>5.7340208188864157E-2</v>
      </c>
      <c r="BE34">
        <f t="shared" si="20"/>
        <v>2.6189220629341436</v>
      </c>
      <c r="BF34">
        <f t="shared" si="21"/>
        <v>1.7947620702135447</v>
      </c>
      <c r="BG34">
        <f t="shared" si="22"/>
        <v>3.5901339760180749E-2</v>
      </c>
      <c r="BH34">
        <f t="shared" si="23"/>
        <v>41.213335095582295</v>
      </c>
      <c r="BI34">
        <f t="shared" si="24"/>
        <v>0.836396659735685</v>
      </c>
      <c r="BJ34">
        <f t="shared" si="25"/>
        <v>59.702253382249481</v>
      </c>
      <c r="BK34">
        <f t="shared" si="26"/>
        <v>498.10723461161501</v>
      </c>
      <c r="BL34">
        <f t="shared" si="27"/>
        <v>2.9500911747681849E-3</v>
      </c>
    </row>
    <row r="35" spans="1:64" x14ac:dyDescent="0.2">
      <c r="A35" s="1">
        <v>21</v>
      </c>
      <c r="B35" s="1" t="s">
        <v>126</v>
      </c>
      <c r="C35" s="1" t="s">
        <v>92</v>
      </c>
      <c r="D35" s="1" t="s">
        <v>127</v>
      </c>
      <c r="E35" s="1" t="s">
        <v>128</v>
      </c>
      <c r="F35" s="1" t="s">
        <v>85</v>
      </c>
      <c r="G35" s="1">
        <v>4145.5000389041379</v>
      </c>
      <c r="H35" s="1">
        <v>0</v>
      </c>
      <c r="I35">
        <f t="shared" si="0"/>
        <v>2.8881522588944599</v>
      </c>
      <c r="J35">
        <f t="shared" si="1"/>
        <v>3.5706981521898849E-2</v>
      </c>
      <c r="K35">
        <f t="shared" si="2"/>
        <v>356.18072064000006</v>
      </c>
      <c r="L35">
        <f t="shared" si="3"/>
        <v>0.63961271807888587</v>
      </c>
      <c r="M35">
        <f t="shared" si="4"/>
        <v>1.7206170653024389</v>
      </c>
      <c r="N35">
        <f t="shared" si="5"/>
        <v>30.270498275756836</v>
      </c>
      <c r="O35" s="1">
        <v>2</v>
      </c>
      <c r="P35">
        <f t="shared" si="6"/>
        <v>4.644859790802002</v>
      </c>
      <c r="Q35" s="1">
        <v>0</v>
      </c>
      <c r="R35">
        <f t="shared" si="7"/>
        <v>4.644859790802002</v>
      </c>
      <c r="S35" s="1">
        <v>31.031757354736328</v>
      </c>
      <c r="T35" s="1">
        <v>30.270498275756836</v>
      </c>
      <c r="U35" s="1">
        <v>31.086015701293945</v>
      </c>
      <c r="V35" s="1">
        <v>500.0635986328125</v>
      </c>
      <c r="W35" s="1">
        <v>498.78073120117188</v>
      </c>
      <c r="X35" s="1">
        <v>26.135181427001953</v>
      </c>
      <c r="Y35" s="1">
        <v>26.384275436401367</v>
      </c>
      <c r="Z35" s="1">
        <v>57.126667022705078</v>
      </c>
      <c r="AA35" s="1">
        <v>57.671142578125</v>
      </c>
      <c r="AB35" s="1">
        <v>500.0015869140625</v>
      </c>
      <c r="AC35" s="1">
        <v>114.27736663818359</v>
      </c>
      <c r="AD35" s="1">
        <v>6.646738201379776E-2</v>
      </c>
      <c r="AE35" s="1">
        <v>98.789070129394531</v>
      </c>
      <c r="AF35" s="1">
        <v>-1.8482152223587036</v>
      </c>
      <c r="AG35" s="1">
        <v>0.23291581869125366</v>
      </c>
      <c r="AH35" s="1">
        <v>8.5511490702629089E-2</v>
      </c>
      <c r="AI35" s="1">
        <v>2.4237835314124823E-3</v>
      </c>
      <c r="AJ35" s="1">
        <v>5.0840660929679871E-2</v>
      </c>
      <c r="AK35" s="1">
        <v>2.1187260281294584E-3</v>
      </c>
      <c r="AL35" s="1">
        <v>0.5</v>
      </c>
      <c r="AM35" s="1">
        <v>-1.355140209197998</v>
      </c>
      <c r="AN35" s="1">
        <v>7.355140209197998</v>
      </c>
      <c r="AO35" s="1">
        <v>1</v>
      </c>
      <c r="AP35" s="1">
        <v>0</v>
      </c>
      <c r="AQ35" s="1">
        <v>0.15999999642372131</v>
      </c>
      <c r="AR35" s="1">
        <v>111115</v>
      </c>
      <c r="AS35">
        <f t="shared" si="8"/>
        <v>2.5000079345703123</v>
      </c>
      <c r="AT35">
        <f t="shared" si="9"/>
        <v>6.3961271807888586E-4</v>
      </c>
      <c r="AU35">
        <f t="shared" si="10"/>
        <v>303.42049827575681</v>
      </c>
      <c r="AV35">
        <f t="shared" si="11"/>
        <v>304.18175735473631</v>
      </c>
      <c r="AW35">
        <f t="shared" si="12"/>
        <v>18.284378253421664</v>
      </c>
      <c r="AX35">
        <f t="shared" si="13"/>
        <v>-2.7603093513230261E-3</v>
      </c>
      <c r="AY35">
        <f t="shared" si="14"/>
        <v>4.3270951017023549</v>
      </c>
      <c r="AZ35">
        <f t="shared" si="15"/>
        <v>43.801354704874726</v>
      </c>
      <c r="BA35">
        <f t="shared" si="16"/>
        <v>17.417079268473358</v>
      </c>
      <c r="BB35">
        <f t="shared" si="17"/>
        <v>30.651127815246582</v>
      </c>
      <c r="BC35">
        <f t="shared" si="18"/>
        <v>4.4224123493246195</v>
      </c>
      <c r="BD35">
        <f t="shared" si="19"/>
        <v>3.5434581064555909E-2</v>
      </c>
      <c r="BE35">
        <f t="shared" si="20"/>
        <v>2.606478036399916</v>
      </c>
      <c r="BF35">
        <f t="shared" si="21"/>
        <v>1.8159343129247034</v>
      </c>
      <c r="BG35">
        <f t="shared" si="22"/>
        <v>2.2170926604319043E-2</v>
      </c>
      <c r="BH35">
        <f t="shared" si="23"/>
        <v>35.186762190043247</v>
      </c>
      <c r="BI35">
        <f t="shared" si="24"/>
        <v>0.71410280782547442</v>
      </c>
      <c r="BJ35">
        <f t="shared" si="25"/>
        <v>59.104416495893339</v>
      </c>
      <c r="BK35">
        <f t="shared" si="26"/>
        <v>497.94130746717059</v>
      </c>
      <c r="BL35">
        <f t="shared" si="27"/>
        <v>3.4281661604165623E-3</v>
      </c>
    </row>
    <row r="36" spans="1:64" x14ac:dyDescent="0.2">
      <c r="A36" s="1">
        <v>22</v>
      </c>
      <c r="B36" s="1" t="s">
        <v>129</v>
      </c>
      <c r="C36" s="1" t="s">
        <v>92</v>
      </c>
      <c r="D36" s="1" t="s">
        <v>92</v>
      </c>
      <c r="E36" s="1" t="s">
        <v>128</v>
      </c>
      <c r="F36" s="1" t="s">
        <v>85</v>
      </c>
      <c r="G36" s="1">
        <v>4305.0000389385968</v>
      </c>
      <c r="H36" s="1">
        <v>0</v>
      </c>
      <c r="I36">
        <f t="shared" si="0"/>
        <v>1.9602095223401732</v>
      </c>
      <c r="J36">
        <f t="shared" si="1"/>
        <v>5.6022165271326196E-2</v>
      </c>
      <c r="K36">
        <f t="shared" si="2"/>
        <v>429.296660850671</v>
      </c>
      <c r="L36">
        <f t="shared" si="3"/>
        <v>0.98578097913437912</v>
      </c>
      <c r="M36">
        <f t="shared" si="4"/>
        <v>1.6976516868262665</v>
      </c>
      <c r="N36">
        <f t="shared" si="5"/>
        <v>30.236724853515625</v>
      </c>
      <c r="O36" s="1">
        <v>2</v>
      </c>
      <c r="P36">
        <f t="shared" si="6"/>
        <v>4.644859790802002</v>
      </c>
      <c r="Q36" s="1">
        <v>0</v>
      </c>
      <c r="R36">
        <f t="shared" si="7"/>
        <v>4.644859790802002</v>
      </c>
      <c r="S36" s="1">
        <v>31.02947998046875</v>
      </c>
      <c r="T36" s="1">
        <v>30.236724853515625</v>
      </c>
      <c r="U36" s="1">
        <v>31.082155227661133</v>
      </c>
      <c r="V36" s="1">
        <v>500.04302978515625</v>
      </c>
      <c r="W36" s="1">
        <v>499.0621337890625</v>
      </c>
      <c r="X36" s="1">
        <v>26.145732879638672</v>
      </c>
      <c r="Y36" s="1">
        <v>26.529594421386719</v>
      </c>
      <c r="Z36" s="1">
        <v>57.162361145019531</v>
      </c>
      <c r="AA36" s="1">
        <v>58.001594543457031</v>
      </c>
      <c r="AB36" s="1">
        <v>499.98684692382812</v>
      </c>
      <c r="AC36" s="1">
        <v>114.33219909667969</v>
      </c>
      <c r="AD36" s="1">
        <v>9.3384221196174622E-2</v>
      </c>
      <c r="AE36" s="1">
        <v>98.798080444335938</v>
      </c>
      <c r="AF36" s="1">
        <v>-1.9160618782043457</v>
      </c>
      <c r="AG36" s="1">
        <v>0.23614886403083801</v>
      </c>
      <c r="AH36" s="1">
        <v>0.15621690452098846</v>
      </c>
      <c r="AI36" s="1">
        <v>3.7787810433655977E-3</v>
      </c>
      <c r="AJ36" s="1">
        <v>0.16852810978889465</v>
      </c>
      <c r="AK36" s="1">
        <v>2.2011767141520977E-3</v>
      </c>
      <c r="AL36" s="1">
        <v>0.5</v>
      </c>
      <c r="AM36" s="1">
        <v>-1.355140209197998</v>
      </c>
      <c r="AN36" s="1">
        <v>7.355140209197998</v>
      </c>
      <c r="AO36" s="1">
        <v>1</v>
      </c>
      <c r="AP36" s="1">
        <v>0</v>
      </c>
      <c r="AQ36" s="1">
        <v>0.15999999642372131</v>
      </c>
      <c r="AR36" s="1">
        <v>111115</v>
      </c>
      <c r="AS36">
        <f t="shared" si="8"/>
        <v>2.4999342346191402</v>
      </c>
      <c r="AT36">
        <f t="shared" si="9"/>
        <v>9.8578097913437916E-4</v>
      </c>
      <c r="AU36">
        <f t="shared" si="10"/>
        <v>303.3867248535156</v>
      </c>
      <c r="AV36">
        <f t="shared" si="11"/>
        <v>304.17947998046873</v>
      </c>
      <c r="AW36">
        <f t="shared" si="12"/>
        <v>18.293151446584943</v>
      </c>
      <c r="AX36">
        <f t="shared" si="13"/>
        <v>-5.945138124538478E-2</v>
      </c>
      <c r="AY36">
        <f t="shared" si="14"/>
        <v>4.3187246906260377</v>
      </c>
      <c r="AZ36">
        <f t="shared" si="15"/>
        <v>43.712637646429386</v>
      </c>
      <c r="BA36">
        <f t="shared" si="16"/>
        <v>17.183043225042667</v>
      </c>
      <c r="BB36">
        <f t="shared" si="17"/>
        <v>30.633102416992188</v>
      </c>
      <c r="BC36">
        <f t="shared" si="18"/>
        <v>4.4178575133714553</v>
      </c>
      <c r="BD36">
        <f t="shared" si="19"/>
        <v>5.5354528212788072E-2</v>
      </c>
      <c r="BE36">
        <f t="shared" si="20"/>
        <v>2.6210730037997712</v>
      </c>
      <c r="BF36">
        <f t="shared" si="21"/>
        <v>1.7967845095716841</v>
      </c>
      <c r="BG36">
        <f t="shared" si="22"/>
        <v>3.4655950017844148E-2</v>
      </c>
      <c r="BH36">
        <f t="shared" si="23"/>
        <v>42.413686033209395</v>
      </c>
      <c r="BI36">
        <f t="shared" si="24"/>
        <v>0.86020683955982302</v>
      </c>
      <c r="BJ36">
        <f t="shared" si="25"/>
        <v>59.745583961328293</v>
      </c>
      <c r="BK36">
        <f t="shared" si="26"/>
        <v>498.49241091811609</v>
      </c>
      <c r="BL36">
        <f t="shared" si="27"/>
        <v>2.3493609939431461E-3</v>
      </c>
    </row>
    <row r="37" spans="1:64" x14ac:dyDescent="0.2">
      <c r="A37" s="1">
        <v>23</v>
      </c>
      <c r="B37" s="1" t="s">
        <v>130</v>
      </c>
      <c r="C37" s="1" t="s">
        <v>82</v>
      </c>
      <c r="D37" s="1" t="s">
        <v>131</v>
      </c>
      <c r="E37" s="1" t="s">
        <v>128</v>
      </c>
      <c r="F37" s="1" t="s">
        <v>85</v>
      </c>
      <c r="G37" s="1">
        <v>4636.0000389385968</v>
      </c>
      <c r="H37" s="1">
        <v>0</v>
      </c>
      <c r="I37">
        <f t="shared" si="0"/>
        <v>0.41043624766510567</v>
      </c>
      <c r="J37">
        <f t="shared" si="1"/>
        <v>2.9582255582783167E-2</v>
      </c>
      <c r="K37">
        <f t="shared" si="2"/>
        <v>463.59524014758745</v>
      </c>
      <c r="L37">
        <f t="shared" si="3"/>
        <v>0.52857470895731362</v>
      </c>
      <c r="M37">
        <f t="shared" si="4"/>
        <v>1.7146629512808498</v>
      </c>
      <c r="N37">
        <f t="shared" si="5"/>
        <v>30.166341781616211</v>
      </c>
      <c r="O37" s="1">
        <v>2</v>
      </c>
      <c r="P37">
        <f t="shared" si="6"/>
        <v>4.644859790802002</v>
      </c>
      <c r="Q37" s="1">
        <v>0</v>
      </c>
      <c r="R37">
        <f t="shared" si="7"/>
        <v>4.644859790802002</v>
      </c>
      <c r="S37" s="1">
        <v>30.953927993774414</v>
      </c>
      <c r="T37" s="1">
        <v>30.166341781616211</v>
      </c>
      <c r="U37" s="1">
        <v>31.018383026123047</v>
      </c>
      <c r="V37" s="1">
        <v>500.03085327148438</v>
      </c>
      <c r="W37" s="1">
        <v>499.76101684570312</v>
      </c>
      <c r="X37" s="1">
        <v>25.975000381469727</v>
      </c>
      <c r="Y37" s="1">
        <v>26.180892944335938</v>
      </c>
      <c r="Z37" s="1">
        <v>57.035179138183594</v>
      </c>
      <c r="AA37" s="1">
        <v>57.487270355224609</v>
      </c>
      <c r="AB37" s="1">
        <v>500.00460815429688</v>
      </c>
      <c r="AC37" s="1">
        <v>114.23721313476562</v>
      </c>
      <c r="AD37" s="1">
        <v>6.5689273178577423E-2</v>
      </c>
      <c r="AE37" s="1">
        <v>98.799659729003906</v>
      </c>
      <c r="AF37" s="1">
        <v>-1.8962270021438599</v>
      </c>
      <c r="AG37" s="1">
        <v>0.23573076725006104</v>
      </c>
      <c r="AH37" s="1">
        <v>6.8038083612918854E-2</v>
      </c>
      <c r="AI37" s="1">
        <v>4.0025548078119755E-3</v>
      </c>
      <c r="AJ37" s="1">
        <v>7.3149524629116058E-2</v>
      </c>
      <c r="AK37" s="1">
        <v>1.6014361754059792E-3</v>
      </c>
      <c r="AL37" s="1">
        <v>0.5</v>
      </c>
      <c r="AM37" s="1">
        <v>-1.355140209197998</v>
      </c>
      <c r="AN37" s="1">
        <v>7.355140209197998</v>
      </c>
      <c r="AO37" s="1">
        <v>1</v>
      </c>
      <c r="AP37" s="1">
        <v>0</v>
      </c>
      <c r="AQ37" s="1">
        <v>0.15999999642372131</v>
      </c>
      <c r="AR37" s="1">
        <v>111115</v>
      </c>
      <c r="AS37">
        <f t="shared" si="8"/>
        <v>2.5000230407714841</v>
      </c>
      <c r="AT37">
        <f t="shared" si="9"/>
        <v>5.2857470895731362E-4</v>
      </c>
      <c r="AU37">
        <f t="shared" si="10"/>
        <v>303.31634178161619</v>
      </c>
      <c r="AV37">
        <f t="shared" si="11"/>
        <v>304.10392799377439</v>
      </c>
      <c r="AW37">
        <f t="shared" si="12"/>
        <v>18.277953693018389</v>
      </c>
      <c r="AX37">
        <f t="shared" si="13"/>
        <v>1.7053365978800451E-2</v>
      </c>
      <c r="AY37">
        <f t="shared" si="14"/>
        <v>4.3013262655827198</v>
      </c>
      <c r="AZ37">
        <f t="shared" si="15"/>
        <v>43.535840886302275</v>
      </c>
      <c r="BA37">
        <f t="shared" si="16"/>
        <v>17.354947941966337</v>
      </c>
      <c r="BB37">
        <f t="shared" si="17"/>
        <v>30.560134887695312</v>
      </c>
      <c r="BC37">
        <f t="shared" si="18"/>
        <v>4.3994610879403826</v>
      </c>
      <c r="BD37">
        <f t="shared" si="19"/>
        <v>2.9395043967646781E-2</v>
      </c>
      <c r="BE37">
        <f t="shared" si="20"/>
        <v>2.58666331430187</v>
      </c>
      <c r="BF37">
        <f t="shared" si="21"/>
        <v>1.8127977736385126</v>
      </c>
      <c r="BG37">
        <f t="shared" si="22"/>
        <v>1.8388631047455747E-2</v>
      </c>
      <c r="BH37">
        <f t="shared" si="23"/>
        <v>45.803051978567495</v>
      </c>
      <c r="BI37">
        <f t="shared" si="24"/>
        <v>0.92763385802602216</v>
      </c>
      <c r="BJ37">
        <f t="shared" si="25"/>
        <v>58.958033910086606</v>
      </c>
      <c r="BK37">
        <f t="shared" si="26"/>
        <v>499.64172606852077</v>
      </c>
      <c r="BL37">
        <f t="shared" si="27"/>
        <v>4.8431732069649893E-4</v>
      </c>
    </row>
    <row r="38" spans="1:64" x14ac:dyDescent="0.2">
      <c r="A38" s="1">
        <v>24</v>
      </c>
      <c r="B38" s="1" t="s">
        <v>132</v>
      </c>
      <c r="C38" s="1" t="s">
        <v>89</v>
      </c>
      <c r="D38" s="1" t="s">
        <v>133</v>
      </c>
      <c r="E38" s="1" t="s">
        <v>128</v>
      </c>
      <c r="F38" s="1" t="s">
        <v>85</v>
      </c>
      <c r="G38" s="1">
        <v>4740.0000389385968</v>
      </c>
      <c r="H38" s="1">
        <v>0</v>
      </c>
      <c r="I38">
        <f t="shared" si="0"/>
        <v>1.4501624592530669</v>
      </c>
      <c r="J38">
        <f t="shared" si="1"/>
        <v>3.9615911056260458E-2</v>
      </c>
      <c r="K38">
        <f t="shared" si="2"/>
        <v>426.94402685953639</v>
      </c>
      <c r="L38">
        <f t="shared" si="3"/>
        <v>0.70740494219909666</v>
      </c>
      <c r="M38">
        <f t="shared" si="4"/>
        <v>1.7172077141079587</v>
      </c>
      <c r="N38">
        <f t="shared" si="5"/>
        <v>30.186357498168945</v>
      </c>
      <c r="O38" s="1">
        <v>2</v>
      </c>
      <c r="P38">
        <f t="shared" si="6"/>
        <v>4.644859790802002</v>
      </c>
      <c r="Q38" s="1">
        <v>0</v>
      </c>
      <c r="R38">
        <f t="shared" si="7"/>
        <v>4.644859790802002</v>
      </c>
      <c r="S38" s="1">
        <v>30.971977233886719</v>
      </c>
      <c r="T38" s="1">
        <v>30.186357498168945</v>
      </c>
      <c r="U38" s="1">
        <v>31.032505035400391</v>
      </c>
      <c r="V38" s="1">
        <v>499.98980712890625</v>
      </c>
      <c r="W38" s="1">
        <v>499.26846313476562</v>
      </c>
      <c r="X38" s="1">
        <v>25.929241180419922</v>
      </c>
      <c r="Y38" s="1">
        <v>26.204790115356445</v>
      </c>
      <c r="Z38" s="1">
        <v>56.876907348632812</v>
      </c>
      <c r="AA38" s="1">
        <v>57.481334686279297</v>
      </c>
      <c r="AB38" s="1">
        <v>499.99652099609375</v>
      </c>
      <c r="AC38" s="1">
        <v>114.45680236816406</v>
      </c>
      <c r="AD38" s="1">
        <v>7.8541137278079987E-2</v>
      </c>
      <c r="AE38" s="1">
        <v>98.801025390625</v>
      </c>
      <c r="AF38" s="1">
        <v>-1.9582936763763428</v>
      </c>
      <c r="AG38" s="1">
        <v>0.23225614428520203</v>
      </c>
      <c r="AH38" s="1">
        <v>0.12586663663387299</v>
      </c>
      <c r="AI38" s="1">
        <v>1.5639610355719924E-3</v>
      </c>
      <c r="AJ38" s="1">
        <v>7.3584519326686859E-2</v>
      </c>
      <c r="AK38" s="1">
        <v>4.1433307342231274E-3</v>
      </c>
      <c r="AL38" s="1">
        <v>0.75</v>
      </c>
      <c r="AM38" s="1">
        <v>-1.355140209197998</v>
      </c>
      <c r="AN38" s="1">
        <v>7.355140209197998</v>
      </c>
      <c r="AO38" s="1">
        <v>1</v>
      </c>
      <c r="AP38" s="1">
        <v>0</v>
      </c>
      <c r="AQ38" s="1">
        <v>0.15999999642372131</v>
      </c>
      <c r="AR38" s="1">
        <v>111115</v>
      </c>
      <c r="AS38">
        <f t="shared" si="8"/>
        <v>2.4999826049804685</v>
      </c>
      <c r="AT38">
        <f t="shared" si="9"/>
        <v>7.0740494219909665E-4</v>
      </c>
      <c r="AU38">
        <f t="shared" si="10"/>
        <v>303.33635749816892</v>
      </c>
      <c r="AV38">
        <f t="shared" si="11"/>
        <v>304.1219772338867</v>
      </c>
      <c r="AW38">
        <f t="shared" si="12"/>
        <v>18.313087969576827</v>
      </c>
      <c r="AX38">
        <f t="shared" si="13"/>
        <v>-1.2946804240634633E-2</v>
      </c>
      <c r="AY38">
        <f t="shared" si="14"/>
        <v>4.3062678476512897</v>
      </c>
      <c r="AZ38">
        <f t="shared" si="15"/>
        <v>43.585254612751228</v>
      </c>
      <c r="BA38">
        <f t="shared" si="16"/>
        <v>17.380464497394783</v>
      </c>
      <c r="BB38">
        <f t="shared" si="17"/>
        <v>30.579167366027832</v>
      </c>
      <c r="BC38">
        <f t="shared" si="18"/>
        <v>4.4042530722260871</v>
      </c>
      <c r="BD38">
        <f t="shared" si="19"/>
        <v>3.9280885215867055E-2</v>
      </c>
      <c r="BE38">
        <f t="shared" si="20"/>
        <v>2.589060133543331</v>
      </c>
      <c r="BF38">
        <f t="shared" si="21"/>
        <v>1.8151929386827561</v>
      </c>
      <c r="BG38">
        <f t="shared" si="22"/>
        <v>2.4580435013168467E-2</v>
      </c>
      <c r="BH38">
        <f t="shared" si="23"/>
        <v>42.182507638124733</v>
      </c>
      <c r="BI38">
        <f t="shared" si="24"/>
        <v>0.85513918539712175</v>
      </c>
      <c r="BJ38">
        <f t="shared" si="25"/>
        <v>59.030670694172905</v>
      </c>
      <c r="BK38">
        <f t="shared" si="26"/>
        <v>498.84698231334914</v>
      </c>
      <c r="BL38">
        <f t="shared" si="27"/>
        <v>1.716038497180841E-3</v>
      </c>
    </row>
    <row r="39" spans="1:64" x14ac:dyDescent="0.2">
      <c r="A39" s="1">
        <v>25</v>
      </c>
      <c r="B39" s="1" t="s">
        <v>134</v>
      </c>
      <c r="C39" s="1" t="s">
        <v>89</v>
      </c>
      <c r="D39" s="1" t="s">
        <v>135</v>
      </c>
      <c r="E39" s="1" t="s">
        <v>128</v>
      </c>
      <c r="F39" s="1" t="s">
        <v>85</v>
      </c>
      <c r="G39" s="1">
        <v>4856.5000389041379</v>
      </c>
      <c r="H39" s="1">
        <v>0</v>
      </c>
      <c r="I39">
        <f t="shared" si="0"/>
        <v>1.8604197734618715</v>
      </c>
      <c r="J39">
        <f t="shared" si="1"/>
        <v>5.4117539346320694E-2</v>
      </c>
      <c r="K39">
        <f t="shared" si="2"/>
        <v>430.03624441081348</v>
      </c>
      <c r="L39">
        <f t="shared" si="3"/>
        <v>0.96689153550151785</v>
      </c>
      <c r="M39">
        <f t="shared" si="4"/>
        <v>1.7233171231235151</v>
      </c>
      <c r="N39">
        <f t="shared" si="5"/>
        <v>30.228004455566406</v>
      </c>
      <c r="O39" s="1">
        <v>2</v>
      </c>
      <c r="P39">
        <f t="shared" si="6"/>
        <v>4.644859790802002</v>
      </c>
      <c r="Q39" s="1">
        <v>0</v>
      </c>
      <c r="R39">
        <f t="shared" si="7"/>
        <v>4.644859790802002</v>
      </c>
      <c r="S39" s="1">
        <v>30.998567581176758</v>
      </c>
      <c r="T39" s="1">
        <v>30.228004455566406</v>
      </c>
      <c r="U39" s="1">
        <v>31.053474426269531</v>
      </c>
      <c r="V39" s="1">
        <v>499.9373779296875</v>
      </c>
      <c r="W39" s="1">
        <v>499.00018310546875</v>
      </c>
      <c r="X39" s="1">
        <v>25.87104606628418</v>
      </c>
      <c r="Y39" s="1">
        <v>26.247665405273438</v>
      </c>
      <c r="Z39" s="1">
        <v>56.662235260009766</v>
      </c>
      <c r="AA39" s="1">
        <v>57.487098693847656</v>
      </c>
      <c r="AB39" s="1">
        <v>499.98117065429688</v>
      </c>
      <c r="AC39" s="1">
        <v>114.03969573974609</v>
      </c>
      <c r="AD39" s="1">
        <v>2.6483088731765747E-2</v>
      </c>
      <c r="AE39" s="1">
        <v>98.799209594726562</v>
      </c>
      <c r="AF39" s="1">
        <v>-1.9187718629837036</v>
      </c>
      <c r="AG39" s="1">
        <v>0.23385488986968994</v>
      </c>
      <c r="AH39" s="1">
        <v>0.10206633061170578</v>
      </c>
      <c r="AI39" s="1">
        <v>5.2159884944558144E-3</v>
      </c>
      <c r="AJ39" s="1">
        <v>0.10865654051303864</v>
      </c>
      <c r="AK39" s="1">
        <v>4.4004460796713829E-3</v>
      </c>
      <c r="AL39" s="1">
        <v>1</v>
      </c>
      <c r="AM39" s="1">
        <v>-1.355140209197998</v>
      </c>
      <c r="AN39" s="1">
        <v>7.355140209197998</v>
      </c>
      <c r="AO39" s="1">
        <v>1</v>
      </c>
      <c r="AP39" s="1">
        <v>0</v>
      </c>
      <c r="AQ39" s="1">
        <v>0.15999999642372131</v>
      </c>
      <c r="AR39" s="1">
        <v>111115</v>
      </c>
      <c r="AS39">
        <f t="shared" si="8"/>
        <v>2.4999058532714842</v>
      </c>
      <c r="AT39">
        <f t="shared" si="9"/>
        <v>9.668915355015178E-4</v>
      </c>
      <c r="AU39">
        <f t="shared" si="10"/>
        <v>303.37800445556638</v>
      </c>
      <c r="AV39">
        <f t="shared" si="11"/>
        <v>304.14856758117674</v>
      </c>
      <c r="AW39">
        <f t="shared" si="12"/>
        <v>18.246350910521642</v>
      </c>
      <c r="AX39">
        <f t="shared" si="13"/>
        <v>-5.7484320290620144E-2</v>
      </c>
      <c r="AY39">
        <f t="shared" si="14"/>
        <v>4.3165657188713791</v>
      </c>
      <c r="AZ39">
        <f t="shared" si="15"/>
        <v>43.690285950443247</v>
      </c>
      <c r="BA39">
        <f t="shared" si="16"/>
        <v>17.44262054516981</v>
      </c>
      <c r="BB39">
        <f t="shared" si="17"/>
        <v>30.613286018371582</v>
      </c>
      <c r="BC39">
        <f t="shared" si="18"/>
        <v>4.412854826532282</v>
      </c>
      <c r="BD39">
        <f t="shared" si="19"/>
        <v>5.349427435499797E-2</v>
      </c>
      <c r="BE39">
        <f t="shared" si="20"/>
        <v>2.5932485957478639</v>
      </c>
      <c r="BF39">
        <f t="shared" si="21"/>
        <v>1.8196062307844181</v>
      </c>
      <c r="BG39">
        <f t="shared" si="22"/>
        <v>3.348936482089146E-2</v>
      </c>
      <c r="BH39">
        <f t="shared" si="23"/>
        <v>42.487241044873024</v>
      </c>
      <c r="BI39">
        <f t="shared" si="24"/>
        <v>0.86179576475209618</v>
      </c>
      <c r="BJ39">
        <f t="shared" si="25"/>
        <v>59.106448499190776</v>
      </c>
      <c r="BK39">
        <f t="shared" si="26"/>
        <v>498.45946351278116</v>
      </c>
      <c r="BL39">
        <f t="shared" si="27"/>
        <v>2.2060531211918833E-3</v>
      </c>
    </row>
    <row r="40" spans="1:64" x14ac:dyDescent="0.2">
      <c r="A40" s="1">
        <v>26</v>
      </c>
      <c r="B40" s="1" t="s">
        <v>136</v>
      </c>
      <c r="C40" s="1" t="s">
        <v>82</v>
      </c>
      <c r="D40" s="1" t="s">
        <v>137</v>
      </c>
      <c r="E40" s="1" t="s">
        <v>128</v>
      </c>
      <c r="F40" s="1" t="s">
        <v>85</v>
      </c>
      <c r="G40" s="1">
        <v>4980.0000389385968</v>
      </c>
      <c r="H40" s="1">
        <v>0</v>
      </c>
      <c r="I40">
        <f t="shared" si="0"/>
        <v>2.0989015843016419</v>
      </c>
      <c r="J40">
        <f t="shared" si="1"/>
        <v>4.7181028356246581E-2</v>
      </c>
      <c r="K40">
        <f t="shared" si="2"/>
        <v>414.05326790301592</v>
      </c>
      <c r="L40">
        <f t="shared" si="3"/>
        <v>0.84755061579329216</v>
      </c>
      <c r="M40">
        <f t="shared" si="4"/>
        <v>1.7302341935026639</v>
      </c>
      <c r="N40">
        <f t="shared" si="5"/>
        <v>30.207071304321289</v>
      </c>
      <c r="O40" s="1">
        <v>2</v>
      </c>
      <c r="P40">
        <f t="shared" si="6"/>
        <v>4.644859790802002</v>
      </c>
      <c r="Q40" s="1">
        <v>0</v>
      </c>
      <c r="R40">
        <f t="shared" si="7"/>
        <v>4.644859790802002</v>
      </c>
      <c r="S40" s="1">
        <v>31.005447387695312</v>
      </c>
      <c r="T40" s="1">
        <v>30.207071304321289</v>
      </c>
      <c r="U40" s="1">
        <v>31.059614181518555</v>
      </c>
      <c r="V40" s="1">
        <v>500.0958251953125</v>
      </c>
      <c r="W40" s="1">
        <v>499.08706665039062</v>
      </c>
      <c r="X40" s="1">
        <v>25.796039581298828</v>
      </c>
      <c r="Y40" s="1">
        <v>26.126201629638672</v>
      </c>
      <c r="Z40" s="1">
        <v>56.473709106445312</v>
      </c>
      <c r="AA40" s="1">
        <v>57.196517944335938</v>
      </c>
      <c r="AB40" s="1">
        <v>500.0013427734375</v>
      </c>
      <c r="AC40" s="1">
        <v>114.28168487548828</v>
      </c>
      <c r="AD40" s="1">
        <v>5.2316851913928986E-2</v>
      </c>
      <c r="AE40" s="1">
        <v>98.795562744140625</v>
      </c>
      <c r="AF40" s="1">
        <v>-2.0323581695556641</v>
      </c>
      <c r="AG40" s="1">
        <v>0.22813074290752411</v>
      </c>
      <c r="AH40" s="1">
        <v>0.18968284130096436</v>
      </c>
      <c r="AI40" s="1">
        <v>2.8484419453889132E-3</v>
      </c>
      <c r="AJ40" s="1">
        <v>0.20002846419811249</v>
      </c>
      <c r="AK40" s="1">
        <v>2.1216189488768578E-3</v>
      </c>
      <c r="AL40" s="1">
        <v>0.75</v>
      </c>
      <c r="AM40" s="1">
        <v>-1.355140209197998</v>
      </c>
      <c r="AN40" s="1">
        <v>7.355140209197998</v>
      </c>
      <c r="AO40" s="1">
        <v>1</v>
      </c>
      <c r="AP40" s="1">
        <v>0</v>
      </c>
      <c r="AQ40" s="1">
        <v>0.15999999642372131</v>
      </c>
      <c r="AR40" s="1">
        <v>111115</v>
      </c>
      <c r="AS40">
        <f t="shared" si="8"/>
        <v>2.5000067138671871</v>
      </c>
      <c r="AT40">
        <f t="shared" si="9"/>
        <v>8.475506157932922E-4</v>
      </c>
      <c r="AU40">
        <f t="shared" si="10"/>
        <v>303.35707130432127</v>
      </c>
      <c r="AV40">
        <f t="shared" si="11"/>
        <v>304.15544738769529</v>
      </c>
      <c r="AW40">
        <f t="shared" si="12"/>
        <v>18.285069171374971</v>
      </c>
      <c r="AX40">
        <f t="shared" si="13"/>
        <v>-3.6006276857045071E-2</v>
      </c>
      <c r="AY40">
        <f t="shared" si="14"/>
        <v>4.3113869858697003</v>
      </c>
      <c r="AZ40">
        <f t="shared" si="15"/>
        <v>43.639480014251959</v>
      </c>
      <c r="BA40">
        <f t="shared" si="16"/>
        <v>17.513278384613287</v>
      </c>
      <c r="BB40">
        <f t="shared" si="17"/>
        <v>30.606259346008301</v>
      </c>
      <c r="BC40">
        <f t="shared" si="18"/>
        <v>4.4110821156343727</v>
      </c>
      <c r="BD40">
        <f t="shared" si="19"/>
        <v>4.6706597394848365E-2</v>
      </c>
      <c r="BE40">
        <f t="shared" si="20"/>
        <v>2.5811527923670363</v>
      </c>
      <c r="BF40">
        <f t="shared" si="21"/>
        <v>1.8299293232673364</v>
      </c>
      <c r="BG40">
        <f t="shared" si="22"/>
        <v>2.9233880496331525E-2</v>
      </c>
      <c r="BH40">
        <f t="shared" si="23"/>
        <v>40.906625608528877</v>
      </c>
      <c r="BI40">
        <f t="shared" si="24"/>
        <v>0.8296213137357441</v>
      </c>
      <c r="BJ40">
        <f t="shared" si="25"/>
        <v>58.835895303258113</v>
      </c>
      <c r="BK40">
        <f t="shared" si="26"/>
        <v>498.47703378257012</v>
      </c>
      <c r="BL40">
        <f t="shared" si="27"/>
        <v>2.4773609513909765E-3</v>
      </c>
    </row>
    <row r="41" spans="1:64" x14ac:dyDescent="0.2">
      <c r="A41" s="1">
        <v>27</v>
      </c>
      <c r="B41" s="1" t="s">
        <v>138</v>
      </c>
      <c r="C41" s="1" t="s">
        <v>89</v>
      </c>
      <c r="D41" s="1" t="s">
        <v>139</v>
      </c>
      <c r="E41" s="1" t="s">
        <v>85</v>
      </c>
      <c r="F41" s="1" t="s">
        <v>85</v>
      </c>
      <c r="G41" s="1">
        <v>5100.5000389041379</v>
      </c>
      <c r="H41" s="1">
        <v>0</v>
      </c>
      <c r="I41">
        <f t="shared" si="0"/>
        <v>3.2142792003521699</v>
      </c>
      <c r="J41">
        <f t="shared" si="1"/>
        <v>4.9799767523022245E-2</v>
      </c>
      <c r="K41">
        <f t="shared" si="2"/>
        <v>381.36417205837796</v>
      </c>
      <c r="L41">
        <f t="shared" si="3"/>
        <v>0.90099518392729816</v>
      </c>
      <c r="M41">
        <f t="shared" si="4"/>
        <v>1.7434244524347986</v>
      </c>
      <c r="N41">
        <f t="shared" si="5"/>
        <v>30.27342414855957</v>
      </c>
      <c r="O41" s="1">
        <v>2</v>
      </c>
      <c r="P41">
        <f t="shared" si="6"/>
        <v>4.644859790802002</v>
      </c>
      <c r="Q41" s="1">
        <v>0</v>
      </c>
      <c r="R41">
        <f t="shared" si="7"/>
        <v>4.644859790802002</v>
      </c>
      <c r="S41" s="1">
        <v>31.067306518554688</v>
      </c>
      <c r="T41" s="1">
        <v>30.27342414855957</v>
      </c>
      <c r="U41" s="1">
        <v>31.115022659301758</v>
      </c>
      <c r="V41" s="1">
        <v>499.89901733398438</v>
      </c>
      <c r="W41" s="1">
        <v>498.4337158203125</v>
      </c>
      <c r="X41" s="1">
        <v>25.807851791381836</v>
      </c>
      <c r="Y41" s="1">
        <v>26.158811569213867</v>
      </c>
      <c r="Z41" s="1">
        <v>56.301177978515625</v>
      </c>
      <c r="AA41" s="1">
        <v>57.066818237304688</v>
      </c>
      <c r="AB41" s="1">
        <v>500.0152587890625</v>
      </c>
      <c r="AC41" s="1">
        <v>114.02218627929688</v>
      </c>
      <c r="AD41" s="1">
        <v>6.3352294266223907E-2</v>
      </c>
      <c r="AE41" s="1">
        <v>98.796401977539062</v>
      </c>
      <c r="AF41" s="1">
        <v>-1.9256092309951782</v>
      </c>
      <c r="AG41" s="1">
        <v>0.22108413279056549</v>
      </c>
      <c r="AH41" s="1">
        <v>5.5767375975847244E-2</v>
      </c>
      <c r="AI41" s="1">
        <v>1.9487928366288543E-3</v>
      </c>
      <c r="AJ41" s="1">
        <v>8.565298467874527E-2</v>
      </c>
      <c r="AK41" s="1">
        <v>2.187071368098259E-3</v>
      </c>
      <c r="AL41" s="1">
        <v>0.5</v>
      </c>
      <c r="AM41" s="1">
        <v>-1.355140209197998</v>
      </c>
      <c r="AN41" s="1">
        <v>7.355140209197998</v>
      </c>
      <c r="AO41" s="1">
        <v>1</v>
      </c>
      <c r="AP41" s="1">
        <v>0</v>
      </c>
      <c r="AQ41" s="1">
        <v>0.15999999642372131</v>
      </c>
      <c r="AR41" s="1">
        <v>111115</v>
      </c>
      <c r="AS41">
        <f t="shared" si="8"/>
        <v>2.5000762939453121</v>
      </c>
      <c r="AT41">
        <f t="shared" si="9"/>
        <v>9.0099518392729812E-4</v>
      </c>
      <c r="AU41">
        <f t="shared" si="10"/>
        <v>303.42342414855955</v>
      </c>
      <c r="AV41">
        <f t="shared" si="11"/>
        <v>304.21730651855466</v>
      </c>
      <c r="AW41">
        <f t="shared" si="12"/>
        <v>18.243549396912385</v>
      </c>
      <c r="AX41">
        <f t="shared" si="13"/>
        <v>-4.532739974829339E-2</v>
      </c>
      <c r="AY41">
        <f t="shared" si="14"/>
        <v>4.327820915481551</v>
      </c>
      <c r="AZ41">
        <f t="shared" si="15"/>
        <v>43.805450693087614</v>
      </c>
      <c r="BA41">
        <f t="shared" si="16"/>
        <v>17.646639123873747</v>
      </c>
      <c r="BB41">
        <f t="shared" si="17"/>
        <v>30.670365333557129</v>
      </c>
      <c r="BC41">
        <f t="shared" si="18"/>
        <v>4.4272779883300792</v>
      </c>
      <c r="BD41">
        <f t="shared" si="19"/>
        <v>4.9271504117649384E-2</v>
      </c>
      <c r="BE41">
        <f t="shared" si="20"/>
        <v>2.5843964630467524</v>
      </c>
      <c r="BF41">
        <f t="shared" si="21"/>
        <v>1.8428815252833268</v>
      </c>
      <c r="BG41">
        <f t="shared" si="22"/>
        <v>3.0841719496221592E-2</v>
      </c>
      <c r="BH41">
        <f t="shared" si="23"/>
        <v>37.677408042510876</v>
      </c>
      <c r="BI41">
        <f t="shared" si="24"/>
        <v>0.76512515095560141</v>
      </c>
      <c r="BJ41">
        <f t="shared" si="25"/>
        <v>58.698388117609682</v>
      </c>
      <c r="BK41">
        <f t="shared" si="26"/>
        <v>497.49950529170445</v>
      </c>
      <c r="BL41">
        <f t="shared" si="27"/>
        <v>3.7924260429164649E-3</v>
      </c>
    </row>
    <row r="42" spans="1:64" x14ac:dyDescent="0.2">
      <c r="A42" s="1">
        <v>28</v>
      </c>
      <c r="B42" s="1" t="s">
        <v>140</v>
      </c>
      <c r="C42" s="1" t="s">
        <v>89</v>
      </c>
      <c r="D42" s="1" t="s">
        <v>141</v>
      </c>
      <c r="E42" s="1" t="s">
        <v>85</v>
      </c>
      <c r="F42" s="1" t="s">
        <v>85</v>
      </c>
      <c r="G42" s="1">
        <v>5228.0000389385968</v>
      </c>
      <c r="H42" s="1">
        <v>0</v>
      </c>
      <c r="I42">
        <f t="shared" si="0"/>
        <v>1.8392779360601335</v>
      </c>
      <c r="J42">
        <f t="shared" si="1"/>
        <v>4.5078960079020479E-2</v>
      </c>
      <c r="K42">
        <f t="shared" si="2"/>
        <v>419.66584676088553</v>
      </c>
      <c r="L42">
        <f t="shared" si="3"/>
        <v>0.82961087690098745</v>
      </c>
      <c r="M42">
        <f t="shared" si="4"/>
        <v>1.7710562510978347</v>
      </c>
      <c r="N42">
        <f t="shared" si="5"/>
        <v>30.439529418945312</v>
      </c>
      <c r="O42" s="1">
        <v>2</v>
      </c>
      <c r="P42">
        <f t="shared" si="6"/>
        <v>4.644859790802002</v>
      </c>
      <c r="Q42" s="1">
        <v>0</v>
      </c>
      <c r="R42">
        <f t="shared" si="7"/>
        <v>4.644859790802002</v>
      </c>
      <c r="S42" s="1">
        <v>31.236320495605469</v>
      </c>
      <c r="T42" s="1">
        <v>30.439529418945312</v>
      </c>
      <c r="U42" s="1">
        <v>31.281000137329102</v>
      </c>
      <c r="V42" s="1">
        <v>500.03134155273438</v>
      </c>
      <c r="W42" s="1">
        <v>499.1300048828125</v>
      </c>
      <c r="X42" s="1">
        <v>25.975648880004883</v>
      </c>
      <c r="Y42" s="1">
        <v>26.298763275146484</v>
      </c>
      <c r="Z42" s="1">
        <v>56.122665405273438</v>
      </c>
      <c r="AA42" s="1">
        <v>56.820785522460938</v>
      </c>
      <c r="AB42" s="1">
        <v>500.00442504882812</v>
      </c>
      <c r="AC42" s="1">
        <v>114.03449249267578</v>
      </c>
      <c r="AD42" s="1">
        <v>6.296221911907196E-2</v>
      </c>
      <c r="AE42" s="1">
        <v>98.793403625488281</v>
      </c>
      <c r="AF42" s="1">
        <v>-1.9264805316925049</v>
      </c>
      <c r="AG42" s="1">
        <v>0.22416135668754578</v>
      </c>
      <c r="AH42" s="1">
        <v>0.12915582954883575</v>
      </c>
      <c r="AI42" s="1">
        <v>3.4887266810983419E-3</v>
      </c>
      <c r="AJ42" s="1">
        <v>0.11315720528364182</v>
      </c>
      <c r="AK42" s="1">
        <v>1.5924982726573944E-3</v>
      </c>
      <c r="AL42" s="1">
        <v>0.75</v>
      </c>
      <c r="AM42" s="1">
        <v>-1.355140209197998</v>
      </c>
      <c r="AN42" s="1">
        <v>7.355140209197998</v>
      </c>
      <c r="AO42" s="1">
        <v>1</v>
      </c>
      <c r="AP42" s="1">
        <v>0</v>
      </c>
      <c r="AQ42" s="1">
        <v>0.15999999642372131</v>
      </c>
      <c r="AR42" s="1">
        <v>111115</v>
      </c>
      <c r="AS42">
        <f t="shared" si="8"/>
        <v>2.5000221252441404</v>
      </c>
      <c r="AT42">
        <f t="shared" si="9"/>
        <v>8.2961087690098742E-4</v>
      </c>
      <c r="AU42">
        <f t="shared" si="10"/>
        <v>303.58952941894529</v>
      </c>
      <c r="AV42">
        <f t="shared" si="11"/>
        <v>304.38632049560545</v>
      </c>
      <c r="AW42">
        <f t="shared" si="12"/>
        <v>18.245518391009</v>
      </c>
      <c r="AX42">
        <f t="shared" si="13"/>
        <v>-3.3127941584748903E-2</v>
      </c>
      <c r="AY42">
        <f t="shared" si="14"/>
        <v>4.3692005861905496</v>
      </c>
      <c r="AZ42">
        <f t="shared" si="15"/>
        <v>44.225630718763036</v>
      </c>
      <c r="BA42">
        <f t="shared" si="16"/>
        <v>17.926867443616551</v>
      </c>
      <c r="BB42">
        <f t="shared" si="17"/>
        <v>30.837924957275391</v>
      </c>
      <c r="BC42">
        <f t="shared" si="18"/>
        <v>4.4698555129567188</v>
      </c>
      <c r="BD42">
        <f t="shared" si="19"/>
        <v>4.4645668142867967E-2</v>
      </c>
      <c r="BE42">
        <f t="shared" si="20"/>
        <v>2.5981443350927149</v>
      </c>
      <c r="BF42">
        <f t="shared" si="21"/>
        <v>1.8717111778640039</v>
      </c>
      <c r="BG42">
        <f t="shared" si="22"/>
        <v>2.7942150330728895E-2</v>
      </c>
      <c r="BH42">
        <f t="shared" si="23"/>
        <v>41.460217386880473</v>
      </c>
      <c r="BI42">
        <f t="shared" si="24"/>
        <v>0.84079466803326353</v>
      </c>
      <c r="BJ42">
        <f t="shared" si="25"/>
        <v>58.387240801539917</v>
      </c>
      <c r="BK42">
        <f t="shared" si="26"/>
        <v>498.5954300354515</v>
      </c>
      <c r="BL42">
        <f t="shared" si="27"/>
        <v>2.1538577629174539E-3</v>
      </c>
    </row>
    <row r="43" spans="1:64" x14ac:dyDescent="0.2">
      <c r="A43" s="1">
        <v>29</v>
      </c>
      <c r="B43" s="1" t="s">
        <v>142</v>
      </c>
      <c r="C43" s="1" t="s">
        <v>82</v>
      </c>
      <c r="D43" s="1" t="s">
        <v>143</v>
      </c>
      <c r="E43" s="1" t="s">
        <v>85</v>
      </c>
      <c r="F43" s="1" t="s">
        <v>85</v>
      </c>
      <c r="G43" s="1">
        <v>5352.5000389041379</v>
      </c>
      <c r="H43" s="1">
        <v>0</v>
      </c>
      <c r="I43">
        <f t="shared" si="0"/>
        <v>1.86048915588346</v>
      </c>
      <c r="J43">
        <f t="shared" si="1"/>
        <v>3.4619061980401725E-2</v>
      </c>
      <c r="K43">
        <f t="shared" si="2"/>
        <v>399.10716211237155</v>
      </c>
      <c r="L43">
        <f t="shared" si="3"/>
        <v>0.64316448546993454</v>
      </c>
      <c r="M43">
        <f t="shared" si="4"/>
        <v>1.783601064819476</v>
      </c>
      <c r="N43">
        <f t="shared" si="5"/>
        <v>30.539072036743164</v>
      </c>
      <c r="O43" s="1">
        <v>2</v>
      </c>
      <c r="P43">
        <f t="shared" si="6"/>
        <v>4.644859790802002</v>
      </c>
      <c r="Q43" s="1">
        <v>0</v>
      </c>
      <c r="R43">
        <f t="shared" si="7"/>
        <v>4.644859790802002</v>
      </c>
      <c r="S43" s="1">
        <v>31.356382369995117</v>
      </c>
      <c r="T43" s="1">
        <v>30.539072036743164</v>
      </c>
      <c r="U43" s="1">
        <v>31.413995742797852</v>
      </c>
      <c r="V43" s="1">
        <v>499.94992065429688</v>
      </c>
      <c r="W43" s="1">
        <v>499.07733154296875</v>
      </c>
      <c r="X43" s="1">
        <v>26.173168182373047</v>
      </c>
      <c r="Y43" s="1">
        <v>26.423635482788086</v>
      </c>
      <c r="Z43" s="1">
        <v>56.166217803955078</v>
      </c>
      <c r="AA43" s="1">
        <v>56.703704833984375</v>
      </c>
      <c r="AB43" s="1">
        <v>500.00119018554688</v>
      </c>
      <c r="AC43" s="1">
        <v>113.95133972167969</v>
      </c>
      <c r="AD43" s="1">
        <v>5.4222151637077332E-2</v>
      </c>
      <c r="AE43" s="1">
        <v>98.796478271484375</v>
      </c>
      <c r="AF43" s="1">
        <v>-1.928287148475647</v>
      </c>
      <c r="AG43" s="1">
        <v>0.21850845217704773</v>
      </c>
      <c r="AH43" s="1">
        <v>5.5192325264215469E-2</v>
      </c>
      <c r="AI43" s="1">
        <v>2.4654541630297899E-3</v>
      </c>
      <c r="AJ43" s="1">
        <v>4.9385696649551392E-2</v>
      </c>
      <c r="AK43" s="1">
        <v>2.6317925658077002E-3</v>
      </c>
      <c r="AL43" s="1">
        <v>0.75</v>
      </c>
      <c r="AM43" s="1">
        <v>-1.355140209197998</v>
      </c>
      <c r="AN43" s="1">
        <v>7.355140209197998</v>
      </c>
      <c r="AO43" s="1">
        <v>1</v>
      </c>
      <c r="AP43" s="1">
        <v>0</v>
      </c>
      <c r="AQ43" s="1">
        <v>0.15999999642372131</v>
      </c>
      <c r="AR43" s="1">
        <v>111115</v>
      </c>
      <c r="AS43">
        <f t="shared" si="8"/>
        <v>2.5000059509277337</v>
      </c>
      <c r="AT43">
        <f t="shared" si="9"/>
        <v>6.4316448546993454E-4</v>
      </c>
      <c r="AU43">
        <f t="shared" si="10"/>
        <v>303.68907203674314</v>
      </c>
      <c r="AV43">
        <f t="shared" si="11"/>
        <v>304.50638236999509</v>
      </c>
      <c r="AW43">
        <f t="shared" si="12"/>
        <v>18.232213947947002</v>
      </c>
      <c r="AX43">
        <f t="shared" si="13"/>
        <v>-8.6495562172117122E-4</v>
      </c>
      <c r="AY43">
        <f t="shared" si="14"/>
        <v>4.3941631936483727</v>
      </c>
      <c r="AZ43">
        <f t="shared" si="15"/>
        <v>44.476921349094887</v>
      </c>
      <c r="BA43">
        <f t="shared" si="16"/>
        <v>18.053285866306801</v>
      </c>
      <c r="BB43">
        <f t="shared" si="17"/>
        <v>30.947727203369141</v>
      </c>
      <c r="BC43">
        <f t="shared" si="18"/>
        <v>4.4979497340759487</v>
      </c>
      <c r="BD43">
        <f t="shared" si="19"/>
        <v>3.4362948107445487E-2</v>
      </c>
      <c r="BE43">
        <f t="shared" si="20"/>
        <v>2.6105621288288967</v>
      </c>
      <c r="BF43">
        <f t="shared" si="21"/>
        <v>1.887387605247052</v>
      </c>
      <c r="BG43">
        <f t="shared" si="22"/>
        <v>2.1499706882412119E-2</v>
      </c>
      <c r="BH43">
        <f t="shared" si="23"/>
        <v>39.430382069628706</v>
      </c>
      <c r="BI43">
        <f t="shared" si="24"/>
        <v>0.79969002174167048</v>
      </c>
      <c r="BJ43">
        <f t="shared" si="25"/>
        <v>58.229272338526641</v>
      </c>
      <c r="BK43">
        <f t="shared" si="26"/>
        <v>498.53659178470599</v>
      </c>
      <c r="BL43">
        <f t="shared" si="27"/>
        <v>2.1730587388377339E-3</v>
      </c>
    </row>
    <row r="44" spans="1:64" x14ac:dyDescent="0.2">
      <c r="A44" s="1">
        <v>30</v>
      </c>
      <c r="B44" s="1" t="s">
        <v>144</v>
      </c>
      <c r="C44" s="1" t="s">
        <v>82</v>
      </c>
      <c r="D44" s="1" t="s">
        <v>145</v>
      </c>
      <c r="E44" s="1" t="s">
        <v>85</v>
      </c>
      <c r="F44" s="1" t="s">
        <v>85</v>
      </c>
      <c r="G44" s="1">
        <v>5461.5000389041379</v>
      </c>
      <c r="H44" s="1">
        <v>0</v>
      </c>
      <c r="I44">
        <f t="shared" si="0"/>
        <v>1.8663744815272927</v>
      </c>
      <c r="J44">
        <f t="shared" si="1"/>
        <v>2.9369085225052098E-2</v>
      </c>
      <c r="K44">
        <f t="shared" si="2"/>
        <v>383.67505099656665</v>
      </c>
      <c r="L44">
        <f t="shared" si="3"/>
        <v>0.55284056548224203</v>
      </c>
      <c r="M44">
        <f t="shared" si="4"/>
        <v>1.8048323138412705</v>
      </c>
      <c r="N44">
        <f t="shared" si="5"/>
        <v>30.658926010131836</v>
      </c>
      <c r="O44" s="1">
        <v>2</v>
      </c>
      <c r="P44">
        <f t="shared" si="6"/>
        <v>4.644859790802002</v>
      </c>
      <c r="Q44" s="1">
        <v>0</v>
      </c>
      <c r="R44">
        <f t="shared" si="7"/>
        <v>4.644859790802002</v>
      </c>
      <c r="S44" s="1">
        <v>31.411331176757812</v>
      </c>
      <c r="T44" s="1">
        <v>30.658926010131836</v>
      </c>
      <c r="U44" s="1">
        <v>31.469671249389648</v>
      </c>
      <c r="V44" s="1">
        <v>500.12918090820312</v>
      </c>
      <c r="W44" s="1">
        <v>499.27224731445312</v>
      </c>
      <c r="X44" s="1">
        <v>26.298578262329102</v>
      </c>
      <c r="Y44" s="1">
        <v>26.513845443725586</v>
      </c>
      <c r="Z44" s="1">
        <v>56.260959625244141</v>
      </c>
      <c r="AA44" s="1">
        <v>56.721485137939453</v>
      </c>
      <c r="AB44" s="1">
        <v>500.01364135742188</v>
      </c>
      <c r="AC44" s="1">
        <v>113.69588470458984</v>
      </c>
      <c r="AD44" s="1">
        <v>5.6082721799612045E-2</v>
      </c>
      <c r="AE44" s="1">
        <v>98.799392700195312</v>
      </c>
      <c r="AF44" s="1">
        <v>-1.8755329847335815</v>
      </c>
      <c r="AG44" s="1">
        <v>0.21693460643291473</v>
      </c>
      <c r="AH44" s="1">
        <v>0.1108008399605751</v>
      </c>
      <c r="AI44" s="1">
        <v>1.8322047544643283E-3</v>
      </c>
      <c r="AJ44" s="1">
        <v>0.10753146559000015</v>
      </c>
      <c r="AK44" s="1">
        <v>2.6283315382897854E-3</v>
      </c>
      <c r="AL44" s="1">
        <v>0.5</v>
      </c>
      <c r="AM44" s="1">
        <v>-1.355140209197998</v>
      </c>
      <c r="AN44" s="1">
        <v>7.355140209197998</v>
      </c>
      <c r="AO44" s="1">
        <v>1</v>
      </c>
      <c r="AP44" s="1">
        <v>0</v>
      </c>
      <c r="AQ44" s="1">
        <v>0.15999999642372131</v>
      </c>
      <c r="AR44" s="1">
        <v>111115</v>
      </c>
      <c r="AS44">
        <f t="shared" si="8"/>
        <v>2.5000682067871089</v>
      </c>
      <c r="AT44">
        <f t="shared" si="9"/>
        <v>5.5284056548224206E-4</v>
      </c>
      <c r="AU44">
        <f t="shared" si="10"/>
        <v>303.80892601013181</v>
      </c>
      <c r="AV44">
        <f t="shared" si="11"/>
        <v>304.56133117675779</v>
      </c>
      <c r="AW44">
        <f t="shared" si="12"/>
        <v>18.191341146126206</v>
      </c>
      <c r="AX44">
        <f t="shared" si="13"/>
        <v>1.1187563573266689E-2</v>
      </c>
      <c r="AY44">
        <f t="shared" si="14"/>
        <v>4.4243841418281988</v>
      </c>
      <c r="AZ44">
        <f t="shared" si="15"/>
        <v>44.781491271448402</v>
      </c>
      <c r="BA44">
        <f t="shared" si="16"/>
        <v>18.267645827722816</v>
      </c>
      <c r="BB44">
        <f t="shared" si="17"/>
        <v>31.035128593444824</v>
      </c>
      <c r="BC44">
        <f t="shared" si="18"/>
        <v>4.5204222466961212</v>
      </c>
      <c r="BD44">
        <f t="shared" si="19"/>
        <v>2.9184553575055207E-2</v>
      </c>
      <c r="BE44">
        <f t="shared" si="20"/>
        <v>2.6195518279869283</v>
      </c>
      <c r="BF44">
        <f t="shared" si="21"/>
        <v>1.9008704187091929</v>
      </c>
      <c r="BG44">
        <f t="shared" si="22"/>
        <v>1.8256835724357309E-2</v>
      </c>
      <c r="BH44">
        <f t="shared" si="23"/>
        <v>37.906862032677253</v>
      </c>
      <c r="BI44">
        <f t="shared" si="24"/>
        <v>0.76846861218568652</v>
      </c>
      <c r="BJ44">
        <f t="shared" si="25"/>
        <v>57.965011683097487</v>
      </c>
      <c r="BK44">
        <f t="shared" si="26"/>
        <v>498.72979702240099</v>
      </c>
      <c r="BL44">
        <f t="shared" si="27"/>
        <v>2.169199018640254E-3</v>
      </c>
    </row>
    <row r="45" spans="1:64" x14ac:dyDescent="0.2">
      <c r="A45" s="1">
        <v>31</v>
      </c>
      <c r="B45" s="1" t="s">
        <v>146</v>
      </c>
      <c r="C45" s="1" t="s">
        <v>92</v>
      </c>
      <c r="D45" s="1" t="s">
        <v>147</v>
      </c>
      <c r="E45" s="1" t="s">
        <v>85</v>
      </c>
      <c r="F45" s="1" t="s">
        <v>85</v>
      </c>
      <c r="G45" s="1">
        <v>5648.000038869679</v>
      </c>
      <c r="H45" s="1">
        <v>0</v>
      </c>
      <c r="I45">
        <f t="shared" si="0"/>
        <v>2.2134808450336676</v>
      </c>
      <c r="J45">
        <f t="shared" si="1"/>
        <v>2.14285085671879E-2</v>
      </c>
      <c r="K45">
        <f t="shared" si="2"/>
        <v>320.66116796479332</v>
      </c>
      <c r="L45">
        <f t="shared" si="3"/>
        <v>0.4089857365199922</v>
      </c>
      <c r="M45">
        <f t="shared" si="4"/>
        <v>1.826406907162327</v>
      </c>
      <c r="N45">
        <f t="shared" si="5"/>
        <v>30.8212890625</v>
      </c>
      <c r="O45" s="1">
        <v>2</v>
      </c>
      <c r="P45">
        <f t="shared" si="6"/>
        <v>4.644859790802002</v>
      </c>
      <c r="Q45" s="1">
        <v>0</v>
      </c>
      <c r="R45">
        <f t="shared" si="7"/>
        <v>4.644859790802002</v>
      </c>
      <c r="S45" s="1">
        <v>31.586538314819336</v>
      </c>
      <c r="T45" s="1">
        <v>30.8212890625</v>
      </c>
      <c r="U45" s="1">
        <v>31.668861389160156</v>
      </c>
      <c r="V45" s="1">
        <v>500.12185668945312</v>
      </c>
      <c r="W45" s="1">
        <v>499.15484619140625</v>
      </c>
      <c r="X45" s="1">
        <v>26.551706314086914</v>
      </c>
      <c r="Y45" s="1">
        <v>26.71092414855957</v>
      </c>
      <c r="Z45" s="1">
        <v>56.243793487548828</v>
      </c>
      <c r="AA45" s="1">
        <v>56.581062316894531</v>
      </c>
      <c r="AB45" s="1">
        <v>500.02105712890625</v>
      </c>
      <c r="AC45" s="1">
        <v>113.53501892089844</v>
      </c>
      <c r="AD45" s="1">
        <v>2.0597511902451515E-2</v>
      </c>
      <c r="AE45" s="1">
        <v>98.806221008300781</v>
      </c>
      <c r="AF45" s="1">
        <v>-1.9597599506378174</v>
      </c>
      <c r="AG45" s="1">
        <v>0.22380268573760986</v>
      </c>
      <c r="AH45" s="1">
        <v>4.1606567800045013E-2</v>
      </c>
      <c r="AI45" s="1">
        <v>2.1565661299973726E-3</v>
      </c>
      <c r="AJ45" s="1">
        <v>6.6649347543716431E-2</v>
      </c>
      <c r="AK45" s="1">
        <v>4.2673442512750626E-3</v>
      </c>
      <c r="AL45" s="1">
        <v>0.75</v>
      </c>
      <c r="AM45" s="1">
        <v>-1.355140209197998</v>
      </c>
      <c r="AN45" s="1">
        <v>7.355140209197998</v>
      </c>
      <c r="AO45" s="1">
        <v>1</v>
      </c>
      <c r="AP45" s="1">
        <v>0</v>
      </c>
      <c r="AQ45" s="1">
        <v>0.15999999642372131</v>
      </c>
      <c r="AR45" s="1">
        <v>111115</v>
      </c>
      <c r="AS45">
        <f t="shared" si="8"/>
        <v>2.5001052856445312</v>
      </c>
      <c r="AT45">
        <f t="shared" si="9"/>
        <v>4.0898573651999219E-4</v>
      </c>
      <c r="AU45">
        <f t="shared" si="10"/>
        <v>303.97128906249998</v>
      </c>
      <c r="AV45">
        <f t="shared" si="11"/>
        <v>304.73653831481931</v>
      </c>
      <c r="AW45">
        <f t="shared" si="12"/>
        <v>18.165602621310882</v>
      </c>
      <c r="AX45">
        <f t="shared" si="13"/>
        <v>3.5907066292780752E-2</v>
      </c>
      <c r="AY45">
        <f t="shared" si="14"/>
        <v>4.4656123819208622</v>
      </c>
      <c r="AZ45">
        <f t="shared" si="15"/>
        <v>45.19566011481912</v>
      </c>
      <c r="BA45">
        <f t="shared" si="16"/>
        <v>18.484735966259549</v>
      </c>
      <c r="BB45">
        <f t="shared" si="17"/>
        <v>31.203913688659668</v>
      </c>
      <c r="BC45">
        <f t="shared" si="18"/>
        <v>4.5640969299233891</v>
      </c>
      <c r="BD45">
        <f t="shared" si="19"/>
        <v>2.1330104664566599E-2</v>
      </c>
      <c r="BE45">
        <f t="shared" si="20"/>
        <v>2.6392054747585352</v>
      </c>
      <c r="BF45">
        <f t="shared" si="21"/>
        <v>1.9248914551648539</v>
      </c>
      <c r="BG45">
        <f t="shared" si="22"/>
        <v>1.334012160470413E-2</v>
      </c>
      <c r="BH45">
        <f t="shared" si="23"/>
        <v>31.683318230709229</v>
      </c>
      <c r="BI45">
        <f t="shared" si="24"/>
        <v>0.64240820340915283</v>
      </c>
      <c r="BJ45">
        <f t="shared" si="25"/>
        <v>57.770155411700877</v>
      </c>
      <c r="BK45">
        <f t="shared" si="26"/>
        <v>498.51151156444661</v>
      </c>
      <c r="BL45">
        <f t="shared" si="27"/>
        <v>2.5650988884313207E-3</v>
      </c>
    </row>
    <row r="46" spans="1:64" x14ac:dyDescent="0.2">
      <c r="A46" s="1">
        <v>32</v>
      </c>
      <c r="B46" s="1" t="s">
        <v>148</v>
      </c>
      <c r="C46" s="1" t="s">
        <v>92</v>
      </c>
      <c r="D46" s="1" t="s">
        <v>149</v>
      </c>
      <c r="E46" s="1" t="s">
        <v>85</v>
      </c>
      <c r="F46" s="1" t="s">
        <v>85</v>
      </c>
      <c r="G46" s="1">
        <v>5881.0000389385968</v>
      </c>
      <c r="H46" s="1">
        <v>0</v>
      </c>
      <c r="I46">
        <f t="shared" si="0"/>
        <v>1.4303059634582338</v>
      </c>
      <c r="J46">
        <f t="shared" si="1"/>
        <v>2.2594117991384933E-2</v>
      </c>
      <c r="K46">
        <f t="shared" si="2"/>
        <v>383.96372922006344</v>
      </c>
      <c r="L46">
        <f t="shared" si="3"/>
        <v>0.43055540066198</v>
      </c>
      <c r="M46">
        <f t="shared" si="4"/>
        <v>1.8237412804854887</v>
      </c>
      <c r="N46">
        <f t="shared" si="5"/>
        <v>30.881504058837891</v>
      </c>
      <c r="O46" s="1">
        <v>2</v>
      </c>
      <c r="P46">
        <f t="shared" si="6"/>
        <v>4.644859790802002</v>
      </c>
      <c r="Q46" s="1">
        <v>0</v>
      </c>
      <c r="R46">
        <f t="shared" si="7"/>
        <v>4.644859790802002</v>
      </c>
      <c r="S46" s="1">
        <v>31.677579879760742</v>
      </c>
      <c r="T46" s="1">
        <v>30.881504058837891</v>
      </c>
      <c r="U46" s="1">
        <v>31.762903213500977</v>
      </c>
      <c r="V46" s="1">
        <v>499.85031127929688</v>
      </c>
      <c r="W46" s="1">
        <v>499.19223022460938</v>
      </c>
      <c r="X46" s="1">
        <v>26.724969863891602</v>
      </c>
      <c r="Y46" s="1">
        <v>26.892557144165039</v>
      </c>
      <c r="Z46" s="1">
        <v>56.321067810058594</v>
      </c>
      <c r="AA46" s="1">
        <v>56.674240112304688</v>
      </c>
      <c r="AB46" s="1">
        <v>500.01010131835938</v>
      </c>
      <c r="AC46" s="1">
        <v>113.62047576904297</v>
      </c>
      <c r="AD46" s="1">
        <v>0.12397565692663193</v>
      </c>
      <c r="AE46" s="1">
        <v>98.809722900390625</v>
      </c>
      <c r="AF46" s="1">
        <v>-1.9602558612823486</v>
      </c>
      <c r="AG46" s="1">
        <v>0.22573626041412354</v>
      </c>
      <c r="AH46" s="1">
        <v>9.6291810274124146E-2</v>
      </c>
      <c r="AI46" s="1">
        <v>1.8537038704380393E-3</v>
      </c>
      <c r="AJ46" s="1">
        <v>0.12074913829565048</v>
      </c>
      <c r="AK46" s="1">
        <v>2.2873664274811745E-3</v>
      </c>
      <c r="AL46" s="1">
        <v>0.75</v>
      </c>
      <c r="AM46" s="1">
        <v>-1.355140209197998</v>
      </c>
      <c r="AN46" s="1">
        <v>7.355140209197998</v>
      </c>
      <c r="AO46" s="1">
        <v>1</v>
      </c>
      <c r="AP46" s="1">
        <v>0</v>
      </c>
      <c r="AQ46" s="1">
        <v>0.15999999642372131</v>
      </c>
      <c r="AR46" s="1">
        <v>111115</v>
      </c>
      <c r="AS46">
        <f t="shared" si="8"/>
        <v>2.5000505065917968</v>
      </c>
      <c r="AT46">
        <f t="shared" si="9"/>
        <v>4.3055540066197999E-4</v>
      </c>
      <c r="AU46">
        <f t="shared" si="10"/>
        <v>304.03150405883787</v>
      </c>
      <c r="AV46">
        <f t="shared" si="11"/>
        <v>304.82757987976072</v>
      </c>
      <c r="AW46">
        <f t="shared" si="12"/>
        <v>18.179275716708389</v>
      </c>
      <c r="AX46">
        <f t="shared" si="13"/>
        <v>3.3788827444572921E-2</v>
      </c>
      <c r="AY46">
        <f t="shared" si="14"/>
        <v>4.4809873999833565</v>
      </c>
      <c r="AZ46">
        <f t="shared" si="15"/>
        <v>45.349660625003551</v>
      </c>
      <c r="BA46">
        <f t="shared" si="16"/>
        <v>18.457103480838512</v>
      </c>
      <c r="BB46">
        <f t="shared" si="17"/>
        <v>31.279541969299316</v>
      </c>
      <c r="BC46">
        <f t="shared" si="18"/>
        <v>4.5837853619149191</v>
      </c>
      <c r="BD46">
        <f t="shared" si="19"/>
        <v>2.2484744834673762E-2</v>
      </c>
      <c r="BE46">
        <f t="shared" si="20"/>
        <v>2.6572461194978678</v>
      </c>
      <c r="BF46">
        <f t="shared" si="21"/>
        <v>1.9265392424170513</v>
      </c>
      <c r="BG46">
        <f t="shared" si="22"/>
        <v>1.4062751257843431E-2</v>
      </c>
      <c r="BH46">
        <f t="shared" si="23"/>
        <v>37.939349688035087</v>
      </c>
      <c r="BI46">
        <f t="shared" si="24"/>
        <v>0.76917008313070223</v>
      </c>
      <c r="BJ46">
        <f t="shared" si="25"/>
        <v>57.979655616827777</v>
      </c>
      <c r="BK46">
        <f t="shared" si="26"/>
        <v>498.77652057186759</v>
      </c>
      <c r="BL46">
        <f t="shared" si="27"/>
        <v>1.6626413587576734E-3</v>
      </c>
    </row>
    <row r="47" spans="1:64" x14ac:dyDescent="0.2">
      <c r="A47" s="1">
        <v>33</v>
      </c>
      <c r="B47" s="1" t="s">
        <v>150</v>
      </c>
      <c r="C47" s="1" t="s">
        <v>82</v>
      </c>
      <c r="D47" s="1" t="s">
        <v>151</v>
      </c>
      <c r="E47" s="1" t="s">
        <v>152</v>
      </c>
      <c r="F47" s="1" t="s">
        <v>85</v>
      </c>
      <c r="G47" s="1">
        <v>6163.0000389385968</v>
      </c>
      <c r="H47" s="1">
        <v>0</v>
      </c>
      <c r="I47">
        <f t="shared" si="0"/>
        <v>0.18170449197360208</v>
      </c>
      <c r="J47">
        <f t="shared" si="1"/>
        <v>2.3015908517931415E-2</v>
      </c>
      <c r="K47">
        <f t="shared" si="2"/>
        <v>471.97054121305916</v>
      </c>
      <c r="L47">
        <f t="shared" si="3"/>
        <v>0.4505732105954251</v>
      </c>
      <c r="M47">
        <f t="shared" si="4"/>
        <v>1.8732841393183439</v>
      </c>
      <c r="N47">
        <f t="shared" si="5"/>
        <v>31.099525451660156</v>
      </c>
      <c r="O47" s="1">
        <v>2</v>
      </c>
      <c r="P47">
        <f t="shared" si="6"/>
        <v>4.644859790802002</v>
      </c>
      <c r="Q47" s="1">
        <v>0</v>
      </c>
      <c r="R47">
        <f t="shared" si="7"/>
        <v>4.644859790802002</v>
      </c>
      <c r="S47" s="1">
        <v>31.897388458251953</v>
      </c>
      <c r="T47" s="1">
        <v>31.099525451660156</v>
      </c>
      <c r="U47" s="1">
        <v>31.985166549682617</v>
      </c>
      <c r="V47" s="1">
        <v>500.10446166992188</v>
      </c>
      <c r="W47" s="1">
        <v>499.94168090820312</v>
      </c>
      <c r="X47" s="1">
        <v>26.780689239501953</v>
      </c>
      <c r="Y47" s="1">
        <v>26.9560546875</v>
      </c>
      <c r="Z47" s="1">
        <v>55.744564056396484</v>
      </c>
      <c r="AA47" s="1">
        <v>56.109592437744141</v>
      </c>
      <c r="AB47" s="1">
        <v>500.015869140625</v>
      </c>
      <c r="AC47" s="1">
        <v>113.43239593505859</v>
      </c>
      <c r="AD47" s="1">
        <v>0.10255768150091171</v>
      </c>
      <c r="AE47" s="1">
        <v>98.818550109863281</v>
      </c>
      <c r="AF47" s="1">
        <v>-1.9577915668487549</v>
      </c>
      <c r="AG47" s="1">
        <v>0.22013247013092041</v>
      </c>
      <c r="AH47" s="1">
        <v>5.2023127675056458E-2</v>
      </c>
      <c r="AI47" s="1">
        <v>5.5715544149279594E-3</v>
      </c>
      <c r="AJ47" s="1">
        <v>5.315805971622467E-2</v>
      </c>
      <c r="AK47" s="1">
        <v>4.2932918295264244E-3</v>
      </c>
      <c r="AL47" s="1">
        <v>0.75</v>
      </c>
      <c r="AM47" s="1">
        <v>-1.355140209197998</v>
      </c>
      <c r="AN47" s="1">
        <v>7.355140209197998</v>
      </c>
      <c r="AO47" s="1">
        <v>1</v>
      </c>
      <c r="AP47" s="1">
        <v>0</v>
      </c>
      <c r="AQ47" s="1">
        <v>0.15999999642372131</v>
      </c>
      <c r="AR47" s="1">
        <v>111115</v>
      </c>
      <c r="AS47">
        <f t="shared" si="8"/>
        <v>2.5000793457031247</v>
      </c>
      <c r="AT47">
        <f t="shared" si="9"/>
        <v>4.5057321059542512E-4</v>
      </c>
      <c r="AU47">
        <f t="shared" si="10"/>
        <v>304.24952545166013</v>
      </c>
      <c r="AV47">
        <f t="shared" si="11"/>
        <v>305.04738845825193</v>
      </c>
      <c r="AW47">
        <f t="shared" si="12"/>
        <v>18.149182943943515</v>
      </c>
      <c r="AX47">
        <f t="shared" si="13"/>
        <v>3.0471024322980576E-2</v>
      </c>
      <c r="AY47">
        <f t="shared" si="14"/>
        <v>4.5370423802192779</v>
      </c>
      <c r="AZ47">
        <f t="shared" si="15"/>
        <v>45.91286125100136</v>
      </c>
      <c r="BA47">
        <f t="shared" si="16"/>
        <v>18.95680656350136</v>
      </c>
      <c r="BB47">
        <f t="shared" si="17"/>
        <v>31.498456954956055</v>
      </c>
      <c r="BC47">
        <f t="shared" si="18"/>
        <v>4.6411933769596656</v>
      </c>
      <c r="BD47">
        <f t="shared" si="19"/>
        <v>2.2902423909722382E-2</v>
      </c>
      <c r="BE47">
        <f t="shared" si="20"/>
        <v>2.6637582409009339</v>
      </c>
      <c r="BF47">
        <f t="shared" si="21"/>
        <v>1.9774351360587317</v>
      </c>
      <c r="BG47">
        <f t="shared" si="22"/>
        <v>1.4324167749668651E-2</v>
      </c>
      <c r="BH47">
        <f t="shared" si="23"/>
        <v>46.639444577241981</v>
      </c>
      <c r="BI47">
        <f t="shared" si="24"/>
        <v>0.94405119484270428</v>
      </c>
      <c r="BJ47">
        <f t="shared" si="25"/>
        <v>57.361405018916997</v>
      </c>
      <c r="BK47">
        <f t="shared" si="26"/>
        <v>499.8888696124456</v>
      </c>
      <c r="BL47">
        <f t="shared" si="27"/>
        <v>2.0850284116017548E-4</v>
      </c>
    </row>
    <row r="48" spans="1:64" x14ac:dyDescent="0.2">
      <c r="A48" s="1">
        <v>34</v>
      </c>
      <c r="B48" s="1" t="s">
        <v>153</v>
      </c>
      <c r="C48" s="1" t="s">
        <v>82</v>
      </c>
      <c r="D48" s="1" t="s">
        <v>154</v>
      </c>
      <c r="E48" s="1" t="s">
        <v>152</v>
      </c>
      <c r="F48" s="1" t="s">
        <v>85</v>
      </c>
      <c r="G48" s="1">
        <v>6363.5000389041379</v>
      </c>
      <c r="H48" s="1">
        <v>0</v>
      </c>
      <c r="I48">
        <f t="shared" si="0"/>
        <v>3.7483829119691419</v>
      </c>
      <c r="J48">
        <f t="shared" si="1"/>
        <v>4.9532026333799876E-2</v>
      </c>
      <c r="K48">
        <f t="shared" si="2"/>
        <v>362.70477469264938</v>
      </c>
      <c r="L48">
        <f t="shared" si="3"/>
        <v>0.94258087417732173</v>
      </c>
      <c r="M48">
        <f t="shared" si="4"/>
        <v>1.8318340681410605</v>
      </c>
      <c r="N48">
        <f t="shared" si="5"/>
        <v>30.913450241088867</v>
      </c>
      <c r="O48" s="1">
        <v>2</v>
      </c>
      <c r="P48">
        <f t="shared" si="6"/>
        <v>4.644859790802002</v>
      </c>
      <c r="Q48" s="1">
        <v>0</v>
      </c>
      <c r="R48">
        <f t="shared" si="7"/>
        <v>4.644859790802002</v>
      </c>
      <c r="S48" s="1">
        <v>31.794044494628906</v>
      </c>
      <c r="T48" s="1">
        <v>30.913450241088867</v>
      </c>
      <c r="U48" s="1">
        <v>31.932670593261719</v>
      </c>
      <c r="V48" s="1">
        <v>499.80368041992188</v>
      </c>
      <c r="W48" s="1">
        <v>498.11648559570312</v>
      </c>
      <c r="X48" s="1">
        <v>26.523895263671875</v>
      </c>
      <c r="Y48" s="1">
        <v>26.890796661376953</v>
      </c>
      <c r="Z48" s="1">
        <v>55.534713745117188</v>
      </c>
      <c r="AA48" s="1">
        <v>56.302913665771484</v>
      </c>
      <c r="AB48" s="1">
        <v>499.98944091796875</v>
      </c>
      <c r="AC48" s="1">
        <v>114.46722412109375</v>
      </c>
      <c r="AD48" s="1">
        <v>9.065660834312439E-2</v>
      </c>
      <c r="AE48" s="1">
        <v>98.81927490234375</v>
      </c>
      <c r="AF48" s="1">
        <v>-2.0636799335479736</v>
      </c>
      <c r="AG48" s="1">
        <v>0.21766254305839539</v>
      </c>
      <c r="AH48" s="1">
        <v>4.0881510823965073E-2</v>
      </c>
      <c r="AI48" s="1">
        <v>4.8219063319265842E-3</v>
      </c>
      <c r="AJ48" s="1">
        <v>6.9131031632423401E-2</v>
      </c>
      <c r="AK48" s="1">
        <v>5.2062245085835457E-3</v>
      </c>
      <c r="AL48" s="1">
        <v>0.75</v>
      </c>
      <c r="AM48" s="1">
        <v>-1.355140209197998</v>
      </c>
      <c r="AN48" s="1">
        <v>7.355140209197998</v>
      </c>
      <c r="AO48" s="1">
        <v>1</v>
      </c>
      <c r="AP48" s="1">
        <v>0</v>
      </c>
      <c r="AQ48" s="1">
        <v>0.15999999642372131</v>
      </c>
      <c r="AR48" s="1">
        <v>111115</v>
      </c>
      <c r="AS48">
        <f t="shared" si="8"/>
        <v>2.4999472045898434</v>
      </c>
      <c r="AT48">
        <f t="shared" si="9"/>
        <v>9.4258087417732172E-4</v>
      </c>
      <c r="AU48">
        <f t="shared" si="10"/>
        <v>304.06345024108884</v>
      </c>
      <c r="AV48">
        <f t="shared" si="11"/>
        <v>304.94404449462888</v>
      </c>
      <c r="AW48">
        <f t="shared" si="12"/>
        <v>18.314755450008306</v>
      </c>
      <c r="AX48">
        <f t="shared" si="13"/>
        <v>-4.7762835535176358E-2</v>
      </c>
      <c r="AY48">
        <f t="shared" si="14"/>
        <v>4.4891630957646971</v>
      </c>
      <c r="AZ48">
        <f t="shared" si="15"/>
        <v>45.428010883514638</v>
      </c>
      <c r="BA48">
        <f t="shared" si="16"/>
        <v>18.537214222137685</v>
      </c>
      <c r="BB48">
        <f t="shared" si="17"/>
        <v>31.353747367858887</v>
      </c>
      <c r="BC48">
        <f t="shared" si="18"/>
        <v>4.6031752230755663</v>
      </c>
      <c r="BD48">
        <f t="shared" si="19"/>
        <v>4.9009398115214334E-2</v>
      </c>
      <c r="BE48">
        <f t="shared" si="20"/>
        <v>2.6573290276236365</v>
      </c>
      <c r="BF48">
        <f t="shared" si="21"/>
        <v>1.9458461954519297</v>
      </c>
      <c r="BG48">
        <f t="shared" si="22"/>
        <v>3.0677403839611102E-2</v>
      </c>
      <c r="BH48">
        <f t="shared" si="23"/>
        <v>35.84222283874557</v>
      </c>
      <c r="BI48">
        <f t="shared" si="24"/>
        <v>0.72815252090861171</v>
      </c>
      <c r="BJ48">
        <f t="shared" si="25"/>
        <v>58.110149831711247</v>
      </c>
      <c r="BK48">
        <f t="shared" si="26"/>
        <v>497.02704110026775</v>
      </c>
      <c r="BL48">
        <f t="shared" si="27"/>
        <v>4.3824394777187024E-3</v>
      </c>
    </row>
    <row r="49" spans="1:64" x14ac:dyDescent="0.2">
      <c r="A49" s="1">
        <v>35</v>
      </c>
      <c r="B49" s="1" t="s">
        <v>155</v>
      </c>
      <c r="C49" s="1" t="s">
        <v>89</v>
      </c>
      <c r="D49" s="1" t="s">
        <v>156</v>
      </c>
      <c r="E49" s="1" t="s">
        <v>152</v>
      </c>
      <c r="F49" s="1" t="s">
        <v>85</v>
      </c>
      <c r="G49" s="1">
        <v>6632.5000389041379</v>
      </c>
      <c r="H49" s="1">
        <v>0</v>
      </c>
      <c r="I49">
        <f t="shared" si="0"/>
        <v>1.9660630023548034</v>
      </c>
      <c r="J49">
        <f t="shared" si="1"/>
        <v>2.967615908581123E-2</v>
      </c>
      <c r="K49">
        <f t="shared" si="2"/>
        <v>378.58034290814516</v>
      </c>
      <c r="L49">
        <f t="shared" si="3"/>
        <v>0.58491256045153794</v>
      </c>
      <c r="M49">
        <f t="shared" si="4"/>
        <v>1.8890478515706084</v>
      </c>
      <c r="N49">
        <f t="shared" si="5"/>
        <v>31.064798355102539</v>
      </c>
      <c r="O49" s="1">
        <v>2</v>
      </c>
      <c r="P49">
        <f t="shared" si="6"/>
        <v>4.644859790802002</v>
      </c>
      <c r="Q49" s="1">
        <v>0</v>
      </c>
      <c r="R49">
        <f t="shared" si="7"/>
        <v>4.644859790802002</v>
      </c>
      <c r="S49" s="1">
        <v>31.827585220336914</v>
      </c>
      <c r="T49" s="1">
        <v>31.064798355102539</v>
      </c>
      <c r="U49" s="1">
        <v>31.934785842895508</v>
      </c>
      <c r="V49" s="1">
        <v>499.97879028320312</v>
      </c>
      <c r="W49" s="1">
        <v>499.07565307617188</v>
      </c>
      <c r="X49" s="1">
        <v>26.478229522705078</v>
      </c>
      <c r="Y49" s="1">
        <v>26.7059326171875</v>
      </c>
      <c r="Z49" s="1">
        <v>55.333053588867188</v>
      </c>
      <c r="AA49" s="1">
        <v>55.808902740478516</v>
      </c>
      <c r="AB49" s="1">
        <v>500.030029296875</v>
      </c>
      <c r="AC49" s="1">
        <v>113.43895721435547</v>
      </c>
      <c r="AD49" s="1">
        <v>5.9284749440848827E-3</v>
      </c>
      <c r="AE49" s="1">
        <v>98.817939758300781</v>
      </c>
      <c r="AF49" s="1">
        <v>-2.0752780437469482</v>
      </c>
      <c r="AG49" s="1">
        <v>0.22545987367630005</v>
      </c>
      <c r="AH49" s="1">
        <v>1.7394404858350754E-2</v>
      </c>
      <c r="AI49" s="1">
        <v>3.338782349601388E-3</v>
      </c>
      <c r="AJ49" s="1">
        <v>2.3482544347643852E-2</v>
      </c>
      <c r="AK49" s="1">
        <v>1.1332853464409709E-3</v>
      </c>
      <c r="AL49" s="1">
        <v>0.75</v>
      </c>
      <c r="AM49" s="1">
        <v>-1.355140209197998</v>
      </c>
      <c r="AN49" s="1">
        <v>7.355140209197998</v>
      </c>
      <c r="AO49" s="1">
        <v>1</v>
      </c>
      <c r="AP49" s="1">
        <v>0</v>
      </c>
      <c r="AQ49" s="1">
        <v>0.15999999642372131</v>
      </c>
      <c r="AR49" s="1">
        <v>111115</v>
      </c>
      <c r="AS49">
        <f t="shared" si="8"/>
        <v>2.5001501464843749</v>
      </c>
      <c r="AT49">
        <f t="shared" si="9"/>
        <v>5.8491256045153798E-4</v>
      </c>
      <c r="AU49">
        <f t="shared" si="10"/>
        <v>304.21479835510252</v>
      </c>
      <c r="AV49">
        <f t="shared" si="11"/>
        <v>304.97758522033689</v>
      </c>
      <c r="AW49">
        <f t="shared" si="12"/>
        <v>18.15023274860755</v>
      </c>
      <c r="AX49">
        <f t="shared" si="13"/>
        <v>6.2644126893531479E-3</v>
      </c>
      <c r="AY49">
        <f t="shared" si="14"/>
        <v>4.5280730921250827</v>
      </c>
      <c r="AZ49">
        <f t="shared" si="15"/>
        <v>45.822379045751369</v>
      </c>
      <c r="BA49">
        <f t="shared" si="16"/>
        <v>19.116446428563869</v>
      </c>
      <c r="BB49">
        <f t="shared" si="17"/>
        <v>31.446191787719727</v>
      </c>
      <c r="BC49">
        <f t="shared" si="18"/>
        <v>4.6274308300846094</v>
      </c>
      <c r="BD49">
        <f t="shared" si="19"/>
        <v>2.9487760830342144E-2</v>
      </c>
      <c r="BE49">
        <f t="shared" si="20"/>
        <v>2.6390252405544743</v>
      </c>
      <c r="BF49">
        <f t="shared" si="21"/>
        <v>1.9884055895301351</v>
      </c>
      <c r="BG49">
        <f t="shared" si="22"/>
        <v>1.8446684830792863E-2</v>
      </c>
      <c r="BH49">
        <f t="shared" si="23"/>
        <v>37.410529519173942</v>
      </c>
      <c r="BI49">
        <f t="shared" si="24"/>
        <v>0.75856303663517721</v>
      </c>
      <c r="BJ49">
        <f t="shared" si="25"/>
        <v>56.986416703343302</v>
      </c>
      <c r="BK49">
        <f t="shared" si="26"/>
        <v>498.50422892717279</v>
      </c>
      <c r="BL49">
        <f t="shared" si="27"/>
        <v>2.2475012049212721E-3</v>
      </c>
    </row>
    <row r="50" spans="1:64" x14ac:dyDescent="0.2">
      <c r="A50" s="1">
        <v>36</v>
      </c>
      <c r="B50" s="1" t="s">
        <v>157</v>
      </c>
      <c r="C50" s="1" t="s">
        <v>92</v>
      </c>
      <c r="D50" s="1" t="s">
        <v>158</v>
      </c>
      <c r="E50" s="1" t="s">
        <v>152</v>
      </c>
      <c r="F50" s="1" t="s">
        <v>85</v>
      </c>
      <c r="G50" s="1">
        <v>6832.0000389385968</v>
      </c>
      <c r="H50" s="1">
        <v>0</v>
      </c>
      <c r="I50">
        <f t="shared" si="0"/>
        <v>2.5272726080110397</v>
      </c>
      <c r="J50">
        <f t="shared" si="1"/>
        <v>3.2126869363649557E-2</v>
      </c>
      <c r="K50">
        <f t="shared" si="2"/>
        <v>358.50285066519257</v>
      </c>
      <c r="L50">
        <f t="shared" si="3"/>
        <v>0.64129007282792827</v>
      </c>
      <c r="M50">
        <f t="shared" si="4"/>
        <v>1.9133131626700557</v>
      </c>
      <c r="N50">
        <f t="shared" si="5"/>
        <v>31.273529052734375</v>
      </c>
      <c r="O50" s="1">
        <v>2</v>
      </c>
      <c r="P50">
        <f t="shared" si="6"/>
        <v>4.644859790802002</v>
      </c>
      <c r="Q50" s="1">
        <v>0</v>
      </c>
      <c r="R50">
        <f t="shared" si="7"/>
        <v>4.644859790802002</v>
      </c>
      <c r="S50" s="1">
        <v>31.994489669799805</v>
      </c>
      <c r="T50" s="1">
        <v>31.273529052734375</v>
      </c>
      <c r="U50" s="1">
        <v>32.073234558105469</v>
      </c>
      <c r="V50" s="1">
        <v>500.0244140625</v>
      </c>
      <c r="W50" s="1">
        <v>498.88555908203125</v>
      </c>
      <c r="X50" s="1">
        <v>26.758459091186523</v>
      </c>
      <c r="Y50" s="1">
        <v>27.008041381835938</v>
      </c>
      <c r="Z50" s="1">
        <v>55.393077850341797</v>
      </c>
      <c r="AA50" s="1">
        <v>55.909744262695312</v>
      </c>
      <c r="AB50" s="1">
        <v>500.01150512695312</v>
      </c>
      <c r="AC50" s="1">
        <v>113.62779235839844</v>
      </c>
      <c r="AD50" s="1">
        <v>1.6962617635726929E-2</v>
      </c>
      <c r="AE50" s="1">
        <v>98.818870544433594</v>
      </c>
      <c r="AF50" s="1">
        <v>-2.0634386539459229</v>
      </c>
      <c r="AG50" s="1">
        <v>0.21353150904178619</v>
      </c>
      <c r="AH50" s="1">
        <v>0.13189132511615753</v>
      </c>
      <c r="AI50" s="1">
        <v>1.3800122542306781E-3</v>
      </c>
      <c r="AJ50" s="1">
        <v>0.17047110199928284</v>
      </c>
      <c r="AK50" s="1">
        <v>1.1727852979674935E-3</v>
      </c>
      <c r="AL50" s="1">
        <v>0.75</v>
      </c>
      <c r="AM50" s="1">
        <v>-1.355140209197998</v>
      </c>
      <c r="AN50" s="1">
        <v>7.355140209197998</v>
      </c>
      <c r="AO50" s="1">
        <v>1</v>
      </c>
      <c r="AP50" s="1">
        <v>0</v>
      </c>
      <c r="AQ50" s="1">
        <v>0.15999999642372131</v>
      </c>
      <c r="AR50" s="1">
        <v>111115</v>
      </c>
      <c r="AS50">
        <f t="shared" si="8"/>
        <v>2.5000575256347655</v>
      </c>
      <c r="AT50">
        <f t="shared" si="9"/>
        <v>6.4129007282792824E-4</v>
      </c>
      <c r="AU50">
        <f t="shared" si="10"/>
        <v>304.42352905273435</v>
      </c>
      <c r="AV50">
        <f t="shared" si="11"/>
        <v>305.14448966979978</v>
      </c>
      <c r="AW50">
        <f t="shared" si="12"/>
        <v>18.180446370979098</v>
      </c>
      <c r="AX50">
        <f t="shared" si="13"/>
        <v>-4.9679684901706269E-3</v>
      </c>
      <c r="AY50">
        <f t="shared" si="14"/>
        <v>4.5822173076404065</v>
      </c>
      <c r="AZ50">
        <f t="shared" si="15"/>
        <v>46.369861165130665</v>
      </c>
      <c r="BA50">
        <f t="shared" si="16"/>
        <v>19.361819783294727</v>
      </c>
      <c r="BB50">
        <f t="shared" si="17"/>
        <v>31.63400936126709</v>
      </c>
      <c r="BC50">
        <f t="shared" si="18"/>
        <v>4.6770534763675409</v>
      </c>
      <c r="BD50">
        <f t="shared" si="19"/>
        <v>3.1906185446823408E-2</v>
      </c>
      <c r="BE50">
        <f t="shared" si="20"/>
        <v>2.6689041449703508</v>
      </c>
      <c r="BF50">
        <f t="shared" si="21"/>
        <v>2.0081493313971901</v>
      </c>
      <c r="BG50">
        <f t="shared" si="22"/>
        <v>1.9961076242772005E-2</v>
      </c>
      <c r="BH50">
        <f t="shared" si="23"/>
        <v>35.426846789694075</v>
      </c>
      <c r="BI50">
        <f t="shared" si="24"/>
        <v>0.7186073922942402</v>
      </c>
      <c r="BJ50">
        <f t="shared" si="25"/>
        <v>56.952264145588927</v>
      </c>
      <c r="BK50">
        <f t="shared" si="26"/>
        <v>498.15102280440857</v>
      </c>
      <c r="BL50">
        <f t="shared" si="27"/>
        <v>2.8893626741758115E-3</v>
      </c>
    </row>
    <row r="51" spans="1:64" x14ac:dyDescent="0.2">
      <c r="A51" s="1">
        <v>37</v>
      </c>
      <c r="B51" s="1" t="s">
        <v>159</v>
      </c>
      <c r="C51" s="1" t="s">
        <v>92</v>
      </c>
      <c r="D51" s="1" t="s">
        <v>160</v>
      </c>
      <c r="E51" s="1" t="s">
        <v>152</v>
      </c>
      <c r="F51" s="1" t="s">
        <v>85</v>
      </c>
      <c r="G51" s="1">
        <v>7156.0000389385968</v>
      </c>
      <c r="H51" s="1">
        <v>0</v>
      </c>
      <c r="I51">
        <f t="shared" si="0"/>
        <v>2.2772471540263997</v>
      </c>
      <c r="J51">
        <f t="shared" si="1"/>
        <v>3.4941709890332601E-2</v>
      </c>
      <c r="K51">
        <f t="shared" si="2"/>
        <v>380.8365517254951</v>
      </c>
      <c r="L51">
        <f t="shared" si="3"/>
        <v>0.64871950411550494</v>
      </c>
      <c r="M51">
        <f t="shared" si="4"/>
        <v>1.7819169444030551</v>
      </c>
      <c r="N51">
        <f t="shared" si="5"/>
        <v>30.743398666381836</v>
      </c>
      <c r="O51" s="1">
        <v>2</v>
      </c>
      <c r="P51">
        <f t="shared" si="6"/>
        <v>4.644859790802002</v>
      </c>
      <c r="Q51" s="1">
        <v>0</v>
      </c>
      <c r="R51">
        <f t="shared" si="7"/>
        <v>4.644859790802002</v>
      </c>
      <c r="S51" s="1">
        <v>31.534456253051758</v>
      </c>
      <c r="T51" s="1">
        <v>30.743398666381836</v>
      </c>
      <c r="U51" s="1">
        <v>31.658313751220703</v>
      </c>
      <c r="V51" s="1">
        <v>499.97604370117188</v>
      </c>
      <c r="W51" s="1">
        <v>498.93569946289062</v>
      </c>
      <c r="X51" s="1">
        <v>26.70521354675293</v>
      </c>
      <c r="Y51" s="1">
        <v>26.957700729370117</v>
      </c>
      <c r="Z51" s="1">
        <v>56.742626190185547</v>
      </c>
      <c r="AA51" s="1">
        <v>57.279098510742188</v>
      </c>
      <c r="AB51" s="1">
        <v>500.0107421875</v>
      </c>
      <c r="AC51" s="1">
        <v>114.25213623046875</v>
      </c>
      <c r="AD51" s="1">
        <v>6.741882860660553E-2</v>
      </c>
      <c r="AE51" s="1">
        <v>98.816864013671875</v>
      </c>
      <c r="AF51" s="1">
        <v>-2.0975100994110107</v>
      </c>
      <c r="AG51" s="1">
        <v>0.21289350092411041</v>
      </c>
      <c r="AH51" s="1">
        <v>3.9866726845502853E-2</v>
      </c>
      <c r="AI51" s="1">
        <v>1.4090701006352901E-3</v>
      </c>
      <c r="AJ51" s="1">
        <v>2.0629441365599632E-2</v>
      </c>
      <c r="AK51" s="1">
        <v>8.7562634143978357E-4</v>
      </c>
      <c r="AL51" s="1">
        <v>0.75</v>
      </c>
      <c r="AM51" s="1">
        <v>-1.355140209197998</v>
      </c>
      <c r="AN51" s="1">
        <v>7.355140209197998</v>
      </c>
      <c r="AO51" s="1">
        <v>1</v>
      </c>
      <c r="AP51" s="1">
        <v>0</v>
      </c>
      <c r="AQ51" s="1">
        <v>0.15999999642372131</v>
      </c>
      <c r="AR51" s="1">
        <v>111115</v>
      </c>
      <c r="AS51">
        <f t="shared" si="8"/>
        <v>2.5000537109374998</v>
      </c>
      <c r="AT51">
        <f t="shared" si="9"/>
        <v>6.4871950411550495E-4</v>
      </c>
      <c r="AU51">
        <f t="shared" si="10"/>
        <v>303.89339866638181</v>
      </c>
      <c r="AV51">
        <f t="shared" si="11"/>
        <v>304.68445625305174</v>
      </c>
      <c r="AW51">
        <f t="shared" si="12"/>
        <v>18.28034138827752</v>
      </c>
      <c r="AX51">
        <f t="shared" si="13"/>
        <v>-2.7577437837608132E-3</v>
      </c>
      <c r="AY51">
        <f t="shared" si="14"/>
        <v>4.4457923914984852</v>
      </c>
      <c r="AZ51">
        <f t="shared" si="15"/>
        <v>44.990219390926882</v>
      </c>
      <c r="BA51">
        <f t="shared" si="16"/>
        <v>18.032518661556765</v>
      </c>
      <c r="BB51">
        <f t="shared" si="17"/>
        <v>31.138927459716797</v>
      </c>
      <c r="BC51">
        <f t="shared" si="18"/>
        <v>4.5472378365107211</v>
      </c>
      <c r="BD51">
        <f t="shared" si="19"/>
        <v>3.4680817822607179E-2</v>
      </c>
      <c r="BE51">
        <f t="shared" si="20"/>
        <v>2.66387544709543</v>
      </c>
      <c r="BF51">
        <f t="shared" si="21"/>
        <v>1.8833623894152911</v>
      </c>
      <c r="BG51">
        <f t="shared" si="22"/>
        <v>2.1698800646617344E-2</v>
      </c>
      <c r="BH51">
        <f t="shared" si="23"/>
        <v>37.633073743293963</v>
      </c>
      <c r="BI51">
        <f t="shared" si="24"/>
        <v>0.76329786009593925</v>
      </c>
      <c r="BJ51">
        <f t="shared" si="25"/>
        <v>58.733779838442857</v>
      </c>
      <c r="BK51">
        <f t="shared" si="26"/>
        <v>498.27383154945574</v>
      </c>
      <c r="BL51">
        <f t="shared" si="27"/>
        <v>2.6842937459988152E-3</v>
      </c>
    </row>
    <row r="52" spans="1:64" x14ac:dyDescent="0.2">
      <c r="A52" s="1">
        <v>38</v>
      </c>
      <c r="B52" s="1" t="s">
        <v>161</v>
      </c>
      <c r="C52" s="1" t="s">
        <v>89</v>
      </c>
      <c r="D52" s="1" t="s">
        <v>162</v>
      </c>
      <c r="E52" s="1" t="s">
        <v>152</v>
      </c>
      <c r="F52" s="1" t="s">
        <v>85</v>
      </c>
      <c r="G52" s="1">
        <v>7310.0000389385968</v>
      </c>
      <c r="H52" s="1">
        <v>0</v>
      </c>
      <c r="I52">
        <f t="shared" si="0"/>
        <v>3.4130656181807044</v>
      </c>
      <c r="J52">
        <f t="shared" si="1"/>
        <v>5.2132210722480733E-2</v>
      </c>
      <c r="K52">
        <f t="shared" si="2"/>
        <v>379.55215697454162</v>
      </c>
      <c r="L52">
        <f t="shared" si="3"/>
        <v>0.95798661790257611</v>
      </c>
      <c r="M52">
        <f t="shared" si="4"/>
        <v>1.7699016676383619</v>
      </c>
      <c r="N52">
        <f t="shared" si="5"/>
        <v>30.775714874267578</v>
      </c>
      <c r="O52" s="1">
        <v>2</v>
      </c>
      <c r="P52">
        <f t="shared" si="6"/>
        <v>4.644859790802002</v>
      </c>
      <c r="Q52" s="1">
        <v>0</v>
      </c>
      <c r="R52">
        <f t="shared" si="7"/>
        <v>4.644859790802002</v>
      </c>
      <c r="S52" s="1">
        <v>31.567594528198242</v>
      </c>
      <c r="T52" s="1">
        <v>30.775714874267578</v>
      </c>
      <c r="U52" s="1">
        <v>31.664619445800781</v>
      </c>
      <c r="V52" s="1">
        <v>499.89584350585938</v>
      </c>
      <c r="W52" s="1">
        <v>498.3397216796875</v>
      </c>
      <c r="X52" s="1">
        <v>26.790027618408203</v>
      </c>
      <c r="Y52" s="1">
        <v>27.162797927856445</v>
      </c>
      <c r="Z52" s="1">
        <v>56.815017700195312</v>
      </c>
      <c r="AA52" s="1">
        <v>57.605571746826172</v>
      </c>
      <c r="AB52" s="1">
        <v>500.02105712890625</v>
      </c>
      <c r="AC52" s="1">
        <v>114.11981964111328</v>
      </c>
      <c r="AD52" s="1">
        <v>5.0455432385206223E-2</v>
      </c>
      <c r="AE52" s="1">
        <v>98.815467834472656</v>
      </c>
      <c r="AF52" s="1">
        <v>-2.0285189151763916</v>
      </c>
      <c r="AG52" s="1">
        <v>0.21454936265945435</v>
      </c>
      <c r="AH52" s="1">
        <v>2.9065670445561409E-2</v>
      </c>
      <c r="AI52" s="1">
        <v>1.2894637184217572E-3</v>
      </c>
      <c r="AJ52" s="1">
        <v>2.0203258842229843E-2</v>
      </c>
      <c r="AK52" s="1">
        <v>1.206926885060966E-3</v>
      </c>
      <c r="AL52" s="1">
        <v>0.75</v>
      </c>
      <c r="AM52" s="1">
        <v>-1.355140209197998</v>
      </c>
      <c r="AN52" s="1">
        <v>7.355140209197998</v>
      </c>
      <c r="AO52" s="1">
        <v>1</v>
      </c>
      <c r="AP52" s="1">
        <v>0</v>
      </c>
      <c r="AQ52" s="1">
        <v>0.15999999642372131</v>
      </c>
      <c r="AR52" s="1">
        <v>111115</v>
      </c>
      <c r="AS52">
        <f t="shared" si="8"/>
        <v>2.5001052856445312</v>
      </c>
      <c r="AT52">
        <f t="shared" si="9"/>
        <v>9.5798661790257608E-4</v>
      </c>
      <c r="AU52">
        <f t="shared" si="10"/>
        <v>303.92571487426756</v>
      </c>
      <c r="AV52">
        <f t="shared" si="11"/>
        <v>304.71759452819822</v>
      </c>
      <c r="AW52">
        <f t="shared" si="12"/>
        <v>18.259170734453846</v>
      </c>
      <c r="AX52">
        <f t="shared" si="13"/>
        <v>-5.4743154724437013E-2</v>
      </c>
      <c r="AY52">
        <f t="shared" si="14"/>
        <v>4.4540062525727411</v>
      </c>
      <c r="AZ52">
        <f t="shared" si="15"/>
        <v>45.073978296937447</v>
      </c>
      <c r="BA52">
        <f t="shared" si="16"/>
        <v>17.911180369081002</v>
      </c>
      <c r="BB52">
        <f t="shared" si="17"/>
        <v>31.17165470123291</v>
      </c>
      <c r="BC52">
        <f t="shared" si="18"/>
        <v>4.5557213297909422</v>
      </c>
      <c r="BD52">
        <f t="shared" si="19"/>
        <v>5.1553592024826782E-2</v>
      </c>
      <c r="BE52">
        <f t="shared" si="20"/>
        <v>2.6841045849343792</v>
      </c>
      <c r="BF52">
        <f t="shared" si="21"/>
        <v>1.871616744856563</v>
      </c>
      <c r="BG52">
        <f t="shared" si="22"/>
        <v>3.2272485453796698E-2</v>
      </c>
      <c r="BH52">
        <f t="shared" si="23"/>
        <v>37.505623959022529</v>
      </c>
      <c r="BI52">
        <f t="shared" si="24"/>
        <v>0.76163336066255283</v>
      </c>
      <c r="BJ52">
        <f t="shared" si="25"/>
        <v>59.231248750038823</v>
      </c>
      <c r="BK52">
        <f t="shared" si="26"/>
        <v>497.34773509837709</v>
      </c>
      <c r="BL52">
        <f t="shared" si="27"/>
        <v>4.0647644367110339E-3</v>
      </c>
    </row>
    <row r="53" spans="1:64" x14ac:dyDescent="0.2">
      <c r="A53" s="1">
        <v>39</v>
      </c>
      <c r="B53" s="1" t="s">
        <v>163</v>
      </c>
      <c r="C53" s="1" t="s">
        <v>92</v>
      </c>
      <c r="D53" s="1" t="s">
        <v>164</v>
      </c>
      <c r="E53" s="1" t="s">
        <v>165</v>
      </c>
      <c r="F53" s="1" t="s">
        <v>85</v>
      </c>
      <c r="G53" s="1">
        <v>7429.5000389041379</v>
      </c>
      <c r="H53" s="1">
        <v>0</v>
      </c>
      <c r="I53">
        <f t="shared" si="0"/>
        <v>2.596712520010811</v>
      </c>
      <c r="J53">
        <f t="shared" si="1"/>
        <v>4.2035301903569314E-2</v>
      </c>
      <c r="K53">
        <f t="shared" si="2"/>
        <v>385.81433186800501</v>
      </c>
      <c r="L53">
        <f t="shared" si="3"/>
        <v>0.78351280476147145</v>
      </c>
      <c r="M53">
        <f t="shared" si="4"/>
        <v>1.7911627709395157</v>
      </c>
      <c r="N53">
        <f t="shared" si="5"/>
        <v>30.862030029296875</v>
      </c>
      <c r="O53" s="1">
        <v>2</v>
      </c>
      <c r="P53">
        <f t="shared" si="6"/>
        <v>4.644859790802002</v>
      </c>
      <c r="Q53" s="1">
        <v>0</v>
      </c>
      <c r="R53">
        <f t="shared" si="7"/>
        <v>4.644859790802002</v>
      </c>
      <c r="S53" s="1">
        <v>31.632804870605469</v>
      </c>
      <c r="T53" s="1">
        <v>30.862030029296875</v>
      </c>
      <c r="U53" s="1">
        <v>31.714082717895508</v>
      </c>
      <c r="V53" s="1">
        <v>499.90631103515625</v>
      </c>
      <c r="W53" s="1">
        <v>498.71136474609375</v>
      </c>
      <c r="X53" s="1">
        <v>26.865810394287109</v>
      </c>
      <c r="Y53" s="1">
        <v>27.170690536499023</v>
      </c>
      <c r="Z53" s="1">
        <v>56.764415740966797</v>
      </c>
      <c r="AA53" s="1">
        <v>57.408592224121094</v>
      </c>
      <c r="AB53" s="1">
        <v>500.01565551757812</v>
      </c>
      <c r="AC53" s="1">
        <v>113.77614593505859</v>
      </c>
      <c r="AD53" s="1">
        <v>8.5243796929717064E-3</v>
      </c>
      <c r="AE53" s="1">
        <v>98.814094543457031</v>
      </c>
      <c r="AF53" s="1">
        <v>-2.1116838455200195</v>
      </c>
      <c r="AG53" s="1">
        <v>0.21264734864234924</v>
      </c>
      <c r="AH53" s="1">
        <v>5.4574951529502869E-2</v>
      </c>
      <c r="AI53" s="1">
        <v>2.8667920269072056E-3</v>
      </c>
      <c r="AJ53" s="1">
        <v>7.3990568518638611E-2</v>
      </c>
      <c r="AK53" s="1">
        <v>1.1276846053078771E-3</v>
      </c>
      <c r="AL53" s="1">
        <v>0.5</v>
      </c>
      <c r="AM53" s="1">
        <v>-1.355140209197998</v>
      </c>
      <c r="AN53" s="1">
        <v>7.355140209197998</v>
      </c>
      <c r="AO53" s="1">
        <v>1</v>
      </c>
      <c r="AP53" s="1">
        <v>0</v>
      </c>
      <c r="AQ53" s="1">
        <v>0.15999999642372131</v>
      </c>
      <c r="AR53" s="1">
        <v>111115</v>
      </c>
      <c r="AS53">
        <f t="shared" si="8"/>
        <v>2.5000782775878903</v>
      </c>
      <c r="AT53">
        <f t="shared" si="9"/>
        <v>7.8351280476147143E-4</v>
      </c>
      <c r="AU53">
        <f t="shared" si="10"/>
        <v>304.01203002929685</v>
      </c>
      <c r="AV53">
        <f t="shared" si="11"/>
        <v>304.78280487060545</v>
      </c>
      <c r="AW53">
        <f t="shared" si="12"/>
        <v>18.204182942714169</v>
      </c>
      <c r="AX53">
        <f t="shared" si="13"/>
        <v>-2.6591004454922872E-2</v>
      </c>
      <c r="AY53">
        <f t="shared" si="14"/>
        <v>4.4760099544241436</v>
      </c>
      <c r="AZ53">
        <f t="shared" si="15"/>
        <v>45.297282488943502</v>
      </c>
      <c r="BA53">
        <f t="shared" si="16"/>
        <v>18.126591952444478</v>
      </c>
      <c r="BB53">
        <f t="shared" si="17"/>
        <v>31.247417449951172</v>
      </c>
      <c r="BC53">
        <f t="shared" si="18"/>
        <v>4.5754133161946315</v>
      </c>
      <c r="BD53">
        <f t="shared" si="19"/>
        <v>4.1658300376721781E-2</v>
      </c>
      <c r="BE53">
        <f t="shared" si="20"/>
        <v>2.6848471834846279</v>
      </c>
      <c r="BF53">
        <f t="shared" si="21"/>
        <v>1.8905661327100036</v>
      </c>
      <c r="BG53">
        <f t="shared" si="22"/>
        <v>2.6070048518528375E-2</v>
      </c>
      <c r="BH53">
        <f t="shared" si="23"/>
        <v>38.12389386542575</v>
      </c>
      <c r="BI53">
        <f t="shared" si="24"/>
        <v>0.77362249818476181</v>
      </c>
      <c r="BJ53">
        <f t="shared" si="25"/>
        <v>58.850953215757016</v>
      </c>
      <c r="BK53">
        <f t="shared" si="26"/>
        <v>497.95664618409182</v>
      </c>
      <c r="BL53">
        <f t="shared" si="27"/>
        <v>3.0689219272601173E-3</v>
      </c>
    </row>
    <row r="54" spans="1:64" x14ac:dyDescent="0.2">
      <c r="A54" s="1">
        <v>40</v>
      </c>
      <c r="B54" s="1" t="s">
        <v>166</v>
      </c>
      <c r="C54" s="1" t="s">
        <v>89</v>
      </c>
      <c r="D54" s="1" t="s">
        <v>167</v>
      </c>
      <c r="E54" s="1" t="s">
        <v>165</v>
      </c>
      <c r="F54" s="1" t="s">
        <v>85</v>
      </c>
      <c r="G54" s="1">
        <v>7575.5000389041379</v>
      </c>
      <c r="H54" s="1">
        <v>0</v>
      </c>
      <c r="I54">
        <f t="shared" si="0"/>
        <v>0.72945952390275848</v>
      </c>
      <c r="J54">
        <f t="shared" si="1"/>
        <v>1.4145481776563733E-2</v>
      </c>
      <c r="K54">
        <f t="shared" si="2"/>
        <v>402.81263329079792</v>
      </c>
      <c r="L54">
        <f t="shared" si="3"/>
        <v>0.27374539652594015</v>
      </c>
      <c r="M54">
        <f t="shared" si="4"/>
        <v>1.8482366825771996</v>
      </c>
      <c r="N54">
        <f t="shared" si="5"/>
        <v>31.037490844726562</v>
      </c>
      <c r="O54" s="1">
        <v>2</v>
      </c>
      <c r="P54">
        <f t="shared" si="6"/>
        <v>4.644859790802002</v>
      </c>
      <c r="Q54" s="1">
        <v>0</v>
      </c>
      <c r="R54">
        <f t="shared" si="7"/>
        <v>4.644859790802002</v>
      </c>
      <c r="S54" s="1">
        <v>31.734542846679688</v>
      </c>
      <c r="T54" s="1">
        <v>31.037490844726562</v>
      </c>
      <c r="U54" s="1">
        <v>31.805837631225586</v>
      </c>
      <c r="V54" s="1">
        <v>499.89010620117188</v>
      </c>
      <c r="W54" s="1">
        <v>499.54364013671875</v>
      </c>
      <c r="X54" s="1">
        <v>26.942628860473633</v>
      </c>
      <c r="Y54" s="1">
        <v>27.049160003662109</v>
      </c>
      <c r="Z54" s="1">
        <v>56.598175048828125</v>
      </c>
      <c r="AA54" s="1">
        <v>56.821964263916016</v>
      </c>
      <c r="AB54" s="1">
        <v>500.02432250976562</v>
      </c>
      <c r="AC54" s="1">
        <v>113.54693603515625</v>
      </c>
      <c r="AD54" s="1">
        <v>7.7023706398904324E-3</v>
      </c>
      <c r="AE54" s="1">
        <v>98.812469482421875</v>
      </c>
      <c r="AF54" s="1">
        <v>-2.1237611770629883</v>
      </c>
      <c r="AG54" s="1">
        <v>0.21943312883377075</v>
      </c>
      <c r="AH54" s="1">
        <v>2.5023926049470901E-2</v>
      </c>
      <c r="AI54" s="1">
        <v>2.0187979098409414E-3</v>
      </c>
      <c r="AJ54" s="1">
        <v>2.3786665871739388E-2</v>
      </c>
      <c r="AK54" s="1">
        <v>1.7018058570101857E-3</v>
      </c>
      <c r="AL54" s="1">
        <v>0.75</v>
      </c>
      <c r="AM54" s="1">
        <v>-1.355140209197998</v>
      </c>
      <c r="AN54" s="1">
        <v>7.355140209197998</v>
      </c>
      <c r="AO54" s="1">
        <v>1</v>
      </c>
      <c r="AP54" s="1">
        <v>0</v>
      </c>
      <c r="AQ54" s="1">
        <v>0.15999999642372131</v>
      </c>
      <c r="AR54" s="1">
        <v>111115</v>
      </c>
      <c r="AS54">
        <f t="shared" si="8"/>
        <v>2.5001216125488277</v>
      </c>
      <c r="AT54">
        <f t="shared" si="9"/>
        <v>2.7374539652594016E-4</v>
      </c>
      <c r="AU54">
        <f t="shared" si="10"/>
        <v>304.18749084472654</v>
      </c>
      <c r="AV54">
        <f t="shared" si="11"/>
        <v>304.88454284667966</v>
      </c>
      <c r="AW54">
        <f t="shared" si="12"/>
        <v>18.167509359549513</v>
      </c>
      <c r="AX54">
        <f t="shared" si="13"/>
        <v>5.5529671993214909E-2</v>
      </c>
      <c r="AY54">
        <f t="shared" si="14"/>
        <v>4.5210309799642081</v>
      </c>
      <c r="AZ54">
        <f t="shared" si="15"/>
        <v>45.753648336543918</v>
      </c>
      <c r="BA54">
        <f t="shared" si="16"/>
        <v>18.704488332881809</v>
      </c>
      <c r="BB54">
        <f t="shared" si="17"/>
        <v>31.386016845703125</v>
      </c>
      <c r="BC54">
        <f t="shared" si="18"/>
        <v>4.6116294932967632</v>
      </c>
      <c r="BD54">
        <f t="shared" si="19"/>
        <v>1.4102533841761257E-2</v>
      </c>
      <c r="BE54">
        <f t="shared" si="20"/>
        <v>2.6727942973870085</v>
      </c>
      <c r="BF54">
        <f t="shared" si="21"/>
        <v>1.9388351959097547</v>
      </c>
      <c r="BG54">
        <f t="shared" si="22"/>
        <v>8.8179322189829001E-3</v>
      </c>
      <c r="BH54">
        <f t="shared" si="23"/>
        <v>39.802911034180966</v>
      </c>
      <c r="BI54">
        <f t="shared" si="24"/>
        <v>0.80636124839974588</v>
      </c>
      <c r="BJ54">
        <f t="shared" si="25"/>
        <v>57.703605204119278</v>
      </c>
      <c r="BK54">
        <f t="shared" si="26"/>
        <v>499.33162720164182</v>
      </c>
      <c r="BL54">
        <f t="shared" si="27"/>
        <v>8.429757316908682E-4</v>
      </c>
    </row>
    <row r="55" spans="1:64" x14ac:dyDescent="0.2">
      <c r="A55" s="1">
        <v>41</v>
      </c>
      <c r="B55" s="1" t="s">
        <v>168</v>
      </c>
      <c r="C55" s="1" t="s">
        <v>89</v>
      </c>
      <c r="D55" s="1" t="s">
        <v>164</v>
      </c>
      <c r="E55" s="1" t="s">
        <v>165</v>
      </c>
      <c r="F55" s="1" t="s">
        <v>85</v>
      </c>
      <c r="G55" s="1">
        <v>7711.5000389041379</v>
      </c>
      <c r="H55" s="1">
        <v>0</v>
      </c>
      <c r="I55">
        <f t="shared" si="0"/>
        <v>4.0170929182402411</v>
      </c>
      <c r="J55">
        <f t="shared" si="1"/>
        <v>4.635609699299327E-2</v>
      </c>
      <c r="K55">
        <f t="shared" si="2"/>
        <v>345.75062115486497</v>
      </c>
      <c r="L55">
        <f t="shared" si="3"/>
        <v>0.86187212093583199</v>
      </c>
      <c r="M55">
        <f t="shared" si="4"/>
        <v>1.7881840677887544</v>
      </c>
      <c r="N55">
        <f t="shared" si="5"/>
        <v>30.872467041015625</v>
      </c>
      <c r="O55" s="1">
        <v>2</v>
      </c>
      <c r="P55">
        <f t="shared" si="6"/>
        <v>4.644859790802002</v>
      </c>
      <c r="Q55" s="1">
        <v>0</v>
      </c>
      <c r="R55">
        <f t="shared" si="7"/>
        <v>4.644859790802002</v>
      </c>
      <c r="S55" s="1">
        <v>31.713550567626953</v>
      </c>
      <c r="T55" s="1">
        <v>30.872467041015625</v>
      </c>
      <c r="U55" s="1">
        <v>31.817401885986328</v>
      </c>
      <c r="V55" s="1">
        <v>500.02658081054688</v>
      </c>
      <c r="W55" s="1">
        <v>498.24795532226562</v>
      </c>
      <c r="X55" s="1">
        <v>26.892950057983398</v>
      </c>
      <c r="Y55" s="1">
        <v>27.228315353393555</v>
      </c>
      <c r="Z55" s="1">
        <v>56.561031341552734</v>
      </c>
      <c r="AA55" s="1">
        <v>57.266368865966797</v>
      </c>
      <c r="AB55" s="1">
        <v>499.99496459960938</v>
      </c>
      <c r="AC55" s="1">
        <v>114.38282775878906</v>
      </c>
      <c r="AD55" s="1">
        <v>5.0846431404352188E-2</v>
      </c>
      <c r="AE55" s="1">
        <v>98.81231689453125</v>
      </c>
      <c r="AF55" s="1">
        <v>-2.0949692726135254</v>
      </c>
      <c r="AG55" s="1">
        <v>0.21291400492191315</v>
      </c>
      <c r="AH55" s="1">
        <v>5.5576901882886887E-2</v>
      </c>
      <c r="AI55" s="1">
        <v>6.302456371486187E-3</v>
      </c>
      <c r="AJ55" s="1">
        <v>9.2837534844875336E-2</v>
      </c>
      <c r="AK55" s="1">
        <v>8.0534880980849266E-3</v>
      </c>
      <c r="AL55" s="1">
        <v>0.75</v>
      </c>
      <c r="AM55" s="1">
        <v>-1.355140209197998</v>
      </c>
      <c r="AN55" s="1">
        <v>7.355140209197998</v>
      </c>
      <c r="AO55" s="1">
        <v>1</v>
      </c>
      <c r="AP55" s="1">
        <v>0</v>
      </c>
      <c r="AQ55" s="1">
        <v>0.15999999642372131</v>
      </c>
      <c r="AR55" s="1">
        <v>111115</v>
      </c>
      <c r="AS55">
        <f t="shared" si="8"/>
        <v>2.4999748229980465</v>
      </c>
      <c r="AT55">
        <f t="shared" si="9"/>
        <v>8.6187212093583195E-4</v>
      </c>
      <c r="AU55">
        <f t="shared" si="10"/>
        <v>304.0224670410156</v>
      </c>
      <c r="AV55">
        <f t="shared" si="11"/>
        <v>304.86355056762693</v>
      </c>
      <c r="AW55">
        <f t="shared" si="12"/>
        <v>18.301252032341381</v>
      </c>
      <c r="AX55">
        <f t="shared" si="13"/>
        <v>-3.6111748818123117E-2</v>
      </c>
      <c r="AY55">
        <f t="shared" si="14"/>
        <v>4.4786769929925088</v>
      </c>
      <c r="AZ55">
        <f t="shared" si="15"/>
        <v>45.325088346758321</v>
      </c>
      <c r="BA55">
        <f t="shared" si="16"/>
        <v>18.096772993364766</v>
      </c>
      <c r="BB55">
        <f t="shared" si="17"/>
        <v>31.293008804321289</v>
      </c>
      <c r="BC55">
        <f t="shared" si="18"/>
        <v>4.5872989518041578</v>
      </c>
      <c r="BD55">
        <f t="shared" si="19"/>
        <v>4.5898030730467491E-2</v>
      </c>
      <c r="BE55">
        <f t="shared" si="20"/>
        <v>2.6904929252037544</v>
      </c>
      <c r="BF55">
        <f t="shared" si="21"/>
        <v>1.8968060266004034</v>
      </c>
      <c r="BG55">
        <f t="shared" si="22"/>
        <v>2.8727074894429917E-2</v>
      </c>
      <c r="BH55">
        <f t="shared" si="23"/>
        <v>34.164419944035537</v>
      </c>
      <c r="BI55">
        <f t="shared" si="24"/>
        <v>0.69393284500532326</v>
      </c>
      <c r="BJ55">
        <f t="shared" si="25"/>
        <v>58.979843722665493</v>
      </c>
      <c r="BK55">
        <f t="shared" si="26"/>
        <v>497.08041191215807</v>
      </c>
      <c r="BL55">
        <f t="shared" si="27"/>
        <v>4.7663819949337397E-3</v>
      </c>
    </row>
    <row r="56" spans="1:64" x14ac:dyDescent="0.2">
      <c r="A56" s="1">
        <v>42</v>
      </c>
      <c r="B56" s="1" t="s">
        <v>169</v>
      </c>
      <c r="C56" s="1" t="s">
        <v>82</v>
      </c>
      <c r="D56" s="1" t="s">
        <v>170</v>
      </c>
      <c r="E56" s="1" t="s">
        <v>165</v>
      </c>
      <c r="F56" s="1" t="s">
        <v>85</v>
      </c>
      <c r="G56" s="1">
        <v>7845.5000389041379</v>
      </c>
      <c r="H56" s="1">
        <v>0</v>
      </c>
      <c r="I56">
        <f t="shared" si="0"/>
        <v>0.20411080842878457</v>
      </c>
      <c r="J56">
        <f t="shared" si="1"/>
        <v>4.0843220554361112E-2</v>
      </c>
      <c r="K56">
        <f t="shared" si="2"/>
        <v>477.30628366474684</v>
      </c>
      <c r="L56">
        <f t="shared" si="3"/>
        <v>0.74231480313462328</v>
      </c>
      <c r="M56">
        <f t="shared" si="4"/>
        <v>1.7467028097813708</v>
      </c>
      <c r="N56">
        <f t="shared" si="5"/>
        <v>30.624519348144531</v>
      </c>
      <c r="O56" s="1">
        <v>2</v>
      </c>
      <c r="P56">
        <f t="shared" si="6"/>
        <v>4.644859790802002</v>
      </c>
      <c r="Q56" s="1">
        <v>0</v>
      </c>
      <c r="R56">
        <f t="shared" si="7"/>
        <v>4.644859790802002</v>
      </c>
      <c r="S56" s="1">
        <v>31.500469207763672</v>
      </c>
      <c r="T56" s="1">
        <v>30.624519348144531</v>
      </c>
      <c r="U56" s="1">
        <v>31.652969360351562</v>
      </c>
      <c r="V56" s="1">
        <v>499.9044189453125</v>
      </c>
      <c r="W56" s="1">
        <v>499.67440795898438</v>
      </c>
      <c r="X56" s="1">
        <v>26.722208023071289</v>
      </c>
      <c r="Y56" s="1">
        <v>27.011114120483398</v>
      </c>
      <c r="Z56" s="1">
        <v>56.884906768798828</v>
      </c>
      <c r="AA56" s="1">
        <v>57.499912261962891</v>
      </c>
      <c r="AB56" s="1">
        <v>499.99917602539062</v>
      </c>
      <c r="AC56" s="1">
        <v>114.70556640625</v>
      </c>
      <c r="AD56" s="1">
        <v>4.4268097728490829E-2</v>
      </c>
      <c r="AE56" s="1">
        <v>98.810707092285156</v>
      </c>
      <c r="AF56" s="1">
        <v>-2.1927735805511475</v>
      </c>
      <c r="AG56" s="1">
        <v>0.21750614047050476</v>
      </c>
      <c r="AH56" s="1">
        <v>0.13694803416728973</v>
      </c>
      <c r="AI56" s="1">
        <v>8.0880662426352501E-3</v>
      </c>
      <c r="AJ56" s="1">
        <v>0.10604064911603928</v>
      </c>
      <c r="AK56" s="1">
        <v>7.1666068397462368E-3</v>
      </c>
      <c r="AL56" s="1">
        <v>0.5</v>
      </c>
      <c r="AM56" s="1">
        <v>-1.355140209197998</v>
      </c>
      <c r="AN56" s="1">
        <v>7.355140209197998</v>
      </c>
      <c r="AO56" s="1">
        <v>1</v>
      </c>
      <c r="AP56" s="1">
        <v>0</v>
      </c>
      <c r="AQ56" s="1">
        <v>0.15999999642372131</v>
      </c>
      <c r="AR56" s="1">
        <v>111115</v>
      </c>
      <c r="AS56">
        <f t="shared" si="8"/>
        <v>2.4999958801269533</v>
      </c>
      <c r="AT56">
        <f t="shared" si="9"/>
        <v>7.4231480313462325E-4</v>
      </c>
      <c r="AU56">
        <f t="shared" si="10"/>
        <v>303.77451934814451</v>
      </c>
      <c r="AV56">
        <f t="shared" si="11"/>
        <v>304.65046920776365</v>
      </c>
      <c r="AW56">
        <f t="shared" si="12"/>
        <v>18.352890214780928</v>
      </c>
      <c r="AX56">
        <f t="shared" si="13"/>
        <v>-1.4309929787817565E-2</v>
      </c>
      <c r="AY56">
        <f t="shared" si="14"/>
        <v>4.4156900953767435</v>
      </c>
      <c r="AZ56">
        <f t="shared" si="15"/>
        <v>44.688376647812767</v>
      </c>
      <c r="BA56">
        <f t="shared" si="16"/>
        <v>17.677262527329368</v>
      </c>
      <c r="BB56">
        <f t="shared" si="17"/>
        <v>31.062494277954102</v>
      </c>
      <c r="BC56">
        <f t="shared" si="18"/>
        <v>4.5274785435491198</v>
      </c>
      <c r="BD56">
        <f t="shared" si="19"/>
        <v>4.0487208092365723E-2</v>
      </c>
      <c r="BE56">
        <f t="shared" si="20"/>
        <v>2.6689872855953727</v>
      </c>
      <c r="BF56">
        <f t="shared" si="21"/>
        <v>1.8584912579537471</v>
      </c>
      <c r="BG56">
        <f t="shared" si="22"/>
        <v>2.5336251527325559E-2</v>
      </c>
      <c r="BH56">
        <f t="shared" si="23"/>
        <v>47.162971388504474</v>
      </c>
      <c r="BI56">
        <f t="shared" si="24"/>
        <v>0.95523460089620271</v>
      </c>
      <c r="BJ56">
        <f t="shared" si="25"/>
        <v>59.330057073808121</v>
      </c>
      <c r="BK56">
        <f t="shared" si="26"/>
        <v>499.61508440482146</v>
      </c>
      <c r="BL56">
        <f t="shared" si="27"/>
        <v>2.4238471358179912E-4</v>
      </c>
    </row>
    <row r="57" spans="1:64" x14ac:dyDescent="0.2">
      <c r="A57" s="1">
        <v>43</v>
      </c>
      <c r="B57" s="1" t="s">
        <v>171</v>
      </c>
      <c r="C57" s="1" t="s">
        <v>92</v>
      </c>
      <c r="D57" s="1" t="s">
        <v>172</v>
      </c>
      <c r="E57" s="1" t="s">
        <v>165</v>
      </c>
      <c r="F57" s="1" t="s">
        <v>85</v>
      </c>
      <c r="G57" s="1">
        <v>8105.0000389385968</v>
      </c>
      <c r="H57" s="1">
        <v>0</v>
      </c>
      <c r="I57">
        <f t="shared" si="0"/>
        <v>2.3090815160851554</v>
      </c>
      <c r="J57">
        <f t="shared" si="1"/>
        <v>3.1787069241273454E-2</v>
      </c>
      <c r="K57">
        <f t="shared" si="2"/>
        <v>369.06558612110769</v>
      </c>
      <c r="L57">
        <f t="shared" si="3"/>
        <v>0.59079829857320376</v>
      </c>
      <c r="M57">
        <f t="shared" si="4"/>
        <v>1.7828064290493155</v>
      </c>
      <c r="N57">
        <f t="shared" si="5"/>
        <v>30.680032730102539</v>
      </c>
      <c r="O57" s="1">
        <v>2</v>
      </c>
      <c r="P57">
        <f t="shared" si="6"/>
        <v>4.644859790802002</v>
      </c>
      <c r="Q57" s="1">
        <v>0</v>
      </c>
      <c r="R57">
        <f t="shared" si="7"/>
        <v>4.644859790802002</v>
      </c>
      <c r="S57" s="1">
        <v>31.403989791870117</v>
      </c>
      <c r="T57" s="1">
        <v>30.680032730102539</v>
      </c>
      <c r="U57" s="1">
        <v>31.490943908691406</v>
      </c>
      <c r="V57" s="1">
        <v>499.997802734375</v>
      </c>
      <c r="W57" s="1">
        <v>498.95626831054688</v>
      </c>
      <c r="X57" s="1">
        <v>26.558589935302734</v>
      </c>
      <c r="Y57" s="1">
        <v>26.788576126098633</v>
      </c>
      <c r="Z57" s="1">
        <v>56.845718383789062</v>
      </c>
      <c r="AA57" s="1">
        <v>57.337978363037109</v>
      </c>
      <c r="AB57" s="1">
        <v>500.00537109375</v>
      </c>
      <c r="AC57" s="1">
        <v>113.96548461914062</v>
      </c>
      <c r="AD57" s="1">
        <v>7.0058584213256836E-2</v>
      </c>
      <c r="AE57" s="1">
        <v>98.807731628417969</v>
      </c>
      <c r="AF57" s="1">
        <v>-2.1276628971099854</v>
      </c>
      <c r="AG57" s="1">
        <v>0.21891471743583679</v>
      </c>
      <c r="AH57" s="1">
        <v>9.112616628408432E-2</v>
      </c>
      <c r="AI57" s="1">
        <v>2.309808973222971E-3</v>
      </c>
      <c r="AJ57" s="1">
        <v>8.8838331401348114E-2</v>
      </c>
      <c r="AK57" s="1">
        <v>2.4886406026780605E-3</v>
      </c>
      <c r="AL57" s="1">
        <v>0.5</v>
      </c>
      <c r="AM57" s="1">
        <v>-1.355140209197998</v>
      </c>
      <c r="AN57" s="1">
        <v>7.355140209197998</v>
      </c>
      <c r="AO57" s="1">
        <v>1</v>
      </c>
      <c r="AP57" s="1">
        <v>0</v>
      </c>
      <c r="AQ57" s="1">
        <v>0.15999999642372131</v>
      </c>
      <c r="AR57" s="1">
        <v>111115</v>
      </c>
      <c r="AS57">
        <f t="shared" si="8"/>
        <v>2.5000268554687497</v>
      </c>
      <c r="AT57">
        <f t="shared" si="9"/>
        <v>5.9079829857320372E-4</v>
      </c>
      <c r="AU57">
        <f t="shared" si="10"/>
        <v>303.83003273010252</v>
      </c>
      <c r="AV57">
        <f t="shared" si="11"/>
        <v>304.55398979187009</v>
      </c>
      <c r="AW57">
        <f t="shared" si="12"/>
        <v>18.234477131490166</v>
      </c>
      <c r="AX57">
        <f t="shared" si="13"/>
        <v>3.6627238311963558E-3</v>
      </c>
      <c r="AY57">
        <f t="shared" si="14"/>
        <v>4.4297248696243141</v>
      </c>
      <c r="AZ57">
        <f t="shared" si="15"/>
        <v>44.831763634479458</v>
      </c>
      <c r="BA57">
        <f t="shared" si="16"/>
        <v>18.043187508380825</v>
      </c>
      <c r="BB57">
        <f t="shared" si="17"/>
        <v>31.042011260986328</v>
      </c>
      <c r="BC57">
        <f t="shared" si="18"/>
        <v>4.5221960541389015</v>
      </c>
      <c r="BD57">
        <f t="shared" si="19"/>
        <v>3.1571013207711801E-2</v>
      </c>
      <c r="BE57">
        <f t="shared" si="20"/>
        <v>2.6469184405749986</v>
      </c>
      <c r="BF57">
        <f t="shared" si="21"/>
        <v>1.8752776135639029</v>
      </c>
      <c r="BG57">
        <f t="shared" si="22"/>
        <v>1.9751181456609777E-2</v>
      </c>
      <c r="BH57">
        <f t="shared" si="23"/>
        <v>36.466533386739187</v>
      </c>
      <c r="BI57">
        <f t="shared" si="24"/>
        <v>0.73967521717034301</v>
      </c>
      <c r="BJ57">
        <f t="shared" si="25"/>
        <v>58.542517689188664</v>
      </c>
      <c r="BK57">
        <f t="shared" si="26"/>
        <v>498.28514793509703</v>
      </c>
      <c r="BL57">
        <f t="shared" si="27"/>
        <v>2.7128933314865982E-3</v>
      </c>
    </row>
    <row r="58" spans="1:64" x14ac:dyDescent="0.2">
      <c r="A58" s="1">
        <v>44</v>
      </c>
      <c r="B58" s="1" t="s">
        <v>173</v>
      </c>
      <c r="C58" s="1" t="s">
        <v>82</v>
      </c>
      <c r="D58" s="1" t="s">
        <v>174</v>
      </c>
      <c r="E58" s="1" t="s">
        <v>165</v>
      </c>
      <c r="F58" s="1" t="s">
        <v>85</v>
      </c>
      <c r="G58" s="1">
        <v>8221.0000389385968</v>
      </c>
      <c r="H58" s="1">
        <v>0</v>
      </c>
      <c r="I58">
        <f t="shared" si="0"/>
        <v>0.47548234670047079</v>
      </c>
      <c r="J58">
        <f t="shared" si="1"/>
        <v>2.506564750709955E-2</v>
      </c>
      <c r="K58">
        <f t="shared" si="2"/>
        <v>454.61864552191122</v>
      </c>
      <c r="L58">
        <f t="shared" si="3"/>
        <v>0.4759036493246025</v>
      </c>
      <c r="M58">
        <f t="shared" si="4"/>
        <v>1.8180317437996947</v>
      </c>
      <c r="N58">
        <f t="shared" si="5"/>
        <v>30.86064338684082</v>
      </c>
      <c r="O58" s="1">
        <v>2</v>
      </c>
      <c r="P58">
        <f t="shared" si="6"/>
        <v>4.644859790802002</v>
      </c>
      <c r="Q58" s="1">
        <v>0</v>
      </c>
      <c r="R58">
        <f t="shared" si="7"/>
        <v>4.644859790802002</v>
      </c>
      <c r="S58" s="1">
        <v>31.532417297363281</v>
      </c>
      <c r="T58" s="1">
        <v>30.86064338684082</v>
      </c>
      <c r="U58" s="1">
        <v>31.580471038818359</v>
      </c>
      <c r="V58" s="1">
        <v>499.95709228515625</v>
      </c>
      <c r="W58" s="1">
        <v>499.67178344726562</v>
      </c>
      <c r="X58" s="1">
        <v>26.711704254150391</v>
      </c>
      <c r="Y58" s="1">
        <v>26.896944046020508</v>
      </c>
      <c r="Z58" s="1">
        <v>56.757694244384766</v>
      </c>
      <c r="AA58" s="1">
        <v>57.151298522949219</v>
      </c>
      <c r="AB58" s="1">
        <v>500.00411987304688</v>
      </c>
      <c r="AC58" s="1">
        <v>113.68854522705078</v>
      </c>
      <c r="AD58" s="1">
        <v>9.9223442375659943E-2</v>
      </c>
      <c r="AE58" s="1">
        <v>98.807655334472656</v>
      </c>
      <c r="AF58" s="1">
        <v>-1.934575080871582</v>
      </c>
      <c r="AG58" s="1">
        <v>0.21379320323467255</v>
      </c>
      <c r="AH58" s="1">
        <v>2.9844826087355614E-2</v>
      </c>
      <c r="AI58" s="1">
        <v>4.2018941603600979E-3</v>
      </c>
      <c r="AJ58" s="1">
        <v>4.1821748018264771E-2</v>
      </c>
      <c r="AK58" s="1">
        <v>2.3354697041213512E-3</v>
      </c>
      <c r="AL58" s="1">
        <v>0.75</v>
      </c>
      <c r="AM58" s="1">
        <v>-1.355140209197998</v>
      </c>
      <c r="AN58" s="1">
        <v>7.355140209197998</v>
      </c>
      <c r="AO58" s="1">
        <v>1</v>
      </c>
      <c r="AP58" s="1">
        <v>0</v>
      </c>
      <c r="AQ58" s="1">
        <v>0.15999999642372131</v>
      </c>
      <c r="AR58" s="1">
        <v>111115</v>
      </c>
      <c r="AS58">
        <f t="shared" si="8"/>
        <v>2.5000205993652345</v>
      </c>
      <c r="AT58">
        <f t="shared" si="9"/>
        <v>4.7590364932460251E-4</v>
      </c>
      <c r="AU58">
        <f t="shared" si="10"/>
        <v>304.0106433868408</v>
      </c>
      <c r="AV58">
        <f t="shared" si="11"/>
        <v>304.68241729736326</v>
      </c>
      <c r="AW58">
        <f t="shared" si="12"/>
        <v>18.190166829746204</v>
      </c>
      <c r="AX58">
        <f t="shared" si="13"/>
        <v>2.0430628806599561E-2</v>
      </c>
      <c r="AY58">
        <f t="shared" si="14"/>
        <v>4.4756557206494856</v>
      </c>
      <c r="AZ58">
        <f t="shared" si="15"/>
        <v>45.296649389148996</v>
      </c>
      <c r="BA58">
        <f t="shared" si="16"/>
        <v>18.399705343128488</v>
      </c>
      <c r="BB58">
        <f t="shared" si="17"/>
        <v>31.196530342102051</v>
      </c>
      <c r="BC58">
        <f t="shared" si="18"/>
        <v>4.562178763529614</v>
      </c>
      <c r="BD58">
        <f t="shared" si="19"/>
        <v>2.4931108595665094E-2</v>
      </c>
      <c r="BE58">
        <f t="shared" si="20"/>
        <v>2.6576239768497909</v>
      </c>
      <c r="BF58">
        <f t="shared" si="21"/>
        <v>1.9045547866798231</v>
      </c>
      <c r="BG58">
        <f t="shared" si="22"/>
        <v>1.5593974756996488E-2</v>
      </c>
      <c r="BH58">
        <f t="shared" si="23"/>
        <v>44.919802435353809</v>
      </c>
      <c r="BI58">
        <f t="shared" si="24"/>
        <v>0.90983453655411539</v>
      </c>
      <c r="BJ58">
        <f t="shared" si="25"/>
        <v>58.084560061138859</v>
      </c>
      <c r="BK58">
        <f t="shared" si="26"/>
        <v>499.5335874204842</v>
      </c>
      <c r="BL58">
        <f t="shared" si="27"/>
        <v>5.5287939831135009E-4</v>
      </c>
    </row>
    <row r="59" spans="1:64" x14ac:dyDescent="0.2">
      <c r="A59" s="1">
        <v>45</v>
      </c>
      <c r="B59" s="1" t="s">
        <v>175</v>
      </c>
      <c r="C59" s="1" t="s">
        <v>92</v>
      </c>
      <c r="D59" s="1" t="s">
        <v>176</v>
      </c>
      <c r="E59" s="1" t="s">
        <v>165</v>
      </c>
      <c r="F59" s="1" t="s">
        <v>85</v>
      </c>
      <c r="G59" s="1">
        <v>8376.5000389041379</v>
      </c>
      <c r="H59" s="1">
        <v>0</v>
      </c>
      <c r="I59">
        <f t="shared" si="0"/>
        <v>2.9307749678519488</v>
      </c>
      <c r="J59">
        <f t="shared" si="1"/>
        <v>3.8230169563230935E-2</v>
      </c>
      <c r="K59">
        <f t="shared" si="2"/>
        <v>362.61929547897859</v>
      </c>
      <c r="L59">
        <f t="shared" si="3"/>
        <v>0.69901364860526227</v>
      </c>
      <c r="M59">
        <f t="shared" si="4"/>
        <v>1.756130614521791</v>
      </c>
      <c r="N59">
        <f t="shared" si="5"/>
        <v>30.650972366333008</v>
      </c>
      <c r="O59" s="1">
        <v>2</v>
      </c>
      <c r="P59">
        <f t="shared" si="6"/>
        <v>4.644859790802002</v>
      </c>
      <c r="Q59" s="1">
        <v>0</v>
      </c>
      <c r="R59">
        <f t="shared" si="7"/>
        <v>4.644859790802002</v>
      </c>
      <c r="S59" s="1">
        <v>31.447437286376953</v>
      </c>
      <c r="T59" s="1">
        <v>30.650972366333008</v>
      </c>
      <c r="U59" s="1">
        <v>31.529420852661133</v>
      </c>
      <c r="V59" s="1">
        <v>500.14324951171875</v>
      </c>
      <c r="W59" s="1">
        <v>498.83148193359375</v>
      </c>
      <c r="X59" s="1">
        <v>26.712612152099609</v>
      </c>
      <c r="Y59" s="1">
        <v>26.984668731689453</v>
      </c>
      <c r="Z59" s="1">
        <v>57.033260345458984</v>
      </c>
      <c r="AA59" s="1">
        <v>57.614120483398438</v>
      </c>
      <c r="AB59" s="1">
        <v>500.00701904296875</v>
      </c>
      <c r="AC59" s="1">
        <v>114.41951751708984</v>
      </c>
      <c r="AD59" s="1">
        <v>4.9504350870847702E-2</v>
      </c>
      <c r="AE59" s="1">
        <v>98.805824279785156</v>
      </c>
      <c r="AF59" s="1">
        <v>-2.1248643398284912</v>
      </c>
      <c r="AG59" s="1">
        <v>0.21147176623344421</v>
      </c>
      <c r="AH59" s="1">
        <v>0.10250245034694672</v>
      </c>
      <c r="AI59" s="1">
        <v>4.0726978331804276E-3</v>
      </c>
      <c r="AJ59" s="1">
        <v>8.0076299607753754E-2</v>
      </c>
      <c r="AK59" s="1">
        <v>5.0021316856145859E-3</v>
      </c>
      <c r="AL59" s="1">
        <v>0.75</v>
      </c>
      <c r="AM59" s="1">
        <v>-1.355140209197998</v>
      </c>
      <c r="AN59" s="1">
        <v>7.355140209197998</v>
      </c>
      <c r="AO59" s="1">
        <v>1</v>
      </c>
      <c r="AP59" s="1">
        <v>0</v>
      </c>
      <c r="AQ59" s="1">
        <v>0.15999999642372131</v>
      </c>
      <c r="AR59" s="1">
        <v>111115</v>
      </c>
      <c r="AS59">
        <f t="shared" si="8"/>
        <v>2.5000350952148436</v>
      </c>
      <c r="AT59">
        <f t="shared" si="9"/>
        <v>6.9901364860526223E-4</v>
      </c>
      <c r="AU59">
        <f t="shared" si="10"/>
        <v>303.80097236633299</v>
      </c>
      <c r="AV59">
        <f t="shared" si="11"/>
        <v>304.59743728637693</v>
      </c>
      <c r="AW59">
        <f t="shared" si="12"/>
        <v>18.307122393538293</v>
      </c>
      <c r="AX59">
        <f t="shared" si="13"/>
        <v>-1.0887842799766798E-2</v>
      </c>
      <c r="AY59">
        <f t="shared" si="14"/>
        <v>4.4223730514733122</v>
      </c>
      <c r="AZ59">
        <f t="shared" si="15"/>
        <v>44.758222338701678</v>
      </c>
      <c r="BA59">
        <f t="shared" si="16"/>
        <v>17.773553607012225</v>
      </c>
      <c r="BB59">
        <f t="shared" si="17"/>
        <v>31.04920482635498</v>
      </c>
      <c r="BC59">
        <f t="shared" si="18"/>
        <v>4.5240506343786082</v>
      </c>
      <c r="BD59">
        <f t="shared" si="19"/>
        <v>3.7918079495091524E-2</v>
      </c>
      <c r="BE59">
        <f t="shared" si="20"/>
        <v>2.6662424369515212</v>
      </c>
      <c r="BF59">
        <f t="shared" si="21"/>
        <v>1.857808197427087</v>
      </c>
      <c r="BG59">
        <f t="shared" si="22"/>
        <v>2.372664280251665E-2</v>
      </c>
      <c r="BH59">
        <f t="shared" si="23"/>
        <v>35.828898389555448</v>
      </c>
      <c r="BI59">
        <f t="shared" si="24"/>
        <v>0.72693747009185716</v>
      </c>
      <c r="BJ59">
        <f t="shared" si="25"/>
        <v>59.148632223983334</v>
      </c>
      <c r="BK59">
        <f t="shared" si="26"/>
        <v>497.97967017074245</v>
      </c>
      <c r="BL59">
        <f t="shared" si="27"/>
        <v>3.4810925242248236E-3</v>
      </c>
    </row>
    <row r="60" spans="1:64" x14ac:dyDescent="0.2">
      <c r="A60" s="1">
        <v>46</v>
      </c>
      <c r="B60" s="1" t="s">
        <v>177</v>
      </c>
      <c r="C60" s="1" t="s">
        <v>89</v>
      </c>
      <c r="D60" s="1" t="s">
        <v>178</v>
      </c>
      <c r="E60" s="1" t="s">
        <v>179</v>
      </c>
      <c r="F60" s="1" t="s">
        <v>85</v>
      </c>
      <c r="G60" s="1">
        <v>8625.5000389041379</v>
      </c>
      <c r="H60" s="1">
        <v>0</v>
      </c>
      <c r="I60">
        <f t="shared" si="0"/>
        <v>1.2062123815223909</v>
      </c>
      <c r="J60">
        <f t="shared" si="1"/>
        <v>2.2462902176282957E-2</v>
      </c>
      <c r="K60">
        <f t="shared" si="2"/>
        <v>399.74489994418894</v>
      </c>
      <c r="L60">
        <f t="shared" si="3"/>
        <v>0.41448743453747572</v>
      </c>
      <c r="M60">
        <f t="shared" si="4"/>
        <v>1.7666503451423994</v>
      </c>
      <c r="N60">
        <f t="shared" si="5"/>
        <v>30.562076568603516</v>
      </c>
      <c r="O60" s="1">
        <v>2</v>
      </c>
      <c r="P60">
        <f t="shared" si="6"/>
        <v>4.644859790802002</v>
      </c>
      <c r="Q60" s="1">
        <v>0</v>
      </c>
      <c r="R60">
        <f t="shared" si="7"/>
        <v>4.644859790802002</v>
      </c>
      <c r="S60" s="1">
        <v>31.270620346069336</v>
      </c>
      <c r="T60" s="1">
        <v>30.562076568603516</v>
      </c>
      <c r="U60" s="1">
        <v>31.355226516723633</v>
      </c>
      <c r="V60" s="1">
        <v>499.90972900390625</v>
      </c>
      <c r="W60" s="1">
        <v>499.34445190429688</v>
      </c>
      <c r="X60" s="1">
        <v>26.491880416870117</v>
      </c>
      <c r="Y60" s="1">
        <v>26.653257369995117</v>
      </c>
      <c r="Z60" s="1">
        <v>57.129302978515625</v>
      </c>
      <c r="AA60" s="1">
        <v>57.477310180664062</v>
      </c>
      <c r="AB60" s="1">
        <v>499.99703979492188</v>
      </c>
      <c r="AC60" s="1">
        <v>113.87047576904297</v>
      </c>
      <c r="AD60" s="1">
        <v>3.5916406661272049E-2</v>
      </c>
      <c r="AE60" s="1">
        <v>98.798408508300781</v>
      </c>
      <c r="AF60" s="1">
        <v>-2.0757324695587158</v>
      </c>
      <c r="AG60" s="1">
        <v>0.21760255098342896</v>
      </c>
      <c r="AH60" s="1">
        <v>2.5383397936820984E-2</v>
      </c>
      <c r="AI60" s="1">
        <v>2.0848398562520742E-3</v>
      </c>
      <c r="AJ60" s="1">
        <v>3.3127617090940475E-2</v>
      </c>
      <c r="AK60" s="1">
        <v>2.6580418925732374E-3</v>
      </c>
      <c r="AL60" s="1">
        <v>0.75</v>
      </c>
      <c r="AM60" s="1">
        <v>-1.355140209197998</v>
      </c>
      <c r="AN60" s="1">
        <v>7.355140209197998</v>
      </c>
      <c r="AO60" s="1">
        <v>1</v>
      </c>
      <c r="AP60" s="1">
        <v>0</v>
      </c>
      <c r="AQ60" s="1">
        <v>0.15999999642372131</v>
      </c>
      <c r="AR60" s="1">
        <v>111115</v>
      </c>
      <c r="AS60">
        <f t="shared" si="8"/>
        <v>2.4999851989746094</v>
      </c>
      <c r="AT60">
        <f t="shared" si="9"/>
        <v>4.1448743453747572E-4</v>
      </c>
      <c r="AU60">
        <f t="shared" si="10"/>
        <v>303.71207656860349</v>
      </c>
      <c r="AV60">
        <f t="shared" si="11"/>
        <v>304.42062034606931</v>
      </c>
      <c r="AW60">
        <f t="shared" si="12"/>
        <v>18.219275715814319</v>
      </c>
      <c r="AX60">
        <f t="shared" si="13"/>
        <v>3.2474028117844257E-2</v>
      </c>
      <c r="AY60">
        <f t="shared" si="14"/>
        <v>4.3999497548600557</v>
      </c>
      <c r="AZ60">
        <f t="shared" si="15"/>
        <v>44.534621774705847</v>
      </c>
      <c r="BA60">
        <f t="shared" si="16"/>
        <v>17.88136440471073</v>
      </c>
      <c r="BB60">
        <f t="shared" si="17"/>
        <v>30.916348457336426</v>
      </c>
      <c r="BC60">
        <f t="shared" si="18"/>
        <v>4.4899054523404294</v>
      </c>
      <c r="BD60">
        <f t="shared" si="19"/>
        <v>2.2354792665247782E-2</v>
      </c>
      <c r="BE60">
        <f t="shared" si="20"/>
        <v>2.6332994097176563</v>
      </c>
      <c r="BF60">
        <f t="shared" si="21"/>
        <v>1.8566060426227731</v>
      </c>
      <c r="BG60">
        <f t="shared" si="22"/>
        <v>1.3981418325194466E-2</v>
      </c>
      <c r="BH60">
        <f t="shared" si="23"/>
        <v>39.494159923795799</v>
      </c>
      <c r="BI60">
        <f t="shared" si="24"/>
        <v>0.8005393840258449</v>
      </c>
      <c r="BJ60">
        <f t="shared" si="25"/>
        <v>58.566870719755947</v>
      </c>
      <c r="BK60">
        <f t="shared" si="26"/>
        <v>498.99387367623501</v>
      </c>
      <c r="BL60">
        <f t="shared" si="27"/>
        <v>1.415730499629885E-3</v>
      </c>
    </row>
    <row r="61" spans="1:64" x14ac:dyDescent="0.2">
      <c r="A61" s="1">
        <v>47</v>
      </c>
      <c r="B61" s="1" t="s">
        <v>180</v>
      </c>
      <c r="C61" s="1" t="s">
        <v>82</v>
      </c>
      <c r="D61" s="1" t="s">
        <v>181</v>
      </c>
      <c r="E61" s="1" t="s">
        <v>179</v>
      </c>
      <c r="F61" s="1" t="s">
        <v>85</v>
      </c>
      <c r="G61" s="1">
        <v>8842.5000389041379</v>
      </c>
      <c r="H61" s="1">
        <v>0</v>
      </c>
      <c r="I61">
        <f t="shared" si="0"/>
        <v>1.76767738584264</v>
      </c>
      <c r="J61">
        <f t="shared" si="1"/>
        <v>2.4459016650268419E-2</v>
      </c>
      <c r="K61">
        <f t="shared" si="2"/>
        <v>370.0875543172458</v>
      </c>
      <c r="L61">
        <f t="shared" si="3"/>
        <v>0.45358229062329702</v>
      </c>
      <c r="M61">
        <f t="shared" si="4"/>
        <v>1.7762102159875885</v>
      </c>
      <c r="N61">
        <f t="shared" si="5"/>
        <v>30.588874816894531</v>
      </c>
      <c r="O61" s="1">
        <v>2</v>
      </c>
      <c r="P61">
        <f t="shared" si="6"/>
        <v>4.644859790802002</v>
      </c>
      <c r="Q61" s="1">
        <v>0</v>
      </c>
      <c r="R61">
        <f t="shared" si="7"/>
        <v>4.644859790802002</v>
      </c>
      <c r="S61" s="1">
        <v>31.287467956542969</v>
      </c>
      <c r="T61" s="1">
        <v>30.588874816894531</v>
      </c>
      <c r="U61" s="1">
        <v>31.356416702270508</v>
      </c>
      <c r="V61" s="1">
        <v>499.99472045898438</v>
      </c>
      <c r="W61" s="1">
        <v>499.19708251953125</v>
      </c>
      <c r="X61" s="1">
        <v>26.448476791381836</v>
      </c>
      <c r="Y61" s="1">
        <v>26.625078201293945</v>
      </c>
      <c r="Z61" s="1">
        <v>56.980476379394531</v>
      </c>
      <c r="AA61" s="1">
        <v>57.360950469970703</v>
      </c>
      <c r="AB61" s="1">
        <v>500.00238037109375</v>
      </c>
      <c r="AC61" s="1">
        <v>113.90174102783203</v>
      </c>
      <c r="AD61" s="1">
        <v>9.1349251568317413E-2</v>
      </c>
      <c r="AE61" s="1">
        <v>98.797409057617188</v>
      </c>
      <c r="AF61" s="1">
        <v>-2.0075194835662842</v>
      </c>
      <c r="AG61" s="1">
        <v>0.22217799723148346</v>
      </c>
      <c r="AH61" s="1">
        <v>0.12968805432319641</v>
      </c>
      <c r="AI61" s="1">
        <v>1.2331237085163593E-3</v>
      </c>
      <c r="AJ61" s="1">
        <v>0.12149690836668015</v>
      </c>
      <c r="AK61" s="1">
        <v>1.777515048161149E-3</v>
      </c>
      <c r="AL61" s="1">
        <v>0.75</v>
      </c>
      <c r="AM61" s="1">
        <v>-1.355140209197998</v>
      </c>
      <c r="AN61" s="1">
        <v>7.355140209197998</v>
      </c>
      <c r="AO61" s="1">
        <v>1</v>
      </c>
      <c r="AP61" s="1">
        <v>0</v>
      </c>
      <c r="AQ61" s="1">
        <v>0.15999999642372131</v>
      </c>
      <c r="AR61" s="1">
        <v>111115</v>
      </c>
      <c r="AS61">
        <f t="shared" si="8"/>
        <v>2.5000119018554683</v>
      </c>
      <c r="AT61">
        <f t="shared" si="9"/>
        <v>4.5358229062329703E-4</v>
      </c>
      <c r="AU61">
        <f t="shared" si="10"/>
        <v>303.73887481689451</v>
      </c>
      <c r="AV61">
        <f t="shared" si="11"/>
        <v>304.43746795654295</v>
      </c>
      <c r="AW61">
        <f t="shared" si="12"/>
        <v>18.224278157108756</v>
      </c>
      <c r="AX61">
        <f t="shared" si="13"/>
        <v>2.5472177450734663E-2</v>
      </c>
      <c r="AY61">
        <f t="shared" si="14"/>
        <v>4.406698958231873</v>
      </c>
      <c r="AZ61">
        <f t="shared" si="15"/>
        <v>44.603385860675267</v>
      </c>
      <c r="BA61">
        <f t="shared" si="16"/>
        <v>17.978307659381322</v>
      </c>
      <c r="BB61">
        <f t="shared" si="17"/>
        <v>30.93817138671875</v>
      </c>
      <c r="BC61">
        <f t="shared" si="18"/>
        <v>4.4954986685281186</v>
      </c>
      <c r="BD61">
        <f t="shared" si="19"/>
        <v>2.4330894429411852E-2</v>
      </c>
      <c r="BE61">
        <f t="shared" si="20"/>
        <v>2.6304887422442844</v>
      </c>
      <c r="BF61">
        <f t="shared" si="21"/>
        <v>1.8650099262838342</v>
      </c>
      <c r="BG61">
        <f t="shared" si="22"/>
        <v>1.5218268330701664E-2</v>
      </c>
      <c r="BH61">
        <f t="shared" si="23"/>
        <v>36.563691491014055</v>
      </c>
      <c r="BI61">
        <f t="shared" si="24"/>
        <v>0.74136561946506574</v>
      </c>
      <c r="BJ61">
        <f t="shared" si="25"/>
        <v>58.423371420020857</v>
      </c>
      <c r="BK61">
        <f t="shared" si="26"/>
        <v>498.68331793279106</v>
      </c>
      <c r="BL61">
        <f t="shared" si="27"/>
        <v>2.0709269540428975E-3</v>
      </c>
    </row>
    <row r="62" spans="1:64" x14ac:dyDescent="0.2">
      <c r="A62" s="1">
        <v>48</v>
      </c>
      <c r="B62" s="1" t="s">
        <v>182</v>
      </c>
      <c r="C62" s="1" t="s">
        <v>92</v>
      </c>
      <c r="D62" s="1" t="s">
        <v>183</v>
      </c>
      <c r="E62" s="1" t="s">
        <v>179</v>
      </c>
      <c r="F62" s="1" t="s">
        <v>85</v>
      </c>
      <c r="G62" s="1">
        <v>8964.0000389385968</v>
      </c>
      <c r="H62" s="1">
        <v>0</v>
      </c>
      <c r="I62">
        <f t="shared" si="0"/>
        <v>2.6749652561533912</v>
      </c>
      <c r="J62">
        <f t="shared" si="1"/>
        <v>4.280069866979562E-2</v>
      </c>
      <c r="K62">
        <f t="shared" si="2"/>
        <v>384.74969473511277</v>
      </c>
      <c r="L62">
        <f t="shared" si="3"/>
        <v>0.8003153937808366</v>
      </c>
      <c r="M62">
        <f t="shared" si="4"/>
        <v>1.7973834390968761</v>
      </c>
      <c r="N62">
        <f t="shared" si="5"/>
        <v>30.750209808349609</v>
      </c>
      <c r="O62" s="1">
        <v>2</v>
      </c>
      <c r="P62">
        <f t="shared" si="6"/>
        <v>4.644859790802002</v>
      </c>
      <c r="Q62" s="1">
        <v>0</v>
      </c>
      <c r="R62">
        <f t="shared" si="7"/>
        <v>4.644859790802002</v>
      </c>
      <c r="S62" s="1">
        <v>31.433713912963867</v>
      </c>
      <c r="T62" s="1">
        <v>30.750209808349609</v>
      </c>
      <c r="U62" s="1">
        <v>31.491796493530273</v>
      </c>
      <c r="V62" s="1">
        <v>500.0875244140625</v>
      </c>
      <c r="W62" s="1">
        <v>498.85784912109375</v>
      </c>
      <c r="X62" s="1">
        <v>26.513128280639648</v>
      </c>
      <c r="Y62" s="1">
        <v>26.824665069580078</v>
      </c>
      <c r="Z62" s="1">
        <v>56.645236968994141</v>
      </c>
      <c r="AA62" s="1">
        <v>57.310832977294922</v>
      </c>
      <c r="AB62" s="1">
        <v>500.00335693359375</v>
      </c>
      <c r="AC62" s="1">
        <v>113.87899780273438</v>
      </c>
      <c r="AD62" s="1">
        <v>6.0408942401409149E-2</v>
      </c>
      <c r="AE62" s="1">
        <v>98.79486083984375</v>
      </c>
      <c r="AF62" s="1">
        <v>-2.0741865634918213</v>
      </c>
      <c r="AG62" s="1">
        <v>0.22051192820072174</v>
      </c>
      <c r="AH62" s="1">
        <v>8.5045702755451202E-2</v>
      </c>
      <c r="AI62" s="1">
        <v>3.0276163015514612E-3</v>
      </c>
      <c r="AJ62" s="1">
        <v>6.6331200301647186E-2</v>
      </c>
      <c r="AK62" s="1">
        <v>3.0281040817499161E-3</v>
      </c>
      <c r="AL62" s="1">
        <v>0.75</v>
      </c>
      <c r="AM62" s="1">
        <v>-1.355140209197998</v>
      </c>
      <c r="AN62" s="1">
        <v>7.355140209197998</v>
      </c>
      <c r="AO62" s="1">
        <v>1</v>
      </c>
      <c r="AP62" s="1">
        <v>0</v>
      </c>
      <c r="AQ62" s="1">
        <v>0.15999999642372131</v>
      </c>
      <c r="AR62" s="1">
        <v>111115</v>
      </c>
      <c r="AS62">
        <f t="shared" si="8"/>
        <v>2.5000167846679684</v>
      </c>
      <c r="AT62">
        <f t="shared" si="9"/>
        <v>8.0031539378083662E-4</v>
      </c>
      <c r="AU62">
        <f t="shared" si="10"/>
        <v>303.90020980834959</v>
      </c>
      <c r="AV62">
        <f t="shared" si="11"/>
        <v>304.58371391296384</v>
      </c>
      <c r="AW62">
        <f t="shared" si="12"/>
        <v>18.220639241174467</v>
      </c>
      <c r="AX62">
        <f t="shared" si="13"/>
        <v>-3.3441486752971802E-2</v>
      </c>
      <c r="AY62">
        <f t="shared" si="14"/>
        <v>4.4475224917214575</v>
      </c>
      <c r="AZ62">
        <f t="shared" si="15"/>
        <v>45.017751469191616</v>
      </c>
      <c r="BA62">
        <f t="shared" si="16"/>
        <v>18.193086399611538</v>
      </c>
      <c r="BB62">
        <f t="shared" si="17"/>
        <v>31.091961860656738</v>
      </c>
      <c r="BC62">
        <f t="shared" si="18"/>
        <v>4.5350875446706622</v>
      </c>
      <c r="BD62">
        <f t="shared" si="19"/>
        <v>4.2409906757553475E-2</v>
      </c>
      <c r="BE62">
        <f t="shared" si="20"/>
        <v>2.6501390526245814</v>
      </c>
      <c r="BF62">
        <f t="shared" si="21"/>
        <v>1.8849484920460808</v>
      </c>
      <c r="BG62">
        <f t="shared" si="22"/>
        <v>2.6541027082197459E-2</v>
      </c>
      <c r="BH62">
        <f t="shared" si="23"/>
        <v>38.01129254952783</v>
      </c>
      <c r="BI62">
        <f t="shared" si="24"/>
        <v>0.7712611827457041</v>
      </c>
      <c r="BJ62">
        <f t="shared" si="25"/>
        <v>58.463823824084336</v>
      </c>
      <c r="BK62">
        <f t="shared" si="26"/>
        <v>498.08038688144592</v>
      </c>
      <c r="BL62">
        <f t="shared" si="27"/>
        <v>3.1398284612343596E-3</v>
      </c>
    </row>
    <row r="63" spans="1:64" x14ac:dyDescent="0.2">
      <c r="A63" s="1">
        <v>49</v>
      </c>
      <c r="B63" s="1" t="s">
        <v>184</v>
      </c>
      <c r="C63" s="1" t="s">
        <v>89</v>
      </c>
      <c r="D63" s="1" t="s">
        <v>185</v>
      </c>
      <c r="E63" s="1" t="s">
        <v>179</v>
      </c>
      <c r="F63" s="1" t="s">
        <v>85</v>
      </c>
      <c r="G63" s="1">
        <v>9134.0000389385968</v>
      </c>
      <c r="H63" s="1">
        <v>0</v>
      </c>
      <c r="I63">
        <f t="shared" si="0"/>
        <v>1.2339575621728083</v>
      </c>
      <c r="J63">
        <f t="shared" si="1"/>
        <v>3.0473536166872137E-2</v>
      </c>
      <c r="K63">
        <f t="shared" si="2"/>
        <v>420.88715430310179</v>
      </c>
      <c r="L63">
        <f t="shared" si="3"/>
        <v>0.54915847103358761</v>
      </c>
      <c r="M63">
        <f t="shared" si="4"/>
        <v>1.728510178592181</v>
      </c>
      <c r="N63">
        <f t="shared" si="5"/>
        <v>30.421764373779297</v>
      </c>
      <c r="O63" s="1">
        <v>2</v>
      </c>
      <c r="P63">
        <f t="shared" si="6"/>
        <v>4.644859790802002</v>
      </c>
      <c r="Q63" s="1">
        <v>0</v>
      </c>
      <c r="R63">
        <f t="shared" si="7"/>
        <v>4.644859790802002</v>
      </c>
      <c r="S63" s="1">
        <v>31.183979034423828</v>
      </c>
      <c r="T63" s="1">
        <v>30.421764373779297</v>
      </c>
      <c r="U63" s="1">
        <v>31.293935775756836</v>
      </c>
      <c r="V63" s="1">
        <v>499.98455810546875</v>
      </c>
      <c r="W63" s="1">
        <v>499.38125610351562</v>
      </c>
      <c r="X63" s="1">
        <v>26.470849990844727</v>
      </c>
      <c r="Y63" s="1">
        <v>26.684659957885742</v>
      </c>
      <c r="Z63" s="1">
        <v>57.362838745117188</v>
      </c>
      <c r="AA63" s="1">
        <v>57.826168060302734</v>
      </c>
      <c r="AB63" s="1">
        <v>499.98077392578125</v>
      </c>
      <c r="AC63" s="1">
        <v>114.57907867431641</v>
      </c>
      <c r="AD63" s="1">
        <v>0.17062558233737946</v>
      </c>
      <c r="AE63" s="1">
        <v>98.792655944824219</v>
      </c>
      <c r="AF63" s="1">
        <v>-1.9877989292144775</v>
      </c>
      <c r="AG63" s="1">
        <v>0.21709625422954559</v>
      </c>
      <c r="AH63" s="1">
        <v>0.1414579451084137</v>
      </c>
      <c r="AI63" s="1">
        <v>3.9153937250375748E-3</v>
      </c>
      <c r="AJ63" s="1">
        <v>0.15716443955898285</v>
      </c>
      <c r="AK63" s="1">
        <v>3.1405147165060043E-3</v>
      </c>
      <c r="AL63" s="1">
        <v>0.75</v>
      </c>
      <c r="AM63" s="1">
        <v>-1.355140209197998</v>
      </c>
      <c r="AN63" s="1">
        <v>7.355140209197998</v>
      </c>
      <c r="AO63" s="1">
        <v>1</v>
      </c>
      <c r="AP63" s="1">
        <v>0</v>
      </c>
      <c r="AQ63" s="1">
        <v>0.15999999642372131</v>
      </c>
      <c r="AR63" s="1">
        <v>111115</v>
      </c>
      <c r="AS63">
        <f t="shared" si="8"/>
        <v>2.499903869628906</v>
      </c>
      <c r="AT63">
        <f t="shared" si="9"/>
        <v>5.4915847103358757E-4</v>
      </c>
      <c r="AU63">
        <f t="shared" si="10"/>
        <v>303.57176437377927</v>
      </c>
      <c r="AV63">
        <f t="shared" si="11"/>
        <v>304.33397903442381</v>
      </c>
      <c r="AW63">
        <f t="shared" si="12"/>
        <v>18.332652178123908</v>
      </c>
      <c r="AX63">
        <f t="shared" si="13"/>
        <v>1.271850234216363E-2</v>
      </c>
      <c r="AY63">
        <f t="shared" si="14"/>
        <v>4.3647586088162145</v>
      </c>
      <c r="AZ63">
        <f t="shared" si="15"/>
        <v>44.181002798972585</v>
      </c>
      <c r="BA63">
        <f t="shared" si="16"/>
        <v>17.496342841086843</v>
      </c>
      <c r="BB63">
        <f t="shared" si="17"/>
        <v>30.802871704101562</v>
      </c>
      <c r="BC63">
        <f t="shared" si="18"/>
        <v>4.4609189658231143</v>
      </c>
      <c r="BD63">
        <f t="shared" si="19"/>
        <v>3.0274911525254179E-2</v>
      </c>
      <c r="BE63">
        <f t="shared" si="20"/>
        <v>2.6362484302240334</v>
      </c>
      <c r="BF63">
        <f t="shared" si="21"/>
        <v>1.8246705355990809</v>
      </c>
      <c r="BG63">
        <f t="shared" si="22"/>
        <v>1.8939565198829698E-2</v>
      </c>
      <c r="BH63">
        <f t="shared" si="23"/>
        <v>41.58055982666248</v>
      </c>
      <c r="BI63">
        <f t="shared" si="24"/>
        <v>0.84281728470773243</v>
      </c>
      <c r="BJ63">
        <f t="shared" si="25"/>
        <v>59.211356227999488</v>
      </c>
      <c r="BK63">
        <f t="shared" si="26"/>
        <v>499.02261390892625</v>
      </c>
      <c r="BL63">
        <f t="shared" si="27"/>
        <v>1.4641480916410437E-3</v>
      </c>
    </row>
    <row r="64" spans="1:64" x14ac:dyDescent="0.2">
      <c r="A64" s="1">
        <v>50</v>
      </c>
      <c r="B64" s="1" t="s">
        <v>186</v>
      </c>
      <c r="C64" s="1" t="s">
        <v>82</v>
      </c>
      <c r="D64" s="1" t="s">
        <v>187</v>
      </c>
      <c r="E64" s="1" t="s">
        <v>179</v>
      </c>
      <c r="F64" s="1" t="s">
        <v>85</v>
      </c>
      <c r="G64" s="1">
        <v>9295.0000389385968</v>
      </c>
      <c r="H64" s="1">
        <v>0</v>
      </c>
      <c r="I64">
        <f t="shared" si="0"/>
        <v>1.6706175986218408</v>
      </c>
      <c r="J64">
        <f t="shared" si="1"/>
        <v>2.5859362254827337E-2</v>
      </c>
      <c r="K64">
        <f t="shared" si="2"/>
        <v>382.84007796645102</v>
      </c>
      <c r="L64">
        <f t="shared" si="3"/>
        <v>0.45907129092924692</v>
      </c>
      <c r="M64">
        <f t="shared" si="4"/>
        <v>1.7015375859584818</v>
      </c>
      <c r="N64">
        <f t="shared" si="5"/>
        <v>30.265697479248047</v>
      </c>
      <c r="O64" s="1">
        <v>2</v>
      </c>
      <c r="P64">
        <f t="shared" si="6"/>
        <v>4.644859790802002</v>
      </c>
      <c r="Q64" s="1">
        <v>0</v>
      </c>
      <c r="R64">
        <f t="shared" si="7"/>
        <v>4.644859790802002</v>
      </c>
      <c r="S64" s="1">
        <v>31.007600784301758</v>
      </c>
      <c r="T64" s="1">
        <v>30.265697479248047</v>
      </c>
      <c r="U64" s="1">
        <v>31.123590469360352</v>
      </c>
      <c r="V64" s="1">
        <v>500.04690551757812</v>
      </c>
      <c r="W64" s="1">
        <v>499.28695678710938</v>
      </c>
      <c r="X64" s="1">
        <v>26.38591194152832</v>
      </c>
      <c r="Y64" s="1">
        <v>26.564666748046875</v>
      </c>
      <c r="Z64" s="1">
        <v>57.755695343017578</v>
      </c>
      <c r="AA64" s="1">
        <v>58.14697265625</v>
      </c>
      <c r="AB64" s="1">
        <v>499.9879150390625</v>
      </c>
      <c r="AC64" s="1">
        <v>114.55481719970703</v>
      </c>
      <c r="AD64" s="1">
        <v>6.2096826732158661E-2</v>
      </c>
      <c r="AE64" s="1">
        <v>98.791633605957031</v>
      </c>
      <c r="AF64" s="1">
        <v>-2.1041014194488525</v>
      </c>
      <c r="AG64" s="1">
        <v>0.21407128870487213</v>
      </c>
      <c r="AH64" s="1">
        <v>8.2710325717926025E-2</v>
      </c>
      <c r="AI64" s="1">
        <v>3.2171139027923346E-3</v>
      </c>
      <c r="AJ64" s="1">
        <v>6.6197112202644348E-2</v>
      </c>
      <c r="AK64" s="1">
        <v>3.209488932043314E-3</v>
      </c>
      <c r="AL64" s="1">
        <v>0.75</v>
      </c>
      <c r="AM64" s="1">
        <v>-1.355140209197998</v>
      </c>
      <c r="AN64" s="1">
        <v>7.355140209197998</v>
      </c>
      <c r="AO64" s="1">
        <v>1</v>
      </c>
      <c r="AP64" s="1">
        <v>0</v>
      </c>
      <c r="AQ64" s="1">
        <v>0.15999999642372131</v>
      </c>
      <c r="AR64" s="1">
        <v>111115</v>
      </c>
      <c r="AS64">
        <f t="shared" si="8"/>
        <v>2.4999395751953122</v>
      </c>
      <c r="AT64">
        <f t="shared" si="9"/>
        <v>4.5907129092924692E-4</v>
      </c>
      <c r="AU64">
        <f t="shared" si="10"/>
        <v>303.41569747924802</v>
      </c>
      <c r="AV64">
        <f t="shared" si="11"/>
        <v>304.15760078430174</v>
      </c>
      <c r="AW64">
        <f t="shared" si="12"/>
        <v>18.328770342273174</v>
      </c>
      <c r="AX64">
        <f t="shared" si="13"/>
        <v>2.6849522233802579E-2</v>
      </c>
      <c r="AY64">
        <f t="shared" si="14"/>
        <v>4.3259044101958786</v>
      </c>
      <c r="AZ64">
        <f t="shared" si="15"/>
        <v>43.788165579388007</v>
      </c>
      <c r="BA64">
        <f t="shared" si="16"/>
        <v>17.223498831341132</v>
      </c>
      <c r="BB64">
        <f t="shared" si="17"/>
        <v>30.636649131774902</v>
      </c>
      <c r="BC64">
        <f t="shared" si="18"/>
        <v>4.4187534092412646</v>
      </c>
      <c r="BD64">
        <f t="shared" si="19"/>
        <v>2.5716192307263963E-2</v>
      </c>
      <c r="BE64">
        <f t="shared" si="20"/>
        <v>2.6243668242373968</v>
      </c>
      <c r="BF64">
        <f t="shared" si="21"/>
        <v>1.7943865850038678</v>
      </c>
      <c r="BG64">
        <f t="shared" si="22"/>
        <v>1.6085422090278426E-2</v>
      </c>
      <c r="BH64">
        <f t="shared" si="23"/>
        <v>37.821396712137656</v>
      </c>
      <c r="BI64">
        <f t="shared" si="24"/>
        <v>0.76677364141457027</v>
      </c>
      <c r="BJ64">
        <f t="shared" si="25"/>
        <v>59.457962380678161</v>
      </c>
      <c r="BK64">
        <f t="shared" si="26"/>
        <v>498.80140203202171</v>
      </c>
      <c r="BL64">
        <f t="shared" si="27"/>
        <v>1.9914041525685103E-3</v>
      </c>
    </row>
    <row r="65" spans="1:64" x14ac:dyDescent="0.2">
      <c r="A65" s="1">
        <v>51</v>
      </c>
      <c r="B65" s="1" t="s">
        <v>188</v>
      </c>
      <c r="C65" s="1" t="s">
        <v>92</v>
      </c>
      <c r="D65" s="1" t="s">
        <v>189</v>
      </c>
      <c r="E65" s="1" t="s">
        <v>179</v>
      </c>
      <c r="F65" s="1" t="s">
        <v>85</v>
      </c>
      <c r="G65" s="1">
        <v>9605.0000389385968</v>
      </c>
      <c r="H65" s="1">
        <v>0</v>
      </c>
      <c r="I65">
        <f t="shared" si="0"/>
        <v>0.64960499574528774</v>
      </c>
      <c r="J65">
        <f t="shared" si="1"/>
        <v>2.4121791900087536E-2</v>
      </c>
      <c r="K65">
        <f t="shared" si="2"/>
        <v>442.58163584787496</v>
      </c>
      <c r="L65">
        <f t="shared" si="3"/>
        <v>0.43731436415971492</v>
      </c>
      <c r="M65">
        <f t="shared" si="4"/>
        <v>1.7365773006684795</v>
      </c>
      <c r="N65">
        <f t="shared" si="5"/>
        <v>30.406925201416016</v>
      </c>
      <c r="O65" s="1">
        <v>2</v>
      </c>
      <c r="P65">
        <f t="shared" si="6"/>
        <v>4.644859790802002</v>
      </c>
      <c r="Q65" s="1">
        <v>0</v>
      </c>
      <c r="R65">
        <f t="shared" si="7"/>
        <v>4.644859790802002</v>
      </c>
      <c r="S65" s="1">
        <v>31.116567611694336</v>
      </c>
      <c r="T65" s="1">
        <v>30.406925201416016</v>
      </c>
      <c r="U65" s="1">
        <v>31.197578430175781</v>
      </c>
      <c r="V65" s="1">
        <v>499.93435668945312</v>
      </c>
      <c r="W65" s="1">
        <v>499.58712768554688</v>
      </c>
      <c r="X65" s="1">
        <v>26.397089004516602</v>
      </c>
      <c r="Y65" s="1">
        <v>26.567365646362305</v>
      </c>
      <c r="Z65" s="1">
        <v>57.418960571289062</v>
      </c>
      <c r="AA65" s="1">
        <v>57.789348602294922</v>
      </c>
      <c r="AB65" s="1">
        <v>500.0052490234375</v>
      </c>
      <c r="AC65" s="1">
        <v>113.83944702148438</v>
      </c>
      <c r="AD65" s="1">
        <v>5.1926955580711365E-2</v>
      </c>
      <c r="AE65" s="1">
        <v>98.785629272460938</v>
      </c>
      <c r="AF65" s="1">
        <v>-2.0347151756286621</v>
      </c>
      <c r="AG65" s="1">
        <v>0.22126017510890961</v>
      </c>
      <c r="AH65" s="1">
        <v>4.9493338912725449E-2</v>
      </c>
      <c r="AI65" s="1">
        <v>1.5063795726746321E-3</v>
      </c>
      <c r="AJ65" s="1">
        <v>4.6860404312610626E-2</v>
      </c>
      <c r="AK65" s="1">
        <v>2.3606719914823771E-3</v>
      </c>
      <c r="AL65" s="1">
        <v>0.75</v>
      </c>
      <c r="AM65" s="1">
        <v>-1.355140209197998</v>
      </c>
      <c r="AN65" s="1">
        <v>7.355140209197998</v>
      </c>
      <c r="AO65" s="1">
        <v>1</v>
      </c>
      <c r="AP65" s="1">
        <v>0</v>
      </c>
      <c r="AQ65" s="1">
        <v>0.15999999642372131</v>
      </c>
      <c r="AR65" s="1">
        <v>111115</v>
      </c>
      <c r="AS65">
        <f t="shared" si="8"/>
        <v>2.5000262451171875</v>
      </c>
      <c r="AT65">
        <f t="shared" si="9"/>
        <v>4.3731436415971492E-4</v>
      </c>
      <c r="AU65">
        <f t="shared" si="10"/>
        <v>303.55692520141599</v>
      </c>
      <c r="AV65">
        <f t="shared" si="11"/>
        <v>304.26656761169431</v>
      </c>
      <c r="AW65">
        <f t="shared" si="12"/>
        <v>18.214311116315912</v>
      </c>
      <c r="AX65">
        <f t="shared" si="13"/>
        <v>2.8622771319728083E-2</v>
      </c>
      <c r="AY65">
        <f t="shared" si="14"/>
        <v>4.3610512341559406</v>
      </c>
      <c r="AZ65">
        <f t="shared" si="15"/>
        <v>44.146615922521605</v>
      </c>
      <c r="BA65">
        <f t="shared" si="16"/>
        <v>17.5792502761593</v>
      </c>
      <c r="BB65">
        <f t="shared" si="17"/>
        <v>30.761746406555176</v>
      </c>
      <c r="BC65">
        <f t="shared" si="18"/>
        <v>4.4504542445839608</v>
      </c>
      <c r="BD65">
        <f t="shared" si="19"/>
        <v>2.399716925290751E-2</v>
      </c>
      <c r="BE65">
        <f t="shared" si="20"/>
        <v>2.6244739334874612</v>
      </c>
      <c r="BF65">
        <f t="shared" si="21"/>
        <v>1.8259803110964996</v>
      </c>
      <c r="BG65">
        <f t="shared" si="22"/>
        <v>1.5009377781698875E-2</v>
      </c>
      <c r="BH65">
        <f t="shared" si="23"/>
        <v>43.72070540166748</v>
      </c>
      <c r="BI65">
        <f t="shared" si="24"/>
        <v>0.88589479456413722</v>
      </c>
      <c r="BJ65">
        <f t="shared" si="25"/>
        <v>58.933588188024579</v>
      </c>
      <c r="BK65">
        <f t="shared" si="26"/>
        <v>499.39832397913733</v>
      </c>
      <c r="BL65">
        <f t="shared" si="27"/>
        <v>7.6659354799387682E-4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C49"/>
    </sheetView>
  </sheetViews>
  <sheetFormatPr baseColWidth="10" defaultRowHeight="16" x14ac:dyDescent="0.2"/>
  <sheetData>
    <row r="1" spans="1:3" x14ac:dyDescent="0.2">
      <c r="A1" t="s">
        <v>190</v>
      </c>
      <c r="B1" t="s">
        <v>191</v>
      </c>
      <c r="C1" t="s">
        <v>192</v>
      </c>
    </row>
    <row r="2" spans="1:3" x14ac:dyDescent="0.2">
      <c r="A2" t="s">
        <v>84</v>
      </c>
      <c r="B2">
        <v>1</v>
      </c>
      <c r="C2">
        <v>10</v>
      </c>
    </row>
    <row r="3" spans="1:3" x14ac:dyDescent="0.2">
      <c r="A3" t="s">
        <v>84</v>
      </c>
      <c r="B3">
        <v>2</v>
      </c>
      <c r="C3">
        <v>10</v>
      </c>
    </row>
    <row r="4" spans="1:3" x14ac:dyDescent="0.2">
      <c r="A4" t="s">
        <v>84</v>
      </c>
      <c r="B4">
        <v>3</v>
      </c>
      <c r="C4">
        <v>0</v>
      </c>
    </row>
    <row r="5" spans="1:3" x14ac:dyDescent="0.2">
      <c r="A5" t="s">
        <v>84</v>
      </c>
      <c r="B5">
        <v>4</v>
      </c>
      <c r="C5">
        <v>20</v>
      </c>
    </row>
    <row r="6" spans="1:3" x14ac:dyDescent="0.2">
      <c r="A6" t="s">
        <v>84</v>
      </c>
      <c r="B6">
        <v>5</v>
      </c>
      <c r="C6">
        <v>20</v>
      </c>
    </row>
    <row r="7" spans="1:3" x14ac:dyDescent="0.2">
      <c r="A7" t="s">
        <v>84</v>
      </c>
      <c r="B7">
        <v>6</v>
      </c>
      <c r="C7">
        <v>0</v>
      </c>
    </row>
    <row r="8" spans="1:3" x14ac:dyDescent="0.2">
      <c r="A8" t="s">
        <v>102</v>
      </c>
      <c r="B8">
        <v>7</v>
      </c>
      <c r="C8">
        <v>0</v>
      </c>
    </row>
    <row r="9" spans="1:3" x14ac:dyDescent="0.2">
      <c r="A9" t="s">
        <v>102</v>
      </c>
      <c r="B9">
        <v>8</v>
      </c>
      <c r="C9">
        <v>10</v>
      </c>
    </row>
    <row r="10" spans="1:3" x14ac:dyDescent="0.2">
      <c r="A10" t="s">
        <v>102</v>
      </c>
      <c r="B10">
        <v>9</v>
      </c>
      <c r="C10">
        <v>10</v>
      </c>
    </row>
    <row r="11" spans="1:3" x14ac:dyDescent="0.2">
      <c r="A11" t="s">
        <v>102</v>
      </c>
      <c r="B11">
        <v>10</v>
      </c>
      <c r="C11">
        <v>0</v>
      </c>
    </row>
    <row r="12" spans="1:3" x14ac:dyDescent="0.2">
      <c r="A12" t="s">
        <v>102</v>
      </c>
      <c r="B12">
        <v>11</v>
      </c>
      <c r="C12">
        <v>20</v>
      </c>
    </row>
    <row r="13" spans="1:3" x14ac:dyDescent="0.2">
      <c r="A13" t="s">
        <v>102</v>
      </c>
      <c r="B13">
        <v>12</v>
      </c>
      <c r="C13">
        <v>20</v>
      </c>
    </row>
    <row r="14" spans="1:3" x14ac:dyDescent="0.2">
      <c r="A14" t="s">
        <v>115</v>
      </c>
      <c r="B14">
        <v>13</v>
      </c>
      <c r="C14">
        <v>20</v>
      </c>
    </row>
    <row r="15" spans="1:3" x14ac:dyDescent="0.2">
      <c r="A15" t="s">
        <v>115</v>
      </c>
      <c r="B15">
        <v>14</v>
      </c>
      <c r="C15">
        <v>10</v>
      </c>
    </row>
    <row r="16" spans="1:3" x14ac:dyDescent="0.2">
      <c r="A16" t="s">
        <v>115</v>
      </c>
      <c r="B16">
        <v>15</v>
      </c>
      <c r="C16">
        <v>10</v>
      </c>
    </row>
    <row r="17" spans="1:3" x14ac:dyDescent="0.2">
      <c r="A17" t="s">
        <v>115</v>
      </c>
      <c r="B17">
        <v>16</v>
      </c>
      <c r="C17">
        <v>20</v>
      </c>
    </row>
    <row r="18" spans="1:3" x14ac:dyDescent="0.2">
      <c r="A18" t="s">
        <v>115</v>
      </c>
      <c r="B18">
        <v>17</v>
      </c>
      <c r="C18">
        <v>0</v>
      </c>
    </row>
    <row r="19" spans="1:3" x14ac:dyDescent="0.2">
      <c r="A19" t="s">
        <v>115</v>
      </c>
      <c r="B19">
        <v>18</v>
      </c>
      <c r="C19">
        <v>0</v>
      </c>
    </row>
    <row r="20" spans="1:3" x14ac:dyDescent="0.2">
      <c r="A20" t="s">
        <v>128</v>
      </c>
      <c r="B20">
        <v>19</v>
      </c>
      <c r="C20">
        <v>20</v>
      </c>
    </row>
    <row r="21" spans="1:3" x14ac:dyDescent="0.2">
      <c r="A21" t="s">
        <v>128</v>
      </c>
      <c r="B21">
        <v>20</v>
      </c>
      <c r="C21">
        <v>20</v>
      </c>
    </row>
    <row r="22" spans="1:3" x14ac:dyDescent="0.2">
      <c r="A22" t="s">
        <v>128</v>
      </c>
      <c r="B22">
        <v>21</v>
      </c>
      <c r="C22">
        <v>10</v>
      </c>
    </row>
    <row r="23" spans="1:3" x14ac:dyDescent="0.2">
      <c r="A23" t="s">
        <v>128</v>
      </c>
      <c r="B23">
        <v>22</v>
      </c>
      <c r="C23">
        <v>0</v>
      </c>
    </row>
    <row r="24" spans="1:3" x14ac:dyDescent="0.2">
      <c r="A24" t="s">
        <v>128</v>
      </c>
      <c r="B24">
        <v>23</v>
      </c>
      <c r="C24">
        <v>0</v>
      </c>
    </row>
    <row r="25" spans="1:3" x14ac:dyDescent="0.2">
      <c r="A25" t="s">
        <v>128</v>
      </c>
      <c r="B25">
        <v>24</v>
      </c>
      <c r="C25">
        <v>10</v>
      </c>
    </row>
    <row r="26" spans="1:3" x14ac:dyDescent="0.2">
      <c r="A26" t="s">
        <v>85</v>
      </c>
      <c r="B26">
        <v>25</v>
      </c>
      <c r="C26">
        <v>0</v>
      </c>
    </row>
    <row r="27" spans="1:3" x14ac:dyDescent="0.2">
      <c r="A27" t="s">
        <v>85</v>
      </c>
      <c r="B27">
        <v>26</v>
      </c>
      <c r="C27">
        <v>0</v>
      </c>
    </row>
    <row r="28" spans="1:3" x14ac:dyDescent="0.2">
      <c r="A28" t="s">
        <v>85</v>
      </c>
      <c r="B28">
        <v>27</v>
      </c>
      <c r="C28">
        <v>10</v>
      </c>
    </row>
    <row r="29" spans="1:3" x14ac:dyDescent="0.2">
      <c r="A29" t="s">
        <v>85</v>
      </c>
      <c r="B29">
        <v>28</v>
      </c>
      <c r="C29">
        <v>10</v>
      </c>
    </row>
    <row r="30" spans="1:3" x14ac:dyDescent="0.2">
      <c r="A30" t="s">
        <v>85</v>
      </c>
      <c r="B30">
        <v>29</v>
      </c>
      <c r="C30">
        <v>20</v>
      </c>
    </row>
    <row r="31" spans="1:3" x14ac:dyDescent="0.2">
      <c r="A31" t="s">
        <v>85</v>
      </c>
      <c r="B31">
        <v>30</v>
      </c>
      <c r="C31">
        <v>20</v>
      </c>
    </row>
    <row r="32" spans="1:3" x14ac:dyDescent="0.2">
      <c r="A32" t="s">
        <v>152</v>
      </c>
      <c r="B32">
        <v>31</v>
      </c>
      <c r="C32">
        <v>10</v>
      </c>
    </row>
    <row r="33" spans="1:3" x14ac:dyDescent="0.2">
      <c r="A33" t="s">
        <v>152</v>
      </c>
      <c r="B33">
        <v>32</v>
      </c>
      <c r="C33">
        <v>10</v>
      </c>
    </row>
    <row r="34" spans="1:3" x14ac:dyDescent="0.2">
      <c r="A34" t="s">
        <v>152</v>
      </c>
      <c r="B34">
        <v>33</v>
      </c>
      <c r="C34">
        <v>0</v>
      </c>
    </row>
    <row r="35" spans="1:3" x14ac:dyDescent="0.2">
      <c r="A35" t="s">
        <v>152</v>
      </c>
      <c r="B35">
        <v>34</v>
      </c>
      <c r="C35">
        <v>20</v>
      </c>
    </row>
    <row r="36" spans="1:3" x14ac:dyDescent="0.2">
      <c r="A36" t="s">
        <v>152</v>
      </c>
      <c r="B36">
        <v>35</v>
      </c>
      <c r="C36">
        <v>20</v>
      </c>
    </row>
    <row r="37" spans="1:3" x14ac:dyDescent="0.2">
      <c r="A37" t="s">
        <v>152</v>
      </c>
      <c r="B37">
        <v>36</v>
      </c>
      <c r="C37">
        <v>0</v>
      </c>
    </row>
    <row r="38" spans="1:3" x14ac:dyDescent="0.2">
      <c r="A38" t="s">
        <v>165</v>
      </c>
      <c r="B38">
        <v>37</v>
      </c>
      <c r="C38">
        <v>0</v>
      </c>
    </row>
    <row r="39" spans="1:3" x14ac:dyDescent="0.2">
      <c r="A39" t="s">
        <v>165</v>
      </c>
      <c r="B39">
        <v>38</v>
      </c>
      <c r="C39">
        <v>0</v>
      </c>
    </row>
    <row r="40" spans="1:3" x14ac:dyDescent="0.2">
      <c r="A40" t="s">
        <v>165</v>
      </c>
      <c r="B40">
        <v>39</v>
      </c>
      <c r="C40">
        <v>10</v>
      </c>
    </row>
    <row r="41" spans="1:3" x14ac:dyDescent="0.2">
      <c r="A41" t="s">
        <v>165</v>
      </c>
      <c r="B41">
        <v>40</v>
      </c>
      <c r="C41">
        <v>10</v>
      </c>
    </row>
    <row r="42" spans="1:3" x14ac:dyDescent="0.2">
      <c r="A42" t="s">
        <v>165</v>
      </c>
      <c r="B42">
        <v>41</v>
      </c>
      <c r="C42">
        <v>20</v>
      </c>
    </row>
    <row r="43" spans="1:3" x14ac:dyDescent="0.2">
      <c r="A43" t="s">
        <v>165</v>
      </c>
      <c r="B43">
        <v>42</v>
      </c>
      <c r="C43">
        <v>20</v>
      </c>
    </row>
    <row r="44" spans="1:3" x14ac:dyDescent="0.2">
      <c r="A44" t="s">
        <v>179</v>
      </c>
      <c r="B44">
        <v>43</v>
      </c>
      <c r="C44">
        <v>0</v>
      </c>
    </row>
    <row r="45" spans="1:3" x14ac:dyDescent="0.2">
      <c r="A45" t="s">
        <v>179</v>
      </c>
      <c r="B45">
        <v>44</v>
      </c>
      <c r="C45">
        <v>10</v>
      </c>
    </row>
    <row r="46" spans="1:3" x14ac:dyDescent="0.2">
      <c r="A46" t="s">
        <v>179</v>
      </c>
      <c r="B46">
        <v>45</v>
      </c>
      <c r="C46">
        <v>20</v>
      </c>
    </row>
    <row r="47" spans="1:3" x14ac:dyDescent="0.2">
      <c r="A47" t="s">
        <v>179</v>
      </c>
      <c r="B47">
        <v>46</v>
      </c>
      <c r="C47">
        <v>0</v>
      </c>
    </row>
    <row r="48" spans="1:3" x14ac:dyDescent="0.2">
      <c r="A48" t="s">
        <v>179</v>
      </c>
      <c r="B48">
        <v>47</v>
      </c>
      <c r="C48">
        <v>10</v>
      </c>
    </row>
    <row r="49" spans="1:3" x14ac:dyDescent="0.2">
      <c r="A49" t="s">
        <v>179</v>
      </c>
      <c r="B49">
        <v>48</v>
      </c>
      <c r="C4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2"/>
  <sheetViews>
    <sheetView topLeftCell="A42" zoomScale="150" workbookViewId="0">
      <selection activeCell="A52" sqref="A3:A52"/>
    </sheetView>
  </sheetViews>
  <sheetFormatPr baseColWidth="10" defaultRowHeight="16" x14ac:dyDescent="0.2"/>
  <sheetData>
    <row r="1" spans="1:64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</row>
    <row r="2" spans="1:64" x14ac:dyDescent="0.2">
      <c r="A2" s="1" t="s">
        <v>79</v>
      </c>
      <c r="B2" s="1" t="s">
        <v>79</v>
      </c>
      <c r="C2" s="1" t="s">
        <v>79</v>
      </c>
      <c r="D2" s="1" t="s">
        <v>79</v>
      </c>
      <c r="E2" s="1" t="s">
        <v>79</v>
      </c>
      <c r="F2" s="1" t="s">
        <v>79</v>
      </c>
      <c r="G2" s="1" t="s">
        <v>79</v>
      </c>
      <c r="H2" s="1" t="s">
        <v>79</v>
      </c>
      <c r="I2" s="1" t="s">
        <v>80</v>
      </c>
      <c r="J2" s="1" t="s">
        <v>80</v>
      </c>
      <c r="K2" s="1" t="s">
        <v>80</v>
      </c>
      <c r="L2" s="1" t="s">
        <v>80</v>
      </c>
      <c r="M2" s="1" t="s">
        <v>80</v>
      </c>
      <c r="N2" s="1" t="s">
        <v>80</v>
      </c>
      <c r="O2" s="1" t="s">
        <v>79</v>
      </c>
      <c r="P2" s="1" t="s">
        <v>80</v>
      </c>
      <c r="Q2" s="1" t="s">
        <v>79</v>
      </c>
      <c r="R2" s="1" t="s">
        <v>80</v>
      </c>
      <c r="S2" s="1" t="s">
        <v>79</v>
      </c>
      <c r="T2" s="1" t="s">
        <v>79</v>
      </c>
      <c r="U2" s="1" t="s">
        <v>79</v>
      </c>
      <c r="V2" s="1" t="s">
        <v>79</v>
      </c>
      <c r="W2" s="1" t="s">
        <v>79</v>
      </c>
      <c r="X2" s="1" t="s">
        <v>79</v>
      </c>
      <c r="Y2" s="1" t="s">
        <v>79</v>
      </c>
      <c r="Z2" s="1" t="s">
        <v>79</v>
      </c>
      <c r="AA2" s="1" t="s">
        <v>79</v>
      </c>
      <c r="AB2" s="1" t="s">
        <v>79</v>
      </c>
      <c r="AC2" s="1" t="s">
        <v>79</v>
      </c>
      <c r="AD2" s="1" t="s">
        <v>79</v>
      </c>
      <c r="AE2" s="1" t="s">
        <v>79</v>
      </c>
      <c r="AF2" s="1" t="s">
        <v>79</v>
      </c>
      <c r="AG2" s="1" t="s">
        <v>79</v>
      </c>
      <c r="AH2" s="1" t="s">
        <v>79</v>
      </c>
      <c r="AI2" s="1" t="s">
        <v>79</v>
      </c>
      <c r="AJ2" s="1" t="s">
        <v>79</v>
      </c>
      <c r="AK2" s="1" t="s">
        <v>79</v>
      </c>
      <c r="AL2" s="1" t="s">
        <v>79</v>
      </c>
      <c r="AM2" s="1" t="s">
        <v>79</v>
      </c>
      <c r="AN2" s="1" t="s">
        <v>79</v>
      </c>
      <c r="AO2" s="1" t="s">
        <v>79</v>
      </c>
      <c r="AP2" s="1" t="s">
        <v>79</v>
      </c>
      <c r="AQ2" s="1" t="s">
        <v>79</v>
      </c>
      <c r="AR2" s="1" t="s">
        <v>79</v>
      </c>
      <c r="AS2" s="1" t="s">
        <v>80</v>
      </c>
      <c r="AT2" s="1" t="s">
        <v>80</v>
      </c>
      <c r="AU2" s="1" t="s">
        <v>80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80</v>
      </c>
      <c r="BA2" s="1" t="s">
        <v>80</v>
      </c>
      <c r="BB2" s="1" t="s">
        <v>80</v>
      </c>
      <c r="BC2" s="1" t="s">
        <v>80</v>
      </c>
      <c r="BD2" s="1" t="s">
        <v>80</v>
      </c>
      <c r="BE2" s="1" t="s">
        <v>80</v>
      </c>
      <c r="BF2" s="1" t="s">
        <v>80</v>
      </c>
      <c r="BG2" s="1" t="s">
        <v>80</v>
      </c>
      <c r="BH2" s="1" t="s">
        <v>80</v>
      </c>
      <c r="BI2" s="1" t="s">
        <v>80</v>
      </c>
      <c r="BJ2" s="1" t="s">
        <v>80</v>
      </c>
      <c r="BK2" s="1" t="s">
        <v>80</v>
      </c>
      <c r="BL2" s="1" t="s">
        <v>80</v>
      </c>
    </row>
    <row r="3" spans="1:64" x14ac:dyDescent="0.2">
      <c r="A3" s="1">
        <v>1</v>
      </c>
      <c r="B3" s="1" t="s">
        <v>81</v>
      </c>
      <c r="C3" s="1" t="s">
        <v>82</v>
      </c>
      <c r="D3" s="1" t="s">
        <v>83</v>
      </c>
      <c r="E3" s="1" t="s">
        <v>84</v>
      </c>
      <c r="F3" s="1" t="s">
        <v>85</v>
      </c>
      <c r="G3" s="1">
        <v>403.50003890413791</v>
      </c>
      <c r="H3" s="1">
        <v>0</v>
      </c>
      <c r="I3">
        <f>(V3-W3*(1000-X3)/(1000-Y3))*AS3</f>
        <v>2.735529123404739</v>
      </c>
      <c r="J3">
        <f>IF(BD3&lt;&gt;0,1/(1/BD3-1/R3),0)</f>
        <v>2.7385535338821036E-2</v>
      </c>
      <c r="K3">
        <f>((BG3-AT3/2)*W3-I3)/(BG3+AT3/2)</f>
        <v>328.74013473613849</v>
      </c>
      <c r="L3">
        <f>AT3*1000</f>
        <v>0.394845198499223</v>
      </c>
      <c r="M3">
        <f>(AY3-BE3)</f>
        <v>1.3890073769767226</v>
      </c>
      <c r="N3">
        <f>(T3+AX3*H3)</f>
        <v>27.358272552490234</v>
      </c>
      <c r="O3" s="1">
        <v>2</v>
      </c>
      <c r="P3">
        <f>(O3*AM3+AN3)</f>
        <v>4.644859790802002</v>
      </c>
      <c r="Q3" s="1">
        <v>0</v>
      </c>
      <c r="R3">
        <f>P3*(Q3+1)*(Q3+1)/(Q3*Q3+1)</f>
        <v>4.644859790802002</v>
      </c>
      <c r="S3" s="1">
        <v>27.771665573120117</v>
      </c>
      <c r="T3" s="1">
        <v>27.358272552490234</v>
      </c>
      <c r="U3" s="1">
        <v>27.675193786621094</v>
      </c>
      <c r="V3" s="1">
        <v>500.13870239257812</v>
      </c>
      <c r="W3" s="1">
        <v>498.965576171875</v>
      </c>
      <c r="X3" s="1">
        <v>22.797792434692383</v>
      </c>
      <c r="Y3" s="1">
        <v>22.952119827270508</v>
      </c>
      <c r="Z3" s="1">
        <v>60.110893249511719</v>
      </c>
      <c r="AA3" s="1">
        <v>60.517807006835938</v>
      </c>
      <c r="AB3" s="1">
        <v>499.95358276367188</v>
      </c>
      <c r="AC3" s="1">
        <v>115.5938720703125</v>
      </c>
      <c r="AD3" s="1">
        <v>3.1114028766751289E-2</v>
      </c>
      <c r="AE3" s="1">
        <v>98.734283447265625</v>
      </c>
      <c r="AF3" s="1">
        <v>-1.7594674825668335</v>
      </c>
      <c r="AG3" s="1">
        <v>0.22417478263378143</v>
      </c>
      <c r="AH3" s="1">
        <v>6.0853611677885056E-2</v>
      </c>
      <c r="AI3" s="1">
        <v>1.3626815751194954E-2</v>
      </c>
      <c r="AJ3" s="1">
        <v>5.2981477230787277E-2</v>
      </c>
      <c r="AK3" s="1">
        <v>1.2449616566300392E-2</v>
      </c>
      <c r="AL3" s="1">
        <v>0.75</v>
      </c>
      <c r="AM3" s="1">
        <v>-1.355140209197998</v>
      </c>
      <c r="AN3" s="1">
        <v>7.355140209197998</v>
      </c>
      <c r="AO3" s="1">
        <v>1</v>
      </c>
      <c r="AP3" s="1">
        <v>0</v>
      </c>
      <c r="AQ3" s="1">
        <v>0.15999999642372131</v>
      </c>
      <c r="AR3" s="1">
        <v>111115</v>
      </c>
      <c r="AS3">
        <f>AB3*0.000001/(O3*0.0001)</f>
        <v>2.4997679138183591</v>
      </c>
      <c r="AT3">
        <f>(Y3-X3)/(1000-Y3)*AS3</f>
        <v>3.9484519849922303E-4</v>
      </c>
      <c r="AU3">
        <f>(T3+273.15)</f>
        <v>300.50827255249021</v>
      </c>
      <c r="AV3">
        <f>(S3+273.15)</f>
        <v>300.92166557312009</v>
      </c>
      <c r="AW3">
        <f>(AC3*AO3+AD3*AP3)*AQ3</f>
        <v>18.495019117854099</v>
      </c>
      <c r="AX3">
        <f>((AW3+0.00000010773*(AV3^4-AU3^4))-AT3*44100)/(P3*0.92*2*29.3+0.00000043092*AU3^3)</f>
        <v>2.2611235083216028E-2</v>
      </c>
      <c r="AY3">
        <f>0.61365*EXP(17.502*N3/(240.97+N3))</f>
        <v>3.6551684817180541</v>
      </c>
      <c r="AZ3">
        <f>AY3*1000/AE3</f>
        <v>37.020256329406536</v>
      </c>
      <c r="BA3">
        <f>(AZ3-Y3)</f>
        <v>14.068136502136028</v>
      </c>
      <c r="BB3">
        <f>IF(H3,T3,(S3+T3)/2)</f>
        <v>27.564969062805176</v>
      </c>
      <c r="BC3">
        <f>0.61365*EXP(17.502*BB3/(240.97+BB3))</f>
        <v>3.6996575829665437</v>
      </c>
      <c r="BD3">
        <f>IF(BA3&lt;&gt;0,(1000-(AZ3+Y3)/2)/BA3*AT3,0)</f>
        <v>2.7225019892083296E-2</v>
      </c>
      <c r="BE3">
        <f>Y3*AE3/1000</f>
        <v>2.2661611047413315</v>
      </c>
      <c r="BF3">
        <f>(BC3-BE3)</f>
        <v>1.4334964782252122</v>
      </c>
      <c r="BG3">
        <f>1/(1.6/J3+1.37/R3)</f>
        <v>1.7029986304135106E-2</v>
      </c>
      <c r="BH3">
        <f>K3*AE3*0.001</f>
        <v>32.457921643530192</v>
      </c>
      <c r="BI3">
        <f>K3/W3</f>
        <v>0.65884331592225875</v>
      </c>
      <c r="BJ3">
        <f>(1-AT3*AE3/AY3/J3)*100</f>
        <v>61.053700021083671</v>
      </c>
      <c r="BK3">
        <f>(W3-I3/(R3/1.35))</f>
        <v>498.17051141579572</v>
      </c>
      <c r="BL3">
        <f>I3*BJ3/100/BK3</f>
        <v>3.3525503953383E-3</v>
      </c>
    </row>
    <row r="4" spans="1:64" x14ac:dyDescent="0.2">
      <c r="A4" s="1">
        <v>2</v>
      </c>
      <c r="B4" s="1" t="s">
        <v>86</v>
      </c>
      <c r="C4" s="1" t="s">
        <v>82</v>
      </c>
      <c r="D4" s="1" t="s">
        <v>87</v>
      </c>
      <c r="E4" s="1" t="s">
        <v>84</v>
      </c>
      <c r="F4" s="1" t="s">
        <v>85</v>
      </c>
      <c r="G4" s="1">
        <v>584.50003890413791</v>
      </c>
      <c r="H4" s="1">
        <v>0</v>
      </c>
      <c r="I4">
        <f>(V4-W4*(1000-X4)/(1000-Y4))*AS4</f>
        <v>2.1967283111580436</v>
      </c>
      <c r="J4">
        <f>IF(BD4&lt;&gt;0,1/(1/BD4-1/R4),0)</f>
        <v>4.8051998302269978E-2</v>
      </c>
      <c r="K4">
        <f>((BG4-AT4/2)*W4-I4)/(BG4+AT4/2)</f>
        <v>414.66447032802677</v>
      </c>
      <c r="L4">
        <f>AT4*1000</f>
        <v>0.69332956468000739</v>
      </c>
      <c r="M4">
        <f>(AY4-BE4)</f>
        <v>1.3956737860005548</v>
      </c>
      <c r="N4">
        <f>(T4+AX4*H4)</f>
        <v>27.554714202880859</v>
      </c>
      <c r="O4" s="1">
        <v>2</v>
      </c>
      <c r="P4">
        <f>(O4*AM4+AN4)</f>
        <v>4.644859790802002</v>
      </c>
      <c r="Q4" s="1">
        <v>0</v>
      </c>
      <c r="R4">
        <f>P4*(Q4+1)*(Q4+1)/(Q4*Q4+1)</f>
        <v>4.644859790802002</v>
      </c>
      <c r="S4" s="1">
        <v>28.032627105712891</v>
      </c>
      <c r="T4" s="1">
        <v>27.554714202880859</v>
      </c>
      <c r="U4" s="1">
        <v>27.954423904418945</v>
      </c>
      <c r="V4" s="1">
        <v>500.11553955078125</v>
      </c>
      <c r="W4" s="1">
        <v>499.09841918945312</v>
      </c>
      <c r="X4" s="1">
        <v>23.040994644165039</v>
      </c>
      <c r="Y4" s="1">
        <v>23.311864852905273</v>
      </c>
      <c r="Z4" s="1">
        <v>59.836460113525391</v>
      </c>
      <c r="AA4" s="1">
        <v>60.539897918701172</v>
      </c>
      <c r="AB4" s="1">
        <v>499.9935302734375</v>
      </c>
      <c r="AC4" s="1">
        <v>115.04952239990234</v>
      </c>
      <c r="AD4" s="1">
        <v>4.7688193619251251E-2</v>
      </c>
      <c r="AE4" s="1">
        <v>98.737937927246094</v>
      </c>
      <c r="AF4" s="1">
        <v>-1.8204919099807739</v>
      </c>
      <c r="AG4" s="1">
        <v>0.23043747246265411</v>
      </c>
      <c r="AH4" s="1">
        <v>0.11403088271617889</v>
      </c>
      <c r="AI4" s="1">
        <v>1.3606266584247351E-3</v>
      </c>
      <c r="AJ4" s="1">
        <v>9.9345013499259949E-2</v>
      </c>
      <c r="AK4" s="1">
        <v>3.0546553898602724E-3</v>
      </c>
      <c r="AL4" s="1">
        <v>0.75</v>
      </c>
      <c r="AM4" s="1">
        <v>-1.355140209197998</v>
      </c>
      <c r="AN4" s="1">
        <v>7.355140209197998</v>
      </c>
      <c r="AO4" s="1">
        <v>1</v>
      </c>
      <c r="AP4" s="1">
        <v>0</v>
      </c>
      <c r="AQ4" s="1">
        <v>0.15999999642372131</v>
      </c>
      <c r="AR4" s="1">
        <v>111115</v>
      </c>
      <c r="AS4">
        <f>AB4*0.000001/(O4*0.0001)</f>
        <v>2.4999676513671871</v>
      </c>
      <c r="AT4">
        <f>(Y4-X4)/(1000-Y4)*AS4</f>
        <v>6.9332956468000741E-4</v>
      </c>
      <c r="AU4">
        <f>(T4+273.15)</f>
        <v>300.70471420288084</v>
      </c>
      <c r="AV4">
        <f>(S4+273.15)</f>
        <v>301.18262710571287</v>
      </c>
      <c r="AW4">
        <f>(AC4*AO4+AD4*AP4)*AQ4</f>
        <v>18.40792317253522</v>
      </c>
      <c r="AX4">
        <f>((AW4+0.00000010773*(AV4^4-AU4^4))-AT4*44100)/(P4*0.92*2*29.3+0.00000043092*AU4^3)</f>
        <v>-2.5005958127880187E-2</v>
      </c>
      <c r="AY4">
        <f>0.61365*EXP(17.502*N4/(240.97+N4))</f>
        <v>3.6974392508150657</v>
      </c>
      <c r="AZ4">
        <f>AY4*1000/AE4</f>
        <v>37.446996852815388</v>
      </c>
      <c r="BA4">
        <f>(AZ4-Y4)</f>
        <v>14.135131999910115</v>
      </c>
      <c r="BB4">
        <f>IF(H4,T4,(S4+T4)/2)</f>
        <v>27.793670654296875</v>
      </c>
      <c r="BC4">
        <f>0.61365*EXP(17.502*BB4/(240.97+BB4))</f>
        <v>3.7494330369622553</v>
      </c>
      <c r="BD4">
        <f>IF(BA4&lt;&gt;0,(1000-(AZ4+Y4)/2)/BA4*AT4,0)</f>
        <v>4.7559980841766623E-2</v>
      </c>
      <c r="BE4">
        <f>Y4*AE4/1000</f>
        <v>2.3017654648145109</v>
      </c>
      <c r="BF4">
        <f>(BC4-BE4)</f>
        <v>1.4476675721477443</v>
      </c>
      <c r="BG4">
        <f>1/(1.6/J4+1.37/R4)</f>
        <v>2.9768804589350266E-2</v>
      </c>
      <c r="BH4">
        <f>K4*AE4*0.001</f>
        <v>40.943114731883085</v>
      </c>
      <c r="BI4">
        <f>K4/W4</f>
        <v>0.8308270561174107</v>
      </c>
      <c r="BJ4">
        <f>(1-AT4*AE4/AY4/J4)*100</f>
        <v>61.468911998577205</v>
      </c>
      <c r="BK4">
        <f>(W4-I4/(R4/1.35))</f>
        <v>498.45995358368049</v>
      </c>
      <c r="BL4">
        <f>I4*BJ4/100/BK4</f>
        <v>2.7089538140938787E-3</v>
      </c>
    </row>
    <row r="5" spans="1:64" x14ac:dyDescent="0.2">
      <c r="A5" s="1">
        <v>3</v>
      </c>
      <c r="B5" s="1" t="s">
        <v>88</v>
      </c>
      <c r="C5" s="1" t="s">
        <v>89</v>
      </c>
      <c r="D5" s="1" t="s">
        <v>90</v>
      </c>
      <c r="E5" s="1" t="s">
        <v>84</v>
      </c>
      <c r="F5" s="1" t="s">
        <v>85</v>
      </c>
      <c r="G5" s="1">
        <v>762.50003890413791</v>
      </c>
      <c r="H5" s="1">
        <v>0</v>
      </c>
      <c r="I5">
        <f>(V5-W5*(1000-X5)/(1000-Y5))*AS5</f>
        <v>2.895608705053315</v>
      </c>
      <c r="J5">
        <f>IF(BD5&lt;&gt;0,1/(1/BD5-1/R5),0)</f>
        <v>3.5876048851088513E-2</v>
      </c>
      <c r="K5">
        <f>((BG5-AT5/2)*W5-I5)/(BG5+AT5/2)</f>
        <v>358.54015331772467</v>
      </c>
      <c r="L5">
        <f>AT5*1000</f>
        <v>0.53495724345811135</v>
      </c>
      <c r="M5">
        <f>(AY5-BE5)</f>
        <v>1.4382431238667888</v>
      </c>
      <c r="N5">
        <f>(T5+AX5*H5)</f>
        <v>27.789941787719727</v>
      </c>
      <c r="O5" s="1">
        <v>2</v>
      </c>
      <c r="P5">
        <f>(O5*AM5+AN5)</f>
        <v>4.644859790802002</v>
      </c>
      <c r="Q5" s="1">
        <v>0</v>
      </c>
      <c r="R5">
        <f>P5*(Q5+1)*(Q5+1)/(Q5*Q5+1)</f>
        <v>4.644859790802002</v>
      </c>
      <c r="S5" s="1">
        <v>28.245021820068359</v>
      </c>
      <c r="T5" s="1">
        <v>27.789941787719727</v>
      </c>
      <c r="U5" s="1">
        <v>28.185066223144531</v>
      </c>
      <c r="V5" s="1">
        <v>500.09280395507812</v>
      </c>
      <c r="W5" s="1">
        <v>498.8277587890625</v>
      </c>
      <c r="X5" s="1">
        <v>23.188699722290039</v>
      </c>
      <c r="Y5" s="1">
        <v>23.397686004638672</v>
      </c>
      <c r="Z5" s="1">
        <v>59.483226776123047</v>
      </c>
      <c r="AA5" s="1">
        <v>60.019313812255859</v>
      </c>
      <c r="AB5" s="1">
        <v>499.97586059570312</v>
      </c>
      <c r="AC5" s="1">
        <v>115.67555999755859</v>
      </c>
      <c r="AD5" s="1">
        <v>3.7215378135442734E-2</v>
      </c>
      <c r="AE5" s="1">
        <v>98.743682861328125</v>
      </c>
      <c r="AF5" s="1">
        <v>-1.887941837310791</v>
      </c>
      <c r="AG5" s="1">
        <v>0.22725258767604828</v>
      </c>
      <c r="AH5" s="1">
        <v>2.0216429606080055E-2</v>
      </c>
      <c r="AI5" s="1">
        <v>1.3332030503079295E-3</v>
      </c>
      <c r="AJ5" s="1">
        <v>1.9996961578726768E-2</v>
      </c>
      <c r="AK5" s="1">
        <v>1.8023066222667694E-3</v>
      </c>
      <c r="AL5" s="1">
        <v>0.75</v>
      </c>
      <c r="AM5" s="1">
        <v>-1.355140209197998</v>
      </c>
      <c r="AN5" s="1">
        <v>7.355140209197998</v>
      </c>
      <c r="AO5" s="1">
        <v>1</v>
      </c>
      <c r="AP5" s="1">
        <v>0</v>
      </c>
      <c r="AQ5" s="1">
        <v>0.15999999642372131</v>
      </c>
      <c r="AR5" s="1">
        <v>111115</v>
      </c>
      <c r="AS5">
        <f>AB5*0.000001/(O5*0.0001)</f>
        <v>2.4998793029785156</v>
      </c>
      <c r="AT5">
        <f>(Y5-X5)/(1000-Y5)*AS5</f>
        <v>5.3495724345811139E-4</v>
      </c>
      <c r="AU5">
        <f>(T5+273.15)</f>
        <v>300.9399417877197</v>
      </c>
      <c r="AV5">
        <f>(S5+273.15)</f>
        <v>301.39502182006834</v>
      </c>
      <c r="AW5">
        <f>(AC5*AO5+AD5*AP5)*AQ5</f>
        <v>18.508089185921335</v>
      </c>
      <c r="AX5">
        <f>((AW5+0.00000010773*(AV5^4-AU5^4))-AT5*44100)/(P5*0.92*2*29.3+0.00000043092*AU5^3)</f>
        <v>1.0425676230345767E-3</v>
      </c>
      <c r="AY5">
        <f>0.61365*EXP(17.502*N5/(240.97+N5))</f>
        <v>3.7486168103977655</v>
      </c>
      <c r="AZ5">
        <f>AY5*1000/AE5</f>
        <v>37.963105099717424</v>
      </c>
      <c r="BA5">
        <f>(AZ5-Y5)</f>
        <v>14.565419095078752</v>
      </c>
      <c r="BB5">
        <f>IF(H5,T5,(S5+T5)/2)</f>
        <v>28.017481803894043</v>
      </c>
      <c r="BC5">
        <f>0.61365*EXP(17.502*BB5/(240.97+BB5))</f>
        <v>3.7987088309641046</v>
      </c>
      <c r="BD5">
        <f>IF(BA5&lt;&gt;0,(1000-(AZ5+Y5)/2)/BA5*AT5,0)</f>
        <v>3.5601072666732625E-2</v>
      </c>
      <c r="BE5">
        <f>Y5*AE5/1000</f>
        <v>2.3103736865309767</v>
      </c>
      <c r="BF5">
        <f>(BC5-BE5)</f>
        <v>1.4883351444331279</v>
      </c>
      <c r="BG5">
        <f>1/(1.6/J5+1.37/R5)</f>
        <v>2.2275212995468884E-2</v>
      </c>
      <c r="BH5">
        <f>K5*AE5*0.001</f>
        <v>35.403575192257371</v>
      </c>
      <c r="BI5">
        <f>K5/W5</f>
        <v>0.71876543957398176</v>
      </c>
      <c r="BJ5">
        <f>(1-AT5*AE5/AY5/J5)*100</f>
        <v>60.72169497935851</v>
      </c>
      <c r="BK5">
        <f>(W5-I5/(R5/1.35))</f>
        <v>497.98616788473362</v>
      </c>
      <c r="BL5">
        <f>I5*BJ5/100/BK5</f>
        <v>3.5307460308520115E-3</v>
      </c>
    </row>
    <row r="6" spans="1:64" x14ac:dyDescent="0.2">
      <c r="A6" s="1">
        <v>4</v>
      </c>
      <c r="B6" s="1" t="s">
        <v>91</v>
      </c>
      <c r="C6" s="1" t="s">
        <v>92</v>
      </c>
      <c r="D6" s="1" t="s">
        <v>93</v>
      </c>
      <c r="E6" s="1" t="s">
        <v>84</v>
      </c>
      <c r="F6" s="1" t="s">
        <v>85</v>
      </c>
      <c r="G6" s="1">
        <v>933.50003890413791</v>
      </c>
      <c r="H6" s="1">
        <v>0</v>
      </c>
      <c r="I6">
        <f>(V6-W6*(1000-X6)/(1000-Y6))*AS6</f>
        <v>2.1879930715782381</v>
      </c>
      <c r="J6">
        <f>IF(BD6&lt;&gt;0,1/(1/BD6-1/R6),0)</f>
        <v>5.3170486923445441E-2</v>
      </c>
      <c r="K6">
        <f>((BG6-AT6/2)*W6-I6)/(BG6+AT6/2)</f>
        <v>421.28098901366729</v>
      </c>
      <c r="L6">
        <f>AT6*1000</f>
        <v>0.79613202970900188</v>
      </c>
      <c r="M6">
        <f>(AY6-BE6)</f>
        <v>1.4492848767240911</v>
      </c>
      <c r="N6">
        <f>(T6+AX6*H6)</f>
        <v>27.934682846069336</v>
      </c>
      <c r="O6" s="1">
        <v>2</v>
      </c>
      <c r="P6">
        <f>(O6*AM6+AN6)</f>
        <v>4.644859790802002</v>
      </c>
      <c r="Q6" s="1">
        <v>0</v>
      </c>
      <c r="R6">
        <f>P6*(Q6+1)*(Q6+1)/(Q6*Q6+1)</f>
        <v>4.644859790802002</v>
      </c>
      <c r="S6" s="1">
        <v>28.432838439941406</v>
      </c>
      <c r="T6" s="1">
        <v>27.934682846069336</v>
      </c>
      <c r="U6" s="1">
        <v>28.385837554931641</v>
      </c>
      <c r="V6" s="1">
        <v>499.93173217773438</v>
      </c>
      <c r="W6" s="1">
        <v>498.89761352539062</v>
      </c>
      <c r="X6" s="1">
        <v>23.29487419128418</v>
      </c>
      <c r="Y6" s="1">
        <v>23.605823516845703</v>
      </c>
      <c r="Z6" s="1">
        <v>59.111656188964844</v>
      </c>
      <c r="AA6" s="1">
        <v>59.900699615478516</v>
      </c>
      <c r="AB6" s="1">
        <v>499.97772216796875</v>
      </c>
      <c r="AC6" s="1">
        <v>115.70888519287109</v>
      </c>
      <c r="AD6" s="1">
        <v>0.11502015590667725</v>
      </c>
      <c r="AE6" s="1">
        <v>98.752281188964844</v>
      </c>
      <c r="AF6" s="1">
        <v>-1.8959603309631348</v>
      </c>
      <c r="AG6" s="1">
        <v>0.22575332224369049</v>
      </c>
      <c r="AH6" s="1">
        <v>5.813153088092804E-2</v>
      </c>
      <c r="AI6" s="1">
        <v>1.9082815852016211E-3</v>
      </c>
      <c r="AJ6" s="1">
        <v>9.2245571315288544E-2</v>
      </c>
      <c r="AK6" s="1">
        <v>8.4009778220206499E-4</v>
      </c>
      <c r="AL6" s="1">
        <v>0.75</v>
      </c>
      <c r="AM6" s="1">
        <v>-1.355140209197998</v>
      </c>
      <c r="AN6" s="1">
        <v>7.355140209197998</v>
      </c>
      <c r="AO6" s="1">
        <v>1</v>
      </c>
      <c r="AP6" s="1">
        <v>0</v>
      </c>
      <c r="AQ6" s="1">
        <v>0.15999999642372131</v>
      </c>
      <c r="AR6" s="1">
        <v>111115</v>
      </c>
      <c r="AS6">
        <f>AB6*0.000001/(O6*0.0001)</f>
        <v>2.4998886108398435</v>
      </c>
      <c r="AT6">
        <f>(Y6-X6)/(1000-Y6)*AS6</f>
        <v>7.9613202970900193E-4</v>
      </c>
      <c r="AU6">
        <f>(T6+273.15)</f>
        <v>301.08468284606931</v>
      </c>
      <c r="AV6">
        <f>(S6+273.15)</f>
        <v>301.58283843994138</v>
      </c>
      <c r="AW6">
        <f>(AC6*AO6+AD6*AP6)*AQ6</f>
        <v>18.513421217052155</v>
      </c>
      <c r="AX6">
        <f>((AW6+0.00000010773*(AV6^4-AU6^4))-AT6*44100)/(P6*0.92*2*29.3+0.00000043092*AU6^3)</f>
        <v>-4.0897800682485393E-2</v>
      </c>
      <c r="AY6">
        <f>0.61365*EXP(17.502*N6/(240.97+N6))</f>
        <v>3.780413798356717</v>
      </c>
      <c r="AZ6">
        <f>AY6*1000/AE6</f>
        <v>38.281787041686712</v>
      </c>
      <c r="BA6">
        <f>(AZ6-Y6)</f>
        <v>14.675963524841009</v>
      </c>
      <c r="BB6">
        <f>IF(H6,T6,(S6+T6)/2)</f>
        <v>28.183760643005371</v>
      </c>
      <c r="BC6">
        <f>0.61365*EXP(17.502*BB6/(240.97+BB6))</f>
        <v>3.8356828076902549</v>
      </c>
      <c r="BD6">
        <f>IF(BA6&lt;&gt;0,(1000-(AZ6+Y6)/2)/BA6*AT6,0)</f>
        <v>5.256872394778301E-2</v>
      </c>
      <c r="BE6">
        <f>Y6*AE6/1000</f>
        <v>2.3311289216326259</v>
      </c>
      <c r="BF6">
        <f>(BC6-BE6)</f>
        <v>1.5045538860576291</v>
      </c>
      <c r="BG6">
        <f>1/(1.6/J6+1.37/R6)</f>
        <v>3.2908992331398566E-2</v>
      </c>
      <c r="BH6">
        <f>K6*AE6*0.001</f>
        <v>41.602458686642883</v>
      </c>
      <c r="BI6">
        <f>K6/W6</f>
        <v>0.84442374064839432</v>
      </c>
      <c r="BJ6">
        <f>(1-AT6*AE6/AY6/J6)*100</f>
        <v>60.886898394585053</v>
      </c>
      <c r="BK6">
        <f>(W6-I6/(R6/1.35))</f>
        <v>498.26168676340745</v>
      </c>
      <c r="BL6">
        <f>I6*BJ6/100/BK6</f>
        <v>2.6736976848974127E-3</v>
      </c>
    </row>
    <row r="7" spans="1:64" x14ac:dyDescent="0.2">
      <c r="A7" s="1">
        <v>5</v>
      </c>
      <c r="B7" s="1" t="s">
        <v>94</v>
      </c>
      <c r="C7" s="1" t="s">
        <v>92</v>
      </c>
      <c r="D7" s="1" t="s">
        <v>95</v>
      </c>
      <c r="E7" s="1" t="s">
        <v>84</v>
      </c>
      <c r="F7" s="1" t="s">
        <v>85</v>
      </c>
      <c r="G7" s="1">
        <v>1185.0000389385968</v>
      </c>
      <c r="H7" s="1">
        <v>0</v>
      </c>
      <c r="I7">
        <f>(V7-W7*(1000-X7)/(1000-Y7))*AS7</f>
        <v>2.9533720261623269</v>
      </c>
      <c r="J7">
        <f>IF(BD7&lt;&gt;0,1/(1/BD7-1/R7),0)</f>
        <v>3.6789419494481349E-2</v>
      </c>
      <c r="K7">
        <f>((BG7-AT7/2)*W7-I7)/(BG7+AT7/2)</f>
        <v>358.81192496737168</v>
      </c>
      <c r="L7">
        <f>AT7*1000</f>
        <v>0.57022704571804539</v>
      </c>
      <c r="M7">
        <f>(AY7-BE7)</f>
        <v>1.4947854384856609</v>
      </c>
      <c r="N7">
        <f>(T7+AX7*H7)</f>
        <v>28.150365829467773</v>
      </c>
      <c r="O7" s="1">
        <v>2</v>
      </c>
      <c r="P7">
        <f>(O7*AM7+AN7)</f>
        <v>4.644859790802002</v>
      </c>
      <c r="Q7" s="1">
        <v>0</v>
      </c>
      <c r="R7">
        <f>P7*(Q7+1)*(Q7+1)/(Q7*Q7+1)</f>
        <v>4.644859790802002</v>
      </c>
      <c r="S7" s="1">
        <v>28.650619506835938</v>
      </c>
      <c r="T7" s="1">
        <v>28.150365829467773</v>
      </c>
      <c r="U7" s="1">
        <v>28.616327285766602</v>
      </c>
      <c r="V7" s="1">
        <v>500.12939453125</v>
      </c>
      <c r="W7" s="1">
        <v>498.83419799804688</v>
      </c>
      <c r="X7" s="1">
        <v>23.404186248779297</v>
      </c>
      <c r="Y7" s="1">
        <v>23.626899719238281</v>
      </c>
      <c r="Z7" s="1">
        <v>58.648735046386719</v>
      </c>
      <c r="AA7" s="1">
        <v>59.206836700439453</v>
      </c>
      <c r="AB7" s="1">
        <v>499.97366333007812</v>
      </c>
      <c r="AC7" s="1">
        <v>115.62746429443359</v>
      </c>
      <c r="AD7" s="1">
        <v>3.570115938782692E-2</v>
      </c>
      <c r="AE7" s="1">
        <v>98.762283325195312</v>
      </c>
      <c r="AF7" s="1">
        <v>-2.0063896179199219</v>
      </c>
      <c r="AG7" s="1">
        <v>0.22974607348442078</v>
      </c>
      <c r="AH7" s="1">
        <v>0.10670042037963867</v>
      </c>
      <c r="AI7" s="1">
        <v>1.3052943395450711E-3</v>
      </c>
      <c r="AJ7" s="1">
        <v>0.10026625543832779</v>
      </c>
      <c r="AK7" s="1">
        <v>9.2954974388703704E-4</v>
      </c>
      <c r="AL7" s="1">
        <v>0.75</v>
      </c>
      <c r="AM7" s="1">
        <v>-1.355140209197998</v>
      </c>
      <c r="AN7" s="1">
        <v>7.355140209197998</v>
      </c>
      <c r="AO7" s="1">
        <v>1</v>
      </c>
      <c r="AP7" s="1">
        <v>0</v>
      </c>
      <c r="AQ7" s="1">
        <v>0.15999999642372131</v>
      </c>
      <c r="AR7" s="1">
        <v>111115</v>
      </c>
      <c r="AS7">
        <f>AB7*0.000001/(O7*0.0001)</f>
        <v>2.4998683166503901</v>
      </c>
      <c r="AT7">
        <f>(Y7-X7)/(1000-Y7)*AS7</f>
        <v>5.7022704571804543E-4</v>
      </c>
      <c r="AU7">
        <f>(T7+273.15)</f>
        <v>301.30036582946775</v>
      </c>
      <c r="AV7">
        <f>(S7+273.15)</f>
        <v>301.80061950683591</v>
      </c>
      <c r="AW7">
        <f>(AC7*AO7+AD7*AP7)*AQ7</f>
        <v>18.500393873593339</v>
      </c>
      <c r="AX7">
        <f>((AW7+0.00000010773*(AV7^4-AU7^4))-AT7*44100)/(P7*0.92*2*29.3+0.00000043092*AU7^3)</f>
        <v>-2.8052261803469887E-3</v>
      </c>
      <c r="AY7">
        <f>0.61365*EXP(17.502*N7/(240.97+N7))</f>
        <v>3.8282320026530496</v>
      </c>
      <c r="AZ7">
        <f>AY7*1000/AE7</f>
        <v>38.762084813772496</v>
      </c>
      <c r="BA7">
        <f>(AZ7-Y7)</f>
        <v>15.135185094534215</v>
      </c>
      <c r="BB7">
        <f>IF(H7,T7,(S7+T7)/2)</f>
        <v>28.400492668151855</v>
      </c>
      <c r="BC7">
        <f>0.61365*EXP(17.502*BB7/(240.97+BB7))</f>
        <v>3.8843466597817584</v>
      </c>
      <c r="BD7">
        <f>IF(BA7&lt;&gt;0,(1000-(AZ7+Y7)/2)/BA7*AT7,0)</f>
        <v>3.6500320220711709E-2</v>
      </c>
      <c r="BE7">
        <f>Y7*AE7/1000</f>
        <v>2.3334465641673887</v>
      </c>
      <c r="BF7">
        <f>(BC7-BE7)</f>
        <v>1.5509000956143697</v>
      </c>
      <c r="BG7">
        <f>1/(1.6/J7+1.37/R7)</f>
        <v>2.2838498936142863E-2</v>
      </c>
      <c r="BH7">
        <f>K7*AE7*0.001</f>
        <v>35.437084994086284</v>
      </c>
      <c r="BI7">
        <f>K7/W7</f>
        <v>0.71930097496799239</v>
      </c>
      <c r="BJ7">
        <f>(1-AT7*AE7/AY7/J7)*100</f>
        <v>60.013098823825317</v>
      </c>
      <c r="BK7">
        <f>(W7-I7/(R7/1.35))</f>
        <v>497.97581853884026</v>
      </c>
      <c r="BL7">
        <f>I7*BJ7/100/BK7</f>
        <v>3.5592291969048055E-3</v>
      </c>
    </row>
    <row r="8" spans="1:64" x14ac:dyDescent="0.2">
      <c r="A8" s="1">
        <v>7</v>
      </c>
      <c r="B8" s="1" t="s">
        <v>98</v>
      </c>
      <c r="C8" s="1" t="s">
        <v>89</v>
      </c>
      <c r="D8" s="1" t="s">
        <v>99</v>
      </c>
      <c r="E8" s="1" t="s">
        <v>84</v>
      </c>
      <c r="F8" s="1" t="s">
        <v>85</v>
      </c>
      <c r="G8" s="1">
        <v>1573.5000389041379</v>
      </c>
      <c r="H8" s="1">
        <v>0</v>
      </c>
      <c r="I8">
        <f t="shared" ref="I8:I52" si="0">(V8-W8*(1000-X8)/(1000-Y8))*AS8</f>
        <v>1.1839327109421725</v>
      </c>
      <c r="J8">
        <f t="shared" ref="J8:J52" si="1">IF(BD8&lt;&gt;0,1/(1/BD8-1/R8),0)</f>
        <v>2.173042197088022E-2</v>
      </c>
      <c r="K8">
        <f t="shared" ref="K8:K52" si="2">((BG8-AT8/2)*W8-I8)/(BG8+AT8/2)</f>
        <v>399.97567131479184</v>
      </c>
      <c r="L8">
        <f t="shared" ref="L8:L52" si="3">AT8*1000</f>
        <v>0.36098665041019939</v>
      </c>
      <c r="M8">
        <f t="shared" ref="M8:M52" si="4">(AY8-BE8)</f>
        <v>1.5960505241714085</v>
      </c>
      <c r="N8">
        <f t="shared" ref="N8:N52" si="5">(T8+AX8*H8)</f>
        <v>28.629117965698242</v>
      </c>
      <c r="O8" s="1">
        <v>2</v>
      </c>
      <c r="P8">
        <f t="shared" ref="P8:P52" si="6">(O8*AM8+AN8)</f>
        <v>4.644859790802002</v>
      </c>
      <c r="Q8" s="1">
        <v>0</v>
      </c>
      <c r="R8">
        <f t="shared" ref="R8:R52" si="7">P8*(Q8+1)*(Q8+1)/(Q8*Q8+1)</f>
        <v>4.644859790802002</v>
      </c>
      <c r="S8" s="1">
        <v>29.123945236206055</v>
      </c>
      <c r="T8" s="1">
        <v>28.629117965698242</v>
      </c>
      <c r="U8" s="1">
        <v>29.105739593505859</v>
      </c>
      <c r="V8" s="1">
        <v>500.04452514648438</v>
      </c>
      <c r="W8" s="1">
        <v>499.49880981445312</v>
      </c>
      <c r="X8" s="1">
        <v>23.552879333496094</v>
      </c>
      <c r="Y8" s="1">
        <v>23.693857192993164</v>
      </c>
      <c r="Z8" s="1">
        <v>57.429203033447266</v>
      </c>
      <c r="AA8" s="1">
        <v>57.77294921875</v>
      </c>
      <c r="AB8" s="1">
        <v>499.98416137695312</v>
      </c>
      <c r="AC8" s="1">
        <v>115.46164703369141</v>
      </c>
      <c r="AD8" s="1">
        <v>5.2578326314687729E-2</v>
      </c>
      <c r="AE8" s="1">
        <v>98.768775939941406</v>
      </c>
      <c r="AF8" s="1">
        <v>-2.0017752647399902</v>
      </c>
      <c r="AG8" s="1">
        <v>0.24735443294048309</v>
      </c>
      <c r="AH8" s="1">
        <v>7.0487625896930695E-2</v>
      </c>
      <c r="AI8" s="1">
        <v>1.3071087887510657E-3</v>
      </c>
      <c r="AJ8" s="1">
        <v>4.5362710952758789E-2</v>
      </c>
      <c r="AK8" s="1">
        <v>2.9871240258216858E-3</v>
      </c>
      <c r="AL8" s="1">
        <v>0.75</v>
      </c>
      <c r="AM8" s="1">
        <v>-1.355140209197998</v>
      </c>
      <c r="AN8" s="1">
        <v>7.355140209197998</v>
      </c>
      <c r="AO8" s="1">
        <v>1</v>
      </c>
      <c r="AP8" s="1">
        <v>0</v>
      </c>
      <c r="AQ8" s="1">
        <v>0.15999999642372131</v>
      </c>
      <c r="AR8" s="1">
        <v>111115</v>
      </c>
      <c r="AS8">
        <f t="shared" ref="AS8:AS52" si="8">AB8*0.000001/(O8*0.0001)</f>
        <v>2.4999208068847656</v>
      </c>
      <c r="AT8">
        <f t="shared" ref="AT8:AT52" si="9">(Y8-X8)/(1000-Y8)*AS8</f>
        <v>3.6098665041019937E-4</v>
      </c>
      <c r="AU8">
        <f t="shared" ref="AU8:AU52" si="10">(T8+273.15)</f>
        <v>301.77911796569822</v>
      </c>
      <c r="AV8">
        <f t="shared" ref="AV8:AV52" si="11">(S8+273.15)</f>
        <v>302.27394523620603</v>
      </c>
      <c r="AW8">
        <f t="shared" ref="AW8:AW52" si="12">(AC8*AO8+AD8*AP8)*AQ8</f>
        <v>18.473863112467598</v>
      </c>
      <c r="AX8">
        <f t="shared" ref="AX8:AX52" si="13">((AW8+0.00000010773*(AV8^4-AU8^4))-AT8*44100)/(P8*0.92*2*29.3+0.00000043092*AU8^3)</f>
        <v>3.2140465610374466E-2</v>
      </c>
      <c r="AY8">
        <f t="shared" ref="AY8:AY52" si="14">0.61365*EXP(17.502*N8/(240.97+N8))</f>
        <v>3.9362637964191194</v>
      </c>
      <c r="AZ8">
        <f t="shared" ref="AZ8:AZ52" si="15">AY8*1000/AE8</f>
        <v>39.853321649067048</v>
      </c>
      <c r="BA8">
        <f t="shared" ref="BA8:BA52" si="16">(AZ8-Y8)</f>
        <v>16.159464456073884</v>
      </c>
      <c r="BB8">
        <f t="shared" ref="BB8:BB52" si="17">IF(H8,T8,(S8+T8)/2)</f>
        <v>28.876531600952148</v>
      </c>
      <c r="BC8">
        <f t="shared" ref="BC8:BC52" si="18">0.61365*EXP(17.502*BB8/(240.97+BB8))</f>
        <v>3.9931283238435187</v>
      </c>
      <c r="BD8">
        <f t="shared" ref="BD8:BD52" si="19">IF(BA8&lt;&gt;0,(1000-(AZ8+Y8)/2)/BA8*AT8,0)</f>
        <v>2.1629232190440526E-2</v>
      </c>
      <c r="BE8">
        <f t="shared" ref="BE8:BE52" si="20">Y8*AE8/1000</f>
        <v>2.3402132722477109</v>
      </c>
      <c r="BF8">
        <f t="shared" ref="BF8:BF52" si="21">(BC8-BE8)</f>
        <v>1.6529150515958078</v>
      </c>
      <c r="BG8">
        <f t="shared" ref="BG8:BG52" si="22">1/(1.6/J8+1.37/R8)</f>
        <v>1.3527325115283649E-2</v>
      </c>
      <c r="BH8">
        <f t="shared" ref="BH8:BH52" si="23">K8*AE8*0.001</f>
        <v>39.505107461518328</v>
      </c>
      <c r="BI8">
        <f t="shared" ref="BI8:BI52" si="24">K8/W8</f>
        <v>0.800754002723989</v>
      </c>
      <c r="BJ8">
        <f t="shared" ref="BJ8:BJ52" si="25">(1-AT8*AE8/AY8/J8)*100</f>
        <v>58.317049024193544</v>
      </c>
      <c r="BK8">
        <f t="shared" ref="BK8:BK52" si="26">(W8-I8/(R8/1.35))</f>
        <v>499.15470703595008</v>
      </c>
      <c r="BL8">
        <f t="shared" ref="BL8:BL52" si="27">I8*BJ8/100/BK8</f>
        <v>1.3832076703303208E-3</v>
      </c>
    </row>
    <row r="9" spans="1:64" x14ac:dyDescent="0.2">
      <c r="A9" s="1">
        <v>8</v>
      </c>
      <c r="B9" s="1" t="s">
        <v>100</v>
      </c>
      <c r="C9" s="1" t="s">
        <v>89</v>
      </c>
      <c r="D9" s="1" t="s">
        <v>101</v>
      </c>
      <c r="E9" s="1" t="s">
        <v>102</v>
      </c>
      <c r="F9" s="1" t="s">
        <v>85</v>
      </c>
      <c r="G9" s="1">
        <v>1701.0000389385968</v>
      </c>
      <c r="H9" s="1">
        <v>0</v>
      </c>
      <c r="I9">
        <f t="shared" si="0"/>
        <v>4.8404446976280345E-2</v>
      </c>
      <c r="J9">
        <f t="shared" si="1"/>
        <v>4.0867726688268671E-2</v>
      </c>
      <c r="K9">
        <f t="shared" si="2"/>
        <v>484.89112313908089</v>
      </c>
      <c r="L9">
        <f t="shared" si="3"/>
        <v>0.67046164050807788</v>
      </c>
      <c r="M9">
        <f t="shared" si="4"/>
        <v>1.5824705503383312</v>
      </c>
      <c r="N9">
        <f t="shared" si="5"/>
        <v>28.66356086730957</v>
      </c>
      <c r="O9" s="1">
        <v>2</v>
      </c>
      <c r="P9">
        <f t="shared" si="6"/>
        <v>4.644859790802002</v>
      </c>
      <c r="Q9" s="1">
        <v>0</v>
      </c>
      <c r="R9">
        <f t="shared" si="7"/>
        <v>4.644859790802002</v>
      </c>
      <c r="S9" s="1">
        <v>29.278570175170898</v>
      </c>
      <c r="T9" s="1">
        <v>28.66356086730957</v>
      </c>
      <c r="U9" s="1">
        <v>29.279640197753906</v>
      </c>
      <c r="V9" s="1">
        <v>499.97512817382812</v>
      </c>
      <c r="W9" s="1">
        <v>499.82171630859375</v>
      </c>
      <c r="X9" s="1">
        <v>23.648872375488281</v>
      </c>
      <c r="Y9" s="1">
        <v>23.910654067993164</v>
      </c>
      <c r="Z9" s="1">
        <v>57.151374816894531</v>
      </c>
      <c r="AA9" s="1">
        <v>57.784011840820312</v>
      </c>
      <c r="AB9" s="1">
        <v>499.98184204101562</v>
      </c>
      <c r="AC9" s="1">
        <v>115.42314910888672</v>
      </c>
      <c r="AD9" s="1">
        <v>9.9659949541091919E-2</v>
      </c>
      <c r="AE9" s="1">
        <v>98.770484924316406</v>
      </c>
      <c r="AF9" s="1">
        <v>-1.8537070751190186</v>
      </c>
      <c r="AG9" s="1">
        <v>0.24294035136699677</v>
      </c>
      <c r="AH9" s="1">
        <v>0.18461710214614868</v>
      </c>
      <c r="AI9" s="1">
        <v>2.978102769702673E-3</v>
      </c>
      <c r="AJ9" s="1">
        <v>0.15945062041282654</v>
      </c>
      <c r="AK9" s="1">
        <v>2.4048350751399994E-3</v>
      </c>
      <c r="AL9" s="1">
        <v>0.5</v>
      </c>
      <c r="AM9" s="1">
        <v>-1.355140209197998</v>
      </c>
      <c r="AN9" s="1">
        <v>7.355140209197998</v>
      </c>
      <c r="AO9" s="1">
        <v>1</v>
      </c>
      <c r="AP9" s="1">
        <v>0</v>
      </c>
      <c r="AQ9" s="1">
        <v>0.15999999642372131</v>
      </c>
      <c r="AR9" s="1">
        <v>111115</v>
      </c>
      <c r="AS9">
        <f t="shared" si="8"/>
        <v>2.4999092102050779</v>
      </c>
      <c r="AT9">
        <f t="shared" si="9"/>
        <v>6.7046164050807791E-4</v>
      </c>
      <c r="AU9">
        <f t="shared" si="10"/>
        <v>301.81356086730955</v>
      </c>
      <c r="AV9">
        <f t="shared" si="11"/>
        <v>302.42857017517088</v>
      </c>
      <c r="AW9">
        <f t="shared" si="12"/>
        <v>18.467703444636527</v>
      </c>
      <c r="AX9">
        <f t="shared" si="13"/>
        <v>-1.4456080326201229E-2</v>
      </c>
      <c r="AY9">
        <f t="shared" si="14"/>
        <v>3.9441374474915949</v>
      </c>
      <c r="AZ9">
        <f t="shared" si="15"/>
        <v>39.932348722534051</v>
      </c>
      <c r="BA9">
        <f t="shared" si="16"/>
        <v>16.021694654540887</v>
      </c>
      <c r="BB9">
        <f t="shared" si="17"/>
        <v>28.971065521240234</v>
      </c>
      <c r="BC9">
        <f t="shared" si="18"/>
        <v>4.0150439991422822</v>
      </c>
      <c r="BD9">
        <f t="shared" si="19"/>
        <v>4.0511288743801603E-2</v>
      </c>
      <c r="BE9">
        <f t="shared" si="20"/>
        <v>2.3616668971532637</v>
      </c>
      <c r="BF9">
        <f t="shared" si="21"/>
        <v>1.6533771019890184</v>
      </c>
      <c r="BG9">
        <f t="shared" si="22"/>
        <v>2.5351339733232985E-2</v>
      </c>
      <c r="BH9">
        <f t="shared" si="23"/>
        <v>47.89293136794344</v>
      </c>
      <c r="BI9">
        <f t="shared" si="24"/>
        <v>0.97012816233799937</v>
      </c>
      <c r="BJ9">
        <f t="shared" si="25"/>
        <v>58.916389798640687</v>
      </c>
      <c r="BK9">
        <f t="shared" si="26"/>
        <v>499.80764785306201</v>
      </c>
      <c r="BL9">
        <f t="shared" si="27"/>
        <v>5.7058255876880253E-5</v>
      </c>
    </row>
    <row r="10" spans="1:64" x14ac:dyDescent="0.2">
      <c r="A10" s="1">
        <v>9</v>
      </c>
      <c r="B10" s="1" t="s">
        <v>103</v>
      </c>
      <c r="C10" s="1" t="s">
        <v>89</v>
      </c>
      <c r="D10" s="1" t="s">
        <v>104</v>
      </c>
      <c r="E10" s="1" t="s">
        <v>102</v>
      </c>
      <c r="F10" s="1" t="s">
        <v>85</v>
      </c>
      <c r="G10" s="1">
        <v>1998.5000389041379</v>
      </c>
      <c r="H10" s="1">
        <v>0</v>
      </c>
      <c r="I10">
        <f t="shared" si="0"/>
        <v>1.5397484432691693</v>
      </c>
      <c r="J10">
        <f t="shared" si="1"/>
        <v>2.4033531087720213E-2</v>
      </c>
      <c r="K10">
        <f t="shared" si="2"/>
        <v>384.95488593833994</v>
      </c>
      <c r="L10">
        <f t="shared" si="3"/>
        <v>0.38810351025754558</v>
      </c>
      <c r="M10">
        <f t="shared" si="4"/>
        <v>1.5524979139693489</v>
      </c>
      <c r="N10">
        <f t="shared" si="5"/>
        <v>28.508781433105469</v>
      </c>
      <c r="O10" s="1">
        <v>2</v>
      </c>
      <c r="P10">
        <f t="shared" si="6"/>
        <v>4.644859790802002</v>
      </c>
      <c r="Q10" s="1">
        <v>0</v>
      </c>
      <c r="R10">
        <f t="shared" si="7"/>
        <v>4.644859790802002</v>
      </c>
      <c r="S10" s="1">
        <v>29.219820022583008</v>
      </c>
      <c r="T10" s="1">
        <v>28.508781433105469</v>
      </c>
      <c r="U10" s="1">
        <v>29.280998229980469</v>
      </c>
      <c r="V10" s="1">
        <v>500.08438110351562</v>
      </c>
      <c r="W10" s="1">
        <v>499.39096069335938</v>
      </c>
      <c r="X10" s="1">
        <v>23.703847885131836</v>
      </c>
      <c r="Y10" s="1">
        <v>23.855384826660156</v>
      </c>
      <c r="Z10" s="1">
        <v>57.482765197753906</v>
      </c>
      <c r="AA10" s="1">
        <v>57.850250244140625</v>
      </c>
      <c r="AB10" s="1">
        <v>500.00369262695312</v>
      </c>
      <c r="AC10" s="1">
        <v>115.88227844238281</v>
      </c>
      <c r="AD10" s="1">
        <v>8.2436263561248779E-2</v>
      </c>
      <c r="AE10" s="1">
        <v>98.777046203613281</v>
      </c>
      <c r="AF10" s="1">
        <v>-2.0454962253570557</v>
      </c>
      <c r="AG10" s="1">
        <v>0.24430239200592041</v>
      </c>
      <c r="AH10" s="1">
        <v>6.9089986383914948E-2</v>
      </c>
      <c r="AI10" s="1">
        <v>1.8986954819411039E-3</v>
      </c>
      <c r="AJ10" s="1">
        <v>6.8094924092292786E-2</v>
      </c>
      <c r="AK10" s="1">
        <v>1.325271325185895E-3</v>
      </c>
      <c r="AL10" s="1">
        <v>0.75</v>
      </c>
      <c r="AM10" s="1">
        <v>-1.355140209197998</v>
      </c>
      <c r="AN10" s="1">
        <v>7.355140209197998</v>
      </c>
      <c r="AO10" s="1">
        <v>1</v>
      </c>
      <c r="AP10" s="1">
        <v>0</v>
      </c>
      <c r="AQ10" s="1">
        <v>0.15999999642372131</v>
      </c>
      <c r="AR10" s="1">
        <v>111115</v>
      </c>
      <c r="AS10">
        <f t="shared" si="8"/>
        <v>2.5000184631347655</v>
      </c>
      <c r="AT10">
        <f t="shared" si="9"/>
        <v>3.8810351025754557E-4</v>
      </c>
      <c r="AU10">
        <f t="shared" si="10"/>
        <v>301.65878143310545</v>
      </c>
      <c r="AV10">
        <f t="shared" si="11"/>
        <v>302.36982002258299</v>
      </c>
      <c r="AW10">
        <f t="shared" si="12"/>
        <v>18.541164136353927</v>
      </c>
      <c r="AX10">
        <f t="shared" si="13"/>
        <v>3.7623149741116822E-2</v>
      </c>
      <c r="AY10">
        <f t="shared" si="14"/>
        <v>3.9088623631973345</v>
      </c>
      <c r="AZ10">
        <f t="shared" si="15"/>
        <v>39.572577976667091</v>
      </c>
      <c r="BA10">
        <f t="shared" si="16"/>
        <v>15.717193150006935</v>
      </c>
      <c r="BB10">
        <f t="shared" si="17"/>
        <v>28.864300727844238</v>
      </c>
      <c r="BC10">
        <f t="shared" si="18"/>
        <v>3.9903004920994896</v>
      </c>
      <c r="BD10">
        <f t="shared" si="19"/>
        <v>2.3909816413444761E-2</v>
      </c>
      <c r="BE10">
        <f t="shared" si="20"/>
        <v>2.3563644492279856</v>
      </c>
      <c r="BF10">
        <f t="shared" si="21"/>
        <v>1.633936042871504</v>
      </c>
      <c r="BG10">
        <f t="shared" si="22"/>
        <v>1.4954701221730144E-2</v>
      </c>
      <c r="BH10">
        <f t="shared" si="23"/>
        <v>38.024706554638087</v>
      </c>
      <c r="BI10">
        <f t="shared" si="24"/>
        <v>0.77084872622416867</v>
      </c>
      <c r="BJ10">
        <f t="shared" si="25"/>
        <v>59.19290831691908</v>
      </c>
      <c r="BK10">
        <f t="shared" si="26"/>
        <v>498.94344225533683</v>
      </c>
      <c r="BL10">
        <f t="shared" si="27"/>
        <v>1.8267038047752983E-3</v>
      </c>
    </row>
    <row r="11" spans="1:64" x14ac:dyDescent="0.2">
      <c r="A11" s="1">
        <v>10</v>
      </c>
      <c r="B11" s="1" t="s">
        <v>105</v>
      </c>
      <c r="C11" s="1" t="s">
        <v>82</v>
      </c>
      <c r="D11" s="1" t="s">
        <v>104</v>
      </c>
      <c r="E11" s="1" t="s">
        <v>102</v>
      </c>
      <c r="F11" s="1" t="s">
        <v>85</v>
      </c>
      <c r="G11" s="1">
        <v>2043.0000389385968</v>
      </c>
      <c r="H11" s="1">
        <v>0</v>
      </c>
      <c r="I11">
        <f t="shared" si="0"/>
        <v>1.3391056382945816</v>
      </c>
      <c r="J11">
        <f t="shared" si="1"/>
        <v>1.9033954437993411E-2</v>
      </c>
      <c r="K11">
        <f t="shared" si="2"/>
        <v>374.91135584651727</v>
      </c>
      <c r="L11">
        <f t="shared" si="3"/>
        <v>0.30973494632256199</v>
      </c>
      <c r="M11">
        <f t="shared" si="4"/>
        <v>1.5626787634572326</v>
      </c>
      <c r="N11">
        <f t="shared" si="5"/>
        <v>28.55891227722168</v>
      </c>
      <c r="O11" s="1">
        <v>2</v>
      </c>
      <c r="P11">
        <f t="shared" si="6"/>
        <v>4.644859790802002</v>
      </c>
      <c r="Q11" s="1">
        <v>0</v>
      </c>
      <c r="R11">
        <f t="shared" si="7"/>
        <v>4.644859790802002</v>
      </c>
      <c r="S11" s="1">
        <v>29.246566772460938</v>
      </c>
      <c r="T11" s="1">
        <v>28.55891227722168</v>
      </c>
      <c r="U11" s="1">
        <v>29.301015853881836</v>
      </c>
      <c r="V11" s="1">
        <v>499.88995361328125</v>
      </c>
      <c r="W11" s="1">
        <v>499.29244995117188</v>
      </c>
      <c r="X11" s="1">
        <v>23.746662139892578</v>
      </c>
      <c r="Y11" s="1">
        <v>23.867599487304688</v>
      </c>
      <c r="Z11" s="1">
        <v>57.49786376953125</v>
      </c>
      <c r="AA11" s="1">
        <v>57.790691375732422</v>
      </c>
      <c r="AB11" s="1">
        <v>499.99826049804688</v>
      </c>
      <c r="AC11" s="1">
        <v>115.81773376464844</v>
      </c>
      <c r="AD11" s="1">
        <v>9.6818529069423676E-2</v>
      </c>
      <c r="AE11" s="1">
        <v>98.777359008789062</v>
      </c>
      <c r="AF11" s="1">
        <v>-2.0517416000366211</v>
      </c>
      <c r="AG11" s="1">
        <v>0.24258235096931458</v>
      </c>
      <c r="AH11" s="1">
        <v>8.2800015807151794E-2</v>
      </c>
      <c r="AI11" s="1">
        <v>5.538303405046463E-3</v>
      </c>
      <c r="AJ11" s="1">
        <v>5.9968475252389908E-2</v>
      </c>
      <c r="AK11" s="1">
        <v>5.6156646460294724E-3</v>
      </c>
      <c r="AL11" s="1">
        <v>0.75</v>
      </c>
      <c r="AM11" s="1">
        <v>-1.355140209197998</v>
      </c>
      <c r="AN11" s="1">
        <v>7.355140209197998</v>
      </c>
      <c r="AO11" s="1">
        <v>1</v>
      </c>
      <c r="AP11" s="1">
        <v>0</v>
      </c>
      <c r="AQ11" s="1">
        <v>0.15999999642372131</v>
      </c>
      <c r="AR11" s="1">
        <v>111115</v>
      </c>
      <c r="AS11">
        <f t="shared" si="8"/>
        <v>2.4999913024902338</v>
      </c>
      <c r="AT11">
        <f t="shared" si="9"/>
        <v>3.0973494632256196E-4</v>
      </c>
      <c r="AU11">
        <f t="shared" si="10"/>
        <v>301.70891227722166</v>
      </c>
      <c r="AV11">
        <f t="shared" si="11"/>
        <v>302.39656677246091</v>
      </c>
      <c r="AW11">
        <f t="shared" si="12"/>
        <v>18.530836988147257</v>
      </c>
      <c r="AX11">
        <f t="shared" si="13"/>
        <v>4.9714862428621186E-2</v>
      </c>
      <c r="AY11">
        <f t="shared" si="14"/>
        <v>3.9202572066927175</v>
      </c>
      <c r="AZ11">
        <f t="shared" si="15"/>
        <v>39.687811519073904</v>
      </c>
      <c r="BA11">
        <f t="shared" si="16"/>
        <v>15.820212031769216</v>
      </c>
      <c r="BB11">
        <f t="shared" si="17"/>
        <v>28.902739524841309</v>
      </c>
      <c r="BC11">
        <f t="shared" si="18"/>
        <v>3.9991935962001031</v>
      </c>
      <c r="BD11">
        <f t="shared" si="19"/>
        <v>1.895627440466989E-2</v>
      </c>
      <c r="BE11">
        <f t="shared" si="20"/>
        <v>2.3575784432354849</v>
      </c>
      <c r="BF11">
        <f t="shared" si="21"/>
        <v>1.6416151529646181</v>
      </c>
      <c r="BG11">
        <f t="shared" si="22"/>
        <v>1.1854626165981489E-2</v>
      </c>
      <c r="BH11">
        <f t="shared" si="23"/>
        <v>37.032753592923306</v>
      </c>
      <c r="BI11">
        <f t="shared" si="24"/>
        <v>0.75088528953959066</v>
      </c>
      <c r="BJ11">
        <f t="shared" si="25"/>
        <v>58.998095369760762</v>
      </c>
      <c r="BK11">
        <f t="shared" si="26"/>
        <v>498.90324711338599</v>
      </c>
      <c r="BL11">
        <f t="shared" si="27"/>
        <v>1.5835672069765593E-3</v>
      </c>
    </row>
    <row r="12" spans="1:64" x14ac:dyDescent="0.2">
      <c r="A12" s="1">
        <v>11</v>
      </c>
      <c r="B12" s="1" t="s">
        <v>106</v>
      </c>
      <c r="C12" s="1" t="s">
        <v>82</v>
      </c>
      <c r="D12" s="1" t="s">
        <v>107</v>
      </c>
      <c r="E12" s="1" t="s">
        <v>102</v>
      </c>
      <c r="F12" s="1" t="s">
        <v>85</v>
      </c>
      <c r="G12" s="1">
        <v>2169.5000389041379</v>
      </c>
      <c r="H12" s="1">
        <v>0</v>
      </c>
      <c r="I12">
        <f t="shared" si="0"/>
        <v>1.9441856609805988</v>
      </c>
      <c r="J12">
        <f t="shared" si="1"/>
        <v>3.8689182001032621E-2</v>
      </c>
      <c r="K12">
        <f t="shared" si="2"/>
        <v>406.33021479490407</v>
      </c>
      <c r="L12">
        <f t="shared" si="3"/>
        <v>0.63058780566282402</v>
      </c>
      <c r="M12">
        <f t="shared" si="4"/>
        <v>1.5712016873262509</v>
      </c>
      <c r="N12">
        <f t="shared" si="5"/>
        <v>28.729040145874023</v>
      </c>
      <c r="O12" s="1">
        <v>2</v>
      </c>
      <c r="P12">
        <f t="shared" si="6"/>
        <v>4.644859790802002</v>
      </c>
      <c r="Q12" s="1">
        <v>0</v>
      </c>
      <c r="R12">
        <f t="shared" si="7"/>
        <v>4.644859790802002</v>
      </c>
      <c r="S12" s="1">
        <v>29.412086486816406</v>
      </c>
      <c r="T12" s="1">
        <v>28.729040145874023</v>
      </c>
      <c r="U12" s="1">
        <v>29.445812225341797</v>
      </c>
      <c r="V12" s="1">
        <v>500.1009521484375</v>
      </c>
      <c r="W12" s="1">
        <v>499.19732666015625</v>
      </c>
      <c r="X12" s="1">
        <v>23.928943634033203</v>
      </c>
      <c r="Y12" s="1">
        <v>24.175090789794922</v>
      </c>
      <c r="Z12" s="1">
        <v>57.388046264648438</v>
      </c>
      <c r="AA12" s="1">
        <v>57.978374481201172</v>
      </c>
      <c r="AB12" s="1">
        <v>499.98001098632812</v>
      </c>
      <c r="AC12" s="1">
        <v>115.24317932128906</v>
      </c>
      <c r="AD12" s="1">
        <v>9.8837077617645264E-2</v>
      </c>
      <c r="AE12" s="1">
        <v>98.776969909667969</v>
      </c>
      <c r="AF12" s="1">
        <v>-1.9485479593276978</v>
      </c>
      <c r="AG12" s="1">
        <v>0.24024766683578491</v>
      </c>
      <c r="AH12" s="1">
        <v>3.3626914024353027E-2</v>
      </c>
      <c r="AI12" s="1">
        <v>3.5516368225216866E-3</v>
      </c>
      <c r="AJ12" s="1">
        <v>7.0851847529411316E-2</v>
      </c>
      <c r="AK12" s="1">
        <v>4.777741152793169E-3</v>
      </c>
      <c r="AL12" s="1">
        <v>0.75</v>
      </c>
      <c r="AM12" s="1">
        <v>-1.355140209197998</v>
      </c>
      <c r="AN12" s="1">
        <v>7.355140209197998</v>
      </c>
      <c r="AO12" s="1">
        <v>1</v>
      </c>
      <c r="AP12" s="1">
        <v>0</v>
      </c>
      <c r="AQ12" s="1">
        <v>0.15999999642372131</v>
      </c>
      <c r="AR12" s="1">
        <v>111115</v>
      </c>
      <c r="AS12">
        <f t="shared" si="8"/>
        <v>2.4999000549316404</v>
      </c>
      <c r="AT12">
        <f t="shared" si="9"/>
        <v>6.3058780566282405E-4</v>
      </c>
      <c r="AU12">
        <f t="shared" si="10"/>
        <v>301.879040145874</v>
      </c>
      <c r="AV12">
        <f t="shared" si="11"/>
        <v>302.56208648681638</v>
      </c>
      <c r="AW12">
        <f t="shared" si="12"/>
        <v>18.438908279264524</v>
      </c>
      <c r="AX12">
        <f t="shared" si="13"/>
        <v>-4.7473791325724716E-3</v>
      </c>
      <c r="AY12">
        <f t="shared" si="14"/>
        <v>3.9591439028333153</v>
      </c>
      <c r="AZ12">
        <f t="shared" si="15"/>
        <v>40.081649664430607</v>
      </c>
      <c r="BA12">
        <f t="shared" si="16"/>
        <v>15.906558874635685</v>
      </c>
      <c r="BB12">
        <f t="shared" si="17"/>
        <v>29.070563316345215</v>
      </c>
      <c r="BC12">
        <f t="shared" si="18"/>
        <v>4.0382236606399324</v>
      </c>
      <c r="BD12">
        <f t="shared" si="19"/>
        <v>3.8369584018263334E-2</v>
      </c>
      <c r="BE12">
        <f t="shared" si="20"/>
        <v>2.3879422155070644</v>
      </c>
      <c r="BF12">
        <f t="shared" si="21"/>
        <v>1.650281445132868</v>
      </c>
      <c r="BG12">
        <f t="shared" si="22"/>
        <v>2.4009500552601717E-2</v>
      </c>
      <c r="BH12">
        <f t="shared" si="23"/>
        <v>40.136067400185162</v>
      </c>
      <c r="BI12">
        <f t="shared" si="24"/>
        <v>0.81396712901775159</v>
      </c>
      <c r="BJ12">
        <f t="shared" si="25"/>
        <v>59.33596853539499</v>
      </c>
      <c r="BK12">
        <f t="shared" si="26"/>
        <v>498.63226102620075</v>
      </c>
      <c r="BL12">
        <f t="shared" si="27"/>
        <v>2.3135313982592331E-3</v>
      </c>
    </row>
    <row r="13" spans="1:64" x14ac:dyDescent="0.2">
      <c r="A13" s="1">
        <v>12</v>
      </c>
      <c r="B13" s="1" t="s">
        <v>108</v>
      </c>
      <c r="C13" s="1" t="s">
        <v>89</v>
      </c>
      <c r="D13" s="1" t="s">
        <v>82</v>
      </c>
      <c r="E13" s="1" t="s">
        <v>102</v>
      </c>
      <c r="F13" s="1" t="s">
        <v>85</v>
      </c>
      <c r="G13" s="1">
        <v>2327.5000389041379</v>
      </c>
      <c r="H13" s="1">
        <v>0</v>
      </c>
      <c r="I13">
        <f t="shared" si="0"/>
        <v>2.8204794657205929</v>
      </c>
      <c r="J13">
        <f t="shared" si="1"/>
        <v>5.2919876754405022E-2</v>
      </c>
      <c r="K13">
        <f t="shared" si="2"/>
        <v>400.66625839146684</v>
      </c>
      <c r="L13">
        <f t="shared" si="3"/>
        <v>0.86946074736812828</v>
      </c>
      <c r="M13">
        <f t="shared" si="4"/>
        <v>1.5878222741666601</v>
      </c>
      <c r="N13">
        <f t="shared" si="5"/>
        <v>28.97517204284668</v>
      </c>
      <c r="O13" s="1">
        <v>2</v>
      </c>
      <c r="P13">
        <f t="shared" si="6"/>
        <v>4.644859790802002</v>
      </c>
      <c r="Q13" s="1">
        <v>0</v>
      </c>
      <c r="R13">
        <f t="shared" si="7"/>
        <v>4.644859790802002</v>
      </c>
      <c r="S13" s="1">
        <v>29.653572082519531</v>
      </c>
      <c r="T13" s="1">
        <v>28.97517204284668</v>
      </c>
      <c r="U13" s="1">
        <v>29.673505783081055</v>
      </c>
      <c r="V13" s="1">
        <v>500.0118408203125</v>
      </c>
      <c r="W13" s="1">
        <v>498.71017456054688</v>
      </c>
      <c r="X13" s="1">
        <v>24.243288040161133</v>
      </c>
      <c r="Y13" s="1">
        <v>24.582530975341797</v>
      </c>
      <c r="Z13" s="1">
        <v>57.338001251220703</v>
      </c>
      <c r="AA13" s="1">
        <v>58.140350341796875</v>
      </c>
      <c r="AB13" s="1">
        <v>499.98812866210938</v>
      </c>
      <c r="AC13" s="1">
        <v>115.11586761474609</v>
      </c>
      <c r="AD13" s="1">
        <v>9.6586853265762329E-2</v>
      </c>
      <c r="AE13" s="1">
        <v>98.7764892578125</v>
      </c>
      <c r="AF13" s="1">
        <v>-1.9415349960327148</v>
      </c>
      <c r="AG13" s="1">
        <v>0.2349599301815033</v>
      </c>
      <c r="AH13" s="1">
        <v>4.0311872959136963E-2</v>
      </c>
      <c r="AI13" s="1">
        <v>4.6844799071550369E-3</v>
      </c>
      <c r="AJ13" s="1">
        <v>5.12363500893116E-2</v>
      </c>
      <c r="AK13" s="1">
        <v>4.303427878767252E-3</v>
      </c>
      <c r="AL13" s="1">
        <v>0.75</v>
      </c>
      <c r="AM13" s="1">
        <v>-1.355140209197998</v>
      </c>
      <c r="AN13" s="1">
        <v>7.355140209197998</v>
      </c>
      <c r="AO13" s="1">
        <v>1</v>
      </c>
      <c r="AP13" s="1">
        <v>0</v>
      </c>
      <c r="AQ13" s="1">
        <v>0.15999999642372131</v>
      </c>
      <c r="AR13" s="1">
        <v>111115</v>
      </c>
      <c r="AS13">
        <f t="shared" si="8"/>
        <v>2.4999406433105467</v>
      </c>
      <c r="AT13">
        <f t="shared" si="9"/>
        <v>8.6946074736812828E-4</v>
      </c>
      <c r="AU13">
        <f t="shared" si="10"/>
        <v>302.12517204284666</v>
      </c>
      <c r="AV13">
        <f t="shared" si="11"/>
        <v>302.80357208251951</v>
      </c>
      <c r="AW13">
        <f t="shared" si="12"/>
        <v>18.418538406672951</v>
      </c>
      <c r="AX13">
        <f t="shared" si="13"/>
        <v>-4.5122335507319353E-2</v>
      </c>
      <c r="AY13">
        <f t="shared" si="14"/>
        <v>4.0159983809823521</v>
      </c>
      <c r="AZ13">
        <f t="shared" si="15"/>
        <v>40.657431856080223</v>
      </c>
      <c r="BA13">
        <f t="shared" si="16"/>
        <v>16.074900880738426</v>
      </c>
      <c r="BB13">
        <f t="shared" si="17"/>
        <v>29.314372062683105</v>
      </c>
      <c r="BC13">
        <f t="shared" si="18"/>
        <v>4.0955168677295415</v>
      </c>
      <c r="BD13">
        <f t="shared" si="19"/>
        <v>5.232374122786209E-2</v>
      </c>
      <c r="BE13">
        <f t="shared" si="20"/>
        <v>2.428176106815692</v>
      </c>
      <c r="BF13">
        <f t="shared" si="21"/>
        <v>1.6673407609138495</v>
      </c>
      <c r="BG13">
        <f t="shared" si="22"/>
        <v>3.2755379874485881E-2</v>
      </c>
      <c r="BH13">
        <f t="shared" si="23"/>
        <v>39.576406367972652</v>
      </c>
      <c r="BI13">
        <f t="shared" si="24"/>
        <v>0.80340502125212443</v>
      </c>
      <c r="BJ13">
        <f t="shared" si="25"/>
        <v>59.589780142761818</v>
      </c>
      <c r="BK13">
        <f t="shared" si="26"/>
        <v>497.89041950868011</v>
      </c>
      <c r="BL13">
        <f t="shared" si="27"/>
        <v>3.3756775522075359E-3</v>
      </c>
    </row>
    <row r="14" spans="1:64" x14ac:dyDescent="0.2">
      <c r="A14" s="1">
        <v>13</v>
      </c>
      <c r="B14" s="1" t="s">
        <v>109</v>
      </c>
      <c r="C14" s="1" t="s">
        <v>92</v>
      </c>
      <c r="D14" s="1" t="s">
        <v>110</v>
      </c>
      <c r="E14" s="1" t="s">
        <v>102</v>
      </c>
      <c r="F14" s="1" t="s">
        <v>85</v>
      </c>
      <c r="G14" s="1">
        <v>2508.5000389041379</v>
      </c>
      <c r="H14" s="1">
        <v>0</v>
      </c>
      <c r="I14">
        <f t="shared" si="0"/>
        <v>1.194798859246297</v>
      </c>
      <c r="J14">
        <f t="shared" si="1"/>
        <v>1.9549594605396972E-2</v>
      </c>
      <c r="K14">
        <f t="shared" si="2"/>
        <v>389.3594316231638</v>
      </c>
      <c r="L14">
        <f t="shared" si="3"/>
        <v>0.32660454730028754</v>
      </c>
      <c r="M14">
        <f t="shared" si="4"/>
        <v>1.602965096668294</v>
      </c>
      <c r="N14">
        <f t="shared" si="5"/>
        <v>29.061548233032227</v>
      </c>
      <c r="O14" s="1">
        <v>2</v>
      </c>
      <c r="P14">
        <f t="shared" si="6"/>
        <v>4.644859790802002</v>
      </c>
      <c r="Q14" s="1">
        <v>0</v>
      </c>
      <c r="R14">
        <f t="shared" si="7"/>
        <v>4.644859790802002</v>
      </c>
      <c r="S14" s="1">
        <v>29.750242233276367</v>
      </c>
      <c r="T14" s="1">
        <v>29.061548233032227</v>
      </c>
      <c r="U14" s="1">
        <v>29.792474746704102</v>
      </c>
      <c r="V14" s="1">
        <v>499.96258544921875</v>
      </c>
      <c r="W14" s="1">
        <v>499.41940307617188</v>
      </c>
      <c r="X14" s="1">
        <v>24.504293441772461</v>
      </c>
      <c r="Y14" s="1">
        <v>24.631721496582031</v>
      </c>
      <c r="Z14" s="1">
        <v>57.636501312255859</v>
      </c>
      <c r="AA14" s="1">
        <v>57.936225891113281</v>
      </c>
      <c r="AB14" s="1">
        <v>499.983642578125</v>
      </c>
      <c r="AC14" s="1">
        <v>115.08966827392578</v>
      </c>
      <c r="AD14" s="1">
        <v>9.7452506422996521E-2</v>
      </c>
      <c r="AE14" s="1">
        <v>98.781303405761719</v>
      </c>
      <c r="AF14" s="1">
        <v>-1.9650793075561523</v>
      </c>
      <c r="AG14" s="1">
        <v>0.23983921110630035</v>
      </c>
      <c r="AH14" s="1">
        <v>3.6924898624420166E-2</v>
      </c>
      <c r="AI14" s="1">
        <v>2.9267687350511551E-3</v>
      </c>
      <c r="AJ14" s="1">
        <v>3.7258412688970566E-2</v>
      </c>
      <c r="AK14" s="1">
        <v>3.678307868540287E-3</v>
      </c>
      <c r="AL14" s="1">
        <v>0.75</v>
      </c>
      <c r="AM14" s="1">
        <v>-1.355140209197998</v>
      </c>
      <c r="AN14" s="1">
        <v>7.355140209197998</v>
      </c>
      <c r="AO14" s="1">
        <v>1</v>
      </c>
      <c r="AP14" s="1">
        <v>0</v>
      </c>
      <c r="AQ14" s="1">
        <v>0.15999999642372131</v>
      </c>
      <c r="AR14" s="1">
        <v>111115</v>
      </c>
      <c r="AS14">
        <f t="shared" si="8"/>
        <v>2.4999182128906248</v>
      </c>
      <c r="AT14">
        <f t="shared" si="9"/>
        <v>3.2660454730028753E-4</v>
      </c>
      <c r="AU14">
        <f t="shared" si="10"/>
        <v>302.2115482330322</v>
      </c>
      <c r="AV14">
        <f t="shared" si="11"/>
        <v>302.90024223327634</v>
      </c>
      <c r="AW14">
        <f t="shared" si="12"/>
        <v>18.414346512235397</v>
      </c>
      <c r="AX14">
        <f t="shared" si="13"/>
        <v>4.6626497400613032E-2</v>
      </c>
      <c r="AY14">
        <f t="shared" si="14"/>
        <v>4.0361186512283869</v>
      </c>
      <c r="AZ14">
        <f t="shared" si="15"/>
        <v>40.859135403886242</v>
      </c>
      <c r="BA14">
        <f t="shared" si="16"/>
        <v>16.227413907304211</v>
      </c>
      <c r="BB14">
        <f t="shared" si="17"/>
        <v>29.405895233154297</v>
      </c>
      <c r="BC14">
        <f t="shared" si="18"/>
        <v>4.1172063401523786</v>
      </c>
      <c r="BD14">
        <f t="shared" si="19"/>
        <v>1.9467657833202184E-2</v>
      </c>
      <c r="BE14">
        <f t="shared" si="20"/>
        <v>2.4331535545600929</v>
      </c>
      <c r="BF14">
        <f t="shared" si="21"/>
        <v>1.6840527855922858</v>
      </c>
      <c r="BG14">
        <f t="shared" si="22"/>
        <v>1.2174621218186779E-2</v>
      </c>
      <c r="BH14">
        <f t="shared" si="23"/>
        <v>38.461432149062674</v>
      </c>
      <c r="BI14">
        <f t="shared" si="24"/>
        <v>0.77962415802210705</v>
      </c>
      <c r="BJ14">
        <f t="shared" si="25"/>
        <v>59.112053604603346</v>
      </c>
      <c r="BK14">
        <f t="shared" si="26"/>
        <v>499.07214211833269</v>
      </c>
      <c r="BL14">
        <f t="shared" si="27"/>
        <v>1.4151664309433644E-3</v>
      </c>
    </row>
    <row r="15" spans="1:64" x14ac:dyDescent="0.2">
      <c r="A15" s="1">
        <v>14</v>
      </c>
      <c r="B15" s="1" t="s">
        <v>111</v>
      </c>
      <c r="C15" s="1" t="s">
        <v>92</v>
      </c>
      <c r="D15" s="1" t="s">
        <v>112</v>
      </c>
      <c r="E15" s="1" t="s">
        <v>102</v>
      </c>
      <c r="F15" s="1" t="s">
        <v>85</v>
      </c>
      <c r="G15" s="1">
        <v>2779.5000389041379</v>
      </c>
      <c r="H15" s="1">
        <v>0</v>
      </c>
      <c r="I15">
        <f t="shared" si="0"/>
        <v>1.3448523677704247</v>
      </c>
      <c r="J15">
        <f t="shared" si="1"/>
        <v>6.222667296577894E-2</v>
      </c>
      <c r="K15">
        <f t="shared" si="2"/>
        <v>451.72145784922651</v>
      </c>
      <c r="L15">
        <f t="shared" si="3"/>
        <v>1.0122369171488146</v>
      </c>
      <c r="M15">
        <f t="shared" si="4"/>
        <v>1.5741074979567005</v>
      </c>
      <c r="N15">
        <f t="shared" si="5"/>
        <v>29.259748458862305</v>
      </c>
      <c r="O15" s="1">
        <v>2</v>
      </c>
      <c r="P15">
        <f t="shared" si="6"/>
        <v>4.644859790802002</v>
      </c>
      <c r="Q15" s="1">
        <v>0</v>
      </c>
      <c r="R15">
        <f t="shared" si="7"/>
        <v>4.644859790802002</v>
      </c>
      <c r="S15" s="1">
        <v>30.011741638183594</v>
      </c>
      <c r="T15" s="1">
        <v>29.259748458862305</v>
      </c>
      <c r="U15" s="1">
        <v>30.048549652099609</v>
      </c>
      <c r="V15" s="1">
        <v>499.95465087890625</v>
      </c>
      <c r="W15" s="1">
        <v>499.21456909179688</v>
      </c>
      <c r="X15" s="1">
        <v>24.999378204345703</v>
      </c>
      <c r="Y15" s="1">
        <v>25.393997192382812</v>
      </c>
      <c r="Z15" s="1">
        <v>57.924995422363281</v>
      </c>
      <c r="AA15" s="1">
        <v>58.839351654052734</v>
      </c>
      <c r="AB15" s="1">
        <v>499.99224853515625</v>
      </c>
      <c r="AC15" s="1">
        <v>114.99696350097656</v>
      </c>
      <c r="AD15" s="1">
        <v>2.514219656586647E-2</v>
      </c>
      <c r="AE15" s="1">
        <v>98.783660888671875</v>
      </c>
      <c r="AF15" s="1">
        <v>-2.0317587852478027</v>
      </c>
      <c r="AG15" s="1">
        <v>0.23792900145053864</v>
      </c>
      <c r="AH15" s="1">
        <v>2.5167137384414673E-2</v>
      </c>
      <c r="AI15" s="1">
        <v>1.6831683460623026E-3</v>
      </c>
      <c r="AJ15" s="1">
        <v>3.9125867187976837E-2</v>
      </c>
      <c r="AK15" s="1">
        <v>2.4953235406428576E-3</v>
      </c>
      <c r="AL15" s="1">
        <v>0.75</v>
      </c>
      <c r="AM15" s="1">
        <v>-1.355140209197998</v>
      </c>
      <c r="AN15" s="1">
        <v>7.355140209197998</v>
      </c>
      <c r="AO15" s="1">
        <v>1</v>
      </c>
      <c r="AP15" s="1">
        <v>0</v>
      </c>
      <c r="AQ15" s="1">
        <v>0.15999999642372131</v>
      </c>
      <c r="AR15" s="1">
        <v>111115</v>
      </c>
      <c r="AS15">
        <f t="shared" si="8"/>
        <v>2.4999612426757811</v>
      </c>
      <c r="AT15">
        <f t="shared" si="9"/>
        <v>1.0122369171488145E-3</v>
      </c>
      <c r="AU15">
        <f t="shared" si="10"/>
        <v>302.40974845886228</v>
      </c>
      <c r="AV15">
        <f t="shared" si="11"/>
        <v>303.16174163818357</v>
      </c>
      <c r="AW15">
        <f t="shared" si="12"/>
        <v>18.39951374889506</v>
      </c>
      <c r="AX15">
        <f t="shared" si="13"/>
        <v>-6.5736745731216129E-2</v>
      </c>
      <c r="AY15">
        <f t="shared" si="14"/>
        <v>4.0826195052169298</v>
      </c>
      <c r="AZ15">
        <f t="shared" si="15"/>
        <v>41.328894560994236</v>
      </c>
      <c r="BA15">
        <f t="shared" si="16"/>
        <v>15.934897368611423</v>
      </c>
      <c r="BB15">
        <f t="shared" si="17"/>
        <v>29.635745048522949</v>
      </c>
      <c r="BC15">
        <f t="shared" si="18"/>
        <v>4.1721190241141297</v>
      </c>
      <c r="BD15">
        <f t="shared" si="19"/>
        <v>6.1404049702281353E-2</v>
      </c>
      <c r="BE15">
        <f t="shared" si="20"/>
        <v>2.5085120072602294</v>
      </c>
      <c r="BF15">
        <f t="shared" si="21"/>
        <v>1.6636070168539003</v>
      </c>
      <c r="BG15">
        <f t="shared" si="22"/>
        <v>3.8450600437644769E-2</v>
      </c>
      <c r="BH15">
        <f t="shared" si="23"/>
        <v>44.622699308314481</v>
      </c>
      <c r="BI15">
        <f t="shared" si="24"/>
        <v>0.90486433252744836</v>
      </c>
      <c r="BJ15">
        <f t="shared" si="25"/>
        <v>60.640297995472395</v>
      </c>
      <c r="BK15">
        <f t="shared" si="26"/>
        <v>498.82369600234745</v>
      </c>
      <c r="BL15">
        <f t="shared" si="27"/>
        <v>1.6348912249976877E-3</v>
      </c>
    </row>
    <row r="16" spans="1:64" x14ac:dyDescent="0.2">
      <c r="A16" s="1">
        <v>15</v>
      </c>
      <c r="B16" s="1" t="s">
        <v>113</v>
      </c>
      <c r="C16" s="1" t="s">
        <v>92</v>
      </c>
      <c r="D16" s="1" t="s">
        <v>114</v>
      </c>
      <c r="E16" s="1" t="s">
        <v>115</v>
      </c>
      <c r="F16" s="1" t="s">
        <v>85</v>
      </c>
      <c r="G16" s="1">
        <v>3022.5000389041379</v>
      </c>
      <c r="H16" s="1">
        <v>0</v>
      </c>
      <c r="I16">
        <f t="shared" si="0"/>
        <v>0.73883356711190595</v>
      </c>
      <c r="J16">
        <f t="shared" si="1"/>
        <v>4.2084095563966854E-2</v>
      </c>
      <c r="K16">
        <f t="shared" si="2"/>
        <v>458.18573066851508</v>
      </c>
      <c r="L16">
        <f t="shared" si="3"/>
        <v>0.70730653209444316</v>
      </c>
      <c r="M16">
        <f t="shared" si="4"/>
        <v>1.6185062932576564</v>
      </c>
      <c r="N16">
        <f t="shared" si="5"/>
        <v>29.580709457397461</v>
      </c>
      <c r="O16" s="1">
        <v>2</v>
      </c>
      <c r="P16">
        <f t="shared" si="6"/>
        <v>4.644859790802002</v>
      </c>
      <c r="Q16" s="1">
        <v>0</v>
      </c>
      <c r="R16">
        <f t="shared" si="7"/>
        <v>4.644859790802002</v>
      </c>
      <c r="S16" s="1">
        <v>30.293508529663086</v>
      </c>
      <c r="T16" s="1">
        <v>29.580709457397461</v>
      </c>
      <c r="U16" s="1">
        <v>30.320285797119141</v>
      </c>
      <c r="V16" s="1">
        <v>499.90640258789062</v>
      </c>
      <c r="W16" s="1">
        <v>499.46957397460938</v>
      </c>
      <c r="X16" s="1">
        <v>25.44097900390625</v>
      </c>
      <c r="Y16" s="1">
        <v>25.716615676879883</v>
      </c>
      <c r="Z16" s="1">
        <v>58.003471374511719</v>
      </c>
      <c r="AA16" s="1">
        <v>58.631904602050781</v>
      </c>
      <c r="AB16" s="1">
        <v>500.01837158203125</v>
      </c>
      <c r="AC16" s="1">
        <v>114.87171173095703</v>
      </c>
      <c r="AD16" s="1">
        <v>8.9835837483406067E-2</v>
      </c>
      <c r="AE16" s="1">
        <v>98.784637451171875</v>
      </c>
      <c r="AF16" s="1">
        <v>-1.8987479209899902</v>
      </c>
      <c r="AG16" s="1">
        <v>0.23744462430477142</v>
      </c>
      <c r="AH16" s="1">
        <v>7.4238784611225128E-2</v>
      </c>
      <c r="AI16" s="1">
        <v>5.198170430958271E-3</v>
      </c>
      <c r="AJ16" s="1">
        <v>5.5385619401931763E-2</v>
      </c>
      <c r="AK16" s="1">
        <v>5.0456346943974495E-3</v>
      </c>
      <c r="AL16" s="1">
        <v>0.75</v>
      </c>
      <c r="AM16" s="1">
        <v>-1.355140209197998</v>
      </c>
      <c r="AN16" s="1">
        <v>7.355140209197998</v>
      </c>
      <c r="AO16" s="1">
        <v>1</v>
      </c>
      <c r="AP16" s="1">
        <v>0</v>
      </c>
      <c r="AQ16" s="1">
        <v>0.15999999642372131</v>
      </c>
      <c r="AR16" s="1">
        <v>111115</v>
      </c>
      <c r="AS16">
        <f t="shared" si="8"/>
        <v>2.5000918579101561</v>
      </c>
      <c r="AT16">
        <f t="shared" si="9"/>
        <v>7.0730653209444315E-4</v>
      </c>
      <c r="AU16">
        <f t="shared" si="10"/>
        <v>302.73070945739744</v>
      </c>
      <c r="AV16">
        <f t="shared" si="11"/>
        <v>303.44350852966306</v>
      </c>
      <c r="AW16">
        <f t="shared" si="12"/>
        <v>18.379473466139871</v>
      </c>
      <c r="AX16">
        <f t="shared" si="13"/>
        <v>-1.6239572888877937E-2</v>
      </c>
      <c r="AY16">
        <f t="shared" si="14"/>
        <v>4.1589128493693588</v>
      </c>
      <c r="AZ16">
        <f t="shared" si="15"/>
        <v>42.100805921619767</v>
      </c>
      <c r="BA16">
        <f t="shared" si="16"/>
        <v>16.384190244739884</v>
      </c>
      <c r="BB16">
        <f t="shared" si="17"/>
        <v>29.937108993530273</v>
      </c>
      <c r="BC16">
        <f t="shared" si="18"/>
        <v>4.2450834950406122</v>
      </c>
      <c r="BD16">
        <f t="shared" si="19"/>
        <v>4.170622223277784E-2</v>
      </c>
      <c r="BE16">
        <f t="shared" si="20"/>
        <v>2.5404065561117024</v>
      </c>
      <c r="BF16">
        <f t="shared" si="21"/>
        <v>1.7046769389289098</v>
      </c>
      <c r="BG16">
        <f t="shared" si="22"/>
        <v>2.6100077101768576E-2</v>
      </c>
      <c r="BH16">
        <f t="shared" si="23"/>
        <v>45.261711289389545</v>
      </c>
      <c r="BI16">
        <f t="shared" si="24"/>
        <v>0.91734462826720053</v>
      </c>
      <c r="BJ16">
        <f t="shared" si="25"/>
        <v>60.079197658769658</v>
      </c>
      <c r="BK16">
        <f t="shared" si="26"/>
        <v>499.25483653138747</v>
      </c>
      <c r="BL16">
        <f t="shared" si="27"/>
        <v>8.8909560143358589E-4</v>
      </c>
    </row>
    <row r="17" spans="1:64" x14ac:dyDescent="0.2">
      <c r="A17" s="1">
        <v>16</v>
      </c>
      <c r="B17" s="1" t="s">
        <v>116</v>
      </c>
      <c r="C17" s="1" t="s">
        <v>82</v>
      </c>
      <c r="D17" s="1" t="s">
        <v>117</v>
      </c>
      <c r="E17" s="1" t="s">
        <v>115</v>
      </c>
      <c r="F17" s="1" t="s">
        <v>85</v>
      </c>
      <c r="G17" s="1">
        <v>3227.5000389041379</v>
      </c>
      <c r="H17" s="1">
        <v>0</v>
      </c>
      <c r="I17">
        <f t="shared" si="0"/>
        <v>2.8994438935138049</v>
      </c>
      <c r="J17">
        <f t="shared" si="1"/>
        <v>4.9274109001363982E-2</v>
      </c>
      <c r="K17">
        <f t="shared" si="2"/>
        <v>391.33300058095102</v>
      </c>
      <c r="L17">
        <f t="shared" si="3"/>
        <v>0.84283260216820599</v>
      </c>
      <c r="M17">
        <f t="shared" si="4"/>
        <v>1.6489074847736216</v>
      </c>
      <c r="N17">
        <f t="shared" si="5"/>
        <v>29.844972610473633</v>
      </c>
      <c r="O17" s="1">
        <v>2</v>
      </c>
      <c r="P17">
        <f t="shared" si="6"/>
        <v>4.644859790802002</v>
      </c>
      <c r="Q17" s="1">
        <v>0</v>
      </c>
      <c r="R17">
        <f t="shared" si="7"/>
        <v>4.644859790802002</v>
      </c>
      <c r="S17" s="1">
        <v>30.520891189575195</v>
      </c>
      <c r="T17" s="1">
        <v>29.844972610473633</v>
      </c>
      <c r="U17" s="1">
        <v>30.547967910766602</v>
      </c>
      <c r="V17" s="1">
        <v>499.95367431640625</v>
      </c>
      <c r="W17" s="1">
        <v>498.62603759765625</v>
      </c>
      <c r="X17" s="1">
        <v>25.725629806518555</v>
      </c>
      <c r="Y17" s="1">
        <v>26.053918838500977</v>
      </c>
      <c r="Z17" s="1">
        <v>57.894214630126953</v>
      </c>
      <c r="AA17" s="1">
        <v>58.633010864257812</v>
      </c>
      <c r="AB17" s="1">
        <v>500.09194946289062</v>
      </c>
      <c r="AC17" s="1">
        <v>182.81900024414062</v>
      </c>
      <c r="AD17" s="1">
        <v>6.5984815359115601E-2</v>
      </c>
      <c r="AE17" s="1">
        <v>98.785575866699219</v>
      </c>
      <c r="AF17" s="1">
        <v>-1.8547186851501465</v>
      </c>
      <c r="AG17" s="1">
        <v>0.23476631939411163</v>
      </c>
      <c r="AH17" s="1">
        <v>4.1384186595678329E-2</v>
      </c>
      <c r="AI17" s="1">
        <v>2.7433638460934162E-3</v>
      </c>
      <c r="AJ17" s="1">
        <v>3.8846131414175034E-2</v>
      </c>
      <c r="AK17" s="1">
        <v>2.8553586453199387E-3</v>
      </c>
      <c r="AL17" s="1">
        <v>0.25</v>
      </c>
      <c r="AM17" s="1">
        <v>-1.355140209197998</v>
      </c>
      <c r="AN17" s="1">
        <v>7.355140209197998</v>
      </c>
      <c r="AO17" s="1">
        <v>1</v>
      </c>
      <c r="AP17" s="1">
        <v>0</v>
      </c>
      <c r="AQ17" s="1">
        <v>0.15999999642372131</v>
      </c>
      <c r="AR17" s="1">
        <v>111115</v>
      </c>
      <c r="AS17">
        <f t="shared" si="8"/>
        <v>2.5004597473144528</v>
      </c>
      <c r="AT17">
        <f t="shared" si="9"/>
        <v>8.4283260216820599E-4</v>
      </c>
      <c r="AU17">
        <f t="shared" si="10"/>
        <v>302.99497261047361</v>
      </c>
      <c r="AV17">
        <f t="shared" si="11"/>
        <v>303.67089118957517</v>
      </c>
      <c r="AW17">
        <f t="shared" si="12"/>
        <v>29.251039385250806</v>
      </c>
      <c r="AX17">
        <f t="shared" si="13"/>
        <v>8.0551521899555837E-4</v>
      </c>
      <c r="AY17">
        <f t="shared" si="14"/>
        <v>4.222658860819184</v>
      </c>
      <c r="AZ17">
        <f t="shared" si="15"/>
        <v>42.745702738193479</v>
      </c>
      <c r="BA17">
        <f t="shared" si="16"/>
        <v>16.691783899692503</v>
      </c>
      <c r="BB17">
        <f t="shared" si="17"/>
        <v>30.182931900024414</v>
      </c>
      <c r="BC17">
        <f t="shared" si="18"/>
        <v>4.3054217678107145</v>
      </c>
      <c r="BD17">
        <f t="shared" si="19"/>
        <v>4.8756880931244383E-2</v>
      </c>
      <c r="BE17">
        <f t="shared" si="20"/>
        <v>2.5737513760455624</v>
      </c>
      <c r="BF17">
        <f t="shared" si="21"/>
        <v>1.7316703917651521</v>
      </c>
      <c r="BG17">
        <f t="shared" si="22"/>
        <v>3.051910198971786E-2</v>
      </c>
      <c r="BH17">
        <f t="shared" si="23"/>
        <v>38.658055818032594</v>
      </c>
      <c r="BI17">
        <f t="shared" si="24"/>
        <v>0.78482263474720404</v>
      </c>
      <c r="BJ17">
        <f t="shared" si="25"/>
        <v>59.984330694922527</v>
      </c>
      <c r="BK17">
        <f t="shared" si="26"/>
        <v>497.78333201933185</v>
      </c>
      <c r="BL17">
        <f t="shared" si="27"/>
        <v>3.4939137201394168E-3</v>
      </c>
    </row>
    <row r="18" spans="1:64" x14ac:dyDescent="0.2">
      <c r="A18" s="1">
        <v>17</v>
      </c>
      <c r="B18" s="1" t="s">
        <v>118</v>
      </c>
      <c r="C18" s="1" t="s">
        <v>82</v>
      </c>
      <c r="D18" s="1" t="s">
        <v>119</v>
      </c>
      <c r="E18" s="1" t="s">
        <v>115</v>
      </c>
      <c r="F18" s="1" t="s">
        <v>85</v>
      </c>
      <c r="G18" s="1">
        <v>3437.5000389041379</v>
      </c>
      <c r="H18" s="1">
        <v>0</v>
      </c>
      <c r="I18">
        <f t="shared" si="0"/>
        <v>2.695508223790128</v>
      </c>
      <c r="J18">
        <f t="shared" si="1"/>
        <v>3.1335220015878254E-2</v>
      </c>
      <c r="K18">
        <f t="shared" si="2"/>
        <v>348.46792300047855</v>
      </c>
      <c r="L18">
        <f t="shared" si="3"/>
        <v>0.54967002272004872</v>
      </c>
      <c r="M18">
        <f t="shared" si="4"/>
        <v>1.6841300480844907</v>
      </c>
      <c r="N18">
        <f t="shared" si="5"/>
        <v>29.99591064453125</v>
      </c>
      <c r="O18" s="1">
        <v>2</v>
      </c>
      <c r="P18">
        <f t="shared" si="6"/>
        <v>4.644859790802002</v>
      </c>
      <c r="Q18" s="1">
        <v>0</v>
      </c>
      <c r="R18">
        <f t="shared" si="7"/>
        <v>4.644859790802002</v>
      </c>
      <c r="S18" s="1">
        <v>30.682340621948242</v>
      </c>
      <c r="T18" s="1">
        <v>29.99591064453125</v>
      </c>
      <c r="U18" s="1">
        <v>30.709829330444336</v>
      </c>
      <c r="V18" s="1">
        <v>500.04495239257812</v>
      </c>
      <c r="W18" s="1">
        <v>498.85708618164062</v>
      </c>
      <c r="X18" s="1">
        <v>25.856655120849609</v>
      </c>
      <c r="Y18" s="1">
        <v>26.07078742980957</v>
      </c>
      <c r="Z18" s="1">
        <v>57.652111053466797</v>
      </c>
      <c r="AA18" s="1">
        <v>58.129554748535156</v>
      </c>
      <c r="AB18" s="1">
        <v>500.00833129882812</v>
      </c>
      <c r="AC18" s="1">
        <v>114.28656005859375</v>
      </c>
      <c r="AD18" s="1">
        <v>9.779820591211319E-2</v>
      </c>
      <c r="AE18" s="1">
        <v>98.781791687011719</v>
      </c>
      <c r="AF18" s="1">
        <v>-1.8776053190231323</v>
      </c>
      <c r="AG18" s="1">
        <v>0.23655274510383606</v>
      </c>
      <c r="AH18" s="1">
        <v>8.9776583015918732E-2</v>
      </c>
      <c r="AI18" s="1">
        <v>1.9903180655092001E-3</v>
      </c>
      <c r="AJ18" s="1">
        <v>9.8308175802230835E-2</v>
      </c>
      <c r="AK18" s="1">
        <v>1.8489446956664324E-3</v>
      </c>
      <c r="AL18" s="1">
        <v>0.75</v>
      </c>
      <c r="AM18" s="1">
        <v>-1.355140209197998</v>
      </c>
      <c r="AN18" s="1">
        <v>7.355140209197998</v>
      </c>
      <c r="AO18" s="1">
        <v>1</v>
      </c>
      <c r="AP18" s="1">
        <v>0</v>
      </c>
      <c r="AQ18" s="1">
        <v>0.15999999642372131</v>
      </c>
      <c r="AR18" s="1">
        <v>111115</v>
      </c>
      <c r="AS18">
        <f t="shared" si="8"/>
        <v>2.5000416564941403</v>
      </c>
      <c r="AT18">
        <f t="shared" si="9"/>
        <v>5.4967002272004876E-4</v>
      </c>
      <c r="AU18">
        <f t="shared" si="10"/>
        <v>303.14591064453123</v>
      </c>
      <c r="AV18">
        <f t="shared" si="11"/>
        <v>303.83234062194822</v>
      </c>
      <c r="AW18">
        <f t="shared" si="12"/>
        <v>18.285849200654411</v>
      </c>
      <c r="AX18">
        <f t="shared" si="13"/>
        <v>8.8173214613376898E-3</v>
      </c>
      <c r="AY18">
        <f t="shared" si="14"/>
        <v>4.2594491410923032</v>
      </c>
      <c r="AZ18">
        <f t="shared" si="15"/>
        <v>43.119780157342042</v>
      </c>
      <c r="BA18">
        <f t="shared" si="16"/>
        <v>17.048992727532472</v>
      </c>
      <c r="BB18">
        <f t="shared" si="17"/>
        <v>30.339125633239746</v>
      </c>
      <c r="BC18">
        <f t="shared" si="18"/>
        <v>4.3441472762208848</v>
      </c>
      <c r="BD18">
        <f t="shared" si="19"/>
        <v>3.1125242456950114E-2</v>
      </c>
      <c r="BE18">
        <f t="shared" si="20"/>
        <v>2.5753190930078125</v>
      </c>
      <c r="BF18">
        <f t="shared" si="21"/>
        <v>1.7688281832130723</v>
      </c>
      <c r="BG18">
        <f t="shared" si="22"/>
        <v>1.9472033359123984E-2</v>
      </c>
      <c r="BH18">
        <f t="shared" si="23"/>
        <v>34.422285779438916</v>
      </c>
      <c r="BI18">
        <f t="shared" si="24"/>
        <v>0.69853257105702748</v>
      </c>
      <c r="BJ18">
        <f t="shared" si="25"/>
        <v>59.318892633083074</v>
      </c>
      <c r="BK18">
        <f t="shared" si="26"/>
        <v>498.07365325448905</v>
      </c>
      <c r="BL18">
        <f t="shared" si="27"/>
        <v>3.2102594038818087E-3</v>
      </c>
    </row>
    <row r="19" spans="1:64" x14ac:dyDescent="0.2">
      <c r="A19" s="1">
        <v>18</v>
      </c>
      <c r="B19" s="1" t="s">
        <v>120</v>
      </c>
      <c r="C19" s="1" t="s">
        <v>92</v>
      </c>
      <c r="D19" s="1" t="s">
        <v>121</v>
      </c>
      <c r="E19" s="1" t="s">
        <v>115</v>
      </c>
      <c r="F19" s="1" t="s">
        <v>85</v>
      </c>
      <c r="G19" s="1">
        <v>3650.5000389041379</v>
      </c>
      <c r="H19" s="1">
        <v>0</v>
      </c>
      <c r="I19">
        <f t="shared" si="0"/>
        <v>1.9459357586106041</v>
      </c>
      <c r="J19">
        <f t="shared" si="1"/>
        <v>6.2488585825363839E-2</v>
      </c>
      <c r="K19">
        <f t="shared" si="2"/>
        <v>435.55995422211402</v>
      </c>
      <c r="L19">
        <f t="shared" si="3"/>
        <v>1.0727037660091299</v>
      </c>
      <c r="M19">
        <f t="shared" si="4"/>
        <v>1.6586501233965629</v>
      </c>
      <c r="N19">
        <f t="shared" si="5"/>
        <v>30.027145385742188</v>
      </c>
      <c r="O19" s="1">
        <v>2</v>
      </c>
      <c r="P19">
        <f t="shared" si="6"/>
        <v>4.644859790802002</v>
      </c>
      <c r="Q19" s="1">
        <v>0</v>
      </c>
      <c r="R19">
        <f t="shared" si="7"/>
        <v>4.644859790802002</v>
      </c>
      <c r="S19" s="1">
        <v>30.782400131225586</v>
      </c>
      <c r="T19" s="1">
        <v>30.027145385742188</v>
      </c>
      <c r="U19" s="1">
        <v>30.816425323486328</v>
      </c>
      <c r="V19" s="1">
        <v>499.932861328125</v>
      </c>
      <c r="W19" s="1">
        <v>498.94039916992188</v>
      </c>
      <c r="X19" s="1">
        <v>25.989664077758789</v>
      </c>
      <c r="Y19" s="1">
        <v>26.407415390014648</v>
      </c>
      <c r="Z19" s="1">
        <v>57.615608215332031</v>
      </c>
      <c r="AA19" s="1">
        <v>58.541709899902344</v>
      </c>
      <c r="AB19" s="1">
        <v>499.99911499023438</v>
      </c>
      <c r="AC19" s="1">
        <v>114.45315551757812</v>
      </c>
      <c r="AD19" s="1">
        <v>0.14046567678451538</v>
      </c>
      <c r="AE19" s="1">
        <v>98.777069091796875</v>
      </c>
      <c r="AF19" s="1">
        <v>-1.7984122037887573</v>
      </c>
      <c r="AG19" s="1">
        <v>0.23092196881771088</v>
      </c>
      <c r="AH19" s="1">
        <v>2.5661367923021317E-2</v>
      </c>
      <c r="AI19" s="1">
        <v>1.5291259624063969E-3</v>
      </c>
      <c r="AJ19" s="1">
        <v>5.7676184922456741E-2</v>
      </c>
      <c r="AK19" s="1">
        <v>1.1039810488000512E-3</v>
      </c>
      <c r="AL19" s="1">
        <v>1</v>
      </c>
      <c r="AM19" s="1">
        <v>-1.355140209197998</v>
      </c>
      <c r="AN19" s="1">
        <v>7.355140209197998</v>
      </c>
      <c r="AO19" s="1">
        <v>1</v>
      </c>
      <c r="AP19" s="1">
        <v>0</v>
      </c>
      <c r="AQ19" s="1">
        <v>0.15999999642372131</v>
      </c>
      <c r="AR19" s="1">
        <v>111115</v>
      </c>
      <c r="AS19">
        <f t="shared" si="8"/>
        <v>2.4999955749511718</v>
      </c>
      <c r="AT19">
        <f t="shared" si="9"/>
        <v>1.0727037660091298E-3</v>
      </c>
      <c r="AU19">
        <f t="shared" si="10"/>
        <v>303.17714538574216</v>
      </c>
      <c r="AV19">
        <f t="shared" si="11"/>
        <v>303.93240013122556</v>
      </c>
      <c r="AW19">
        <f t="shared" si="12"/>
        <v>18.312504473496119</v>
      </c>
      <c r="AX19">
        <f t="shared" si="13"/>
        <v>-7.5795314614368919E-2</v>
      </c>
      <c r="AY19">
        <f t="shared" si="14"/>
        <v>4.2670972179118198</v>
      </c>
      <c r="AZ19">
        <f t="shared" si="15"/>
        <v>43.19926939668823</v>
      </c>
      <c r="BA19">
        <f t="shared" si="16"/>
        <v>16.791854006673582</v>
      </c>
      <c r="BB19">
        <f t="shared" si="17"/>
        <v>30.404772758483887</v>
      </c>
      <c r="BC19">
        <f t="shared" si="18"/>
        <v>4.3605137021414722</v>
      </c>
      <c r="BD19">
        <f t="shared" si="19"/>
        <v>6.1659069281009095E-2</v>
      </c>
      <c r="BE19">
        <f t="shared" si="20"/>
        <v>2.6084470945152569</v>
      </c>
      <c r="BF19">
        <f t="shared" si="21"/>
        <v>1.7520666076262152</v>
      </c>
      <c r="BG19">
        <f t="shared" si="22"/>
        <v>3.8610596451887011E-2</v>
      </c>
      <c r="BH19">
        <f t="shared" si="23"/>
        <v>43.023335691817643</v>
      </c>
      <c r="BI19">
        <f t="shared" si="24"/>
        <v>0.87296990772193883</v>
      </c>
      <c r="BJ19">
        <f t="shared" si="25"/>
        <v>60.262301794383319</v>
      </c>
      <c r="BK19">
        <f t="shared" si="26"/>
        <v>498.37482488082782</v>
      </c>
      <c r="BL19">
        <f t="shared" si="27"/>
        <v>2.352979366201241E-3</v>
      </c>
    </row>
    <row r="20" spans="1:64" x14ac:dyDescent="0.2">
      <c r="A20" s="1">
        <v>19</v>
      </c>
      <c r="B20" s="1" t="s">
        <v>122</v>
      </c>
      <c r="C20" s="1" t="s">
        <v>89</v>
      </c>
      <c r="D20" s="1" t="s">
        <v>123</v>
      </c>
      <c r="E20" s="1" t="s">
        <v>115</v>
      </c>
      <c r="F20" s="1" t="s">
        <v>85</v>
      </c>
      <c r="G20" s="1">
        <v>3812.5000389041379</v>
      </c>
      <c r="H20" s="1">
        <v>0</v>
      </c>
      <c r="I20">
        <f t="shared" si="0"/>
        <v>1.7123387335175724</v>
      </c>
      <c r="J20">
        <f t="shared" si="1"/>
        <v>2.3179019611257689E-2</v>
      </c>
      <c r="K20">
        <f t="shared" si="2"/>
        <v>367.92899751446259</v>
      </c>
      <c r="L20">
        <f t="shared" si="3"/>
        <v>0.41636051506959426</v>
      </c>
      <c r="M20">
        <f t="shared" si="4"/>
        <v>1.7208445892213806</v>
      </c>
      <c r="N20">
        <f t="shared" si="5"/>
        <v>30.208044052124023</v>
      </c>
      <c r="O20" s="1">
        <v>2</v>
      </c>
      <c r="P20">
        <f t="shared" si="6"/>
        <v>4.644859790802002</v>
      </c>
      <c r="Q20" s="1">
        <v>0</v>
      </c>
      <c r="R20">
        <f t="shared" si="7"/>
        <v>4.644859790802002</v>
      </c>
      <c r="S20" s="1">
        <v>30.859512329101562</v>
      </c>
      <c r="T20" s="1">
        <v>30.208044052124023</v>
      </c>
      <c r="U20" s="1">
        <v>30.892650604248047</v>
      </c>
      <c r="V20" s="1">
        <v>499.9146728515625</v>
      </c>
      <c r="W20" s="1">
        <v>499.1466064453125</v>
      </c>
      <c r="X20" s="1">
        <v>26.066726684570312</v>
      </c>
      <c r="Y20" s="1">
        <v>26.228902816772461</v>
      </c>
      <c r="Z20" s="1">
        <v>57.531906127929688</v>
      </c>
      <c r="AA20" s="1">
        <v>57.889846801757812</v>
      </c>
      <c r="AB20" s="1">
        <v>499.9993896484375</v>
      </c>
      <c r="AC20" s="1">
        <v>114.24111175537109</v>
      </c>
      <c r="AD20" s="1">
        <v>6.4043980091810226E-3</v>
      </c>
      <c r="AE20" s="1">
        <v>98.77587890625</v>
      </c>
      <c r="AF20" s="1">
        <v>-1.9310613870620728</v>
      </c>
      <c r="AG20" s="1">
        <v>0.23486436903476715</v>
      </c>
      <c r="AH20" s="1">
        <v>3.2351363450288773E-2</v>
      </c>
      <c r="AI20" s="1">
        <v>2.2576074115931988E-3</v>
      </c>
      <c r="AJ20" s="1">
        <v>5.5943906307220459E-2</v>
      </c>
      <c r="AK20" s="1">
        <v>1.2070140801370144E-3</v>
      </c>
      <c r="AL20" s="1">
        <v>0.75</v>
      </c>
      <c r="AM20" s="1">
        <v>-1.355140209197998</v>
      </c>
      <c r="AN20" s="1">
        <v>7.355140209197998</v>
      </c>
      <c r="AO20" s="1">
        <v>1</v>
      </c>
      <c r="AP20" s="1">
        <v>0</v>
      </c>
      <c r="AQ20" s="1">
        <v>0.15999999642372131</v>
      </c>
      <c r="AR20" s="1">
        <v>111115</v>
      </c>
      <c r="AS20">
        <f t="shared" si="8"/>
        <v>2.4999969482421869</v>
      </c>
      <c r="AT20">
        <f t="shared" si="9"/>
        <v>4.1636051506959424E-4</v>
      </c>
      <c r="AU20">
        <f t="shared" si="10"/>
        <v>303.358044052124</v>
      </c>
      <c r="AV20">
        <f t="shared" si="11"/>
        <v>304.00951232910154</v>
      </c>
      <c r="AW20">
        <f t="shared" si="12"/>
        <v>18.278577472301322</v>
      </c>
      <c r="AX20">
        <f t="shared" si="13"/>
        <v>2.9642481766069918E-2</v>
      </c>
      <c r="AY20">
        <f t="shared" si="14"/>
        <v>4.3116275176946965</v>
      </c>
      <c r="AZ20">
        <f t="shared" si="15"/>
        <v>43.650611520115568</v>
      </c>
      <c r="BA20">
        <f t="shared" si="16"/>
        <v>17.421708703343107</v>
      </c>
      <c r="BB20">
        <f t="shared" si="17"/>
        <v>30.533778190612793</v>
      </c>
      <c r="BC20">
        <f t="shared" si="18"/>
        <v>4.3928325181394881</v>
      </c>
      <c r="BD20">
        <f t="shared" si="19"/>
        <v>2.3063924820498759E-2</v>
      </c>
      <c r="BE20">
        <f t="shared" si="20"/>
        <v>2.5907829284733159</v>
      </c>
      <c r="BF20">
        <f t="shared" si="21"/>
        <v>1.8020495896661721</v>
      </c>
      <c r="BG20">
        <f t="shared" si="22"/>
        <v>1.4425249564252968E-2</v>
      </c>
      <c r="BH20">
        <f t="shared" si="23"/>
        <v>36.342510104586516</v>
      </c>
      <c r="BI20">
        <f t="shared" si="24"/>
        <v>0.73711609527845934</v>
      </c>
      <c r="BJ20">
        <f t="shared" si="25"/>
        <v>58.848644811233818</v>
      </c>
      <c r="BK20">
        <f t="shared" si="26"/>
        <v>498.64892569834433</v>
      </c>
      <c r="BL20">
        <f t="shared" si="27"/>
        <v>2.0208368800588425E-3</v>
      </c>
    </row>
    <row r="21" spans="1:64" x14ac:dyDescent="0.2">
      <c r="A21" s="1">
        <v>20</v>
      </c>
      <c r="B21" s="1" t="s">
        <v>124</v>
      </c>
      <c r="C21" s="1" t="s">
        <v>89</v>
      </c>
      <c r="D21" s="1" t="s">
        <v>125</v>
      </c>
      <c r="E21" s="1" t="s">
        <v>115</v>
      </c>
      <c r="F21" s="1" t="s">
        <v>85</v>
      </c>
      <c r="G21" s="1">
        <v>4022.0000389385968</v>
      </c>
      <c r="H21" s="1">
        <v>0</v>
      </c>
      <c r="I21">
        <f t="shared" si="0"/>
        <v>2.4613170754335512</v>
      </c>
      <c r="J21">
        <f t="shared" si="1"/>
        <v>5.8056913461927956E-2</v>
      </c>
      <c r="K21">
        <f t="shared" si="2"/>
        <v>417.2135575433411</v>
      </c>
      <c r="L21">
        <f t="shared" si="3"/>
        <v>1.0230096882181881</v>
      </c>
      <c r="M21">
        <f t="shared" si="4"/>
        <v>1.7004875374593196</v>
      </c>
      <c r="N21">
        <f t="shared" si="5"/>
        <v>30.239490509033203</v>
      </c>
      <c r="O21" s="1">
        <v>2</v>
      </c>
      <c r="P21">
        <f t="shared" si="6"/>
        <v>4.644859790802002</v>
      </c>
      <c r="Q21" s="1">
        <v>0</v>
      </c>
      <c r="R21">
        <f t="shared" si="7"/>
        <v>4.644859790802002</v>
      </c>
      <c r="S21" s="1">
        <v>30.993654251098633</v>
      </c>
      <c r="T21" s="1">
        <v>30.239490509033203</v>
      </c>
      <c r="U21" s="1">
        <v>31.033658981323242</v>
      </c>
      <c r="V21" s="1">
        <v>500.01126098632812</v>
      </c>
      <c r="W21" s="1">
        <v>498.82260131835938</v>
      </c>
      <c r="X21" s="1">
        <v>26.113685607910156</v>
      </c>
      <c r="Y21" s="1">
        <v>26.512044906616211</v>
      </c>
      <c r="Z21" s="1">
        <v>57.199916839599609</v>
      </c>
      <c r="AA21" s="1">
        <v>58.072494506835938</v>
      </c>
      <c r="AB21" s="1">
        <v>499.99465942382812</v>
      </c>
      <c r="AC21" s="1">
        <v>114.41300201416016</v>
      </c>
      <c r="AD21" s="1">
        <v>0.10022085160017014</v>
      </c>
      <c r="AE21" s="1">
        <v>98.7823486328125</v>
      </c>
      <c r="AF21" s="1">
        <v>-2.0438237190246582</v>
      </c>
      <c r="AG21" s="1">
        <v>0.23204797506332397</v>
      </c>
      <c r="AH21" s="1">
        <v>0.12893003225326538</v>
      </c>
      <c r="AI21" s="1">
        <v>3.9760200306773186E-3</v>
      </c>
      <c r="AJ21" s="1">
        <v>9.1245442628860474E-2</v>
      </c>
      <c r="AK21" s="1">
        <v>3.27647989615798E-3</v>
      </c>
      <c r="AL21" s="1">
        <v>0.75</v>
      </c>
      <c r="AM21" s="1">
        <v>-1.355140209197998</v>
      </c>
      <c r="AN21" s="1">
        <v>7.355140209197998</v>
      </c>
      <c r="AO21" s="1">
        <v>1</v>
      </c>
      <c r="AP21" s="1">
        <v>0</v>
      </c>
      <c r="AQ21" s="1">
        <v>0.15999999642372131</v>
      </c>
      <c r="AR21" s="1">
        <v>111115</v>
      </c>
      <c r="AS21">
        <f t="shared" si="8"/>
        <v>2.4999732971191402</v>
      </c>
      <c r="AT21">
        <f t="shared" si="9"/>
        <v>1.023009688218188E-3</v>
      </c>
      <c r="AU21">
        <f t="shared" si="10"/>
        <v>303.38949050903318</v>
      </c>
      <c r="AV21">
        <f t="shared" si="11"/>
        <v>304.14365425109861</v>
      </c>
      <c r="AW21">
        <f t="shared" si="12"/>
        <v>18.306079913092844</v>
      </c>
      <c r="AX21">
        <f t="shared" si="13"/>
        <v>-6.7439777516272684E-2</v>
      </c>
      <c r="AY21">
        <f t="shared" si="14"/>
        <v>4.3194096003934632</v>
      </c>
      <c r="AZ21">
        <f t="shared" si="15"/>
        <v>43.726532727514901</v>
      </c>
      <c r="BA21">
        <f t="shared" si="16"/>
        <v>17.21448782089869</v>
      </c>
      <c r="BB21">
        <f t="shared" si="17"/>
        <v>30.616572380065918</v>
      </c>
      <c r="BC21">
        <f t="shared" si="18"/>
        <v>4.4136841331476884</v>
      </c>
      <c r="BD21">
        <f t="shared" si="19"/>
        <v>5.7340208188864157E-2</v>
      </c>
      <c r="BE21">
        <f t="shared" si="20"/>
        <v>2.6189220629341436</v>
      </c>
      <c r="BF21">
        <f t="shared" si="21"/>
        <v>1.7947620702135447</v>
      </c>
      <c r="BG21">
        <f t="shared" si="22"/>
        <v>3.5901339760180749E-2</v>
      </c>
      <c r="BH21">
        <f t="shared" si="23"/>
        <v>41.213335095582295</v>
      </c>
      <c r="BI21">
        <f t="shared" si="24"/>
        <v>0.836396659735685</v>
      </c>
      <c r="BJ21">
        <f t="shared" si="25"/>
        <v>59.702253382249481</v>
      </c>
      <c r="BK21">
        <f t="shared" si="26"/>
        <v>498.10723461161501</v>
      </c>
      <c r="BL21">
        <f t="shared" si="27"/>
        <v>2.9500911747681849E-3</v>
      </c>
    </row>
    <row r="22" spans="1:64" x14ac:dyDescent="0.2">
      <c r="A22" s="1">
        <v>21</v>
      </c>
      <c r="B22" s="1" t="s">
        <v>126</v>
      </c>
      <c r="C22" s="1" t="s">
        <v>92</v>
      </c>
      <c r="D22" s="1" t="s">
        <v>127</v>
      </c>
      <c r="E22" s="1" t="s">
        <v>128</v>
      </c>
      <c r="F22" s="1" t="s">
        <v>85</v>
      </c>
      <c r="G22" s="1">
        <v>4145.5000389041379</v>
      </c>
      <c r="H22" s="1">
        <v>0</v>
      </c>
      <c r="I22">
        <f t="shared" si="0"/>
        <v>2.8881522588944599</v>
      </c>
      <c r="J22">
        <f t="shared" si="1"/>
        <v>3.5706981521898849E-2</v>
      </c>
      <c r="K22">
        <f t="shared" si="2"/>
        <v>356.18072064000006</v>
      </c>
      <c r="L22">
        <f t="shared" si="3"/>
        <v>0.63961271807888587</v>
      </c>
      <c r="M22">
        <f t="shared" si="4"/>
        <v>1.7206170653024389</v>
      </c>
      <c r="N22">
        <f t="shared" si="5"/>
        <v>30.270498275756836</v>
      </c>
      <c r="O22" s="1">
        <v>2</v>
      </c>
      <c r="P22">
        <f t="shared" si="6"/>
        <v>4.644859790802002</v>
      </c>
      <c r="Q22" s="1">
        <v>0</v>
      </c>
      <c r="R22">
        <f t="shared" si="7"/>
        <v>4.644859790802002</v>
      </c>
      <c r="S22" s="1">
        <v>31.031757354736328</v>
      </c>
      <c r="T22" s="1">
        <v>30.270498275756836</v>
      </c>
      <c r="U22" s="1">
        <v>31.086015701293945</v>
      </c>
      <c r="V22" s="1">
        <v>500.0635986328125</v>
      </c>
      <c r="W22" s="1">
        <v>498.78073120117188</v>
      </c>
      <c r="X22" s="1">
        <v>26.135181427001953</v>
      </c>
      <c r="Y22" s="1">
        <v>26.384275436401367</v>
      </c>
      <c r="Z22" s="1">
        <v>57.126667022705078</v>
      </c>
      <c r="AA22" s="1">
        <v>57.671142578125</v>
      </c>
      <c r="AB22" s="1">
        <v>500.0015869140625</v>
      </c>
      <c r="AC22" s="1">
        <v>114.27736663818359</v>
      </c>
      <c r="AD22" s="1">
        <v>6.646738201379776E-2</v>
      </c>
      <c r="AE22" s="1">
        <v>98.789070129394531</v>
      </c>
      <c r="AF22" s="1">
        <v>-1.8482152223587036</v>
      </c>
      <c r="AG22" s="1">
        <v>0.23291581869125366</v>
      </c>
      <c r="AH22" s="1">
        <v>8.5511490702629089E-2</v>
      </c>
      <c r="AI22" s="1">
        <v>2.4237835314124823E-3</v>
      </c>
      <c r="AJ22" s="1">
        <v>5.0840660929679871E-2</v>
      </c>
      <c r="AK22" s="1">
        <v>2.1187260281294584E-3</v>
      </c>
      <c r="AL22" s="1">
        <v>0.5</v>
      </c>
      <c r="AM22" s="1">
        <v>-1.355140209197998</v>
      </c>
      <c r="AN22" s="1">
        <v>7.355140209197998</v>
      </c>
      <c r="AO22" s="1">
        <v>1</v>
      </c>
      <c r="AP22" s="1">
        <v>0</v>
      </c>
      <c r="AQ22" s="1">
        <v>0.15999999642372131</v>
      </c>
      <c r="AR22" s="1">
        <v>111115</v>
      </c>
      <c r="AS22">
        <f t="shared" si="8"/>
        <v>2.5000079345703123</v>
      </c>
      <c r="AT22">
        <f t="shared" si="9"/>
        <v>6.3961271807888586E-4</v>
      </c>
      <c r="AU22">
        <f t="shared" si="10"/>
        <v>303.42049827575681</v>
      </c>
      <c r="AV22">
        <f t="shared" si="11"/>
        <v>304.18175735473631</v>
      </c>
      <c r="AW22">
        <f t="shared" si="12"/>
        <v>18.284378253421664</v>
      </c>
      <c r="AX22">
        <f t="shared" si="13"/>
        <v>-2.7603093513230261E-3</v>
      </c>
      <c r="AY22">
        <f t="shared" si="14"/>
        <v>4.3270951017023549</v>
      </c>
      <c r="AZ22">
        <f t="shared" si="15"/>
        <v>43.801354704874726</v>
      </c>
      <c r="BA22">
        <f t="shared" si="16"/>
        <v>17.417079268473358</v>
      </c>
      <c r="BB22">
        <f t="shared" si="17"/>
        <v>30.651127815246582</v>
      </c>
      <c r="BC22">
        <f t="shared" si="18"/>
        <v>4.4224123493246195</v>
      </c>
      <c r="BD22">
        <f t="shared" si="19"/>
        <v>3.5434581064555909E-2</v>
      </c>
      <c r="BE22">
        <f t="shared" si="20"/>
        <v>2.606478036399916</v>
      </c>
      <c r="BF22">
        <f t="shared" si="21"/>
        <v>1.8159343129247034</v>
      </c>
      <c r="BG22">
        <f t="shared" si="22"/>
        <v>2.2170926604319043E-2</v>
      </c>
      <c r="BH22">
        <f t="shared" si="23"/>
        <v>35.186762190043247</v>
      </c>
      <c r="BI22">
        <f t="shared" si="24"/>
        <v>0.71410280782547442</v>
      </c>
      <c r="BJ22">
        <f t="shared" si="25"/>
        <v>59.104416495893339</v>
      </c>
      <c r="BK22">
        <f t="shared" si="26"/>
        <v>497.94130746717059</v>
      </c>
      <c r="BL22">
        <f t="shared" si="27"/>
        <v>3.4281661604165623E-3</v>
      </c>
    </row>
    <row r="23" spans="1:64" x14ac:dyDescent="0.2">
      <c r="A23" s="1">
        <v>22</v>
      </c>
      <c r="B23" s="1" t="s">
        <v>129</v>
      </c>
      <c r="C23" s="1" t="s">
        <v>92</v>
      </c>
      <c r="D23" s="1" t="s">
        <v>92</v>
      </c>
      <c r="E23" s="1" t="s">
        <v>128</v>
      </c>
      <c r="F23" s="1" t="s">
        <v>85</v>
      </c>
      <c r="G23" s="1">
        <v>4305.0000389385968</v>
      </c>
      <c r="H23" s="1">
        <v>0</v>
      </c>
      <c r="I23">
        <f t="shared" si="0"/>
        <v>1.9602095223401732</v>
      </c>
      <c r="J23">
        <f t="shared" si="1"/>
        <v>5.6022165271326196E-2</v>
      </c>
      <c r="K23">
        <f t="shared" si="2"/>
        <v>429.296660850671</v>
      </c>
      <c r="L23">
        <f t="shared" si="3"/>
        <v>0.98578097913437912</v>
      </c>
      <c r="M23">
        <f t="shared" si="4"/>
        <v>1.6976516868262665</v>
      </c>
      <c r="N23">
        <f t="shared" si="5"/>
        <v>30.236724853515625</v>
      </c>
      <c r="O23" s="1">
        <v>2</v>
      </c>
      <c r="P23">
        <f t="shared" si="6"/>
        <v>4.644859790802002</v>
      </c>
      <c r="Q23" s="1">
        <v>0</v>
      </c>
      <c r="R23">
        <f t="shared" si="7"/>
        <v>4.644859790802002</v>
      </c>
      <c r="S23" s="1">
        <v>31.02947998046875</v>
      </c>
      <c r="T23" s="1">
        <v>30.236724853515625</v>
      </c>
      <c r="U23" s="1">
        <v>31.082155227661133</v>
      </c>
      <c r="V23" s="1">
        <v>500.04302978515625</v>
      </c>
      <c r="W23" s="1">
        <v>499.0621337890625</v>
      </c>
      <c r="X23" s="1">
        <v>26.145732879638672</v>
      </c>
      <c r="Y23" s="1">
        <v>26.529594421386719</v>
      </c>
      <c r="Z23" s="1">
        <v>57.162361145019531</v>
      </c>
      <c r="AA23" s="1">
        <v>58.001594543457031</v>
      </c>
      <c r="AB23" s="1">
        <v>499.98684692382812</v>
      </c>
      <c r="AC23" s="1">
        <v>114.33219909667969</v>
      </c>
      <c r="AD23" s="1">
        <v>9.3384221196174622E-2</v>
      </c>
      <c r="AE23" s="1">
        <v>98.798080444335938</v>
      </c>
      <c r="AF23" s="1">
        <v>-1.9160618782043457</v>
      </c>
      <c r="AG23" s="1">
        <v>0.23614886403083801</v>
      </c>
      <c r="AH23" s="1">
        <v>0.15621690452098846</v>
      </c>
      <c r="AI23" s="1">
        <v>3.7787810433655977E-3</v>
      </c>
      <c r="AJ23" s="1">
        <v>0.16852810978889465</v>
      </c>
      <c r="AK23" s="1">
        <v>2.2011767141520977E-3</v>
      </c>
      <c r="AL23" s="1">
        <v>0.5</v>
      </c>
      <c r="AM23" s="1">
        <v>-1.355140209197998</v>
      </c>
      <c r="AN23" s="1">
        <v>7.355140209197998</v>
      </c>
      <c r="AO23" s="1">
        <v>1</v>
      </c>
      <c r="AP23" s="1">
        <v>0</v>
      </c>
      <c r="AQ23" s="1">
        <v>0.15999999642372131</v>
      </c>
      <c r="AR23" s="1">
        <v>111115</v>
      </c>
      <c r="AS23">
        <f t="shared" si="8"/>
        <v>2.4999342346191402</v>
      </c>
      <c r="AT23">
        <f t="shared" si="9"/>
        <v>9.8578097913437916E-4</v>
      </c>
      <c r="AU23">
        <f t="shared" si="10"/>
        <v>303.3867248535156</v>
      </c>
      <c r="AV23">
        <f t="shared" si="11"/>
        <v>304.17947998046873</v>
      </c>
      <c r="AW23">
        <f t="shared" si="12"/>
        <v>18.293151446584943</v>
      </c>
      <c r="AX23">
        <f t="shared" si="13"/>
        <v>-5.945138124538478E-2</v>
      </c>
      <c r="AY23">
        <f t="shared" si="14"/>
        <v>4.3187246906260377</v>
      </c>
      <c r="AZ23">
        <f t="shared" si="15"/>
        <v>43.712637646429386</v>
      </c>
      <c r="BA23">
        <f t="shared" si="16"/>
        <v>17.183043225042667</v>
      </c>
      <c r="BB23">
        <f t="shared" si="17"/>
        <v>30.633102416992188</v>
      </c>
      <c r="BC23">
        <f t="shared" si="18"/>
        <v>4.4178575133714553</v>
      </c>
      <c r="BD23">
        <f t="shared" si="19"/>
        <v>5.5354528212788072E-2</v>
      </c>
      <c r="BE23">
        <f t="shared" si="20"/>
        <v>2.6210730037997712</v>
      </c>
      <c r="BF23">
        <f t="shared" si="21"/>
        <v>1.7967845095716841</v>
      </c>
      <c r="BG23">
        <f t="shared" si="22"/>
        <v>3.4655950017844148E-2</v>
      </c>
      <c r="BH23">
        <f t="shared" si="23"/>
        <v>42.413686033209395</v>
      </c>
      <c r="BI23">
        <f t="shared" si="24"/>
        <v>0.86020683955982302</v>
      </c>
      <c r="BJ23">
        <f t="shared" si="25"/>
        <v>59.745583961328293</v>
      </c>
      <c r="BK23">
        <f t="shared" si="26"/>
        <v>498.49241091811609</v>
      </c>
      <c r="BL23">
        <f t="shared" si="27"/>
        <v>2.3493609939431461E-3</v>
      </c>
    </row>
    <row r="24" spans="1:64" x14ac:dyDescent="0.2">
      <c r="A24" s="1">
        <v>23</v>
      </c>
      <c r="B24" s="1" t="s">
        <v>130</v>
      </c>
      <c r="C24" s="1" t="s">
        <v>82</v>
      </c>
      <c r="D24" s="1" t="s">
        <v>131</v>
      </c>
      <c r="E24" s="1" t="s">
        <v>128</v>
      </c>
      <c r="F24" s="1" t="s">
        <v>85</v>
      </c>
      <c r="G24" s="1">
        <v>4636.0000389385968</v>
      </c>
      <c r="H24" s="1">
        <v>0</v>
      </c>
      <c r="I24">
        <f t="shared" si="0"/>
        <v>0.41043624766510567</v>
      </c>
      <c r="J24">
        <f t="shared" si="1"/>
        <v>2.9582255582783167E-2</v>
      </c>
      <c r="K24">
        <f t="shared" si="2"/>
        <v>463.59524014758745</v>
      </c>
      <c r="L24">
        <f t="shared" si="3"/>
        <v>0.52857470895731362</v>
      </c>
      <c r="M24">
        <f t="shared" si="4"/>
        <v>1.7146629512808498</v>
      </c>
      <c r="N24">
        <f t="shared" si="5"/>
        <v>30.166341781616211</v>
      </c>
      <c r="O24" s="1">
        <v>2</v>
      </c>
      <c r="P24">
        <f t="shared" si="6"/>
        <v>4.644859790802002</v>
      </c>
      <c r="Q24" s="1">
        <v>0</v>
      </c>
      <c r="R24">
        <f t="shared" si="7"/>
        <v>4.644859790802002</v>
      </c>
      <c r="S24" s="1">
        <v>30.953927993774414</v>
      </c>
      <c r="T24" s="1">
        <v>30.166341781616211</v>
      </c>
      <c r="U24" s="1">
        <v>31.018383026123047</v>
      </c>
      <c r="V24" s="1">
        <v>500.03085327148438</v>
      </c>
      <c r="W24" s="1">
        <v>499.76101684570312</v>
      </c>
      <c r="X24" s="1">
        <v>25.975000381469727</v>
      </c>
      <c r="Y24" s="1">
        <v>26.180892944335938</v>
      </c>
      <c r="Z24" s="1">
        <v>57.035179138183594</v>
      </c>
      <c r="AA24" s="1">
        <v>57.487270355224609</v>
      </c>
      <c r="AB24" s="1">
        <v>500.00460815429688</v>
      </c>
      <c r="AC24" s="1">
        <v>114.23721313476562</v>
      </c>
      <c r="AD24" s="1">
        <v>6.5689273178577423E-2</v>
      </c>
      <c r="AE24" s="1">
        <v>98.799659729003906</v>
      </c>
      <c r="AF24" s="1">
        <v>-1.8962270021438599</v>
      </c>
      <c r="AG24" s="1">
        <v>0.23573076725006104</v>
      </c>
      <c r="AH24" s="1">
        <v>6.8038083612918854E-2</v>
      </c>
      <c r="AI24" s="1">
        <v>4.0025548078119755E-3</v>
      </c>
      <c r="AJ24" s="1">
        <v>7.3149524629116058E-2</v>
      </c>
      <c r="AK24" s="1">
        <v>1.6014361754059792E-3</v>
      </c>
      <c r="AL24" s="1">
        <v>0.5</v>
      </c>
      <c r="AM24" s="1">
        <v>-1.355140209197998</v>
      </c>
      <c r="AN24" s="1">
        <v>7.355140209197998</v>
      </c>
      <c r="AO24" s="1">
        <v>1</v>
      </c>
      <c r="AP24" s="1">
        <v>0</v>
      </c>
      <c r="AQ24" s="1">
        <v>0.15999999642372131</v>
      </c>
      <c r="AR24" s="1">
        <v>111115</v>
      </c>
      <c r="AS24">
        <f t="shared" si="8"/>
        <v>2.5000230407714841</v>
      </c>
      <c r="AT24">
        <f t="shared" si="9"/>
        <v>5.2857470895731362E-4</v>
      </c>
      <c r="AU24">
        <f t="shared" si="10"/>
        <v>303.31634178161619</v>
      </c>
      <c r="AV24">
        <f t="shared" si="11"/>
        <v>304.10392799377439</v>
      </c>
      <c r="AW24">
        <f t="shared" si="12"/>
        <v>18.277953693018389</v>
      </c>
      <c r="AX24">
        <f t="shared" si="13"/>
        <v>1.7053365978800451E-2</v>
      </c>
      <c r="AY24">
        <f t="shared" si="14"/>
        <v>4.3013262655827198</v>
      </c>
      <c r="AZ24">
        <f t="shared" si="15"/>
        <v>43.535840886302275</v>
      </c>
      <c r="BA24">
        <f t="shared" si="16"/>
        <v>17.354947941966337</v>
      </c>
      <c r="BB24">
        <f t="shared" si="17"/>
        <v>30.560134887695312</v>
      </c>
      <c r="BC24">
        <f t="shared" si="18"/>
        <v>4.3994610879403826</v>
      </c>
      <c r="BD24">
        <f t="shared" si="19"/>
        <v>2.9395043967646781E-2</v>
      </c>
      <c r="BE24">
        <f t="shared" si="20"/>
        <v>2.58666331430187</v>
      </c>
      <c r="BF24">
        <f t="shared" si="21"/>
        <v>1.8127977736385126</v>
      </c>
      <c r="BG24">
        <f t="shared" si="22"/>
        <v>1.8388631047455747E-2</v>
      </c>
      <c r="BH24">
        <f t="shared" si="23"/>
        <v>45.803051978567495</v>
      </c>
      <c r="BI24">
        <f t="shared" si="24"/>
        <v>0.92763385802602216</v>
      </c>
      <c r="BJ24">
        <f t="shared" si="25"/>
        <v>58.958033910086606</v>
      </c>
      <c r="BK24">
        <f t="shared" si="26"/>
        <v>499.64172606852077</v>
      </c>
      <c r="BL24">
        <f t="shared" si="27"/>
        <v>4.8431732069649893E-4</v>
      </c>
    </row>
    <row r="25" spans="1:64" x14ac:dyDescent="0.2">
      <c r="A25" s="1">
        <v>24</v>
      </c>
      <c r="B25" s="1" t="s">
        <v>132</v>
      </c>
      <c r="C25" s="1" t="s">
        <v>89</v>
      </c>
      <c r="D25" s="1" t="s">
        <v>133</v>
      </c>
      <c r="E25" s="1" t="s">
        <v>128</v>
      </c>
      <c r="F25" s="1" t="s">
        <v>85</v>
      </c>
      <c r="G25" s="1">
        <v>4740.0000389385968</v>
      </c>
      <c r="H25" s="1">
        <v>0</v>
      </c>
      <c r="I25">
        <f t="shared" si="0"/>
        <v>1.4501624592530669</v>
      </c>
      <c r="J25">
        <f t="shared" si="1"/>
        <v>3.9615911056260458E-2</v>
      </c>
      <c r="K25">
        <f t="shared" si="2"/>
        <v>426.94402685953639</v>
      </c>
      <c r="L25">
        <f t="shared" si="3"/>
        <v>0.70740494219909666</v>
      </c>
      <c r="M25">
        <f t="shared" si="4"/>
        <v>1.7172077141079587</v>
      </c>
      <c r="N25">
        <f t="shared" si="5"/>
        <v>30.186357498168945</v>
      </c>
      <c r="O25" s="1">
        <v>2</v>
      </c>
      <c r="P25">
        <f t="shared" si="6"/>
        <v>4.644859790802002</v>
      </c>
      <c r="Q25" s="1">
        <v>0</v>
      </c>
      <c r="R25">
        <f t="shared" si="7"/>
        <v>4.644859790802002</v>
      </c>
      <c r="S25" s="1">
        <v>30.971977233886719</v>
      </c>
      <c r="T25" s="1">
        <v>30.186357498168945</v>
      </c>
      <c r="U25" s="1">
        <v>31.032505035400391</v>
      </c>
      <c r="V25" s="1">
        <v>499.98980712890625</v>
      </c>
      <c r="W25" s="1">
        <v>499.26846313476562</v>
      </c>
      <c r="X25" s="1">
        <v>25.929241180419922</v>
      </c>
      <c r="Y25" s="1">
        <v>26.204790115356445</v>
      </c>
      <c r="Z25" s="1">
        <v>56.876907348632812</v>
      </c>
      <c r="AA25" s="1">
        <v>57.481334686279297</v>
      </c>
      <c r="AB25" s="1">
        <v>499.99652099609375</v>
      </c>
      <c r="AC25" s="1">
        <v>114.45680236816406</v>
      </c>
      <c r="AD25" s="1">
        <v>7.8541137278079987E-2</v>
      </c>
      <c r="AE25" s="1">
        <v>98.801025390625</v>
      </c>
      <c r="AF25" s="1">
        <v>-1.9582936763763428</v>
      </c>
      <c r="AG25" s="1">
        <v>0.23225614428520203</v>
      </c>
      <c r="AH25" s="1">
        <v>0.12586663663387299</v>
      </c>
      <c r="AI25" s="1">
        <v>1.5639610355719924E-3</v>
      </c>
      <c r="AJ25" s="1">
        <v>7.3584519326686859E-2</v>
      </c>
      <c r="AK25" s="1">
        <v>4.1433307342231274E-3</v>
      </c>
      <c r="AL25" s="1">
        <v>0.75</v>
      </c>
      <c r="AM25" s="1">
        <v>-1.355140209197998</v>
      </c>
      <c r="AN25" s="1">
        <v>7.355140209197998</v>
      </c>
      <c r="AO25" s="1">
        <v>1</v>
      </c>
      <c r="AP25" s="1">
        <v>0</v>
      </c>
      <c r="AQ25" s="1">
        <v>0.15999999642372131</v>
      </c>
      <c r="AR25" s="1">
        <v>111115</v>
      </c>
      <c r="AS25">
        <f t="shared" si="8"/>
        <v>2.4999826049804685</v>
      </c>
      <c r="AT25">
        <f t="shared" si="9"/>
        <v>7.0740494219909665E-4</v>
      </c>
      <c r="AU25">
        <f t="shared" si="10"/>
        <v>303.33635749816892</v>
      </c>
      <c r="AV25">
        <f t="shared" si="11"/>
        <v>304.1219772338867</v>
      </c>
      <c r="AW25">
        <f t="shared" si="12"/>
        <v>18.313087969576827</v>
      </c>
      <c r="AX25">
        <f t="shared" si="13"/>
        <v>-1.2946804240634633E-2</v>
      </c>
      <c r="AY25">
        <f t="shared" si="14"/>
        <v>4.3062678476512897</v>
      </c>
      <c r="AZ25">
        <f t="shared" si="15"/>
        <v>43.585254612751228</v>
      </c>
      <c r="BA25">
        <f t="shared" si="16"/>
        <v>17.380464497394783</v>
      </c>
      <c r="BB25">
        <f t="shared" si="17"/>
        <v>30.579167366027832</v>
      </c>
      <c r="BC25">
        <f t="shared" si="18"/>
        <v>4.4042530722260871</v>
      </c>
      <c r="BD25">
        <f t="shared" si="19"/>
        <v>3.9280885215867055E-2</v>
      </c>
      <c r="BE25">
        <f t="shared" si="20"/>
        <v>2.589060133543331</v>
      </c>
      <c r="BF25">
        <f t="shared" si="21"/>
        <v>1.8151929386827561</v>
      </c>
      <c r="BG25">
        <f t="shared" si="22"/>
        <v>2.4580435013168467E-2</v>
      </c>
      <c r="BH25">
        <f t="shared" si="23"/>
        <v>42.182507638124733</v>
      </c>
      <c r="BI25">
        <f t="shared" si="24"/>
        <v>0.85513918539712175</v>
      </c>
      <c r="BJ25">
        <f t="shared" si="25"/>
        <v>59.030670694172905</v>
      </c>
      <c r="BK25">
        <f t="shared" si="26"/>
        <v>498.84698231334914</v>
      </c>
      <c r="BL25">
        <f t="shared" si="27"/>
        <v>1.716038497180841E-3</v>
      </c>
    </row>
    <row r="26" spans="1:64" x14ac:dyDescent="0.2">
      <c r="A26" s="1">
        <v>25</v>
      </c>
      <c r="B26" s="1" t="s">
        <v>134</v>
      </c>
      <c r="C26" s="1" t="s">
        <v>89</v>
      </c>
      <c r="D26" s="1" t="s">
        <v>135</v>
      </c>
      <c r="E26" s="1" t="s">
        <v>128</v>
      </c>
      <c r="F26" s="1" t="s">
        <v>85</v>
      </c>
      <c r="G26" s="1">
        <v>4856.5000389041379</v>
      </c>
      <c r="H26" s="1">
        <v>0</v>
      </c>
      <c r="I26">
        <f t="shared" si="0"/>
        <v>1.8604197734618715</v>
      </c>
      <c r="J26">
        <f t="shared" si="1"/>
        <v>5.4117539346320694E-2</v>
      </c>
      <c r="K26">
        <f t="shared" si="2"/>
        <v>430.03624441081348</v>
      </c>
      <c r="L26">
        <f t="shared" si="3"/>
        <v>0.96689153550151785</v>
      </c>
      <c r="M26">
        <f t="shared" si="4"/>
        <v>1.7233171231235151</v>
      </c>
      <c r="N26">
        <f t="shared" si="5"/>
        <v>30.228004455566406</v>
      </c>
      <c r="O26" s="1">
        <v>2</v>
      </c>
      <c r="P26">
        <f t="shared" si="6"/>
        <v>4.644859790802002</v>
      </c>
      <c r="Q26" s="1">
        <v>0</v>
      </c>
      <c r="R26">
        <f t="shared" si="7"/>
        <v>4.644859790802002</v>
      </c>
      <c r="S26" s="1">
        <v>30.998567581176758</v>
      </c>
      <c r="T26" s="1">
        <v>30.228004455566406</v>
      </c>
      <c r="U26" s="1">
        <v>31.053474426269531</v>
      </c>
      <c r="V26" s="1">
        <v>499.9373779296875</v>
      </c>
      <c r="W26" s="1">
        <v>499.00018310546875</v>
      </c>
      <c r="X26" s="1">
        <v>25.87104606628418</v>
      </c>
      <c r="Y26" s="1">
        <v>26.247665405273438</v>
      </c>
      <c r="Z26" s="1">
        <v>56.662235260009766</v>
      </c>
      <c r="AA26" s="1">
        <v>57.487098693847656</v>
      </c>
      <c r="AB26" s="1">
        <v>499.98117065429688</v>
      </c>
      <c r="AC26" s="1">
        <v>114.03969573974609</v>
      </c>
      <c r="AD26" s="1">
        <v>2.6483088731765747E-2</v>
      </c>
      <c r="AE26" s="1">
        <v>98.799209594726562</v>
      </c>
      <c r="AF26" s="1">
        <v>-1.9187718629837036</v>
      </c>
      <c r="AG26" s="1">
        <v>0.23385488986968994</v>
      </c>
      <c r="AH26" s="1">
        <v>0.10206633061170578</v>
      </c>
      <c r="AI26" s="1">
        <v>5.2159884944558144E-3</v>
      </c>
      <c r="AJ26" s="1">
        <v>0.10865654051303864</v>
      </c>
      <c r="AK26" s="1">
        <v>4.4004460796713829E-3</v>
      </c>
      <c r="AL26" s="1">
        <v>1</v>
      </c>
      <c r="AM26" s="1">
        <v>-1.355140209197998</v>
      </c>
      <c r="AN26" s="1">
        <v>7.355140209197998</v>
      </c>
      <c r="AO26" s="1">
        <v>1</v>
      </c>
      <c r="AP26" s="1">
        <v>0</v>
      </c>
      <c r="AQ26" s="1">
        <v>0.15999999642372131</v>
      </c>
      <c r="AR26" s="1">
        <v>111115</v>
      </c>
      <c r="AS26">
        <f t="shared" si="8"/>
        <v>2.4999058532714842</v>
      </c>
      <c r="AT26">
        <f t="shared" si="9"/>
        <v>9.668915355015178E-4</v>
      </c>
      <c r="AU26">
        <f t="shared" si="10"/>
        <v>303.37800445556638</v>
      </c>
      <c r="AV26">
        <f t="shared" si="11"/>
        <v>304.14856758117674</v>
      </c>
      <c r="AW26">
        <f t="shared" si="12"/>
        <v>18.246350910521642</v>
      </c>
      <c r="AX26">
        <f t="shared" si="13"/>
        <v>-5.7484320290620144E-2</v>
      </c>
      <c r="AY26">
        <f t="shared" si="14"/>
        <v>4.3165657188713791</v>
      </c>
      <c r="AZ26">
        <f t="shared" si="15"/>
        <v>43.690285950443247</v>
      </c>
      <c r="BA26">
        <f t="shared" si="16"/>
        <v>17.44262054516981</v>
      </c>
      <c r="BB26">
        <f t="shared" si="17"/>
        <v>30.613286018371582</v>
      </c>
      <c r="BC26">
        <f t="shared" si="18"/>
        <v>4.412854826532282</v>
      </c>
      <c r="BD26">
        <f t="shared" si="19"/>
        <v>5.349427435499797E-2</v>
      </c>
      <c r="BE26">
        <f t="shared" si="20"/>
        <v>2.5932485957478639</v>
      </c>
      <c r="BF26">
        <f t="shared" si="21"/>
        <v>1.8196062307844181</v>
      </c>
      <c r="BG26">
        <f t="shared" si="22"/>
        <v>3.348936482089146E-2</v>
      </c>
      <c r="BH26">
        <f t="shared" si="23"/>
        <v>42.487241044873024</v>
      </c>
      <c r="BI26">
        <f t="shared" si="24"/>
        <v>0.86179576475209618</v>
      </c>
      <c r="BJ26">
        <f t="shared" si="25"/>
        <v>59.106448499190776</v>
      </c>
      <c r="BK26">
        <f t="shared" si="26"/>
        <v>498.45946351278116</v>
      </c>
      <c r="BL26">
        <f t="shared" si="27"/>
        <v>2.2060531211918833E-3</v>
      </c>
    </row>
    <row r="27" spans="1:64" x14ac:dyDescent="0.2">
      <c r="A27" s="1">
        <v>26</v>
      </c>
      <c r="B27" s="1" t="s">
        <v>136</v>
      </c>
      <c r="C27" s="1" t="s">
        <v>82</v>
      </c>
      <c r="D27" s="1" t="s">
        <v>137</v>
      </c>
      <c r="E27" s="1" t="s">
        <v>128</v>
      </c>
      <c r="F27" s="1" t="s">
        <v>85</v>
      </c>
      <c r="G27" s="1">
        <v>4980.0000389385968</v>
      </c>
      <c r="H27" s="1">
        <v>0</v>
      </c>
      <c r="I27">
        <f t="shared" si="0"/>
        <v>2.0989015843016419</v>
      </c>
      <c r="J27">
        <f t="shared" si="1"/>
        <v>4.7181028356246581E-2</v>
      </c>
      <c r="K27">
        <f t="shared" si="2"/>
        <v>414.05326790301592</v>
      </c>
      <c r="L27">
        <f t="shared" si="3"/>
        <v>0.84755061579329216</v>
      </c>
      <c r="M27">
        <f t="shared" si="4"/>
        <v>1.7302341935026639</v>
      </c>
      <c r="N27">
        <f t="shared" si="5"/>
        <v>30.207071304321289</v>
      </c>
      <c r="O27" s="1">
        <v>2</v>
      </c>
      <c r="P27">
        <f t="shared" si="6"/>
        <v>4.644859790802002</v>
      </c>
      <c r="Q27" s="1">
        <v>0</v>
      </c>
      <c r="R27">
        <f t="shared" si="7"/>
        <v>4.644859790802002</v>
      </c>
      <c r="S27" s="1">
        <v>31.005447387695312</v>
      </c>
      <c r="T27" s="1">
        <v>30.207071304321289</v>
      </c>
      <c r="U27" s="1">
        <v>31.059614181518555</v>
      </c>
      <c r="V27" s="1">
        <v>500.0958251953125</v>
      </c>
      <c r="W27" s="1">
        <v>499.08706665039062</v>
      </c>
      <c r="X27" s="1">
        <v>25.796039581298828</v>
      </c>
      <c r="Y27" s="1">
        <v>26.126201629638672</v>
      </c>
      <c r="Z27" s="1">
        <v>56.473709106445312</v>
      </c>
      <c r="AA27" s="1">
        <v>57.196517944335938</v>
      </c>
      <c r="AB27" s="1">
        <v>500.0013427734375</v>
      </c>
      <c r="AC27" s="1">
        <v>114.28168487548828</v>
      </c>
      <c r="AD27" s="1">
        <v>5.2316851913928986E-2</v>
      </c>
      <c r="AE27" s="1">
        <v>98.795562744140625</v>
      </c>
      <c r="AF27" s="1">
        <v>-2.0323581695556641</v>
      </c>
      <c r="AG27" s="1">
        <v>0.22813074290752411</v>
      </c>
      <c r="AH27" s="1">
        <v>0.18968284130096436</v>
      </c>
      <c r="AI27" s="1">
        <v>2.8484419453889132E-3</v>
      </c>
      <c r="AJ27" s="1">
        <v>0.20002846419811249</v>
      </c>
      <c r="AK27" s="1">
        <v>2.1216189488768578E-3</v>
      </c>
      <c r="AL27" s="1">
        <v>0.75</v>
      </c>
      <c r="AM27" s="1">
        <v>-1.355140209197998</v>
      </c>
      <c r="AN27" s="1">
        <v>7.355140209197998</v>
      </c>
      <c r="AO27" s="1">
        <v>1</v>
      </c>
      <c r="AP27" s="1">
        <v>0</v>
      </c>
      <c r="AQ27" s="1">
        <v>0.15999999642372131</v>
      </c>
      <c r="AR27" s="1">
        <v>111115</v>
      </c>
      <c r="AS27">
        <f t="shared" si="8"/>
        <v>2.5000067138671871</v>
      </c>
      <c r="AT27">
        <f t="shared" si="9"/>
        <v>8.475506157932922E-4</v>
      </c>
      <c r="AU27">
        <f t="shared" si="10"/>
        <v>303.35707130432127</v>
      </c>
      <c r="AV27">
        <f t="shared" si="11"/>
        <v>304.15544738769529</v>
      </c>
      <c r="AW27">
        <f t="shared" si="12"/>
        <v>18.285069171374971</v>
      </c>
      <c r="AX27">
        <f t="shared" si="13"/>
        <v>-3.6006276857045071E-2</v>
      </c>
      <c r="AY27">
        <f t="shared" si="14"/>
        <v>4.3113869858697003</v>
      </c>
      <c r="AZ27">
        <f t="shared" si="15"/>
        <v>43.639480014251959</v>
      </c>
      <c r="BA27">
        <f t="shared" si="16"/>
        <v>17.513278384613287</v>
      </c>
      <c r="BB27">
        <f t="shared" si="17"/>
        <v>30.606259346008301</v>
      </c>
      <c r="BC27">
        <f t="shared" si="18"/>
        <v>4.4110821156343727</v>
      </c>
      <c r="BD27">
        <f t="shared" si="19"/>
        <v>4.6706597394848365E-2</v>
      </c>
      <c r="BE27">
        <f t="shared" si="20"/>
        <v>2.5811527923670363</v>
      </c>
      <c r="BF27">
        <f t="shared" si="21"/>
        <v>1.8299293232673364</v>
      </c>
      <c r="BG27">
        <f t="shared" si="22"/>
        <v>2.9233880496331525E-2</v>
      </c>
      <c r="BH27">
        <f t="shared" si="23"/>
        <v>40.906625608528877</v>
      </c>
      <c r="BI27">
        <f t="shared" si="24"/>
        <v>0.8296213137357441</v>
      </c>
      <c r="BJ27">
        <f t="shared" si="25"/>
        <v>58.835895303258113</v>
      </c>
      <c r="BK27">
        <f t="shared" si="26"/>
        <v>498.47703378257012</v>
      </c>
      <c r="BL27">
        <f t="shared" si="27"/>
        <v>2.4773609513909765E-3</v>
      </c>
    </row>
    <row r="28" spans="1:64" x14ac:dyDescent="0.2">
      <c r="A28" s="1">
        <v>27</v>
      </c>
      <c r="B28" s="1" t="s">
        <v>138</v>
      </c>
      <c r="C28" s="1" t="s">
        <v>89</v>
      </c>
      <c r="D28" s="1" t="s">
        <v>139</v>
      </c>
      <c r="E28" s="1" t="s">
        <v>85</v>
      </c>
      <c r="F28" s="1" t="s">
        <v>85</v>
      </c>
      <c r="G28" s="1">
        <v>5100.5000389041379</v>
      </c>
      <c r="H28" s="1">
        <v>0</v>
      </c>
      <c r="I28">
        <f t="shared" si="0"/>
        <v>3.2142792003521699</v>
      </c>
      <c r="J28">
        <f t="shared" si="1"/>
        <v>4.9799767523022245E-2</v>
      </c>
      <c r="K28">
        <f t="shared" si="2"/>
        <v>381.36417205837796</v>
      </c>
      <c r="L28">
        <f t="shared" si="3"/>
        <v>0.90099518392729816</v>
      </c>
      <c r="M28">
        <f t="shared" si="4"/>
        <v>1.7434244524347986</v>
      </c>
      <c r="N28">
        <f t="shared" si="5"/>
        <v>30.27342414855957</v>
      </c>
      <c r="O28" s="1">
        <v>2</v>
      </c>
      <c r="P28">
        <f t="shared" si="6"/>
        <v>4.644859790802002</v>
      </c>
      <c r="Q28" s="1">
        <v>0</v>
      </c>
      <c r="R28">
        <f t="shared" si="7"/>
        <v>4.644859790802002</v>
      </c>
      <c r="S28" s="1">
        <v>31.067306518554688</v>
      </c>
      <c r="T28" s="1">
        <v>30.27342414855957</v>
      </c>
      <c r="U28" s="1">
        <v>31.115022659301758</v>
      </c>
      <c r="V28" s="1">
        <v>499.89901733398438</v>
      </c>
      <c r="W28" s="1">
        <v>498.4337158203125</v>
      </c>
      <c r="X28" s="1">
        <v>25.807851791381836</v>
      </c>
      <c r="Y28" s="1">
        <v>26.158811569213867</v>
      </c>
      <c r="Z28" s="1">
        <v>56.301177978515625</v>
      </c>
      <c r="AA28" s="1">
        <v>57.066818237304688</v>
      </c>
      <c r="AB28" s="1">
        <v>500.0152587890625</v>
      </c>
      <c r="AC28" s="1">
        <v>114.02218627929688</v>
      </c>
      <c r="AD28" s="1">
        <v>6.3352294266223907E-2</v>
      </c>
      <c r="AE28" s="1">
        <v>98.796401977539062</v>
      </c>
      <c r="AF28" s="1">
        <v>-1.9256092309951782</v>
      </c>
      <c r="AG28" s="1">
        <v>0.22108413279056549</v>
      </c>
      <c r="AH28" s="1">
        <v>5.5767375975847244E-2</v>
      </c>
      <c r="AI28" s="1">
        <v>1.9487928366288543E-3</v>
      </c>
      <c r="AJ28" s="1">
        <v>8.565298467874527E-2</v>
      </c>
      <c r="AK28" s="1">
        <v>2.187071368098259E-3</v>
      </c>
      <c r="AL28" s="1">
        <v>0.5</v>
      </c>
      <c r="AM28" s="1">
        <v>-1.355140209197998</v>
      </c>
      <c r="AN28" s="1">
        <v>7.355140209197998</v>
      </c>
      <c r="AO28" s="1">
        <v>1</v>
      </c>
      <c r="AP28" s="1">
        <v>0</v>
      </c>
      <c r="AQ28" s="1">
        <v>0.15999999642372131</v>
      </c>
      <c r="AR28" s="1">
        <v>111115</v>
      </c>
      <c r="AS28">
        <f t="shared" si="8"/>
        <v>2.5000762939453121</v>
      </c>
      <c r="AT28">
        <f t="shared" si="9"/>
        <v>9.0099518392729812E-4</v>
      </c>
      <c r="AU28">
        <f t="shared" si="10"/>
        <v>303.42342414855955</v>
      </c>
      <c r="AV28">
        <f t="shared" si="11"/>
        <v>304.21730651855466</v>
      </c>
      <c r="AW28">
        <f t="shared" si="12"/>
        <v>18.243549396912385</v>
      </c>
      <c r="AX28">
        <f t="shared" si="13"/>
        <v>-4.532739974829339E-2</v>
      </c>
      <c r="AY28">
        <f t="shared" si="14"/>
        <v>4.327820915481551</v>
      </c>
      <c r="AZ28">
        <f t="shared" si="15"/>
        <v>43.805450693087614</v>
      </c>
      <c r="BA28">
        <f t="shared" si="16"/>
        <v>17.646639123873747</v>
      </c>
      <c r="BB28">
        <f t="shared" si="17"/>
        <v>30.670365333557129</v>
      </c>
      <c r="BC28">
        <f t="shared" si="18"/>
        <v>4.4272779883300792</v>
      </c>
      <c r="BD28">
        <f t="shared" si="19"/>
        <v>4.9271504117649384E-2</v>
      </c>
      <c r="BE28">
        <f t="shared" si="20"/>
        <v>2.5843964630467524</v>
      </c>
      <c r="BF28">
        <f t="shared" si="21"/>
        <v>1.8428815252833268</v>
      </c>
      <c r="BG28">
        <f t="shared" si="22"/>
        <v>3.0841719496221592E-2</v>
      </c>
      <c r="BH28">
        <f t="shared" si="23"/>
        <v>37.677408042510876</v>
      </c>
      <c r="BI28">
        <f t="shared" si="24"/>
        <v>0.76512515095560141</v>
      </c>
      <c r="BJ28">
        <f t="shared" si="25"/>
        <v>58.698388117609682</v>
      </c>
      <c r="BK28">
        <f t="shared" si="26"/>
        <v>497.49950529170445</v>
      </c>
      <c r="BL28">
        <f t="shared" si="27"/>
        <v>3.7924260429164649E-3</v>
      </c>
    </row>
    <row r="29" spans="1:64" x14ac:dyDescent="0.2">
      <c r="A29" s="1">
        <v>28</v>
      </c>
      <c r="B29" s="1" t="s">
        <v>140</v>
      </c>
      <c r="C29" s="1" t="s">
        <v>89</v>
      </c>
      <c r="D29" s="1" t="s">
        <v>141</v>
      </c>
      <c r="E29" s="1" t="s">
        <v>85</v>
      </c>
      <c r="F29" s="1" t="s">
        <v>85</v>
      </c>
      <c r="G29" s="1">
        <v>5228.0000389385968</v>
      </c>
      <c r="H29" s="1">
        <v>0</v>
      </c>
      <c r="I29">
        <f t="shared" si="0"/>
        <v>1.8392779360601335</v>
      </c>
      <c r="J29">
        <f t="shared" si="1"/>
        <v>4.5078960079020479E-2</v>
      </c>
      <c r="K29">
        <f t="shared" si="2"/>
        <v>419.66584676088553</v>
      </c>
      <c r="L29">
        <f t="shared" si="3"/>
        <v>0.82961087690098745</v>
      </c>
      <c r="M29">
        <f t="shared" si="4"/>
        <v>1.7710562510978347</v>
      </c>
      <c r="N29">
        <f t="shared" si="5"/>
        <v>30.439529418945312</v>
      </c>
      <c r="O29" s="1">
        <v>2</v>
      </c>
      <c r="P29">
        <f t="shared" si="6"/>
        <v>4.644859790802002</v>
      </c>
      <c r="Q29" s="1">
        <v>0</v>
      </c>
      <c r="R29">
        <f t="shared" si="7"/>
        <v>4.644859790802002</v>
      </c>
      <c r="S29" s="1">
        <v>31.236320495605469</v>
      </c>
      <c r="T29" s="1">
        <v>30.439529418945312</v>
      </c>
      <c r="U29" s="1">
        <v>31.281000137329102</v>
      </c>
      <c r="V29" s="1">
        <v>500.03134155273438</v>
      </c>
      <c r="W29" s="1">
        <v>499.1300048828125</v>
      </c>
      <c r="X29" s="1">
        <v>25.975648880004883</v>
      </c>
      <c r="Y29" s="1">
        <v>26.298763275146484</v>
      </c>
      <c r="Z29" s="1">
        <v>56.122665405273438</v>
      </c>
      <c r="AA29" s="1">
        <v>56.820785522460938</v>
      </c>
      <c r="AB29" s="1">
        <v>500.00442504882812</v>
      </c>
      <c r="AC29" s="1">
        <v>114.03449249267578</v>
      </c>
      <c r="AD29" s="1">
        <v>6.296221911907196E-2</v>
      </c>
      <c r="AE29" s="1">
        <v>98.793403625488281</v>
      </c>
      <c r="AF29" s="1">
        <v>-1.9264805316925049</v>
      </c>
      <c r="AG29" s="1">
        <v>0.22416135668754578</v>
      </c>
      <c r="AH29" s="1">
        <v>0.12915582954883575</v>
      </c>
      <c r="AI29" s="1">
        <v>3.4887266810983419E-3</v>
      </c>
      <c r="AJ29" s="1">
        <v>0.11315720528364182</v>
      </c>
      <c r="AK29" s="1">
        <v>1.5924982726573944E-3</v>
      </c>
      <c r="AL29" s="1">
        <v>0.75</v>
      </c>
      <c r="AM29" s="1">
        <v>-1.355140209197998</v>
      </c>
      <c r="AN29" s="1">
        <v>7.355140209197998</v>
      </c>
      <c r="AO29" s="1">
        <v>1</v>
      </c>
      <c r="AP29" s="1">
        <v>0</v>
      </c>
      <c r="AQ29" s="1">
        <v>0.15999999642372131</v>
      </c>
      <c r="AR29" s="1">
        <v>111115</v>
      </c>
      <c r="AS29">
        <f t="shared" si="8"/>
        <v>2.5000221252441404</v>
      </c>
      <c r="AT29">
        <f t="shared" si="9"/>
        <v>8.2961087690098742E-4</v>
      </c>
      <c r="AU29">
        <f t="shared" si="10"/>
        <v>303.58952941894529</v>
      </c>
      <c r="AV29">
        <f t="shared" si="11"/>
        <v>304.38632049560545</v>
      </c>
      <c r="AW29">
        <f t="shared" si="12"/>
        <v>18.245518391009</v>
      </c>
      <c r="AX29">
        <f t="shared" si="13"/>
        <v>-3.3127941584748903E-2</v>
      </c>
      <c r="AY29">
        <f t="shared" si="14"/>
        <v>4.3692005861905496</v>
      </c>
      <c r="AZ29">
        <f t="shared" si="15"/>
        <v>44.225630718763036</v>
      </c>
      <c r="BA29">
        <f t="shared" si="16"/>
        <v>17.926867443616551</v>
      </c>
      <c r="BB29">
        <f t="shared" si="17"/>
        <v>30.837924957275391</v>
      </c>
      <c r="BC29">
        <f t="shared" si="18"/>
        <v>4.4698555129567188</v>
      </c>
      <c r="BD29">
        <f t="shared" si="19"/>
        <v>4.4645668142867967E-2</v>
      </c>
      <c r="BE29">
        <f t="shared" si="20"/>
        <v>2.5981443350927149</v>
      </c>
      <c r="BF29">
        <f t="shared" si="21"/>
        <v>1.8717111778640039</v>
      </c>
      <c r="BG29">
        <f t="shared" si="22"/>
        <v>2.7942150330728895E-2</v>
      </c>
      <c r="BH29">
        <f t="shared" si="23"/>
        <v>41.460217386880473</v>
      </c>
      <c r="BI29">
        <f t="shared" si="24"/>
        <v>0.84079466803326353</v>
      </c>
      <c r="BJ29">
        <f t="shared" si="25"/>
        <v>58.387240801539917</v>
      </c>
      <c r="BK29">
        <f t="shared" si="26"/>
        <v>498.5954300354515</v>
      </c>
      <c r="BL29">
        <f t="shared" si="27"/>
        <v>2.1538577629174539E-3</v>
      </c>
    </row>
    <row r="30" spans="1:64" x14ac:dyDescent="0.2">
      <c r="A30" s="1">
        <v>29</v>
      </c>
      <c r="B30" s="1" t="s">
        <v>142</v>
      </c>
      <c r="C30" s="1" t="s">
        <v>82</v>
      </c>
      <c r="D30" s="1" t="s">
        <v>143</v>
      </c>
      <c r="E30" s="1" t="s">
        <v>85</v>
      </c>
      <c r="F30" s="1" t="s">
        <v>85</v>
      </c>
      <c r="G30" s="1">
        <v>5352.5000389041379</v>
      </c>
      <c r="H30" s="1">
        <v>0</v>
      </c>
      <c r="I30">
        <f t="shared" si="0"/>
        <v>1.86048915588346</v>
      </c>
      <c r="J30">
        <f t="shared" si="1"/>
        <v>3.4619061980401725E-2</v>
      </c>
      <c r="K30">
        <f t="shared" si="2"/>
        <v>399.10716211237155</v>
      </c>
      <c r="L30">
        <f t="shared" si="3"/>
        <v>0.64316448546993454</v>
      </c>
      <c r="M30">
        <f t="shared" si="4"/>
        <v>1.783601064819476</v>
      </c>
      <c r="N30">
        <f t="shared" si="5"/>
        <v>30.539072036743164</v>
      </c>
      <c r="O30" s="1">
        <v>2</v>
      </c>
      <c r="P30">
        <f t="shared" si="6"/>
        <v>4.644859790802002</v>
      </c>
      <c r="Q30" s="1">
        <v>0</v>
      </c>
      <c r="R30">
        <f t="shared" si="7"/>
        <v>4.644859790802002</v>
      </c>
      <c r="S30" s="1">
        <v>31.356382369995117</v>
      </c>
      <c r="T30" s="1">
        <v>30.539072036743164</v>
      </c>
      <c r="U30" s="1">
        <v>31.413995742797852</v>
      </c>
      <c r="V30" s="1">
        <v>499.94992065429688</v>
      </c>
      <c r="W30" s="1">
        <v>499.07733154296875</v>
      </c>
      <c r="X30" s="1">
        <v>26.173168182373047</v>
      </c>
      <c r="Y30" s="1">
        <v>26.423635482788086</v>
      </c>
      <c r="Z30" s="1">
        <v>56.166217803955078</v>
      </c>
      <c r="AA30" s="1">
        <v>56.703704833984375</v>
      </c>
      <c r="AB30" s="1">
        <v>500.00119018554688</v>
      </c>
      <c r="AC30" s="1">
        <v>113.95133972167969</v>
      </c>
      <c r="AD30" s="1">
        <v>5.4222151637077332E-2</v>
      </c>
      <c r="AE30" s="1">
        <v>98.796478271484375</v>
      </c>
      <c r="AF30" s="1">
        <v>-1.928287148475647</v>
      </c>
      <c r="AG30" s="1">
        <v>0.21850845217704773</v>
      </c>
      <c r="AH30" s="1">
        <v>5.5192325264215469E-2</v>
      </c>
      <c r="AI30" s="1">
        <v>2.4654541630297899E-3</v>
      </c>
      <c r="AJ30" s="1">
        <v>4.9385696649551392E-2</v>
      </c>
      <c r="AK30" s="1">
        <v>2.6317925658077002E-3</v>
      </c>
      <c r="AL30" s="1">
        <v>0.75</v>
      </c>
      <c r="AM30" s="1">
        <v>-1.355140209197998</v>
      </c>
      <c r="AN30" s="1">
        <v>7.355140209197998</v>
      </c>
      <c r="AO30" s="1">
        <v>1</v>
      </c>
      <c r="AP30" s="1">
        <v>0</v>
      </c>
      <c r="AQ30" s="1">
        <v>0.15999999642372131</v>
      </c>
      <c r="AR30" s="1">
        <v>111115</v>
      </c>
      <c r="AS30">
        <f t="shared" si="8"/>
        <v>2.5000059509277337</v>
      </c>
      <c r="AT30">
        <f t="shared" si="9"/>
        <v>6.4316448546993454E-4</v>
      </c>
      <c r="AU30">
        <f t="shared" si="10"/>
        <v>303.68907203674314</v>
      </c>
      <c r="AV30">
        <f t="shared" si="11"/>
        <v>304.50638236999509</v>
      </c>
      <c r="AW30">
        <f t="shared" si="12"/>
        <v>18.232213947947002</v>
      </c>
      <c r="AX30">
        <f t="shared" si="13"/>
        <v>-8.6495562172117122E-4</v>
      </c>
      <c r="AY30">
        <f t="shared" si="14"/>
        <v>4.3941631936483727</v>
      </c>
      <c r="AZ30">
        <f t="shared" si="15"/>
        <v>44.476921349094887</v>
      </c>
      <c r="BA30">
        <f t="shared" si="16"/>
        <v>18.053285866306801</v>
      </c>
      <c r="BB30">
        <f t="shared" si="17"/>
        <v>30.947727203369141</v>
      </c>
      <c r="BC30">
        <f t="shared" si="18"/>
        <v>4.4979497340759487</v>
      </c>
      <c r="BD30">
        <f t="shared" si="19"/>
        <v>3.4362948107445487E-2</v>
      </c>
      <c r="BE30">
        <f t="shared" si="20"/>
        <v>2.6105621288288967</v>
      </c>
      <c r="BF30">
        <f t="shared" si="21"/>
        <v>1.887387605247052</v>
      </c>
      <c r="BG30">
        <f t="shared" si="22"/>
        <v>2.1499706882412119E-2</v>
      </c>
      <c r="BH30">
        <f t="shared" si="23"/>
        <v>39.430382069628706</v>
      </c>
      <c r="BI30">
        <f t="shared" si="24"/>
        <v>0.79969002174167048</v>
      </c>
      <c r="BJ30">
        <f t="shared" si="25"/>
        <v>58.229272338526641</v>
      </c>
      <c r="BK30">
        <f t="shared" si="26"/>
        <v>498.53659178470599</v>
      </c>
      <c r="BL30">
        <f t="shared" si="27"/>
        <v>2.1730587388377339E-3</v>
      </c>
    </row>
    <row r="31" spans="1:64" x14ac:dyDescent="0.2">
      <c r="A31" s="1">
        <v>30</v>
      </c>
      <c r="B31" s="1" t="s">
        <v>144</v>
      </c>
      <c r="C31" s="1" t="s">
        <v>82</v>
      </c>
      <c r="D31" s="1" t="s">
        <v>145</v>
      </c>
      <c r="E31" s="1" t="s">
        <v>85</v>
      </c>
      <c r="F31" s="1" t="s">
        <v>85</v>
      </c>
      <c r="G31" s="1">
        <v>5461.5000389041379</v>
      </c>
      <c r="H31" s="1">
        <v>0</v>
      </c>
      <c r="I31">
        <f t="shared" si="0"/>
        <v>1.8663744815272927</v>
      </c>
      <c r="J31">
        <f t="shared" si="1"/>
        <v>2.9369085225052098E-2</v>
      </c>
      <c r="K31">
        <f t="shared" si="2"/>
        <v>383.67505099656665</v>
      </c>
      <c r="L31">
        <f t="shared" si="3"/>
        <v>0.55284056548224203</v>
      </c>
      <c r="M31">
        <f t="shared" si="4"/>
        <v>1.8048323138412705</v>
      </c>
      <c r="N31">
        <f t="shared" si="5"/>
        <v>30.658926010131836</v>
      </c>
      <c r="O31" s="1">
        <v>2</v>
      </c>
      <c r="P31">
        <f t="shared" si="6"/>
        <v>4.644859790802002</v>
      </c>
      <c r="Q31" s="1">
        <v>0</v>
      </c>
      <c r="R31">
        <f t="shared" si="7"/>
        <v>4.644859790802002</v>
      </c>
      <c r="S31" s="1">
        <v>31.411331176757812</v>
      </c>
      <c r="T31" s="1">
        <v>30.658926010131836</v>
      </c>
      <c r="U31" s="1">
        <v>31.469671249389648</v>
      </c>
      <c r="V31" s="1">
        <v>500.12918090820312</v>
      </c>
      <c r="W31" s="1">
        <v>499.27224731445312</v>
      </c>
      <c r="X31" s="1">
        <v>26.298578262329102</v>
      </c>
      <c r="Y31" s="1">
        <v>26.513845443725586</v>
      </c>
      <c r="Z31" s="1">
        <v>56.260959625244141</v>
      </c>
      <c r="AA31" s="1">
        <v>56.721485137939453</v>
      </c>
      <c r="AB31" s="1">
        <v>500.01364135742188</v>
      </c>
      <c r="AC31" s="1">
        <v>113.69588470458984</v>
      </c>
      <c r="AD31" s="1">
        <v>5.6082721799612045E-2</v>
      </c>
      <c r="AE31" s="1">
        <v>98.799392700195312</v>
      </c>
      <c r="AF31" s="1">
        <v>-1.8755329847335815</v>
      </c>
      <c r="AG31" s="1">
        <v>0.21693460643291473</v>
      </c>
      <c r="AH31" s="1">
        <v>0.1108008399605751</v>
      </c>
      <c r="AI31" s="1">
        <v>1.8322047544643283E-3</v>
      </c>
      <c r="AJ31" s="1">
        <v>0.10753146559000015</v>
      </c>
      <c r="AK31" s="1">
        <v>2.6283315382897854E-3</v>
      </c>
      <c r="AL31" s="1">
        <v>0.5</v>
      </c>
      <c r="AM31" s="1">
        <v>-1.355140209197998</v>
      </c>
      <c r="AN31" s="1">
        <v>7.355140209197998</v>
      </c>
      <c r="AO31" s="1">
        <v>1</v>
      </c>
      <c r="AP31" s="1">
        <v>0</v>
      </c>
      <c r="AQ31" s="1">
        <v>0.15999999642372131</v>
      </c>
      <c r="AR31" s="1">
        <v>111115</v>
      </c>
      <c r="AS31">
        <f t="shared" si="8"/>
        <v>2.5000682067871089</v>
      </c>
      <c r="AT31">
        <f t="shared" si="9"/>
        <v>5.5284056548224206E-4</v>
      </c>
      <c r="AU31">
        <f t="shared" si="10"/>
        <v>303.80892601013181</v>
      </c>
      <c r="AV31">
        <f t="shared" si="11"/>
        <v>304.56133117675779</v>
      </c>
      <c r="AW31">
        <f t="shared" si="12"/>
        <v>18.191341146126206</v>
      </c>
      <c r="AX31">
        <f t="shared" si="13"/>
        <v>1.1187563573266689E-2</v>
      </c>
      <c r="AY31">
        <f t="shared" si="14"/>
        <v>4.4243841418281988</v>
      </c>
      <c r="AZ31">
        <f t="shared" si="15"/>
        <v>44.781491271448402</v>
      </c>
      <c r="BA31">
        <f t="shared" si="16"/>
        <v>18.267645827722816</v>
      </c>
      <c r="BB31">
        <f t="shared" si="17"/>
        <v>31.035128593444824</v>
      </c>
      <c r="BC31">
        <f t="shared" si="18"/>
        <v>4.5204222466961212</v>
      </c>
      <c r="BD31">
        <f t="shared" si="19"/>
        <v>2.9184553575055207E-2</v>
      </c>
      <c r="BE31">
        <f t="shared" si="20"/>
        <v>2.6195518279869283</v>
      </c>
      <c r="BF31">
        <f t="shared" si="21"/>
        <v>1.9008704187091929</v>
      </c>
      <c r="BG31">
        <f t="shared" si="22"/>
        <v>1.8256835724357309E-2</v>
      </c>
      <c r="BH31">
        <f t="shared" si="23"/>
        <v>37.906862032677253</v>
      </c>
      <c r="BI31">
        <f t="shared" si="24"/>
        <v>0.76846861218568652</v>
      </c>
      <c r="BJ31">
        <f t="shared" si="25"/>
        <v>57.965011683097487</v>
      </c>
      <c r="BK31">
        <f t="shared" si="26"/>
        <v>498.72979702240099</v>
      </c>
      <c r="BL31">
        <f t="shared" si="27"/>
        <v>2.169199018640254E-3</v>
      </c>
    </row>
    <row r="32" spans="1:64" x14ac:dyDescent="0.2">
      <c r="A32" s="1">
        <v>31</v>
      </c>
      <c r="B32" s="1" t="s">
        <v>146</v>
      </c>
      <c r="C32" s="1" t="s">
        <v>92</v>
      </c>
      <c r="D32" s="1" t="s">
        <v>147</v>
      </c>
      <c r="E32" s="1" t="s">
        <v>85</v>
      </c>
      <c r="F32" s="1" t="s">
        <v>85</v>
      </c>
      <c r="G32" s="1">
        <v>5648.000038869679</v>
      </c>
      <c r="H32" s="1">
        <v>0</v>
      </c>
      <c r="I32">
        <f t="shared" si="0"/>
        <v>2.2134808450336676</v>
      </c>
      <c r="J32">
        <f t="shared" si="1"/>
        <v>2.14285085671879E-2</v>
      </c>
      <c r="K32">
        <f t="shared" si="2"/>
        <v>320.66116796479332</v>
      </c>
      <c r="L32">
        <f t="shared" si="3"/>
        <v>0.4089857365199922</v>
      </c>
      <c r="M32">
        <f t="shared" si="4"/>
        <v>1.826406907162327</v>
      </c>
      <c r="N32">
        <f t="shared" si="5"/>
        <v>30.8212890625</v>
      </c>
      <c r="O32" s="1">
        <v>2</v>
      </c>
      <c r="P32">
        <f t="shared" si="6"/>
        <v>4.644859790802002</v>
      </c>
      <c r="Q32" s="1">
        <v>0</v>
      </c>
      <c r="R32">
        <f t="shared" si="7"/>
        <v>4.644859790802002</v>
      </c>
      <c r="S32" s="1">
        <v>31.586538314819336</v>
      </c>
      <c r="T32" s="1">
        <v>30.8212890625</v>
      </c>
      <c r="U32" s="1">
        <v>31.668861389160156</v>
      </c>
      <c r="V32" s="1">
        <v>500.12185668945312</v>
      </c>
      <c r="W32" s="1">
        <v>499.15484619140625</v>
      </c>
      <c r="X32" s="1">
        <v>26.551706314086914</v>
      </c>
      <c r="Y32" s="1">
        <v>26.71092414855957</v>
      </c>
      <c r="Z32" s="1">
        <v>56.243793487548828</v>
      </c>
      <c r="AA32" s="1">
        <v>56.581062316894531</v>
      </c>
      <c r="AB32" s="1">
        <v>500.02105712890625</v>
      </c>
      <c r="AC32" s="1">
        <v>113.53501892089844</v>
      </c>
      <c r="AD32" s="1">
        <v>2.0597511902451515E-2</v>
      </c>
      <c r="AE32" s="1">
        <v>98.806221008300781</v>
      </c>
      <c r="AF32" s="1">
        <v>-1.9597599506378174</v>
      </c>
      <c r="AG32" s="1">
        <v>0.22380268573760986</v>
      </c>
      <c r="AH32" s="1">
        <v>4.1606567800045013E-2</v>
      </c>
      <c r="AI32" s="1">
        <v>2.1565661299973726E-3</v>
      </c>
      <c r="AJ32" s="1">
        <v>6.6649347543716431E-2</v>
      </c>
      <c r="AK32" s="1">
        <v>4.2673442512750626E-3</v>
      </c>
      <c r="AL32" s="1">
        <v>0.75</v>
      </c>
      <c r="AM32" s="1">
        <v>-1.355140209197998</v>
      </c>
      <c r="AN32" s="1">
        <v>7.355140209197998</v>
      </c>
      <c r="AO32" s="1">
        <v>1</v>
      </c>
      <c r="AP32" s="1">
        <v>0</v>
      </c>
      <c r="AQ32" s="1">
        <v>0.15999999642372131</v>
      </c>
      <c r="AR32" s="1">
        <v>111115</v>
      </c>
      <c r="AS32">
        <f t="shared" si="8"/>
        <v>2.5001052856445312</v>
      </c>
      <c r="AT32">
        <f t="shared" si="9"/>
        <v>4.0898573651999219E-4</v>
      </c>
      <c r="AU32">
        <f t="shared" si="10"/>
        <v>303.97128906249998</v>
      </c>
      <c r="AV32">
        <f t="shared" si="11"/>
        <v>304.73653831481931</v>
      </c>
      <c r="AW32">
        <f t="shared" si="12"/>
        <v>18.165602621310882</v>
      </c>
      <c r="AX32">
        <f t="shared" si="13"/>
        <v>3.5907066292780752E-2</v>
      </c>
      <c r="AY32">
        <f t="shared" si="14"/>
        <v>4.4656123819208622</v>
      </c>
      <c r="AZ32">
        <f t="shared" si="15"/>
        <v>45.19566011481912</v>
      </c>
      <c r="BA32">
        <f t="shared" si="16"/>
        <v>18.484735966259549</v>
      </c>
      <c r="BB32">
        <f t="shared" si="17"/>
        <v>31.203913688659668</v>
      </c>
      <c r="BC32">
        <f t="shared" si="18"/>
        <v>4.5640969299233891</v>
      </c>
      <c r="BD32">
        <f t="shared" si="19"/>
        <v>2.1330104664566599E-2</v>
      </c>
      <c r="BE32">
        <f t="shared" si="20"/>
        <v>2.6392054747585352</v>
      </c>
      <c r="BF32">
        <f t="shared" si="21"/>
        <v>1.9248914551648539</v>
      </c>
      <c r="BG32">
        <f t="shared" si="22"/>
        <v>1.334012160470413E-2</v>
      </c>
      <c r="BH32">
        <f t="shared" si="23"/>
        <v>31.683318230709229</v>
      </c>
      <c r="BI32">
        <f t="shared" si="24"/>
        <v>0.64240820340915283</v>
      </c>
      <c r="BJ32">
        <f t="shared" si="25"/>
        <v>57.770155411700877</v>
      </c>
      <c r="BK32">
        <f t="shared" si="26"/>
        <v>498.51151156444661</v>
      </c>
      <c r="BL32">
        <f t="shared" si="27"/>
        <v>2.5650988884313207E-3</v>
      </c>
    </row>
    <row r="33" spans="1:64" x14ac:dyDescent="0.2">
      <c r="A33" s="1">
        <v>32</v>
      </c>
      <c r="B33" s="1" t="s">
        <v>148</v>
      </c>
      <c r="C33" s="1" t="s">
        <v>92</v>
      </c>
      <c r="D33" s="1" t="s">
        <v>149</v>
      </c>
      <c r="E33" s="1" t="s">
        <v>85</v>
      </c>
      <c r="F33" s="1" t="s">
        <v>85</v>
      </c>
      <c r="G33" s="1">
        <v>5881.0000389385968</v>
      </c>
      <c r="H33" s="1">
        <v>0</v>
      </c>
      <c r="I33">
        <f t="shared" si="0"/>
        <v>1.4303059634582338</v>
      </c>
      <c r="J33">
        <f t="shared" si="1"/>
        <v>2.2594117991384933E-2</v>
      </c>
      <c r="K33">
        <f t="shared" si="2"/>
        <v>383.96372922006344</v>
      </c>
      <c r="L33">
        <f t="shared" si="3"/>
        <v>0.43055540066198</v>
      </c>
      <c r="M33">
        <f t="shared" si="4"/>
        <v>1.8237412804854887</v>
      </c>
      <c r="N33">
        <f t="shared" si="5"/>
        <v>30.881504058837891</v>
      </c>
      <c r="O33" s="1">
        <v>2</v>
      </c>
      <c r="P33">
        <f t="shared" si="6"/>
        <v>4.644859790802002</v>
      </c>
      <c r="Q33" s="1">
        <v>0</v>
      </c>
      <c r="R33">
        <f t="shared" si="7"/>
        <v>4.644859790802002</v>
      </c>
      <c r="S33" s="1">
        <v>31.677579879760742</v>
      </c>
      <c r="T33" s="1">
        <v>30.881504058837891</v>
      </c>
      <c r="U33" s="1">
        <v>31.762903213500977</v>
      </c>
      <c r="V33" s="1">
        <v>499.85031127929688</v>
      </c>
      <c r="W33" s="1">
        <v>499.19223022460938</v>
      </c>
      <c r="X33" s="1">
        <v>26.724969863891602</v>
      </c>
      <c r="Y33" s="1">
        <v>26.892557144165039</v>
      </c>
      <c r="Z33" s="1">
        <v>56.321067810058594</v>
      </c>
      <c r="AA33" s="1">
        <v>56.674240112304688</v>
      </c>
      <c r="AB33" s="1">
        <v>500.01010131835938</v>
      </c>
      <c r="AC33" s="1">
        <v>113.62047576904297</v>
      </c>
      <c r="AD33" s="1">
        <v>0.12397565692663193</v>
      </c>
      <c r="AE33" s="1">
        <v>98.809722900390625</v>
      </c>
      <c r="AF33" s="1">
        <v>-1.9602558612823486</v>
      </c>
      <c r="AG33" s="1">
        <v>0.22573626041412354</v>
      </c>
      <c r="AH33" s="1">
        <v>9.6291810274124146E-2</v>
      </c>
      <c r="AI33" s="1">
        <v>1.8537038704380393E-3</v>
      </c>
      <c r="AJ33" s="1">
        <v>0.12074913829565048</v>
      </c>
      <c r="AK33" s="1">
        <v>2.2873664274811745E-3</v>
      </c>
      <c r="AL33" s="1">
        <v>0.75</v>
      </c>
      <c r="AM33" s="1">
        <v>-1.355140209197998</v>
      </c>
      <c r="AN33" s="1">
        <v>7.355140209197998</v>
      </c>
      <c r="AO33" s="1">
        <v>1</v>
      </c>
      <c r="AP33" s="1">
        <v>0</v>
      </c>
      <c r="AQ33" s="1">
        <v>0.15999999642372131</v>
      </c>
      <c r="AR33" s="1">
        <v>111115</v>
      </c>
      <c r="AS33">
        <f t="shared" si="8"/>
        <v>2.5000505065917968</v>
      </c>
      <c r="AT33">
        <f t="shared" si="9"/>
        <v>4.3055540066197999E-4</v>
      </c>
      <c r="AU33">
        <f t="shared" si="10"/>
        <v>304.03150405883787</v>
      </c>
      <c r="AV33">
        <f t="shared" si="11"/>
        <v>304.82757987976072</v>
      </c>
      <c r="AW33">
        <f t="shared" si="12"/>
        <v>18.179275716708389</v>
      </c>
      <c r="AX33">
        <f t="shared" si="13"/>
        <v>3.3788827444572921E-2</v>
      </c>
      <c r="AY33">
        <f t="shared" si="14"/>
        <v>4.4809873999833565</v>
      </c>
      <c r="AZ33">
        <f t="shared" si="15"/>
        <v>45.349660625003551</v>
      </c>
      <c r="BA33">
        <f t="shared" si="16"/>
        <v>18.457103480838512</v>
      </c>
      <c r="BB33">
        <f t="shared" si="17"/>
        <v>31.279541969299316</v>
      </c>
      <c r="BC33">
        <f t="shared" si="18"/>
        <v>4.5837853619149191</v>
      </c>
      <c r="BD33">
        <f t="shared" si="19"/>
        <v>2.2484744834673762E-2</v>
      </c>
      <c r="BE33">
        <f t="shared" si="20"/>
        <v>2.6572461194978678</v>
      </c>
      <c r="BF33">
        <f t="shared" si="21"/>
        <v>1.9265392424170513</v>
      </c>
      <c r="BG33">
        <f t="shared" si="22"/>
        <v>1.4062751257843431E-2</v>
      </c>
      <c r="BH33">
        <f t="shared" si="23"/>
        <v>37.939349688035087</v>
      </c>
      <c r="BI33">
        <f t="shared" si="24"/>
        <v>0.76917008313070223</v>
      </c>
      <c r="BJ33">
        <f t="shared" si="25"/>
        <v>57.979655616827777</v>
      </c>
      <c r="BK33">
        <f t="shared" si="26"/>
        <v>498.77652057186759</v>
      </c>
      <c r="BL33">
        <f t="shared" si="27"/>
        <v>1.6626413587576734E-3</v>
      </c>
    </row>
    <row r="34" spans="1:64" x14ac:dyDescent="0.2">
      <c r="A34" s="1">
        <v>33</v>
      </c>
      <c r="B34" s="1" t="s">
        <v>150</v>
      </c>
      <c r="C34" s="1" t="s">
        <v>82</v>
      </c>
      <c r="D34" s="1" t="s">
        <v>151</v>
      </c>
      <c r="E34" s="1" t="s">
        <v>152</v>
      </c>
      <c r="F34" s="1" t="s">
        <v>85</v>
      </c>
      <c r="G34" s="1">
        <v>6163.0000389385968</v>
      </c>
      <c r="H34" s="1">
        <v>0</v>
      </c>
      <c r="I34">
        <f t="shared" si="0"/>
        <v>0.18170449197360208</v>
      </c>
      <c r="J34">
        <f t="shared" si="1"/>
        <v>2.3015908517931415E-2</v>
      </c>
      <c r="K34">
        <f t="shared" si="2"/>
        <v>471.97054121305916</v>
      </c>
      <c r="L34">
        <f t="shared" si="3"/>
        <v>0.4505732105954251</v>
      </c>
      <c r="M34">
        <f t="shared" si="4"/>
        <v>1.8732841393183439</v>
      </c>
      <c r="N34">
        <f t="shared" si="5"/>
        <v>31.099525451660156</v>
      </c>
      <c r="O34" s="1">
        <v>2</v>
      </c>
      <c r="P34">
        <f t="shared" si="6"/>
        <v>4.644859790802002</v>
      </c>
      <c r="Q34" s="1">
        <v>0</v>
      </c>
      <c r="R34">
        <f t="shared" si="7"/>
        <v>4.644859790802002</v>
      </c>
      <c r="S34" s="1">
        <v>31.897388458251953</v>
      </c>
      <c r="T34" s="1">
        <v>31.099525451660156</v>
      </c>
      <c r="U34" s="1">
        <v>31.985166549682617</v>
      </c>
      <c r="V34" s="1">
        <v>500.10446166992188</v>
      </c>
      <c r="W34" s="1">
        <v>499.94168090820312</v>
      </c>
      <c r="X34" s="1">
        <v>26.780689239501953</v>
      </c>
      <c r="Y34" s="1">
        <v>26.9560546875</v>
      </c>
      <c r="Z34" s="1">
        <v>55.744564056396484</v>
      </c>
      <c r="AA34" s="1">
        <v>56.109592437744141</v>
      </c>
      <c r="AB34" s="1">
        <v>500.015869140625</v>
      </c>
      <c r="AC34" s="1">
        <v>113.43239593505859</v>
      </c>
      <c r="AD34" s="1">
        <v>0.10255768150091171</v>
      </c>
      <c r="AE34" s="1">
        <v>98.818550109863281</v>
      </c>
      <c r="AF34" s="1">
        <v>-1.9577915668487549</v>
      </c>
      <c r="AG34" s="1">
        <v>0.22013247013092041</v>
      </c>
      <c r="AH34" s="1">
        <v>5.2023127675056458E-2</v>
      </c>
      <c r="AI34" s="1">
        <v>5.5715544149279594E-3</v>
      </c>
      <c r="AJ34" s="1">
        <v>5.315805971622467E-2</v>
      </c>
      <c r="AK34" s="1">
        <v>4.2932918295264244E-3</v>
      </c>
      <c r="AL34" s="1">
        <v>0.75</v>
      </c>
      <c r="AM34" s="1">
        <v>-1.355140209197998</v>
      </c>
      <c r="AN34" s="1">
        <v>7.355140209197998</v>
      </c>
      <c r="AO34" s="1">
        <v>1</v>
      </c>
      <c r="AP34" s="1">
        <v>0</v>
      </c>
      <c r="AQ34" s="1">
        <v>0.15999999642372131</v>
      </c>
      <c r="AR34" s="1">
        <v>111115</v>
      </c>
      <c r="AS34">
        <f t="shared" si="8"/>
        <v>2.5000793457031247</v>
      </c>
      <c r="AT34">
        <f t="shared" si="9"/>
        <v>4.5057321059542512E-4</v>
      </c>
      <c r="AU34">
        <f t="shared" si="10"/>
        <v>304.24952545166013</v>
      </c>
      <c r="AV34">
        <f t="shared" si="11"/>
        <v>305.04738845825193</v>
      </c>
      <c r="AW34">
        <f t="shared" si="12"/>
        <v>18.149182943943515</v>
      </c>
      <c r="AX34">
        <f t="shared" si="13"/>
        <v>3.0471024322980576E-2</v>
      </c>
      <c r="AY34">
        <f t="shared" si="14"/>
        <v>4.5370423802192779</v>
      </c>
      <c r="AZ34">
        <f t="shared" si="15"/>
        <v>45.91286125100136</v>
      </c>
      <c r="BA34">
        <f t="shared" si="16"/>
        <v>18.95680656350136</v>
      </c>
      <c r="BB34">
        <f t="shared" si="17"/>
        <v>31.498456954956055</v>
      </c>
      <c r="BC34">
        <f t="shared" si="18"/>
        <v>4.6411933769596656</v>
      </c>
      <c r="BD34">
        <f t="shared" si="19"/>
        <v>2.2902423909722382E-2</v>
      </c>
      <c r="BE34">
        <f t="shared" si="20"/>
        <v>2.6637582409009339</v>
      </c>
      <c r="BF34">
        <f t="shared" si="21"/>
        <v>1.9774351360587317</v>
      </c>
      <c r="BG34">
        <f t="shared" si="22"/>
        <v>1.4324167749668651E-2</v>
      </c>
      <c r="BH34">
        <f t="shared" si="23"/>
        <v>46.639444577241981</v>
      </c>
      <c r="BI34">
        <f t="shared" si="24"/>
        <v>0.94405119484270428</v>
      </c>
      <c r="BJ34">
        <f t="shared" si="25"/>
        <v>57.361405018916997</v>
      </c>
      <c r="BK34">
        <f t="shared" si="26"/>
        <v>499.8888696124456</v>
      </c>
      <c r="BL34">
        <f t="shared" si="27"/>
        <v>2.0850284116017548E-4</v>
      </c>
    </row>
    <row r="35" spans="1:64" x14ac:dyDescent="0.2">
      <c r="A35" s="1">
        <v>34</v>
      </c>
      <c r="B35" s="1" t="s">
        <v>153</v>
      </c>
      <c r="C35" s="1" t="s">
        <v>82</v>
      </c>
      <c r="D35" s="1" t="s">
        <v>154</v>
      </c>
      <c r="E35" s="1" t="s">
        <v>152</v>
      </c>
      <c r="F35" s="1" t="s">
        <v>85</v>
      </c>
      <c r="G35" s="1">
        <v>6363.5000389041379</v>
      </c>
      <c r="H35" s="1">
        <v>0</v>
      </c>
      <c r="I35">
        <f t="shared" si="0"/>
        <v>3.7483829119691419</v>
      </c>
      <c r="J35">
        <f t="shared" si="1"/>
        <v>4.9532026333799876E-2</v>
      </c>
      <c r="K35">
        <f t="shared" si="2"/>
        <v>362.70477469264938</v>
      </c>
      <c r="L35">
        <f t="shared" si="3"/>
        <v>0.94258087417732173</v>
      </c>
      <c r="M35">
        <f t="shared" si="4"/>
        <v>1.8318340681410605</v>
      </c>
      <c r="N35">
        <f t="shared" si="5"/>
        <v>30.913450241088867</v>
      </c>
      <c r="O35" s="1">
        <v>2</v>
      </c>
      <c r="P35">
        <f t="shared" si="6"/>
        <v>4.644859790802002</v>
      </c>
      <c r="Q35" s="1">
        <v>0</v>
      </c>
      <c r="R35">
        <f t="shared" si="7"/>
        <v>4.644859790802002</v>
      </c>
      <c r="S35" s="1">
        <v>31.794044494628906</v>
      </c>
      <c r="T35" s="1">
        <v>30.913450241088867</v>
      </c>
      <c r="U35" s="1">
        <v>31.932670593261719</v>
      </c>
      <c r="V35" s="1">
        <v>499.80368041992188</v>
      </c>
      <c r="W35" s="1">
        <v>498.11648559570312</v>
      </c>
      <c r="X35" s="1">
        <v>26.523895263671875</v>
      </c>
      <c r="Y35" s="1">
        <v>26.890796661376953</v>
      </c>
      <c r="Z35" s="1">
        <v>55.534713745117188</v>
      </c>
      <c r="AA35" s="1">
        <v>56.302913665771484</v>
      </c>
      <c r="AB35" s="1">
        <v>499.98944091796875</v>
      </c>
      <c r="AC35" s="1">
        <v>114.46722412109375</v>
      </c>
      <c r="AD35" s="1">
        <v>9.065660834312439E-2</v>
      </c>
      <c r="AE35" s="1">
        <v>98.81927490234375</v>
      </c>
      <c r="AF35" s="1">
        <v>-2.0636799335479736</v>
      </c>
      <c r="AG35" s="1">
        <v>0.21766254305839539</v>
      </c>
      <c r="AH35" s="1">
        <v>4.0881510823965073E-2</v>
      </c>
      <c r="AI35" s="1">
        <v>4.8219063319265842E-3</v>
      </c>
      <c r="AJ35" s="1">
        <v>6.9131031632423401E-2</v>
      </c>
      <c r="AK35" s="1">
        <v>5.2062245085835457E-3</v>
      </c>
      <c r="AL35" s="1">
        <v>0.75</v>
      </c>
      <c r="AM35" s="1">
        <v>-1.355140209197998</v>
      </c>
      <c r="AN35" s="1">
        <v>7.355140209197998</v>
      </c>
      <c r="AO35" s="1">
        <v>1</v>
      </c>
      <c r="AP35" s="1">
        <v>0</v>
      </c>
      <c r="AQ35" s="1">
        <v>0.15999999642372131</v>
      </c>
      <c r="AR35" s="1">
        <v>111115</v>
      </c>
      <c r="AS35">
        <f t="shared" si="8"/>
        <v>2.4999472045898434</v>
      </c>
      <c r="AT35">
        <f t="shared" si="9"/>
        <v>9.4258087417732172E-4</v>
      </c>
      <c r="AU35">
        <f t="shared" si="10"/>
        <v>304.06345024108884</v>
      </c>
      <c r="AV35">
        <f t="shared" si="11"/>
        <v>304.94404449462888</v>
      </c>
      <c r="AW35">
        <f t="shared" si="12"/>
        <v>18.314755450008306</v>
      </c>
      <c r="AX35">
        <f t="shared" si="13"/>
        <v>-4.7762835535176358E-2</v>
      </c>
      <c r="AY35">
        <f t="shared" si="14"/>
        <v>4.4891630957646971</v>
      </c>
      <c r="AZ35">
        <f t="shared" si="15"/>
        <v>45.428010883514638</v>
      </c>
      <c r="BA35">
        <f t="shared" si="16"/>
        <v>18.537214222137685</v>
      </c>
      <c r="BB35">
        <f t="shared" si="17"/>
        <v>31.353747367858887</v>
      </c>
      <c r="BC35">
        <f t="shared" si="18"/>
        <v>4.6031752230755663</v>
      </c>
      <c r="BD35">
        <f t="shared" si="19"/>
        <v>4.9009398115214334E-2</v>
      </c>
      <c r="BE35">
        <f t="shared" si="20"/>
        <v>2.6573290276236365</v>
      </c>
      <c r="BF35">
        <f t="shared" si="21"/>
        <v>1.9458461954519297</v>
      </c>
      <c r="BG35">
        <f t="shared" si="22"/>
        <v>3.0677403839611102E-2</v>
      </c>
      <c r="BH35">
        <f t="shared" si="23"/>
        <v>35.84222283874557</v>
      </c>
      <c r="BI35">
        <f t="shared" si="24"/>
        <v>0.72815252090861171</v>
      </c>
      <c r="BJ35">
        <f t="shared" si="25"/>
        <v>58.110149831711247</v>
      </c>
      <c r="BK35">
        <f t="shared" si="26"/>
        <v>497.02704110026775</v>
      </c>
      <c r="BL35">
        <f t="shared" si="27"/>
        <v>4.3824394777187024E-3</v>
      </c>
    </row>
    <row r="36" spans="1:64" x14ac:dyDescent="0.2">
      <c r="A36" s="1">
        <v>35</v>
      </c>
      <c r="B36" s="1" t="s">
        <v>155</v>
      </c>
      <c r="C36" s="1" t="s">
        <v>89</v>
      </c>
      <c r="D36" s="1" t="s">
        <v>156</v>
      </c>
      <c r="E36" s="1" t="s">
        <v>152</v>
      </c>
      <c r="F36" s="1" t="s">
        <v>85</v>
      </c>
      <c r="G36" s="1">
        <v>6632.5000389041379</v>
      </c>
      <c r="H36" s="1">
        <v>0</v>
      </c>
      <c r="I36">
        <f t="shared" si="0"/>
        <v>1.9660630023548034</v>
      </c>
      <c r="J36">
        <f t="shared" si="1"/>
        <v>2.967615908581123E-2</v>
      </c>
      <c r="K36">
        <f t="shared" si="2"/>
        <v>378.58034290814516</v>
      </c>
      <c r="L36">
        <f t="shared" si="3"/>
        <v>0.58491256045153794</v>
      </c>
      <c r="M36">
        <f t="shared" si="4"/>
        <v>1.8890478515706084</v>
      </c>
      <c r="N36">
        <f t="shared" si="5"/>
        <v>31.064798355102539</v>
      </c>
      <c r="O36" s="1">
        <v>2</v>
      </c>
      <c r="P36">
        <f t="shared" si="6"/>
        <v>4.644859790802002</v>
      </c>
      <c r="Q36" s="1">
        <v>0</v>
      </c>
      <c r="R36">
        <f t="shared" si="7"/>
        <v>4.644859790802002</v>
      </c>
      <c r="S36" s="1">
        <v>31.827585220336914</v>
      </c>
      <c r="T36" s="1">
        <v>31.064798355102539</v>
      </c>
      <c r="U36" s="1">
        <v>31.934785842895508</v>
      </c>
      <c r="V36" s="1">
        <v>499.97879028320312</v>
      </c>
      <c r="W36" s="1">
        <v>499.07565307617188</v>
      </c>
      <c r="X36" s="1">
        <v>26.478229522705078</v>
      </c>
      <c r="Y36" s="1">
        <v>26.7059326171875</v>
      </c>
      <c r="Z36" s="1">
        <v>55.333053588867188</v>
      </c>
      <c r="AA36" s="1">
        <v>55.808902740478516</v>
      </c>
      <c r="AB36" s="1">
        <v>500.030029296875</v>
      </c>
      <c r="AC36" s="1">
        <v>113.43895721435547</v>
      </c>
      <c r="AD36" s="1">
        <v>5.9284749440848827E-3</v>
      </c>
      <c r="AE36" s="1">
        <v>98.817939758300781</v>
      </c>
      <c r="AF36" s="1">
        <v>-2.0752780437469482</v>
      </c>
      <c r="AG36" s="1">
        <v>0.22545987367630005</v>
      </c>
      <c r="AH36" s="1">
        <v>1.7394404858350754E-2</v>
      </c>
      <c r="AI36" s="1">
        <v>3.338782349601388E-3</v>
      </c>
      <c r="AJ36" s="1">
        <v>2.3482544347643852E-2</v>
      </c>
      <c r="AK36" s="1">
        <v>1.1332853464409709E-3</v>
      </c>
      <c r="AL36" s="1">
        <v>0.75</v>
      </c>
      <c r="AM36" s="1">
        <v>-1.355140209197998</v>
      </c>
      <c r="AN36" s="1">
        <v>7.355140209197998</v>
      </c>
      <c r="AO36" s="1">
        <v>1</v>
      </c>
      <c r="AP36" s="1">
        <v>0</v>
      </c>
      <c r="AQ36" s="1">
        <v>0.15999999642372131</v>
      </c>
      <c r="AR36" s="1">
        <v>111115</v>
      </c>
      <c r="AS36">
        <f t="shared" si="8"/>
        <v>2.5001501464843749</v>
      </c>
      <c r="AT36">
        <f t="shared" si="9"/>
        <v>5.8491256045153798E-4</v>
      </c>
      <c r="AU36">
        <f t="shared" si="10"/>
        <v>304.21479835510252</v>
      </c>
      <c r="AV36">
        <f t="shared" si="11"/>
        <v>304.97758522033689</v>
      </c>
      <c r="AW36">
        <f t="shared" si="12"/>
        <v>18.15023274860755</v>
      </c>
      <c r="AX36">
        <f t="shared" si="13"/>
        <v>6.2644126893531479E-3</v>
      </c>
      <c r="AY36">
        <f t="shared" si="14"/>
        <v>4.5280730921250827</v>
      </c>
      <c r="AZ36">
        <f t="shared" si="15"/>
        <v>45.822379045751369</v>
      </c>
      <c r="BA36">
        <f t="shared" si="16"/>
        <v>19.116446428563869</v>
      </c>
      <c r="BB36">
        <f t="shared" si="17"/>
        <v>31.446191787719727</v>
      </c>
      <c r="BC36">
        <f t="shared" si="18"/>
        <v>4.6274308300846094</v>
      </c>
      <c r="BD36">
        <f t="shared" si="19"/>
        <v>2.9487760830342144E-2</v>
      </c>
      <c r="BE36">
        <f t="shared" si="20"/>
        <v>2.6390252405544743</v>
      </c>
      <c r="BF36">
        <f t="shared" si="21"/>
        <v>1.9884055895301351</v>
      </c>
      <c r="BG36">
        <f t="shared" si="22"/>
        <v>1.8446684830792863E-2</v>
      </c>
      <c r="BH36">
        <f t="shared" si="23"/>
        <v>37.410529519173942</v>
      </c>
      <c r="BI36">
        <f t="shared" si="24"/>
        <v>0.75856303663517721</v>
      </c>
      <c r="BJ36">
        <f t="shared" si="25"/>
        <v>56.986416703343302</v>
      </c>
      <c r="BK36">
        <f t="shared" si="26"/>
        <v>498.50422892717279</v>
      </c>
      <c r="BL36">
        <f t="shared" si="27"/>
        <v>2.2475012049212721E-3</v>
      </c>
    </row>
    <row r="37" spans="1:64" x14ac:dyDescent="0.2">
      <c r="A37" s="1">
        <v>36</v>
      </c>
      <c r="B37" s="1" t="s">
        <v>157</v>
      </c>
      <c r="C37" s="1" t="s">
        <v>92</v>
      </c>
      <c r="D37" s="1" t="s">
        <v>158</v>
      </c>
      <c r="E37" s="1" t="s">
        <v>152</v>
      </c>
      <c r="F37" s="1" t="s">
        <v>85</v>
      </c>
      <c r="G37" s="1">
        <v>6832.0000389385968</v>
      </c>
      <c r="H37" s="1">
        <v>0</v>
      </c>
      <c r="I37">
        <f t="shared" si="0"/>
        <v>2.5272726080110397</v>
      </c>
      <c r="J37">
        <f t="shared" si="1"/>
        <v>3.2126869363649557E-2</v>
      </c>
      <c r="K37">
        <f t="shared" si="2"/>
        <v>358.50285066519257</v>
      </c>
      <c r="L37">
        <f t="shared" si="3"/>
        <v>0.64129007282792827</v>
      </c>
      <c r="M37">
        <f t="shared" si="4"/>
        <v>1.9133131626700557</v>
      </c>
      <c r="N37">
        <f t="shared" si="5"/>
        <v>31.273529052734375</v>
      </c>
      <c r="O37" s="1">
        <v>2</v>
      </c>
      <c r="P37">
        <f t="shared" si="6"/>
        <v>4.644859790802002</v>
      </c>
      <c r="Q37" s="1">
        <v>0</v>
      </c>
      <c r="R37">
        <f t="shared" si="7"/>
        <v>4.644859790802002</v>
      </c>
      <c r="S37" s="1">
        <v>31.994489669799805</v>
      </c>
      <c r="T37" s="1">
        <v>31.273529052734375</v>
      </c>
      <c r="U37" s="1">
        <v>32.073234558105469</v>
      </c>
      <c r="V37" s="1">
        <v>500.0244140625</v>
      </c>
      <c r="W37" s="1">
        <v>498.88555908203125</v>
      </c>
      <c r="X37" s="1">
        <v>26.758459091186523</v>
      </c>
      <c r="Y37" s="1">
        <v>27.008041381835938</v>
      </c>
      <c r="Z37" s="1">
        <v>55.393077850341797</v>
      </c>
      <c r="AA37" s="1">
        <v>55.909744262695312</v>
      </c>
      <c r="AB37" s="1">
        <v>500.01150512695312</v>
      </c>
      <c r="AC37" s="1">
        <v>113.62779235839844</v>
      </c>
      <c r="AD37" s="1">
        <v>1.6962617635726929E-2</v>
      </c>
      <c r="AE37" s="1">
        <v>98.818870544433594</v>
      </c>
      <c r="AF37" s="1">
        <v>-2.0634386539459229</v>
      </c>
      <c r="AG37" s="1">
        <v>0.21353150904178619</v>
      </c>
      <c r="AH37" s="1">
        <v>0.13189132511615753</v>
      </c>
      <c r="AI37" s="1">
        <v>1.3800122542306781E-3</v>
      </c>
      <c r="AJ37" s="1">
        <v>0.17047110199928284</v>
      </c>
      <c r="AK37" s="1">
        <v>1.1727852979674935E-3</v>
      </c>
      <c r="AL37" s="1">
        <v>0.75</v>
      </c>
      <c r="AM37" s="1">
        <v>-1.355140209197998</v>
      </c>
      <c r="AN37" s="1">
        <v>7.355140209197998</v>
      </c>
      <c r="AO37" s="1">
        <v>1</v>
      </c>
      <c r="AP37" s="1">
        <v>0</v>
      </c>
      <c r="AQ37" s="1">
        <v>0.15999999642372131</v>
      </c>
      <c r="AR37" s="1">
        <v>111115</v>
      </c>
      <c r="AS37">
        <f t="shared" si="8"/>
        <v>2.5000575256347655</v>
      </c>
      <c r="AT37">
        <f t="shared" si="9"/>
        <v>6.4129007282792824E-4</v>
      </c>
      <c r="AU37">
        <f t="shared" si="10"/>
        <v>304.42352905273435</v>
      </c>
      <c r="AV37">
        <f t="shared" si="11"/>
        <v>305.14448966979978</v>
      </c>
      <c r="AW37">
        <f t="shared" si="12"/>
        <v>18.180446370979098</v>
      </c>
      <c r="AX37">
        <f t="shared" si="13"/>
        <v>-4.9679684901706269E-3</v>
      </c>
      <c r="AY37">
        <f t="shared" si="14"/>
        <v>4.5822173076404065</v>
      </c>
      <c r="AZ37">
        <f t="shared" si="15"/>
        <v>46.369861165130665</v>
      </c>
      <c r="BA37">
        <f t="shared" si="16"/>
        <v>19.361819783294727</v>
      </c>
      <c r="BB37">
        <f t="shared" si="17"/>
        <v>31.63400936126709</v>
      </c>
      <c r="BC37">
        <f t="shared" si="18"/>
        <v>4.6770534763675409</v>
      </c>
      <c r="BD37">
        <f t="shared" si="19"/>
        <v>3.1906185446823408E-2</v>
      </c>
      <c r="BE37">
        <f t="shared" si="20"/>
        <v>2.6689041449703508</v>
      </c>
      <c r="BF37">
        <f t="shared" si="21"/>
        <v>2.0081493313971901</v>
      </c>
      <c r="BG37">
        <f t="shared" si="22"/>
        <v>1.9961076242772005E-2</v>
      </c>
      <c r="BH37">
        <f t="shared" si="23"/>
        <v>35.426846789694075</v>
      </c>
      <c r="BI37">
        <f t="shared" si="24"/>
        <v>0.7186073922942402</v>
      </c>
      <c r="BJ37">
        <f t="shared" si="25"/>
        <v>56.952264145588927</v>
      </c>
      <c r="BK37">
        <f t="shared" si="26"/>
        <v>498.15102280440857</v>
      </c>
      <c r="BL37">
        <f t="shared" si="27"/>
        <v>2.8893626741758115E-3</v>
      </c>
    </row>
    <row r="38" spans="1:64" x14ac:dyDescent="0.2">
      <c r="A38" s="1">
        <v>37</v>
      </c>
      <c r="B38" s="1" t="s">
        <v>159</v>
      </c>
      <c r="C38" s="1" t="s">
        <v>92</v>
      </c>
      <c r="D38" s="1" t="s">
        <v>160</v>
      </c>
      <c r="E38" s="1" t="s">
        <v>152</v>
      </c>
      <c r="F38" s="1" t="s">
        <v>85</v>
      </c>
      <c r="G38" s="1">
        <v>7156.0000389385968</v>
      </c>
      <c r="H38" s="1">
        <v>0</v>
      </c>
      <c r="I38">
        <f t="shared" si="0"/>
        <v>2.2772471540263997</v>
      </c>
      <c r="J38">
        <f t="shared" si="1"/>
        <v>3.4941709890332601E-2</v>
      </c>
      <c r="K38">
        <f t="shared" si="2"/>
        <v>380.8365517254951</v>
      </c>
      <c r="L38">
        <f t="shared" si="3"/>
        <v>0.64871950411550494</v>
      </c>
      <c r="M38">
        <f t="shared" si="4"/>
        <v>1.7819169444030551</v>
      </c>
      <c r="N38">
        <f t="shared" si="5"/>
        <v>30.743398666381836</v>
      </c>
      <c r="O38" s="1">
        <v>2</v>
      </c>
      <c r="P38">
        <f t="shared" si="6"/>
        <v>4.644859790802002</v>
      </c>
      <c r="Q38" s="1">
        <v>0</v>
      </c>
      <c r="R38">
        <f t="shared" si="7"/>
        <v>4.644859790802002</v>
      </c>
      <c r="S38" s="1">
        <v>31.534456253051758</v>
      </c>
      <c r="T38" s="1">
        <v>30.743398666381836</v>
      </c>
      <c r="U38" s="1">
        <v>31.658313751220703</v>
      </c>
      <c r="V38" s="1">
        <v>499.97604370117188</v>
      </c>
      <c r="W38" s="1">
        <v>498.93569946289062</v>
      </c>
      <c r="X38" s="1">
        <v>26.70521354675293</v>
      </c>
      <c r="Y38" s="1">
        <v>26.957700729370117</v>
      </c>
      <c r="Z38" s="1">
        <v>56.742626190185547</v>
      </c>
      <c r="AA38" s="1">
        <v>57.279098510742188</v>
      </c>
      <c r="AB38" s="1">
        <v>500.0107421875</v>
      </c>
      <c r="AC38" s="1">
        <v>114.25213623046875</v>
      </c>
      <c r="AD38" s="1">
        <v>6.741882860660553E-2</v>
      </c>
      <c r="AE38" s="1">
        <v>98.816864013671875</v>
      </c>
      <c r="AF38" s="1">
        <v>-2.0975100994110107</v>
      </c>
      <c r="AG38" s="1">
        <v>0.21289350092411041</v>
      </c>
      <c r="AH38" s="1">
        <v>3.9866726845502853E-2</v>
      </c>
      <c r="AI38" s="1">
        <v>1.4090701006352901E-3</v>
      </c>
      <c r="AJ38" s="1">
        <v>2.0629441365599632E-2</v>
      </c>
      <c r="AK38" s="1">
        <v>8.7562634143978357E-4</v>
      </c>
      <c r="AL38" s="1">
        <v>0.75</v>
      </c>
      <c r="AM38" s="1">
        <v>-1.355140209197998</v>
      </c>
      <c r="AN38" s="1">
        <v>7.355140209197998</v>
      </c>
      <c r="AO38" s="1">
        <v>1</v>
      </c>
      <c r="AP38" s="1">
        <v>0</v>
      </c>
      <c r="AQ38" s="1">
        <v>0.15999999642372131</v>
      </c>
      <c r="AR38" s="1">
        <v>111115</v>
      </c>
      <c r="AS38">
        <f t="shared" si="8"/>
        <v>2.5000537109374998</v>
      </c>
      <c r="AT38">
        <f t="shared" si="9"/>
        <v>6.4871950411550495E-4</v>
      </c>
      <c r="AU38">
        <f t="shared" si="10"/>
        <v>303.89339866638181</v>
      </c>
      <c r="AV38">
        <f t="shared" si="11"/>
        <v>304.68445625305174</v>
      </c>
      <c r="AW38">
        <f t="shared" si="12"/>
        <v>18.28034138827752</v>
      </c>
      <c r="AX38">
        <f t="shared" si="13"/>
        <v>-2.7577437837608132E-3</v>
      </c>
      <c r="AY38">
        <f t="shared" si="14"/>
        <v>4.4457923914984852</v>
      </c>
      <c r="AZ38">
        <f t="shared" si="15"/>
        <v>44.990219390926882</v>
      </c>
      <c r="BA38">
        <f t="shared" si="16"/>
        <v>18.032518661556765</v>
      </c>
      <c r="BB38">
        <f t="shared" si="17"/>
        <v>31.138927459716797</v>
      </c>
      <c r="BC38">
        <f t="shared" si="18"/>
        <v>4.5472378365107211</v>
      </c>
      <c r="BD38">
        <f t="shared" si="19"/>
        <v>3.4680817822607179E-2</v>
      </c>
      <c r="BE38">
        <f t="shared" si="20"/>
        <v>2.66387544709543</v>
      </c>
      <c r="BF38">
        <f t="shared" si="21"/>
        <v>1.8833623894152911</v>
      </c>
      <c r="BG38">
        <f t="shared" si="22"/>
        <v>2.1698800646617344E-2</v>
      </c>
      <c r="BH38">
        <f t="shared" si="23"/>
        <v>37.633073743293963</v>
      </c>
      <c r="BI38">
        <f t="shared" si="24"/>
        <v>0.76329786009593925</v>
      </c>
      <c r="BJ38">
        <f t="shared" si="25"/>
        <v>58.733779838442857</v>
      </c>
      <c r="BK38">
        <f t="shared" si="26"/>
        <v>498.27383154945574</v>
      </c>
      <c r="BL38">
        <f t="shared" si="27"/>
        <v>2.6842937459988152E-3</v>
      </c>
    </row>
    <row r="39" spans="1:64" x14ac:dyDescent="0.2">
      <c r="A39" s="1">
        <v>38</v>
      </c>
      <c r="B39" s="1" t="s">
        <v>161</v>
      </c>
      <c r="C39" s="1" t="s">
        <v>89</v>
      </c>
      <c r="D39" s="1" t="s">
        <v>162</v>
      </c>
      <c r="E39" s="1" t="s">
        <v>152</v>
      </c>
      <c r="F39" s="1" t="s">
        <v>85</v>
      </c>
      <c r="G39" s="1">
        <v>7310.0000389385968</v>
      </c>
      <c r="H39" s="1">
        <v>0</v>
      </c>
      <c r="I39">
        <f t="shared" si="0"/>
        <v>3.4130656181807044</v>
      </c>
      <c r="J39">
        <f t="shared" si="1"/>
        <v>5.2132210722480733E-2</v>
      </c>
      <c r="K39">
        <f t="shared" si="2"/>
        <v>379.55215697454162</v>
      </c>
      <c r="L39">
        <f t="shared" si="3"/>
        <v>0.95798661790257611</v>
      </c>
      <c r="M39">
        <f t="shared" si="4"/>
        <v>1.7699016676383619</v>
      </c>
      <c r="N39">
        <f t="shared" si="5"/>
        <v>30.775714874267578</v>
      </c>
      <c r="O39" s="1">
        <v>2</v>
      </c>
      <c r="P39">
        <f t="shared" si="6"/>
        <v>4.644859790802002</v>
      </c>
      <c r="Q39" s="1">
        <v>0</v>
      </c>
      <c r="R39">
        <f t="shared" si="7"/>
        <v>4.644859790802002</v>
      </c>
      <c r="S39" s="1">
        <v>31.567594528198242</v>
      </c>
      <c r="T39" s="1">
        <v>30.775714874267578</v>
      </c>
      <c r="U39" s="1">
        <v>31.664619445800781</v>
      </c>
      <c r="V39" s="1">
        <v>499.89584350585938</v>
      </c>
      <c r="W39" s="1">
        <v>498.3397216796875</v>
      </c>
      <c r="X39" s="1">
        <v>26.790027618408203</v>
      </c>
      <c r="Y39" s="1">
        <v>27.162797927856445</v>
      </c>
      <c r="Z39" s="1">
        <v>56.815017700195312</v>
      </c>
      <c r="AA39" s="1">
        <v>57.605571746826172</v>
      </c>
      <c r="AB39" s="1">
        <v>500.02105712890625</v>
      </c>
      <c r="AC39" s="1">
        <v>114.11981964111328</v>
      </c>
      <c r="AD39" s="1">
        <v>5.0455432385206223E-2</v>
      </c>
      <c r="AE39" s="1">
        <v>98.815467834472656</v>
      </c>
      <c r="AF39" s="1">
        <v>-2.0285189151763916</v>
      </c>
      <c r="AG39" s="1">
        <v>0.21454936265945435</v>
      </c>
      <c r="AH39" s="1">
        <v>2.9065670445561409E-2</v>
      </c>
      <c r="AI39" s="1">
        <v>1.2894637184217572E-3</v>
      </c>
      <c r="AJ39" s="1">
        <v>2.0203258842229843E-2</v>
      </c>
      <c r="AK39" s="1">
        <v>1.206926885060966E-3</v>
      </c>
      <c r="AL39" s="1">
        <v>0.75</v>
      </c>
      <c r="AM39" s="1">
        <v>-1.355140209197998</v>
      </c>
      <c r="AN39" s="1">
        <v>7.355140209197998</v>
      </c>
      <c r="AO39" s="1">
        <v>1</v>
      </c>
      <c r="AP39" s="1">
        <v>0</v>
      </c>
      <c r="AQ39" s="1">
        <v>0.15999999642372131</v>
      </c>
      <c r="AR39" s="1">
        <v>111115</v>
      </c>
      <c r="AS39">
        <f t="shared" si="8"/>
        <v>2.5001052856445312</v>
      </c>
      <c r="AT39">
        <f t="shared" si="9"/>
        <v>9.5798661790257608E-4</v>
      </c>
      <c r="AU39">
        <f t="shared" si="10"/>
        <v>303.92571487426756</v>
      </c>
      <c r="AV39">
        <f t="shared" si="11"/>
        <v>304.71759452819822</v>
      </c>
      <c r="AW39">
        <f t="shared" si="12"/>
        <v>18.259170734453846</v>
      </c>
      <c r="AX39">
        <f t="shared" si="13"/>
        <v>-5.4743154724437013E-2</v>
      </c>
      <c r="AY39">
        <f t="shared" si="14"/>
        <v>4.4540062525727411</v>
      </c>
      <c r="AZ39">
        <f t="shared" si="15"/>
        <v>45.073978296937447</v>
      </c>
      <c r="BA39">
        <f t="shared" si="16"/>
        <v>17.911180369081002</v>
      </c>
      <c r="BB39">
        <f t="shared" si="17"/>
        <v>31.17165470123291</v>
      </c>
      <c r="BC39">
        <f t="shared" si="18"/>
        <v>4.5557213297909422</v>
      </c>
      <c r="BD39">
        <f t="shared" si="19"/>
        <v>5.1553592024826782E-2</v>
      </c>
      <c r="BE39">
        <f t="shared" si="20"/>
        <v>2.6841045849343792</v>
      </c>
      <c r="BF39">
        <f t="shared" si="21"/>
        <v>1.871616744856563</v>
      </c>
      <c r="BG39">
        <f t="shared" si="22"/>
        <v>3.2272485453796698E-2</v>
      </c>
      <c r="BH39">
        <f t="shared" si="23"/>
        <v>37.505623959022529</v>
      </c>
      <c r="BI39">
        <f t="shared" si="24"/>
        <v>0.76163336066255283</v>
      </c>
      <c r="BJ39">
        <f t="shared" si="25"/>
        <v>59.231248750038823</v>
      </c>
      <c r="BK39">
        <f t="shared" si="26"/>
        <v>497.34773509837709</v>
      </c>
      <c r="BL39">
        <f t="shared" si="27"/>
        <v>4.0647644367110339E-3</v>
      </c>
    </row>
    <row r="40" spans="1:64" x14ac:dyDescent="0.2">
      <c r="A40" s="1">
        <v>39</v>
      </c>
      <c r="B40" s="1" t="s">
        <v>163</v>
      </c>
      <c r="C40" s="1" t="s">
        <v>92</v>
      </c>
      <c r="D40" s="1" t="s">
        <v>164</v>
      </c>
      <c r="E40" s="1" t="s">
        <v>165</v>
      </c>
      <c r="F40" s="1" t="s">
        <v>85</v>
      </c>
      <c r="G40" s="1">
        <v>7429.5000389041379</v>
      </c>
      <c r="H40" s="1">
        <v>0</v>
      </c>
      <c r="I40">
        <f t="shared" si="0"/>
        <v>2.596712520010811</v>
      </c>
      <c r="J40">
        <f t="shared" si="1"/>
        <v>4.2035301903569314E-2</v>
      </c>
      <c r="K40">
        <f t="shared" si="2"/>
        <v>385.81433186800501</v>
      </c>
      <c r="L40">
        <f t="shared" si="3"/>
        <v>0.78351280476147145</v>
      </c>
      <c r="M40">
        <f t="shared" si="4"/>
        <v>1.7911627709395157</v>
      </c>
      <c r="N40">
        <f t="shared" si="5"/>
        <v>30.862030029296875</v>
      </c>
      <c r="O40" s="1">
        <v>2</v>
      </c>
      <c r="P40">
        <f t="shared" si="6"/>
        <v>4.644859790802002</v>
      </c>
      <c r="Q40" s="1">
        <v>0</v>
      </c>
      <c r="R40">
        <f t="shared" si="7"/>
        <v>4.644859790802002</v>
      </c>
      <c r="S40" s="1">
        <v>31.632804870605469</v>
      </c>
      <c r="T40" s="1">
        <v>30.862030029296875</v>
      </c>
      <c r="U40" s="1">
        <v>31.714082717895508</v>
      </c>
      <c r="V40" s="1">
        <v>499.90631103515625</v>
      </c>
      <c r="W40" s="1">
        <v>498.71136474609375</v>
      </c>
      <c r="X40" s="1">
        <v>26.865810394287109</v>
      </c>
      <c r="Y40" s="1">
        <v>27.170690536499023</v>
      </c>
      <c r="Z40" s="1">
        <v>56.764415740966797</v>
      </c>
      <c r="AA40" s="1">
        <v>57.408592224121094</v>
      </c>
      <c r="AB40" s="1">
        <v>500.01565551757812</v>
      </c>
      <c r="AC40" s="1">
        <v>113.77614593505859</v>
      </c>
      <c r="AD40" s="1">
        <v>8.5243796929717064E-3</v>
      </c>
      <c r="AE40" s="1">
        <v>98.814094543457031</v>
      </c>
      <c r="AF40" s="1">
        <v>-2.1116838455200195</v>
      </c>
      <c r="AG40" s="1">
        <v>0.21264734864234924</v>
      </c>
      <c r="AH40" s="1">
        <v>5.4574951529502869E-2</v>
      </c>
      <c r="AI40" s="1">
        <v>2.8667920269072056E-3</v>
      </c>
      <c r="AJ40" s="1">
        <v>7.3990568518638611E-2</v>
      </c>
      <c r="AK40" s="1">
        <v>1.1276846053078771E-3</v>
      </c>
      <c r="AL40" s="1">
        <v>0.5</v>
      </c>
      <c r="AM40" s="1">
        <v>-1.355140209197998</v>
      </c>
      <c r="AN40" s="1">
        <v>7.355140209197998</v>
      </c>
      <c r="AO40" s="1">
        <v>1</v>
      </c>
      <c r="AP40" s="1">
        <v>0</v>
      </c>
      <c r="AQ40" s="1">
        <v>0.15999999642372131</v>
      </c>
      <c r="AR40" s="1">
        <v>111115</v>
      </c>
      <c r="AS40">
        <f t="shared" si="8"/>
        <v>2.5000782775878903</v>
      </c>
      <c r="AT40">
        <f t="shared" si="9"/>
        <v>7.8351280476147143E-4</v>
      </c>
      <c r="AU40">
        <f t="shared" si="10"/>
        <v>304.01203002929685</v>
      </c>
      <c r="AV40">
        <f t="shared" si="11"/>
        <v>304.78280487060545</v>
      </c>
      <c r="AW40">
        <f t="shared" si="12"/>
        <v>18.204182942714169</v>
      </c>
      <c r="AX40">
        <f t="shared" si="13"/>
        <v>-2.6591004454922872E-2</v>
      </c>
      <c r="AY40">
        <f t="shared" si="14"/>
        <v>4.4760099544241436</v>
      </c>
      <c r="AZ40">
        <f t="shared" si="15"/>
        <v>45.297282488943502</v>
      </c>
      <c r="BA40">
        <f t="shared" si="16"/>
        <v>18.126591952444478</v>
      </c>
      <c r="BB40">
        <f t="shared" si="17"/>
        <v>31.247417449951172</v>
      </c>
      <c r="BC40">
        <f t="shared" si="18"/>
        <v>4.5754133161946315</v>
      </c>
      <c r="BD40">
        <f t="shared" si="19"/>
        <v>4.1658300376721781E-2</v>
      </c>
      <c r="BE40">
        <f t="shared" si="20"/>
        <v>2.6848471834846279</v>
      </c>
      <c r="BF40">
        <f t="shared" si="21"/>
        <v>1.8905661327100036</v>
      </c>
      <c r="BG40">
        <f t="shared" si="22"/>
        <v>2.6070048518528375E-2</v>
      </c>
      <c r="BH40">
        <f t="shared" si="23"/>
        <v>38.12389386542575</v>
      </c>
      <c r="BI40">
        <f t="shared" si="24"/>
        <v>0.77362249818476181</v>
      </c>
      <c r="BJ40">
        <f t="shared" si="25"/>
        <v>58.850953215757016</v>
      </c>
      <c r="BK40">
        <f t="shared" si="26"/>
        <v>497.95664618409182</v>
      </c>
      <c r="BL40">
        <f t="shared" si="27"/>
        <v>3.0689219272601173E-3</v>
      </c>
    </row>
    <row r="41" spans="1:64" x14ac:dyDescent="0.2">
      <c r="A41" s="1">
        <v>40</v>
      </c>
      <c r="B41" s="1" t="s">
        <v>166</v>
      </c>
      <c r="C41" s="1" t="s">
        <v>89</v>
      </c>
      <c r="D41" s="1" t="s">
        <v>167</v>
      </c>
      <c r="E41" s="1" t="s">
        <v>165</v>
      </c>
      <c r="F41" s="1" t="s">
        <v>85</v>
      </c>
      <c r="G41" s="1">
        <v>7575.5000389041379</v>
      </c>
      <c r="H41" s="1">
        <v>0</v>
      </c>
      <c r="I41">
        <f t="shared" si="0"/>
        <v>0.72945952390275848</v>
      </c>
      <c r="J41">
        <f t="shared" si="1"/>
        <v>1.4145481776563733E-2</v>
      </c>
      <c r="K41">
        <f t="shared" si="2"/>
        <v>402.81263329079792</v>
      </c>
      <c r="L41">
        <f t="shared" si="3"/>
        <v>0.27374539652594015</v>
      </c>
      <c r="M41">
        <f t="shared" si="4"/>
        <v>1.8482366825771996</v>
      </c>
      <c r="N41">
        <f t="shared" si="5"/>
        <v>31.037490844726562</v>
      </c>
      <c r="O41" s="1">
        <v>2</v>
      </c>
      <c r="P41">
        <f t="shared" si="6"/>
        <v>4.644859790802002</v>
      </c>
      <c r="Q41" s="1">
        <v>0</v>
      </c>
      <c r="R41">
        <f t="shared" si="7"/>
        <v>4.644859790802002</v>
      </c>
      <c r="S41" s="1">
        <v>31.734542846679688</v>
      </c>
      <c r="T41" s="1">
        <v>31.037490844726562</v>
      </c>
      <c r="U41" s="1">
        <v>31.805837631225586</v>
      </c>
      <c r="V41" s="1">
        <v>499.89010620117188</v>
      </c>
      <c r="W41" s="1">
        <v>499.54364013671875</v>
      </c>
      <c r="X41" s="1">
        <v>26.942628860473633</v>
      </c>
      <c r="Y41" s="1">
        <v>27.049160003662109</v>
      </c>
      <c r="Z41" s="1">
        <v>56.598175048828125</v>
      </c>
      <c r="AA41" s="1">
        <v>56.821964263916016</v>
      </c>
      <c r="AB41" s="1">
        <v>500.02432250976562</v>
      </c>
      <c r="AC41" s="1">
        <v>113.54693603515625</v>
      </c>
      <c r="AD41" s="1">
        <v>7.7023706398904324E-3</v>
      </c>
      <c r="AE41" s="1">
        <v>98.812469482421875</v>
      </c>
      <c r="AF41" s="1">
        <v>-2.1237611770629883</v>
      </c>
      <c r="AG41" s="1">
        <v>0.21943312883377075</v>
      </c>
      <c r="AH41" s="1">
        <v>2.5023926049470901E-2</v>
      </c>
      <c r="AI41" s="1">
        <v>2.0187979098409414E-3</v>
      </c>
      <c r="AJ41" s="1">
        <v>2.3786665871739388E-2</v>
      </c>
      <c r="AK41" s="1">
        <v>1.7018058570101857E-3</v>
      </c>
      <c r="AL41" s="1">
        <v>0.75</v>
      </c>
      <c r="AM41" s="1">
        <v>-1.355140209197998</v>
      </c>
      <c r="AN41" s="1">
        <v>7.355140209197998</v>
      </c>
      <c r="AO41" s="1">
        <v>1</v>
      </c>
      <c r="AP41" s="1">
        <v>0</v>
      </c>
      <c r="AQ41" s="1">
        <v>0.15999999642372131</v>
      </c>
      <c r="AR41" s="1">
        <v>111115</v>
      </c>
      <c r="AS41">
        <f t="shared" si="8"/>
        <v>2.5001216125488277</v>
      </c>
      <c r="AT41">
        <f t="shared" si="9"/>
        <v>2.7374539652594016E-4</v>
      </c>
      <c r="AU41">
        <f t="shared" si="10"/>
        <v>304.18749084472654</v>
      </c>
      <c r="AV41">
        <f t="shared" si="11"/>
        <v>304.88454284667966</v>
      </c>
      <c r="AW41">
        <f t="shared" si="12"/>
        <v>18.167509359549513</v>
      </c>
      <c r="AX41">
        <f t="shared" si="13"/>
        <v>5.5529671993214909E-2</v>
      </c>
      <c r="AY41">
        <f t="shared" si="14"/>
        <v>4.5210309799642081</v>
      </c>
      <c r="AZ41">
        <f t="shared" si="15"/>
        <v>45.753648336543918</v>
      </c>
      <c r="BA41">
        <f t="shared" si="16"/>
        <v>18.704488332881809</v>
      </c>
      <c r="BB41">
        <f t="shared" si="17"/>
        <v>31.386016845703125</v>
      </c>
      <c r="BC41">
        <f t="shared" si="18"/>
        <v>4.6116294932967632</v>
      </c>
      <c r="BD41">
        <f t="shared" si="19"/>
        <v>1.4102533841761257E-2</v>
      </c>
      <c r="BE41">
        <f t="shared" si="20"/>
        <v>2.6727942973870085</v>
      </c>
      <c r="BF41">
        <f t="shared" si="21"/>
        <v>1.9388351959097547</v>
      </c>
      <c r="BG41">
        <f t="shared" si="22"/>
        <v>8.8179322189829001E-3</v>
      </c>
      <c r="BH41">
        <f t="shared" si="23"/>
        <v>39.802911034180966</v>
      </c>
      <c r="BI41">
        <f t="shared" si="24"/>
        <v>0.80636124839974588</v>
      </c>
      <c r="BJ41">
        <f t="shared" si="25"/>
        <v>57.703605204119278</v>
      </c>
      <c r="BK41">
        <f t="shared" si="26"/>
        <v>499.33162720164182</v>
      </c>
      <c r="BL41">
        <f t="shared" si="27"/>
        <v>8.429757316908682E-4</v>
      </c>
    </row>
    <row r="42" spans="1:64" x14ac:dyDescent="0.2">
      <c r="A42" s="1">
        <v>41</v>
      </c>
      <c r="B42" s="1" t="s">
        <v>168</v>
      </c>
      <c r="C42" s="1" t="s">
        <v>89</v>
      </c>
      <c r="D42" s="1" t="s">
        <v>164</v>
      </c>
      <c r="E42" s="1" t="s">
        <v>165</v>
      </c>
      <c r="F42" s="1" t="s">
        <v>85</v>
      </c>
      <c r="G42" s="1">
        <v>7711.5000389041379</v>
      </c>
      <c r="H42" s="1">
        <v>0</v>
      </c>
      <c r="I42">
        <f t="shared" si="0"/>
        <v>4.0170929182402411</v>
      </c>
      <c r="J42">
        <f t="shared" si="1"/>
        <v>4.635609699299327E-2</v>
      </c>
      <c r="K42">
        <f t="shared" si="2"/>
        <v>345.75062115486497</v>
      </c>
      <c r="L42">
        <f t="shared" si="3"/>
        <v>0.86187212093583199</v>
      </c>
      <c r="M42">
        <f t="shared" si="4"/>
        <v>1.7881840677887544</v>
      </c>
      <c r="N42">
        <f t="shared" si="5"/>
        <v>30.872467041015625</v>
      </c>
      <c r="O42" s="1">
        <v>2</v>
      </c>
      <c r="P42">
        <f t="shared" si="6"/>
        <v>4.644859790802002</v>
      </c>
      <c r="Q42" s="1">
        <v>0</v>
      </c>
      <c r="R42">
        <f t="shared" si="7"/>
        <v>4.644859790802002</v>
      </c>
      <c r="S42" s="1">
        <v>31.713550567626953</v>
      </c>
      <c r="T42" s="1">
        <v>30.872467041015625</v>
      </c>
      <c r="U42" s="1">
        <v>31.817401885986328</v>
      </c>
      <c r="V42" s="1">
        <v>500.02658081054688</v>
      </c>
      <c r="W42" s="1">
        <v>498.24795532226562</v>
      </c>
      <c r="X42" s="1">
        <v>26.892950057983398</v>
      </c>
      <c r="Y42" s="1">
        <v>27.228315353393555</v>
      </c>
      <c r="Z42" s="1">
        <v>56.561031341552734</v>
      </c>
      <c r="AA42" s="1">
        <v>57.266368865966797</v>
      </c>
      <c r="AB42" s="1">
        <v>499.99496459960938</v>
      </c>
      <c r="AC42" s="1">
        <v>114.38282775878906</v>
      </c>
      <c r="AD42" s="1">
        <v>5.0846431404352188E-2</v>
      </c>
      <c r="AE42" s="1">
        <v>98.81231689453125</v>
      </c>
      <c r="AF42" s="1">
        <v>-2.0949692726135254</v>
      </c>
      <c r="AG42" s="1">
        <v>0.21291400492191315</v>
      </c>
      <c r="AH42" s="1">
        <v>5.5576901882886887E-2</v>
      </c>
      <c r="AI42" s="1">
        <v>6.302456371486187E-3</v>
      </c>
      <c r="AJ42" s="1">
        <v>9.2837534844875336E-2</v>
      </c>
      <c r="AK42" s="1">
        <v>8.0534880980849266E-3</v>
      </c>
      <c r="AL42" s="1">
        <v>0.75</v>
      </c>
      <c r="AM42" s="1">
        <v>-1.355140209197998</v>
      </c>
      <c r="AN42" s="1">
        <v>7.355140209197998</v>
      </c>
      <c r="AO42" s="1">
        <v>1</v>
      </c>
      <c r="AP42" s="1">
        <v>0</v>
      </c>
      <c r="AQ42" s="1">
        <v>0.15999999642372131</v>
      </c>
      <c r="AR42" s="1">
        <v>111115</v>
      </c>
      <c r="AS42">
        <f t="shared" si="8"/>
        <v>2.4999748229980465</v>
      </c>
      <c r="AT42">
        <f t="shared" si="9"/>
        <v>8.6187212093583195E-4</v>
      </c>
      <c r="AU42">
        <f t="shared" si="10"/>
        <v>304.0224670410156</v>
      </c>
      <c r="AV42">
        <f t="shared" si="11"/>
        <v>304.86355056762693</v>
      </c>
      <c r="AW42">
        <f t="shared" si="12"/>
        <v>18.301252032341381</v>
      </c>
      <c r="AX42">
        <f t="shared" si="13"/>
        <v>-3.6111748818123117E-2</v>
      </c>
      <c r="AY42">
        <f t="shared" si="14"/>
        <v>4.4786769929925088</v>
      </c>
      <c r="AZ42">
        <f t="shared" si="15"/>
        <v>45.325088346758321</v>
      </c>
      <c r="BA42">
        <f t="shared" si="16"/>
        <v>18.096772993364766</v>
      </c>
      <c r="BB42">
        <f t="shared" si="17"/>
        <v>31.293008804321289</v>
      </c>
      <c r="BC42">
        <f t="shared" si="18"/>
        <v>4.5872989518041578</v>
      </c>
      <c r="BD42">
        <f t="shared" si="19"/>
        <v>4.5898030730467491E-2</v>
      </c>
      <c r="BE42">
        <f t="shared" si="20"/>
        <v>2.6904929252037544</v>
      </c>
      <c r="BF42">
        <f t="shared" si="21"/>
        <v>1.8968060266004034</v>
      </c>
      <c r="BG42">
        <f t="shared" si="22"/>
        <v>2.8727074894429917E-2</v>
      </c>
      <c r="BH42">
        <f t="shared" si="23"/>
        <v>34.164419944035537</v>
      </c>
      <c r="BI42">
        <f t="shared" si="24"/>
        <v>0.69393284500532326</v>
      </c>
      <c r="BJ42">
        <f t="shared" si="25"/>
        <v>58.979843722665493</v>
      </c>
      <c r="BK42">
        <f t="shared" si="26"/>
        <v>497.08041191215807</v>
      </c>
      <c r="BL42">
        <f t="shared" si="27"/>
        <v>4.7663819949337397E-3</v>
      </c>
    </row>
    <row r="43" spans="1:64" x14ac:dyDescent="0.2">
      <c r="A43" s="1">
        <v>42</v>
      </c>
      <c r="B43" s="1" t="s">
        <v>169</v>
      </c>
      <c r="C43" s="1" t="s">
        <v>82</v>
      </c>
      <c r="D43" s="1" t="s">
        <v>170</v>
      </c>
      <c r="E43" s="1" t="s">
        <v>165</v>
      </c>
      <c r="F43" s="1" t="s">
        <v>85</v>
      </c>
      <c r="G43" s="1">
        <v>7845.5000389041379</v>
      </c>
      <c r="H43" s="1">
        <v>0</v>
      </c>
      <c r="I43">
        <f t="shared" si="0"/>
        <v>0.20411080842878457</v>
      </c>
      <c r="J43">
        <f t="shared" si="1"/>
        <v>4.0843220554361112E-2</v>
      </c>
      <c r="K43">
        <f t="shared" si="2"/>
        <v>477.30628366474684</v>
      </c>
      <c r="L43">
        <f t="shared" si="3"/>
        <v>0.74231480313462328</v>
      </c>
      <c r="M43">
        <f t="shared" si="4"/>
        <v>1.7467028097813708</v>
      </c>
      <c r="N43">
        <f t="shared" si="5"/>
        <v>30.624519348144531</v>
      </c>
      <c r="O43" s="1">
        <v>2</v>
      </c>
      <c r="P43">
        <f t="shared" si="6"/>
        <v>4.644859790802002</v>
      </c>
      <c r="Q43" s="1">
        <v>0</v>
      </c>
      <c r="R43">
        <f t="shared" si="7"/>
        <v>4.644859790802002</v>
      </c>
      <c r="S43" s="1">
        <v>31.500469207763672</v>
      </c>
      <c r="T43" s="1">
        <v>30.624519348144531</v>
      </c>
      <c r="U43" s="1">
        <v>31.652969360351562</v>
      </c>
      <c r="V43" s="1">
        <v>499.9044189453125</v>
      </c>
      <c r="W43" s="1">
        <v>499.67440795898438</v>
      </c>
      <c r="X43" s="1">
        <v>26.722208023071289</v>
      </c>
      <c r="Y43" s="1">
        <v>27.011114120483398</v>
      </c>
      <c r="Z43" s="1">
        <v>56.884906768798828</v>
      </c>
      <c r="AA43" s="1">
        <v>57.499912261962891</v>
      </c>
      <c r="AB43" s="1">
        <v>499.99917602539062</v>
      </c>
      <c r="AC43" s="1">
        <v>114.70556640625</v>
      </c>
      <c r="AD43" s="1">
        <v>4.4268097728490829E-2</v>
      </c>
      <c r="AE43" s="1">
        <v>98.810707092285156</v>
      </c>
      <c r="AF43" s="1">
        <v>-2.1927735805511475</v>
      </c>
      <c r="AG43" s="1">
        <v>0.21750614047050476</v>
      </c>
      <c r="AH43" s="1">
        <v>0.13694803416728973</v>
      </c>
      <c r="AI43" s="1">
        <v>8.0880662426352501E-3</v>
      </c>
      <c r="AJ43" s="1">
        <v>0.10604064911603928</v>
      </c>
      <c r="AK43" s="1">
        <v>7.1666068397462368E-3</v>
      </c>
      <c r="AL43" s="1">
        <v>0.5</v>
      </c>
      <c r="AM43" s="1">
        <v>-1.355140209197998</v>
      </c>
      <c r="AN43" s="1">
        <v>7.355140209197998</v>
      </c>
      <c r="AO43" s="1">
        <v>1</v>
      </c>
      <c r="AP43" s="1">
        <v>0</v>
      </c>
      <c r="AQ43" s="1">
        <v>0.15999999642372131</v>
      </c>
      <c r="AR43" s="1">
        <v>111115</v>
      </c>
      <c r="AS43">
        <f t="shared" si="8"/>
        <v>2.4999958801269533</v>
      </c>
      <c r="AT43">
        <f t="shared" si="9"/>
        <v>7.4231480313462325E-4</v>
      </c>
      <c r="AU43">
        <f t="shared" si="10"/>
        <v>303.77451934814451</v>
      </c>
      <c r="AV43">
        <f t="shared" si="11"/>
        <v>304.65046920776365</v>
      </c>
      <c r="AW43">
        <f t="shared" si="12"/>
        <v>18.352890214780928</v>
      </c>
      <c r="AX43">
        <f t="shared" si="13"/>
        <v>-1.4309929787817565E-2</v>
      </c>
      <c r="AY43">
        <f t="shared" si="14"/>
        <v>4.4156900953767435</v>
      </c>
      <c r="AZ43">
        <f t="shared" si="15"/>
        <v>44.688376647812767</v>
      </c>
      <c r="BA43">
        <f t="shared" si="16"/>
        <v>17.677262527329368</v>
      </c>
      <c r="BB43">
        <f t="shared" si="17"/>
        <v>31.062494277954102</v>
      </c>
      <c r="BC43">
        <f t="shared" si="18"/>
        <v>4.5274785435491198</v>
      </c>
      <c r="BD43">
        <f t="shared" si="19"/>
        <v>4.0487208092365723E-2</v>
      </c>
      <c r="BE43">
        <f t="shared" si="20"/>
        <v>2.6689872855953727</v>
      </c>
      <c r="BF43">
        <f t="shared" si="21"/>
        <v>1.8584912579537471</v>
      </c>
      <c r="BG43">
        <f t="shared" si="22"/>
        <v>2.5336251527325559E-2</v>
      </c>
      <c r="BH43">
        <f t="shared" si="23"/>
        <v>47.162971388504474</v>
      </c>
      <c r="BI43">
        <f t="shared" si="24"/>
        <v>0.95523460089620271</v>
      </c>
      <c r="BJ43">
        <f t="shared" si="25"/>
        <v>59.330057073808121</v>
      </c>
      <c r="BK43">
        <f t="shared" si="26"/>
        <v>499.61508440482146</v>
      </c>
      <c r="BL43">
        <f t="shared" si="27"/>
        <v>2.4238471358179912E-4</v>
      </c>
    </row>
    <row r="44" spans="1:64" x14ac:dyDescent="0.2">
      <c r="A44" s="1">
        <v>43</v>
      </c>
      <c r="B44" s="1" t="s">
        <v>171</v>
      </c>
      <c r="C44" s="1" t="s">
        <v>92</v>
      </c>
      <c r="D44" s="1" t="s">
        <v>172</v>
      </c>
      <c r="E44" s="1" t="s">
        <v>165</v>
      </c>
      <c r="F44" s="1" t="s">
        <v>85</v>
      </c>
      <c r="G44" s="1">
        <v>8105.0000389385968</v>
      </c>
      <c r="H44" s="1">
        <v>0</v>
      </c>
      <c r="I44">
        <f t="shared" si="0"/>
        <v>2.3090815160851554</v>
      </c>
      <c r="J44">
        <f t="shared" si="1"/>
        <v>3.1787069241273454E-2</v>
      </c>
      <c r="K44">
        <f t="shared" si="2"/>
        <v>369.06558612110769</v>
      </c>
      <c r="L44">
        <f t="shared" si="3"/>
        <v>0.59079829857320376</v>
      </c>
      <c r="M44">
        <f t="shared" si="4"/>
        <v>1.7828064290493155</v>
      </c>
      <c r="N44">
        <f t="shared" si="5"/>
        <v>30.680032730102539</v>
      </c>
      <c r="O44" s="1">
        <v>2</v>
      </c>
      <c r="P44">
        <f t="shared" si="6"/>
        <v>4.644859790802002</v>
      </c>
      <c r="Q44" s="1">
        <v>0</v>
      </c>
      <c r="R44">
        <f t="shared" si="7"/>
        <v>4.644859790802002</v>
      </c>
      <c r="S44" s="1">
        <v>31.403989791870117</v>
      </c>
      <c r="T44" s="1">
        <v>30.680032730102539</v>
      </c>
      <c r="U44" s="1">
        <v>31.490943908691406</v>
      </c>
      <c r="V44" s="1">
        <v>499.997802734375</v>
      </c>
      <c r="W44" s="1">
        <v>498.95626831054688</v>
      </c>
      <c r="X44" s="1">
        <v>26.558589935302734</v>
      </c>
      <c r="Y44" s="1">
        <v>26.788576126098633</v>
      </c>
      <c r="Z44" s="1">
        <v>56.845718383789062</v>
      </c>
      <c r="AA44" s="1">
        <v>57.337978363037109</v>
      </c>
      <c r="AB44" s="1">
        <v>500.00537109375</v>
      </c>
      <c r="AC44" s="1">
        <v>113.96548461914062</v>
      </c>
      <c r="AD44" s="1">
        <v>7.0058584213256836E-2</v>
      </c>
      <c r="AE44" s="1">
        <v>98.807731628417969</v>
      </c>
      <c r="AF44" s="1">
        <v>-2.1276628971099854</v>
      </c>
      <c r="AG44" s="1">
        <v>0.21891471743583679</v>
      </c>
      <c r="AH44" s="1">
        <v>9.112616628408432E-2</v>
      </c>
      <c r="AI44" s="1">
        <v>2.309808973222971E-3</v>
      </c>
      <c r="AJ44" s="1">
        <v>8.8838331401348114E-2</v>
      </c>
      <c r="AK44" s="1">
        <v>2.4886406026780605E-3</v>
      </c>
      <c r="AL44" s="1">
        <v>0.5</v>
      </c>
      <c r="AM44" s="1">
        <v>-1.355140209197998</v>
      </c>
      <c r="AN44" s="1">
        <v>7.355140209197998</v>
      </c>
      <c r="AO44" s="1">
        <v>1</v>
      </c>
      <c r="AP44" s="1">
        <v>0</v>
      </c>
      <c r="AQ44" s="1">
        <v>0.15999999642372131</v>
      </c>
      <c r="AR44" s="1">
        <v>111115</v>
      </c>
      <c r="AS44">
        <f t="shared" si="8"/>
        <v>2.5000268554687497</v>
      </c>
      <c r="AT44">
        <f t="shared" si="9"/>
        <v>5.9079829857320372E-4</v>
      </c>
      <c r="AU44">
        <f t="shared" si="10"/>
        <v>303.83003273010252</v>
      </c>
      <c r="AV44">
        <f t="shared" si="11"/>
        <v>304.55398979187009</v>
      </c>
      <c r="AW44">
        <f t="shared" si="12"/>
        <v>18.234477131490166</v>
      </c>
      <c r="AX44">
        <f t="shared" si="13"/>
        <v>3.6627238311963558E-3</v>
      </c>
      <c r="AY44">
        <f t="shared" si="14"/>
        <v>4.4297248696243141</v>
      </c>
      <c r="AZ44">
        <f t="shared" si="15"/>
        <v>44.831763634479458</v>
      </c>
      <c r="BA44">
        <f t="shared" si="16"/>
        <v>18.043187508380825</v>
      </c>
      <c r="BB44">
        <f t="shared" si="17"/>
        <v>31.042011260986328</v>
      </c>
      <c r="BC44">
        <f t="shared" si="18"/>
        <v>4.5221960541389015</v>
      </c>
      <c r="BD44">
        <f t="shared" si="19"/>
        <v>3.1571013207711801E-2</v>
      </c>
      <c r="BE44">
        <f t="shared" si="20"/>
        <v>2.6469184405749986</v>
      </c>
      <c r="BF44">
        <f t="shared" si="21"/>
        <v>1.8752776135639029</v>
      </c>
      <c r="BG44">
        <f t="shared" si="22"/>
        <v>1.9751181456609777E-2</v>
      </c>
      <c r="BH44">
        <f t="shared" si="23"/>
        <v>36.466533386739187</v>
      </c>
      <c r="BI44">
        <f t="shared" si="24"/>
        <v>0.73967521717034301</v>
      </c>
      <c r="BJ44">
        <f t="shared" si="25"/>
        <v>58.542517689188664</v>
      </c>
      <c r="BK44">
        <f t="shared" si="26"/>
        <v>498.28514793509703</v>
      </c>
      <c r="BL44">
        <f t="shared" si="27"/>
        <v>2.7128933314865982E-3</v>
      </c>
    </row>
    <row r="45" spans="1:64" x14ac:dyDescent="0.2">
      <c r="A45" s="1">
        <v>44</v>
      </c>
      <c r="B45" s="1" t="s">
        <v>173</v>
      </c>
      <c r="C45" s="1" t="s">
        <v>82</v>
      </c>
      <c r="D45" s="1" t="s">
        <v>174</v>
      </c>
      <c r="E45" s="1" t="s">
        <v>165</v>
      </c>
      <c r="F45" s="1" t="s">
        <v>85</v>
      </c>
      <c r="G45" s="1">
        <v>8221.0000389385968</v>
      </c>
      <c r="H45" s="1">
        <v>0</v>
      </c>
      <c r="I45">
        <f t="shared" si="0"/>
        <v>0.47548234670047079</v>
      </c>
      <c r="J45">
        <f t="shared" si="1"/>
        <v>2.506564750709955E-2</v>
      </c>
      <c r="K45">
        <f t="shared" si="2"/>
        <v>454.61864552191122</v>
      </c>
      <c r="L45">
        <f t="shared" si="3"/>
        <v>0.4759036493246025</v>
      </c>
      <c r="M45">
        <f t="shared" si="4"/>
        <v>1.8180317437996947</v>
      </c>
      <c r="N45">
        <f t="shared" si="5"/>
        <v>30.86064338684082</v>
      </c>
      <c r="O45" s="1">
        <v>2</v>
      </c>
      <c r="P45">
        <f t="shared" si="6"/>
        <v>4.644859790802002</v>
      </c>
      <c r="Q45" s="1">
        <v>0</v>
      </c>
      <c r="R45">
        <f t="shared" si="7"/>
        <v>4.644859790802002</v>
      </c>
      <c r="S45" s="1">
        <v>31.532417297363281</v>
      </c>
      <c r="T45" s="1">
        <v>30.86064338684082</v>
      </c>
      <c r="U45" s="1">
        <v>31.580471038818359</v>
      </c>
      <c r="V45" s="1">
        <v>499.95709228515625</v>
      </c>
      <c r="W45" s="1">
        <v>499.67178344726562</v>
      </c>
      <c r="X45" s="1">
        <v>26.711704254150391</v>
      </c>
      <c r="Y45" s="1">
        <v>26.896944046020508</v>
      </c>
      <c r="Z45" s="1">
        <v>56.757694244384766</v>
      </c>
      <c r="AA45" s="1">
        <v>57.151298522949219</v>
      </c>
      <c r="AB45" s="1">
        <v>500.00411987304688</v>
      </c>
      <c r="AC45" s="1">
        <v>113.68854522705078</v>
      </c>
      <c r="AD45" s="1">
        <v>9.9223442375659943E-2</v>
      </c>
      <c r="AE45" s="1">
        <v>98.807655334472656</v>
      </c>
      <c r="AF45" s="1">
        <v>-1.934575080871582</v>
      </c>
      <c r="AG45" s="1">
        <v>0.21379320323467255</v>
      </c>
      <c r="AH45" s="1">
        <v>2.9844826087355614E-2</v>
      </c>
      <c r="AI45" s="1">
        <v>4.2018941603600979E-3</v>
      </c>
      <c r="AJ45" s="1">
        <v>4.1821748018264771E-2</v>
      </c>
      <c r="AK45" s="1">
        <v>2.3354697041213512E-3</v>
      </c>
      <c r="AL45" s="1">
        <v>0.75</v>
      </c>
      <c r="AM45" s="1">
        <v>-1.355140209197998</v>
      </c>
      <c r="AN45" s="1">
        <v>7.355140209197998</v>
      </c>
      <c r="AO45" s="1">
        <v>1</v>
      </c>
      <c r="AP45" s="1">
        <v>0</v>
      </c>
      <c r="AQ45" s="1">
        <v>0.15999999642372131</v>
      </c>
      <c r="AR45" s="1">
        <v>111115</v>
      </c>
      <c r="AS45">
        <f t="shared" si="8"/>
        <v>2.5000205993652345</v>
      </c>
      <c r="AT45">
        <f t="shared" si="9"/>
        <v>4.7590364932460251E-4</v>
      </c>
      <c r="AU45">
        <f t="shared" si="10"/>
        <v>304.0106433868408</v>
      </c>
      <c r="AV45">
        <f t="shared" si="11"/>
        <v>304.68241729736326</v>
      </c>
      <c r="AW45">
        <f t="shared" si="12"/>
        <v>18.190166829746204</v>
      </c>
      <c r="AX45">
        <f t="shared" si="13"/>
        <v>2.0430628806599561E-2</v>
      </c>
      <c r="AY45">
        <f t="shared" si="14"/>
        <v>4.4756557206494856</v>
      </c>
      <c r="AZ45">
        <f t="shared" si="15"/>
        <v>45.296649389148996</v>
      </c>
      <c r="BA45">
        <f t="shared" si="16"/>
        <v>18.399705343128488</v>
      </c>
      <c r="BB45">
        <f t="shared" si="17"/>
        <v>31.196530342102051</v>
      </c>
      <c r="BC45">
        <f t="shared" si="18"/>
        <v>4.562178763529614</v>
      </c>
      <c r="BD45">
        <f t="shared" si="19"/>
        <v>2.4931108595665094E-2</v>
      </c>
      <c r="BE45">
        <f t="shared" si="20"/>
        <v>2.6576239768497909</v>
      </c>
      <c r="BF45">
        <f t="shared" si="21"/>
        <v>1.9045547866798231</v>
      </c>
      <c r="BG45">
        <f t="shared" si="22"/>
        <v>1.5593974756996488E-2</v>
      </c>
      <c r="BH45">
        <f t="shared" si="23"/>
        <v>44.919802435353809</v>
      </c>
      <c r="BI45">
        <f t="shared" si="24"/>
        <v>0.90983453655411539</v>
      </c>
      <c r="BJ45">
        <f t="shared" si="25"/>
        <v>58.084560061138859</v>
      </c>
      <c r="BK45">
        <f t="shared" si="26"/>
        <v>499.5335874204842</v>
      </c>
      <c r="BL45">
        <f t="shared" si="27"/>
        <v>5.5287939831135009E-4</v>
      </c>
    </row>
    <row r="46" spans="1:64" x14ac:dyDescent="0.2">
      <c r="A46" s="1">
        <v>45</v>
      </c>
      <c r="B46" s="1" t="s">
        <v>175</v>
      </c>
      <c r="C46" s="1" t="s">
        <v>92</v>
      </c>
      <c r="D46" s="1" t="s">
        <v>176</v>
      </c>
      <c r="E46" s="1" t="s">
        <v>165</v>
      </c>
      <c r="F46" s="1" t="s">
        <v>85</v>
      </c>
      <c r="G46" s="1">
        <v>8376.5000389041379</v>
      </c>
      <c r="H46" s="1">
        <v>0</v>
      </c>
      <c r="I46">
        <f t="shared" si="0"/>
        <v>2.9307749678519488</v>
      </c>
      <c r="J46">
        <f t="shared" si="1"/>
        <v>3.8230169563230935E-2</v>
      </c>
      <c r="K46">
        <f t="shared" si="2"/>
        <v>362.61929547897859</v>
      </c>
      <c r="L46">
        <f t="shared" si="3"/>
        <v>0.69901364860526227</v>
      </c>
      <c r="M46">
        <f t="shared" si="4"/>
        <v>1.756130614521791</v>
      </c>
      <c r="N46">
        <f t="shared" si="5"/>
        <v>30.650972366333008</v>
      </c>
      <c r="O46" s="1">
        <v>2</v>
      </c>
      <c r="P46">
        <f t="shared" si="6"/>
        <v>4.644859790802002</v>
      </c>
      <c r="Q46" s="1">
        <v>0</v>
      </c>
      <c r="R46">
        <f t="shared" si="7"/>
        <v>4.644859790802002</v>
      </c>
      <c r="S46" s="1">
        <v>31.447437286376953</v>
      </c>
      <c r="T46" s="1">
        <v>30.650972366333008</v>
      </c>
      <c r="U46" s="1">
        <v>31.529420852661133</v>
      </c>
      <c r="V46" s="1">
        <v>500.14324951171875</v>
      </c>
      <c r="W46" s="1">
        <v>498.83148193359375</v>
      </c>
      <c r="X46" s="1">
        <v>26.712612152099609</v>
      </c>
      <c r="Y46" s="1">
        <v>26.984668731689453</v>
      </c>
      <c r="Z46" s="1">
        <v>57.033260345458984</v>
      </c>
      <c r="AA46" s="1">
        <v>57.614120483398438</v>
      </c>
      <c r="AB46" s="1">
        <v>500.00701904296875</v>
      </c>
      <c r="AC46" s="1">
        <v>114.41951751708984</v>
      </c>
      <c r="AD46" s="1">
        <v>4.9504350870847702E-2</v>
      </c>
      <c r="AE46" s="1">
        <v>98.805824279785156</v>
      </c>
      <c r="AF46" s="1">
        <v>-2.1248643398284912</v>
      </c>
      <c r="AG46" s="1">
        <v>0.21147176623344421</v>
      </c>
      <c r="AH46" s="1">
        <v>0.10250245034694672</v>
      </c>
      <c r="AI46" s="1">
        <v>4.0726978331804276E-3</v>
      </c>
      <c r="AJ46" s="1">
        <v>8.0076299607753754E-2</v>
      </c>
      <c r="AK46" s="1">
        <v>5.0021316856145859E-3</v>
      </c>
      <c r="AL46" s="1">
        <v>0.75</v>
      </c>
      <c r="AM46" s="1">
        <v>-1.355140209197998</v>
      </c>
      <c r="AN46" s="1">
        <v>7.355140209197998</v>
      </c>
      <c r="AO46" s="1">
        <v>1</v>
      </c>
      <c r="AP46" s="1">
        <v>0</v>
      </c>
      <c r="AQ46" s="1">
        <v>0.15999999642372131</v>
      </c>
      <c r="AR46" s="1">
        <v>111115</v>
      </c>
      <c r="AS46">
        <f t="shared" si="8"/>
        <v>2.5000350952148436</v>
      </c>
      <c r="AT46">
        <f t="shared" si="9"/>
        <v>6.9901364860526223E-4</v>
      </c>
      <c r="AU46">
        <f t="shared" si="10"/>
        <v>303.80097236633299</v>
      </c>
      <c r="AV46">
        <f t="shared" si="11"/>
        <v>304.59743728637693</v>
      </c>
      <c r="AW46">
        <f t="shared" si="12"/>
        <v>18.307122393538293</v>
      </c>
      <c r="AX46">
        <f t="shared" si="13"/>
        <v>-1.0887842799766798E-2</v>
      </c>
      <c r="AY46">
        <f t="shared" si="14"/>
        <v>4.4223730514733122</v>
      </c>
      <c r="AZ46">
        <f t="shared" si="15"/>
        <v>44.758222338701678</v>
      </c>
      <c r="BA46">
        <f t="shared" si="16"/>
        <v>17.773553607012225</v>
      </c>
      <c r="BB46">
        <f t="shared" si="17"/>
        <v>31.04920482635498</v>
      </c>
      <c r="BC46">
        <f t="shared" si="18"/>
        <v>4.5240506343786082</v>
      </c>
      <c r="BD46">
        <f t="shared" si="19"/>
        <v>3.7918079495091524E-2</v>
      </c>
      <c r="BE46">
        <f t="shared" si="20"/>
        <v>2.6662424369515212</v>
      </c>
      <c r="BF46">
        <f t="shared" si="21"/>
        <v>1.857808197427087</v>
      </c>
      <c r="BG46">
        <f t="shared" si="22"/>
        <v>2.372664280251665E-2</v>
      </c>
      <c r="BH46">
        <f t="shared" si="23"/>
        <v>35.828898389555448</v>
      </c>
      <c r="BI46">
        <f t="shared" si="24"/>
        <v>0.72693747009185716</v>
      </c>
      <c r="BJ46">
        <f t="shared" si="25"/>
        <v>59.148632223983334</v>
      </c>
      <c r="BK46">
        <f t="shared" si="26"/>
        <v>497.97967017074245</v>
      </c>
      <c r="BL46">
        <f t="shared" si="27"/>
        <v>3.4810925242248236E-3</v>
      </c>
    </row>
    <row r="47" spans="1:64" x14ac:dyDescent="0.2">
      <c r="A47" s="1">
        <v>46</v>
      </c>
      <c r="B47" s="1" t="s">
        <v>177</v>
      </c>
      <c r="C47" s="1" t="s">
        <v>89</v>
      </c>
      <c r="D47" s="1" t="s">
        <v>178</v>
      </c>
      <c r="E47" s="1" t="s">
        <v>179</v>
      </c>
      <c r="F47" s="1" t="s">
        <v>85</v>
      </c>
      <c r="G47" s="1">
        <v>8625.5000389041379</v>
      </c>
      <c r="H47" s="1">
        <v>0</v>
      </c>
      <c r="I47">
        <f t="shared" si="0"/>
        <v>1.2062123815223909</v>
      </c>
      <c r="J47">
        <f t="shared" si="1"/>
        <v>2.2462902176282957E-2</v>
      </c>
      <c r="K47">
        <f t="shared" si="2"/>
        <v>399.74489994418894</v>
      </c>
      <c r="L47">
        <f t="shared" si="3"/>
        <v>0.41448743453747572</v>
      </c>
      <c r="M47">
        <f t="shared" si="4"/>
        <v>1.7666503451423994</v>
      </c>
      <c r="N47">
        <f t="shared" si="5"/>
        <v>30.562076568603516</v>
      </c>
      <c r="O47" s="1">
        <v>2</v>
      </c>
      <c r="P47">
        <f t="shared" si="6"/>
        <v>4.644859790802002</v>
      </c>
      <c r="Q47" s="1">
        <v>0</v>
      </c>
      <c r="R47">
        <f t="shared" si="7"/>
        <v>4.644859790802002</v>
      </c>
      <c r="S47" s="1">
        <v>31.270620346069336</v>
      </c>
      <c r="T47" s="1">
        <v>30.562076568603516</v>
      </c>
      <c r="U47" s="1">
        <v>31.355226516723633</v>
      </c>
      <c r="V47" s="1">
        <v>499.90972900390625</v>
      </c>
      <c r="W47" s="1">
        <v>499.34445190429688</v>
      </c>
      <c r="X47" s="1">
        <v>26.491880416870117</v>
      </c>
      <c r="Y47" s="1">
        <v>26.653257369995117</v>
      </c>
      <c r="Z47" s="1">
        <v>57.129302978515625</v>
      </c>
      <c r="AA47" s="1">
        <v>57.477310180664062</v>
      </c>
      <c r="AB47" s="1">
        <v>499.99703979492188</v>
      </c>
      <c r="AC47" s="1">
        <v>113.87047576904297</v>
      </c>
      <c r="AD47" s="1">
        <v>3.5916406661272049E-2</v>
      </c>
      <c r="AE47" s="1">
        <v>98.798408508300781</v>
      </c>
      <c r="AF47" s="1">
        <v>-2.0757324695587158</v>
      </c>
      <c r="AG47" s="1">
        <v>0.21760255098342896</v>
      </c>
      <c r="AH47" s="1">
        <v>2.5383397936820984E-2</v>
      </c>
      <c r="AI47" s="1">
        <v>2.0848398562520742E-3</v>
      </c>
      <c r="AJ47" s="1">
        <v>3.3127617090940475E-2</v>
      </c>
      <c r="AK47" s="1">
        <v>2.6580418925732374E-3</v>
      </c>
      <c r="AL47" s="1">
        <v>0.75</v>
      </c>
      <c r="AM47" s="1">
        <v>-1.355140209197998</v>
      </c>
      <c r="AN47" s="1">
        <v>7.355140209197998</v>
      </c>
      <c r="AO47" s="1">
        <v>1</v>
      </c>
      <c r="AP47" s="1">
        <v>0</v>
      </c>
      <c r="AQ47" s="1">
        <v>0.15999999642372131</v>
      </c>
      <c r="AR47" s="1">
        <v>111115</v>
      </c>
      <c r="AS47">
        <f t="shared" si="8"/>
        <v>2.4999851989746094</v>
      </c>
      <c r="AT47">
        <f t="shared" si="9"/>
        <v>4.1448743453747572E-4</v>
      </c>
      <c r="AU47">
        <f t="shared" si="10"/>
        <v>303.71207656860349</v>
      </c>
      <c r="AV47">
        <f t="shared" si="11"/>
        <v>304.42062034606931</v>
      </c>
      <c r="AW47">
        <f t="shared" si="12"/>
        <v>18.219275715814319</v>
      </c>
      <c r="AX47">
        <f t="shared" si="13"/>
        <v>3.2474028117844257E-2</v>
      </c>
      <c r="AY47">
        <f t="shared" si="14"/>
        <v>4.3999497548600557</v>
      </c>
      <c r="AZ47">
        <f t="shared" si="15"/>
        <v>44.534621774705847</v>
      </c>
      <c r="BA47">
        <f t="shared" si="16"/>
        <v>17.88136440471073</v>
      </c>
      <c r="BB47">
        <f t="shared" si="17"/>
        <v>30.916348457336426</v>
      </c>
      <c r="BC47">
        <f t="shared" si="18"/>
        <v>4.4899054523404294</v>
      </c>
      <c r="BD47">
        <f t="shared" si="19"/>
        <v>2.2354792665247782E-2</v>
      </c>
      <c r="BE47">
        <f t="shared" si="20"/>
        <v>2.6332994097176563</v>
      </c>
      <c r="BF47">
        <f t="shared" si="21"/>
        <v>1.8566060426227731</v>
      </c>
      <c r="BG47">
        <f t="shared" si="22"/>
        <v>1.3981418325194466E-2</v>
      </c>
      <c r="BH47">
        <f t="shared" si="23"/>
        <v>39.494159923795799</v>
      </c>
      <c r="BI47">
        <f t="shared" si="24"/>
        <v>0.8005393840258449</v>
      </c>
      <c r="BJ47">
        <f t="shared" si="25"/>
        <v>58.566870719755947</v>
      </c>
      <c r="BK47">
        <f t="shared" si="26"/>
        <v>498.99387367623501</v>
      </c>
      <c r="BL47">
        <f t="shared" si="27"/>
        <v>1.415730499629885E-3</v>
      </c>
    </row>
    <row r="48" spans="1:64" x14ac:dyDescent="0.2">
      <c r="A48" s="1">
        <v>47</v>
      </c>
      <c r="B48" s="1" t="s">
        <v>180</v>
      </c>
      <c r="C48" s="1" t="s">
        <v>82</v>
      </c>
      <c r="D48" s="1" t="s">
        <v>181</v>
      </c>
      <c r="E48" s="1" t="s">
        <v>179</v>
      </c>
      <c r="F48" s="1" t="s">
        <v>85</v>
      </c>
      <c r="G48" s="1">
        <v>8842.5000389041379</v>
      </c>
      <c r="H48" s="1">
        <v>0</v>
      </c>
      <c r="I48">
        <f t="shared" si="0"/>
        <v>1.76767738584264</v>
      </c>
      <c r="J48">
        <f t="shared" si="1"/>
        <v>2.4459016650268419E-2</v>
      </c>
      <c r="K48">
        <f t="shared" si="2"/>
        <v>370.0875543172458</v>
      </c>
      <c r="L48">
        <f t="shared" si="3"/>
        <v>0.45358229062329702</v>
      </c>
      <c r="M48">
        <f t="shared" si="4"/>
        <v>1.7762102159875885</v>
      </c>
      <c r="N48">
        <f t="shared" si="5"/>
        <v>30.588874816894531</v>
      </c>
      <c r="O48" s="1">
        <v>2</v>
      </c>
      <c r="P48">
        <f t="shared" si="6"/>
        <v>4.644859790802002</v>
      </c>
      <c r="Q48" s="1">
        <v>0</v>
      </c>
      <c r="R48">
        <f t="shared" si="7"/>
        <v>4.644859790802002</v>
      </c>
      <c r="S48" s="1">
        <v>31.287467956542969</v>
      </c>
      <c r="T48" s="1">
        <v>30.588874816894531</v>
      </c>
      <c r="U48" s="1">
        <v>31.356416702270508</v>
      </c>
      <c r="V48" s="1">
        <v>499.99472045898438</v>
      </c>
      <c r="W48" s="1">
        <v>499.19708251953125</v>
      </c>
      <c r="X48" s="1">
        <v>26.448476791381836</v>
      </c>
      <c r="Y48" s="1">
        <v>26.625078201293945</v>
      </c>
      <c r="Z48" s="1">
        <v>56.980476379394531</v>
      </c>
      <c r="AA48" s="1">
        <v>57.360950469970703</v>
      </c>
      <c r="AB48" s="1">
        <v>500.00238037109375</v>
      </c>
      <c r="AC48" s="1">
        <v>113.90174102783203</v>
      </c>
      <c r="AD48" s="1">
        <v>9.1349251568317413E-2</v>
      </c>
      <c r="AE48" s="1">
        <v>98.797409057617188</v>
      </c>
      <c r="AF48" s="1">
        <v>-2.0075194835662842</v>
      </c>
      <c r="AG48" s="1">
        <v>0.22217799723148346</v>
      </c>
      <c r="AH48" s="1">
        <v>0.12968805432319641</v>
      </c>
      <c r="AI48" s="1">
        <v>1.2331237085163593E-3</v>
      </c>
      <c r="AJ48" s="1">
        <v>0.12149690836668015</v>
      </c>
      <c r="AK48" s="1">
        <v>1.777515048161149E-3</v>
      </c>
      <c r="AL48" s="1">
        <v>0.75</v>
      </c>
      <c r="AM48" s="1">
        <v>-1.355140209197998</v>
      </c>
      <c r="AN48" s="1">
        <v>7.355140209197998</v>
      </c>
      <c r="AO48" s="1">
        <v>1</v>
      </c>
      <c r="AP48" s="1">
        <v>0</v>
      </c>
      <c r="AQ48" s="1">
        <v>0.15999999642372131</v>
      </c>
      <c r="AR48" s="1">
        <v>111115</v>
      </c>
      <c r="AS48">
        <f t="shared" si="8"/>
        <v>2.5000119018554683</v>
      </c>
      <c r="AT48">
        <f t="shared" si="9"/>
        <v>4.5358229062329703E-4</v>
      </c>
      <c r="AU48">
        <f t="shared" si="10"/>
        <v>303.73887481689451</v>
      </c>
      <c r="AV48">
        <f t="shared" si="11"/>
        <v>304.43746795654295</v>
      </c>
      <c r="AW48">
        <f t="shared" si="12"/>
        <v>18.224278157108756</v>
      </c>
      <c r="AX48">
        <f t="shared" si="13"/>
        <v>2.5472177450734663E-2</v>
      </c>
      <c r="AY48">
        <f t="shared" si="14"/>
        <v>4.406698958231873</v>
      </c>
      <c r="AZ48">
        <f t="shared" si="15"/>
        <v>44.603385860675267</v>
      </c>
      <c r="BA48">
        <f t="shared" si="16"/>
        <v>17.978307659381322</v>
      </c>
      <c r="BB48">
        <f t="shared" si="17"/>
        <v>30.93817138671875</v>
      </c>
      <c r="BC48">
        <f t="shared" si="18"/>
        <v>4.4954986685281186</v>
      </c>
      <c r="BD48">
        <f t="shared" si="19"/>
        <v>2.4330894429411852E-2</v>
      </c>
      <c r="BE48">
        <f t="shared" si="20"/>
        <v>2.6304887422442844</v>
      </c>
      <c r="BF48">
        <f t="shared" si="21"/>
        <v>1.8650099262838342</v>
      </c>
      <c r="BG48">
        <f t="shared" si="22"/>
        <v>1.5218268330701664E-2</v>
      </c>
      <c r="BH48">
        <f t="shared" si="23"/>
        <v>36.563691491014055</v>
      </c>
      <c r="BI48">
        <f t="shared" si="24"/>
        <v>0.74136561946506574</v>
      </c>
      <c r="BJ48">
        <f t="shared" si="25"/>
        <v>58.423371420020857</v>
      </c>
      <c r="BK48">
        <f t="shared" si="26"/>
        <v>498.68331793279106</v>
      </c>
      <c r="BL48">
        <f t="shared" si="27"/>
        <v>2.0709269540428975E-3</v>
      </c>
    </row>
    <row r="49" spans="1:64" x14ac:dyDescent="0.2">
      <c r="A49" s="1">
        <v>48</v>
      </c>
      <c r="B49" s="1" t="s">
        <v>182</v>
      </c>
      <c r="C49" s="1" t="s">
        <v>92</v>
      </c>
      <c r="D49" s="1" t="s">
        <v>183</v>
      </c>
      <c r="E49" s="1" t="s">
        <v>179</v>
      </c>
      <c r="F49" s="1" t="s">
        <v>85</v>
      </c>
      <c r="G49" s="1">
        <v>8964.0000389385968</v>
      </c>
      <c r="H49" s="1">
        <v>0</v>
      </c>
      <c r="I49">
        <f t="shared" si="0"/>
        <v>2.6749652561533912</v>
      </c>
      <c r="J49">
        <f t="shared" si="1"/>
        <v>4.280069866979562E-2</v>
      </c>
      <c r="K49">
        <f t="shared" si="2"/>
        <v>384.74969473511277</v>
      </c>
      <c r="L49">
        <f t="shared" si="3"/>
        <v>0.8003153937808366</v>
      </c>
      <c r="M49">
        <f t="shared" si="4"/>
        <v>1.7973834390968761</v>
      </c>
      <c r="N49">
        <f t="shared" si="5"/>
        <v>30.750209808349609</v>
      </c>
      <c r="O49" s="1">
        <v>2</v>
      </c>
      <c r="P49">
        <f t="shared" si="6"/>
        <v>4.644859790802002</v>
      </c>
      <c r="Q49" s="1">
        <v>0</v>
      </c>
      <c r="R49">
        <f t="shared" si="7"/>
        <v>4.644859790802002</v>
      </c>
      <c r="S49" s="1">
        <v>31.433713912963867</v>
      </c>
      <c r="T49" s="1">
        <v>30.750209808349609</v>
      </c>
      <c r="U49" s="1">
        <v>31.491796493530273</v>
      </c>
      <c r="V49" s="1">
        <v>500.0875244140625</v>
      </c>
      <c r="W49" s="1">
        <v>498.85784912109375</v>
      </c>
      <c r="X49" s="1">
        <v>26.513128280639648</v>
      </c>
      <c r="Y49" s="1">
        <v>26.824665069580078</v>
      </c>
      <c r="Z49" s="1">
        <v>56.645236968994141</v>
      </c>
      <c r="AA49" s="1">
        <v>57.310832977294922</v>
      </c>
      <c r="AB49" s="1">
        <v>500.00335693359375</v>
      </c>
      <c r="AC49" s="1">
        <v>113.87899780273438</v>
      </c>
      <c r="AD49" s="1">
        <v>6.0408942401409149E-2</v>
      </c>
      <c r="AE49" s="1">
        <v>98.79486083984375</v>
      </c>
      <c r="AF49" s="1">
        <v>-2.0741865634918213</v>
      </c>
      <c r="AG49" s="1">
        <v>0.22051192820072174</v>
      </c>
      <c r="AH49" s="1">
        <v>8.5045702755451202E-2</v>
      </c>
      <c r="AI49" s="1">
        <v>3.0276163015514612E-3</v>
      </c>
      <c r="AJ49" s="1">
        <v>6.6331200301647186E-2</v>
      </c>
      <c r="AK49" s="1">
        <v>3.0281040817499161E-3</v>
      </c>
      <c r="AL49" s="1">
        <v>0.75</v>
      </c>
      <c r="AM49" s="1">
        <v>-1.355140209197998</v>
      </c>
      <c r="AN49" s="1">
        <v>7.355140209197998</v>
      </c>
      <c r="AO49" s="1">
        <v>1</v>
      </c>
      <c r="AP49" s="1">
        <v>0</v>
      </c>
      <c r="AQ49" s="1">
        <v>0.15999999642372131</v>
      </c>
      <c r="AR49" s="1">
        <v>111115</v>
      </c>
      <c r="AS49">
        <f t="shared" si="8"/>
        <v>2.5000167846679684</v>
      </c>
      <c r="AT49">
        <f t="shared" si="9"/>
        <v>8.0031539378083662E-4</v>
      </c>
      <c r="AU49">
        <f t="shared" si="10"/>
        <v>303.90020980834959</v>
      </c>
      <c r="AV49">
        <f t="shared" si="11"/>
        <v>304.58371391296384</v>
      </c>
      <c r="AW49">
        <f t="shared" si="12"/>
        <v>18.220639241174467</v>
      </c>
      <c r="AX49">
        <f t="shared" si="13"/>
        <v>-3.3441486752971802E-2</v>
      </c>
      <c r="AY49">
        <f t="shared" si="14"/>
        <v>4.4475224917214575</v>
      </c>
      <c r="AZ49">
        <f t="shared" si="15"/>
        <v>45.017751469191616</v>
      </c>
      <c r="BA49">
        <f t="shared" si="16"/>
        <v>18.193086399611538</v>
      </c>
      <c r="BB49">
        <f t="shared" si="17"/>
        <v>31.091961860656738</v>
      </c>
      <c r="BC49">
        <f t="shared" si="18"/>
        <v>4.5350875446706622</v>
      </c>
      <c r="BD49">
        <f t="shared" si="19"/>
        <v>4.2409906757553475E-2</v>
      </c>
      <c r="BE49">
        <f t="shared" si="20"/>
        <v>2.6501390526245814</v>
      </c>
      <c r="BF49">
        <f t="shared" si="21"/>
        <v>1.8849484920460808</v>
      </c>
      <c r="BG49">
        <f t="shared" si="22"/>
        <v>2.6541027082197459E-2</v>
      </c>
      <c r="BH49">
        <f t="shared" si="23"/>
        <v>38.01129254952783</v>
      </c>
      <c r="BI49">
        <f t="shared" si="24"/>
        <v>0.7712611827457041</v>
      </c>
      <c r="BJ49">
        <f t="shared" si="25"/>
        <v>58.463823824084336</v>
      </c>
      <c r="BK49">
        <f t="shared" si="26"/>
        <v>498.08038688144592</v>
      </c>
      <c r="BL49">
        <f t="shared" si="27"/>
        <v>3.1398284612343596E-3</v>
      </c>
    </row>
    <row r="50" spans="1:64" x14ac:dyDescent="0.2">
      <c r="A50" s="1">
        <v>49</v>
      </c>
      <c r="B50" s="1" t="s">
        <v>184</v>
      </c>
      <c r="C50" s="1" t="s">
        <v>89</v>
      </c>
      <c r="D50" s="1" t="s">
        <v>185</v>
      </c>
      <c r="E50" s="1" t="s">
        <v>179</v>
      </c>
      <c r="F50" s="1" t="s">
        <v>85</v>
      </c>
      <c r="G50" s="1">
        <v>9134.0000389385968</v>
      </c>
      <c r="H50" s="1">
        <v>0</v>
      </c>
      <c r="I50">
        <f t="shared" si="0"/>
        <v>1.2339575621728083</v>
      </c>
      <c r="J50">
        <f t="shared" si="1"/>
        <v>3.0473536166872137E-2</v>
      </c>
      <c r="K50">
        <f t="shared" si="2"/>
        <v>420.88715430310179</v>
      </c>
      <c r="L50">
        <f t="shared" si="3"/>
        <v>0.54915847103358761</v>
      </c>
      <c r="M50">
        <f t="shared" si="4"/>
        <v>1.728510178592181</v>
      </c>
      <c r="N50">
        <f t="shared" si="5"/>
        <v>30.421764373779297</v>
      </c>
      <c r="O50" s="1">
        <v>2</v>
      </c>
      <c r="P50">
        <f t="shared" si="6"/>
        <v>4.644859790802002</v>
      </c>
      <c r="Q50" s="1">
        <v>0</v>
      </c>
      <c r="R50">
        <f t="shared" si="7"/>
        <v>4.644859790802002</v>
      </c>
      <c r="S50" s="1">
        <v>31.183979034423828</v>
      </c>
      <c r="T50" s="1">
        <v>30.421764373779297</v>
      </c>
      <c r="U50" s="1">
        <v>31.293935775756836</v>
      </c>
      <c r="V50" s="1">
        <v>499.98455810546875</v>
      </c>
      <c r="W50" s="1">
        <v>499.38125610351562</v>
      </c>
      <c r="X50" s="1">
        <v>26.470849990844727</v>
      </c>
      <c r="Y50" s="1">
        <v>26.684659957885742</v>
      </c>
      <c r="Z50" s="1">
        <v>57.362838745117188</v>
      </c>
      <c r="AA50" s="1">
        <v>57.826168060302734</v>
      </c>
      <c r="AB50" s="1">
        <v>499.98077392578125</v>
      </c>
      <c r="AC50" s="1">
        <v>114.57907867431641</v>
      </c>
      <c r="AD50" s="1">
        <v>0.17062558233737946</v>
      </c>
      <c r="AE50" s="1">
        <v>98.792655944824219</v>
      </c>
      <c r="AF50" s="1">
        <v>-1.9877989292144775</v>
      </c>
      <c r="AG50" s="1">
        <v>0.21709625422954559</v>
      </c>
      <c r="AH50" s="1">
        <v>0.1414579451084137</v>
      </c>
      <c r="AI50" s="1">
        <v>3.9153937250375748E-3</v>
      </c>
      <c r="AJ50" s="1">
        <v>0.15716443955898285</v>
      </c>
      <c r="AK50" s="1">
        <v>3.1405147165060043E-3</v>
      </c>
      <c r="AL50" s="1">
        <v>0.75</v>
      </c>
      <c r="AM50" s="1">
        <v>-1.355140209197998</v>
      </c>
      <c r="AN50" s="1">
        <v>7.355140209197998</v>
      </c>
      <c r="AO50" s="1">
        <v>1</v>
      </c>
      <c r="AP50" s="1">
        <v>0</v>
      </c>
      <c r="AQ50" s="1">
        <v>0.15999999642372131</v>
      </c>
      <c r="AR50" s="1">
        <v>111115</v>
      </c>
      <c r="AS50">
        <f t="shared" si="8"/>
        <v>2.499903869628906</v>
      </c>
      <c r="AT50">
        <f t="shared" si="9"/>
        <v>5.4915847103358757E-4</v>
      </c>
      <c r="AU50">
        <f t="shared" si="10"/>
        <v>303.57176437377927</v>
      </c>
      <c r="AV50">
        <f t="shared" si="11"/>
        <v>304.33397903442381</v>
      </c>
      <c r="AW50">
        <f t="shared" si="12"/>
        <v>18.332652178123908</v>
      </c>
      <c r="AX50">
        <f t="shared" si="13"/>
        <v>1.271850234216363E-2</v>
      </c>
      <c r="AY50">
        <f t="shared" si="14"/>
        <v>4.3647586088162145</v>
      </c>
      <c r="AZ50">
        <f t="shared" si="15"/>
        <v>44.181002798972585</v>
      </c>
      <c r="BA50">
        <f t="shared" si="16"/>
        <v>17.496342841086843</v>
      </c>
      <c r="BB50">
        <f t="shared" si="17"/>
        <v>30.802871704101562</v>
      </c>
      <c r="BC50">
        <f t="shared" si="18"/>
        <v>4.4609189658231143</v>
      </c>
      <c r="BD50">
        <f t="shared" si="19"/>
        <v>3.0274911525254179E-2</v>
      </c>
      <c r="BE50">
        <f t="shared" si="20"/>
        <v>2.6362484302240334</v>
      </c>
      <c r="BF50">
        <f t="shared" si="21"/>
        <v>1.8246705355990809</v>
      </c>
      <c r="BG50">
        <f t="shared" si="22"/>
        <v>1.8939565198829698E-2</v>
      </c>
      <c r="BH50">
        <f t="shared" si="23"/>
        <v>41.58055982666248</v>
      </c>
      <c r="BI50">
        <f t="shared" si="24"/>
        <v>0.84281728470773243</v>
      </c>
      <c r="BJ50">
        <f t="shared" si="25"/>
        <v>59.211356227999488</v>
      </c>
      <c r="BK50">
        <f t="shared" si="26"/>
        <v>499.02261390892625</v>
      </c>
      <c r="BL50">
        <f t="shared" si="27"/>
        <v>1.4641480916410437E-3</v>
      </c>
    </row>
    <row r="51" spans="1:64" x14ac:dyDescent="0.2">
      <c r="A51" s="1">
        <v>50</v>
      </c>
      <c r="B51" s="1" t="s">
        <v>186</v>
      </c>
      <c r="C51" s="1" t="s">
        <v>82</v>
      </c>
      <c r="D51" s="1" t="s">
        <v>187</v>
      </c>
      <c r="E51" s="1" t="s">
        <v>179</v>
      </c>
      <c r="F51" s="1" t="s">
        <v>85</v>
      </c>
      <c r="G51" s="1">
        <v>9295.0000389385968</v>
      </c>
      <c r="H51" s="1">
        <v>0</v>
      </c>
      <c r="I51">
        <f t="shared" si="0"/>
        <v>1.6706175986218408</v>
      </c>
      <c r="J51">
        <f t="shared" si="1"/>
        <v>2.5859362254827337E-2</v>
      </c>
      <c r="K51">
        <f t="shared" si="2"/>
        <v>382.84007796645102</v>
      </c>
      <c r="L51">
        <f t="shared" si="3"/>
        <v>0.45907129092924692</v>
      </c>
      <c r="M51">
        <f t="shared" si="4"/>
        <v>1.7015375859584818</v>
      </c>
      <c r="N51">
        <f t="shared" si="5"/>
        <v>30.265697479248047</v>
      </c>
      <c r="O51" s="1">
        <v>2</v>
      </c>
      <c r="P51">
        <f t="shared" si="6"/>
        <v>4.644859790802002</v>
      </c>
      <c r="Q51" s="1">
        <v>0</v>
      </c>
      <c r="R51">
        <f t="shared" si="7"/>
        <v>4.644859790802002</v>
      </c>
      <c r="S51" s="1">
        <v>31.007600784301758</v>
      </c>
      <c r="T51" s="1">
        <v>30.265697479248047</v>
      </c>
      <c r="U51" s="1">
        <v>31.123590469360352</v>
      </c>
      <c r="V51" s="1">
        <v>500.04690551757812</v>
      </c>
      <c r="W51" s="1">
        <v>499.28695678710938</v>
      </c>
      <c r="X51" s="1">
        <v>26.38591194152832</v>
      </c>
      <c r="Y51" s="1">
        <v>26.564666748046875</v>
      </c>
      <c r="Z51" s="1">
        <v>57.755695343017578</v>
      </c>
      <c r="AA51" s="1">
        <v>58.14697265625</v>
      </c>
      <c r="AB51" s="1">
        <v>499.9879150390625</v>
      </c>
      <c r="AC51" s="1">
        <v>114.55481719970703</v>
      </c>
      <c r="AD51" s="1">
        <v>6.2096826732158661E-2</v>
      </c>
      <c r="AE51" s="1">
        <v>98.791633605957031</v>
      </c>
      <c r="AF51" s="1">
        <v>-2.1041014194488525</v>
      </c>
      <c r="AG51" s="1">
        <v>0.21407128870487213</v>
      </c>
      <c r="AH51" s="1">
        <v>8.2710325717926025E-2</v>
      </c>
      <c r="AI51" s="1">
        <v>3.2171139027923346E-3</v>
      </c>
      <c r="AJ51" s="1">
        <v>6.6197112202644348E-2</v>
      </c>
      <c r="AK51" s="1">
        <v>3.209488932043314E-3</v>
      </c>
      <c r="AL51" s="1">
        <v>0.75</v>
      </c>
      <c r="AM51" s="1">
        <v>-1.355140209197998</v>
      </c>
      <c r="AN51" s="1">
        <v>7.355140209197998</v>
      </c>
      <c r="AO51" s="1">
        <v>1</v>
      </c>
      <c r="AP51" s="1">
        <v>0</v>
      </c>
      <c r="AQ51" s="1">
        <v>0.15999999642372131</v>
      </c>
      <c r="AR51" s="1">
        <v>111115</v>
      </c>
      <c r="AS51">
        <f t="shared" si="8"/>
        <v>2.4999395751953122</v>
      </c>
      <c r="AT51">
        <f t="shared" si="9"/>
        <v>4.5907129092924692E-4</v>
      </c>
      <c r="AU51">
        <f t="shared" si="10"/>
        <v>303.41569747924802</v>
      </c>
      <c r="AV51">
        <f t="shared" si="11"/>
        <v>304.15760078430174</v>
      </c>
      <c r="AW51">
        <f t="shared" si="12"/>
        <v>18.328770342273174</v>
      </c>
      <c r="AX51">
        <f t="shared" si="13"/>
        <v>2.6849522233802579E-2</v>
      </c>
      <c r="AY51">
        <f t="shared" si="14"/>
        <v>4.3259044101958786</v>
      </c>
      <c r="AZ51">
        <f t="shared" si="15"/>
        <v>43.788165579388007</v>
      </c>
      <c r="BA51">
        <f t="shared" si="16"/>
        <v>17.223498831341132</v>
      </c>
      <c r="BB51">
        <f t="shared" si="17"/>
        <v>30.636649131774902</v>
      </c>
      <c r="BC51">
        <f t="shared" si="18"/>
        <v>4.4187534092412646</v>
      </c>
      <c r="BD51">
        <f t="shared" si="19"/>
        <v>2.5716192307263963E-2</v>
      </c>
      <c r="BE51">
        <f t="shared" si="20"/>
        <v>2.6243668242373968</v>
      </c>
      <c r="BF51">
        <f t="shared" si="21"/>
        <v>1.7943865850038678</v>
      </c>
      <c r="BG51">
        <f t="shared" si="22"/>
        <v>1.6085422090278426E-2</v>
      </c>
      <c r="BH51">
        <f t="shared" si="23"/>
        <v>37.821396712137656</v>
      </c>
      <c r="BI51">
        <f t="shared" si="24"/>
        <v>0.76677364141457027</v>
      </c>
      <c r="BJ51">
        <f t="shared" si="25"/>
        <v>59.457962380678161</v>
      </c>
      <c r="BK51">
        <f t="shared" si="26"/>
        <v>498.80140203202171</v>
      </c>
      <c r="BL51">
        <f t="shared" si="27"/>
        <v>1.9914041525685103E-3</v>
      </c>
    </row>
    <row r="52" spans="1:64" x14ac:dyDescent="0.2">
      <c r="A52" s="1">
        <v>51</v>
      </c>
      <c r="B52" s="1" t="s">
        <v>188</v>
      </c>
      <c r="C52" s="1" t="s">
        <v>92</v>
      </c>
      <c r="D52" s="1" t="s">
        <v>189</v>
      </c>
      <c r="E52" s="1" t="s">
        <v>179</v>
      </c>
      <c r="F52" s="1" t="s">
        <v>85</v>
      </c>
      <c r="G52" s="1">
        <v>9605.0000389385968</v>
      </c>
      <c r="H52" s="1">
        <v>0</v>
      </c>
      <c r="I52">
        <f t="shared" si="0"/>
        <v>0.64960499574528774</v>
      </c>
      <c r="J52">
        <f t="shared" si="1"/>
        <v>2.4121791900087536E-2</v>
      </c>
      <c r="K52">
        <f t="shared" si="2"/>
        <v>442.58163584787496</v>
      </c>
      <c r="L52">
        <f t="shared" si="3"/>
        <v>0.43731436415971492</v>
      </c>
      <c r="M52">
        <f t="shared" si="4"/>
        <v>1.7365773006684795</v>
      </c>
      <c r="N52">
        <f t="shared" si="5"/>
        <v>30.406925201416016</v>
      </c>
      <c r="O52" s="1">
        <v>2</v>
      </c>
      <c r="P52">
        <f t="shared" si="6"/>
        <v>4.644859790802002</v>
      </c>
      <c r="Q52" s="1">
        <v>0</v>
      </c>
      <c r="R52">
        <f t="shared" si="7"/>
        <v>4.644859790802002</v>
      </c>
      <c r="S52" s="1">
        <v>31.116567611694336</v>
      </c>
      <c r="T52" s="1">
        <v>30.406925201416016</v>
      </c>
      <c r="U52" s="1">
        <v>31.197578430175781</v>
      </c>
      <c r="V52" s="1">
        <v>499.93435668945312</v>
      </c>
      <c r="W52" s="1">
        <v>499.58712768554688</v>
      </c>
      <c r="X52" s="1">
        <v>26.397089004516602</v>
      </c>
      <c r="Y52" s="1">
        <v>26.567365646362305</v>
      </c>
      <c r="Z52" s="1">
        <v>57.418960571289062</v>
      </c>
      <c r="AA52" s="1">
        <v>57.789348602294922</v>
      </c>
      <c r="AB52" s="1">
        <v>500.0052490234375</v>
      </c>
      <c r="AC52" s="1">
        <v>113.83944702148438</v>
      </c>
      <c r="AD52" s="1">
        <v>5.1926955580711365E-2</v>
      </c>
      <c r="AE52" s="1">
        <v>98.785629272460938</v>
      </c>
      <c r="AF52" s="1">
        <v>-2.0347151756286621</v>
      </c>
      <c r="AG52" s="1">
        <v>0.22126017510890961</v>
      </c>
      <c r="AH52" s="1">
        <v>4.9493338912725449E-2</v>
      </c>
      <c r="AI52" s="1">
        <v>1.5063795726746321E-3</v>
      </c>
      <c r="AJ52" s="1">
        <v>4.6860404312610626E-2</v>
      </c>
      <c r="AK52" s="1">
        <v>2.3606719914823771E-3</v>
      </c>
      <c r="AL52" s="1">
        <v>0.75</v>
      </c>
      <c r="AM52" s="1">
        <v>-1.355140209197998</v>
      </c>
      <c r="AN52" s="1">
        <v>7.355140209197998</v>
      </c>
      <c r="AO52" s="1">
        <v>1</v>
      </c>
      <c r="AP52" s="1">
        <v>0</v>
      </c>
      <c r="AQ52" s="1">
        <v>0.15999999642372131</v>
      </c>
      <c r="AR52" s="1">
        <v>111115</v>
      </c>
      <c r="AS52">
        <f t="shared" si="8"/>
        <v>2.5000262451171875</v>
      </c>
      <c r="AT52">
        <f t="shared" si="9"/>
        <v>4.3731436415971492E-4</v>
      </c>
      <c r="AU52">
        <f t="shared" si="10"/>
        <v>303.55692520141599</v>
      </c>
      <c r="AV52">
        <f t="shared" si="11"/>
        <v>304.26656761169431</v>
      </c>
      <c r="AW52">
        <f t="shared" si="12"/>
        <v>18.214311116315912</v>
      </c>
      <c r="AX52">
        <f t="shared" si="13"/>
        <v>2.8622771319728083E-2</v>
      </c>
      <c r="AY52">
        <f t="shared" si="14"/>
        <v>4.3610512341559406</v>
      </c>
      <c r="AZ52">
        <f t="shared" si="15"/>
        <v>44.146615922521605</v>
      </c>
      <c r="BA52">
        <f t="shared" si="16"/>
        <v>17.5792502761593</v>
      </c>
      <c r="BB52">
        <f t="shared" si="17"/>
        <v>30.761746406555176</v>
      </c>
      <c r="BC52">
        <f t="shared" si="18"/>
        <v>4.4504542445839608</v>
      </c>
      <c r="BD52">
        <f t="shared" si="19"/>
        <v>2.399716925290751E-2</v>
      </c>
      <c r="BE52">
        <f t="shared" si="20"/>
        <v>2.6244739334874612</v>
      </c>
      <c r="BF52">
        <f t="shared" si="21"/>
        <v>1.8259803110964996</v>
      </c>
      <c r="BG52">
        <f t="shared" si="22"/>
        <v>1.5009377781698875E-2</v>
      </c>
      <c r="BH52">
        <f t="shared" si="23"/>
        <v>43.72070540166748</v>
      </c>
      <c r="BI52">
        <f t="shared" si="24"/>
        <v>0.88589479456413722</v>
      </c>
      <c r="BJ52">
        <f t="shared" si="25"/>
        <v>58.933588188024579</v>
      </c>
      <c r="BK52">
        <f t="shared" si="26"/>
        <v>499.39832397913733</v>
      </c>
      <c r="BL52">
        <f t="shared" si="27"/>
        <v>7.6659354799387682E-4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161" workbookViewId="0">
      <selection activeCell="F9" sqref="F9"/>
    </sheetView>
  </sheetViews>
  <sheetFormatPr baseColWidth="10" defaultRowHeight="16" x14ac:dyDescent="0.2"/>
  <cols>
    <col min="2" max="2" width="13.83203125" customWidth="1"/>
    <col min="5" max="5" width="16" bestFit="1" customWidth="1"/>
  </cols>
  <sheetData>
    <row r="1" spans="1:6" x14ac:dyDescent="0.2">
      <c r="A1" t="s">
        <v>194</v>
      </c>
      <c r="C1" t="s">
        <v>193</v>
      </c>
      <c r="D1" t="s">
        <v>195</v>
      </c>
      <c r="E1" t="s">
        <v>196</v>
      </c>
      <c r="F1" t="s">
        <v>197</v>
      </c>
    </row>
    <row r="2" spans="1:6" x14ac:dyDescent="0.2">
      <c r="A2" s="1">
        <v>1</v>
      </c>
      <c r="B2" s="1" t="s">
        <v>81</v>
      </c>
      <c r="C2" s="2">
        <v>1</v>
      </c>
    </row>
    <row r="3" spans="1:6" x14ac:dyDescent="0.2">
      <c r="A3" s="1">
        <v>2</v>
      </c>
      <c r="B3" s="1" t="s">
        <v>86</v>
      </c>
      <c r="C3" s="2">
        <v>2</v>
      </c>
    </row>
    <row r="4" spans="1:6" x14ac:dyDescent="0.2">
      <c r="A4" s="1">
        <v>3</v>
      </c>
      <c r="B4" s="1" t="s">
        <v>88</v>
      </c>
      <c r="C4" s="2">
        <v>3</v>
      </c>
    </row>
    <row r="5" spans="1:6" x14ac:dyDescent="0.2">
      <c r="A5" s="1">
        <v>4</v>
      </c>
      <c r="B5" s="1" t="s">
        <v>91</v>
      </c>
      <c r="C5" s="2">
        <v>4</v>
      </c>
    </row>
    <row r="6" spans="1:6" x14ac:dyDescent="0.2">
      <c r="A6" s="1">
        <v>5</v>
      </c>
      <c r="B6" s="1" t="s">
        <v>94</v>
      </c>
      <c r="C6" s="2">
        <v>5</v>
      </c>
    </row>
    <row r="7" spans="1:6" x14ac:dyDescent="0.2">
      <c r="A7" s="1" t="s">
        <v>13</v>
      </c>
      <c r="B7" s="1" t="s">
        <v>96</v>
      </c>
      <c r="C7" s="2"/>
    </row>
    <row r="8" spans="1:6" x14ac:dyDescent="0.2">
      <c r="A8" s="1">
        <v>6</v>
      </c>
      <c r="B8" s="1" t="s">
        <v>97</v>
      </c>
      <c r="C8" s="2"/>
      <c r="D8">
        <v>6</v>
      </c>
      <c r="E8" t="s">
        <v>198</v>
      </c>
      <c r="F8" t="s">
        <v>199</v>
      </c>
    </row>
    <row r="9" spans="1:6" x14ac:dyDescent="0.2">
      <c r="A9" s="1">
        <v>7</v>
      </c>
      <c r="B9" s="1" t="s">
        <v>98</v>
      </c>
      <c r="C9" s="2">
        <v>7</v>
      </c>
    </row>
    <row r="10" spans="1:6" x14ac:dyDescent="0.2">
      <c r="A10" s="1">
        <v>8</v>
      </c>
      <c r="B10" s="1" t="s">
        <v>100</v>
      </c>
      <c r="C10" s="2">
        <v>8</v>
      </c>
    </row>
    <row r="11" spans="1:6" x14ac:dyDescent="0.2">
      <c r="A11" s="1">
        <v>9</v>
      </c>
      <c r="B11" s="1" t="s">
        <v>103</v>
      </c>
      <c r="C11" s="2">
        <v>9</v>
      </c>
    </row>
    <row r="12" spans="1:6" x14ac:dyDescent="0.2">
      <c r="A12" s="1">
        <v>10</v>
      </c>
      <c r="B12" s="1" t="s">
        <v>105</v>
      </c>
      <c r="C12" s="2">
        <v>10</v>
      </c>
    </row>
    <row r="13" spans="1:6" x14ac:dyDescent="0.2">
      <c r="A13" s="1">
        <v>11</v>
      </c>
      <c r="B13" s="1" t="s">
        <v>106</v>
      </c>
      <c r="C13" s="2">
        <v>11</v>
      </c>
    </row>
    <row r="14" spans="1:6" x14ac:dyDescent="0.2">
      <c r="A14" s="1">
        <v>12</v>
      </c>
      <c r="B14" s="1" t="s">
        <v>108</v>
      </c>
      <c r="C14" s="2">
        <v>12</v>
      </c>
    </row>
    <row r="15" spans="1:6" x14ac:dyDescent="0.2">
      <c r="A15" s="1">
        <v>13</v>
      </c>
      <c r="B15" s="1" t="s">
        <v>109</v>
      </c>
      <c r="C15" s="2">
        <v>13</v>
      </c>
    </row>
    <row r="16" spans="1:6" x14ac:dyDescent="0.2">
      <c r="A16" s="1">
        <v>14</v>
      </c>
      <c r="B16" s="1" t="s">
        <v>111</v>
      </c>
      <c r="C16" s="2">
        <v>14</v>
      </c>
    </row>
    <row r="17" spans="1:3" x14ac:dyDescent="0.2">
      <c r="A17" s="1">
        <v>15</v>
      </c>
      <c r="B17" s="1" t="s">
        <v>113</v>
      </c>
      <c r="C17" s="2">
        <v>15</v>
      </c>
    </row>
    <row r="18" spans="1:3" x14ac:dyDescent="0.2">
      <c r="A18" s="1">
        <v>16</v>
      </c>
      <c r="B18" s="1" t="s">
        <v>116</v>
      </c>
      <c r="C18" s="2">
        <v>16</v>
      </c>
    </row>
    <row r="19" spans="1:3" x14ac:dyDescent="0.2">
      <c r="A19" s="1">
        <v>17</v>
      </c>
      <c r="B19" s="1" t="s">
        <v>118</v>
      </c>
      <c r="C19" s="2">
        <v>17</v>
      </c>
    </row>
    <row r="20" spans="1:3" x14ac:dyDescent="0.2">
      <c r="A20" s="1">
        <v>18</v>
      </c>
      <c r="B20" s="1" t="s">
        <v>120</v>
      </c>
      <c r="C20" s="2">
        <v>18</v>
      </c>
    </row>
    <row r="21" spans="1:3" x14ac:dyDescent="0.2">
      <c r="A21" s="1">
        <v>19</v>
      </c>
      <c r="B21" s="1" t="s">
        <v>122</v>
      </c>
      <c r="C21" s="2">
        <v>19</v>
      </c>
    </row>
    <row r="22" spans="1:3" x14ac:dyDescent="0.2">
      <c r="A22" s="1">
        <v>20</v>
      </c>
      <c r="B22" s="1" t="s">
        <v>124</v>
      </c>
      <c r="C22" s="2">
        <v>20</v>
      </c>
    </row>
    <row r="23" spans="1:3" x14ac:dyDescent="0.2">
      <c r="A23" s="1">
        <v>21</v>
      </c>
      <c r="B23" s="1" t="s">
        <v>126</v>
      </c>
      <c r="C23" s="2">
        <v>21</v>
      </c>
    </row>
    <row r="24" spans="1:3" x14ac:dyDescent="0.2">
      <c r="A24" s="1">
        <v>22</v>
      </c>
      <c r="B24" s="1" t="s">
        <v>129</v>
      </c>
      <c r="C24" s="2">
        <v>22</v>
      </c>
    </row>
    <row r="25" spans="1:3" x14ac:dyDescent="0.2">
      <c r="A25" s="1">
        <v>23</v>
      </c>
      <c r="B25" s="1" t="s">
        <v>130</v>
      </c>
      <c r="C25" s="2">
        <v>23</v>
      </c>
    </row>
    <row r="26" spans="1:3" x14ac:dyDescent="0.2">
      <c r="A26" s="1">
        <v>24</v>
      </c>
      <c r="B26" s="1" t="s">
        <v>132</v>
      </c>
      <c r="C26" s="2">
        <v>24</v>
      </c>
    </row>
    <row r="27" spans="1:3" x14ac:dyDescent="0.2">
      <c r="A27" s="1">
        <v>25</v>
      </c>
      <c r="B27" s="1" t="s">
        <v>134</v>
      </c>
      <c r="C27" s="2">
        <v>25</v>
      </c>
    </row>
    <row r="28" spans="1:3" x14ac:dyDescent="0.2">
      <c r="A28" s="1">
        <v>26</v>
      </c>
      <c r="B28" s="1" t="s">
        <v>136</v>
      </c>
      <c r="C28" s="2">
        <v>26</v>
      </c>
    </row>
    <row r="29" spans="1:3" x14ac:dyDescent="0.2">
      <c r="A29" s="1">
        <v>27</v>
      </c>
      <c r="B29" s="1" t="s">
        <v>138</v>
      </c>
      <c r="C29" s="2">
        <v>27</v>
      </c>
    </row>
    <row r="30" spans="1:3" x14ac:dyDescent="0.2">
      <c r="A30" s="1">
        <v>28</v>
      </c>
      <c r="B30" s="1" t="s">
        <v>140</v>
      </c>
      <c r="C30" s="2">
        <v>28</v>
      </c>
    </row>
    <row r="31" spans="1:3" x14ac:dyDescent="0.2">
      <c r="A31" s="1">
        <v>29</v>
      </c>
      <c r="B31" s="1" t="s">
        <v>142</v>
      </c>
      <c r="C31" s="2">
        <v>29</v>
      </c>
    </row>
    <row r="32" spans="1:3" x14ac:dyDescent="0.2">
      <c r="A32" s="1">
        <v>30</v>
      </c>
      <c r="B32" s="1" t="s">
        <v>144</v>
      </c>
      <c r="C32" s="2">
        <v>30</v>
      </c>
    </row>
    <row r="33" spans="1:3" x14ac:dyDescent="0.2">
      <c r="A33" s="1">
        <v>31</v>
      </c>
      <c r="B33" s="1" t="s">
        <v>146</v>
      </c>
      <c r="C33" s="2">
        <v>31</v>
      </c>
    </row>
    <row r="34" spans="1:3" x14ac:dyDescent="0.2">
      <c r="A34" s="1">
        <v>32</v>
      </c>
      <c r="B34" s="1" t="s">
        <v>148</v>
      </c>
      <c r="C34" s="2">
        <v>32</v>
      </c>
    </row>
    <row r="35" spans="1:3" x14ac:dyDescent="0.2">
      <c r="A35" s="1">
        <v>33</v>
      </c>
      <c r="B35" s="1" t="s">
        <v>150</v>
      </c>
      <c r="C35" s="2">
        <v>33</v>
      </c>
    </row>
    <row r="36" spans="1:3" x14ac:dyDescent="0.2">
      <c r="A36" s="1">
        <v>34</v>
      </c>
      <c r="B36" s="1" t="s">
        <v>153</v>
      </c>
      <c r="C36" s="2">
        <v>34</v>
      </c>
    </row>
    <row r="37" spans="1:3" x14ac:dyDescent="0.2">
      <c r="A37" s="1">
        <v>35</v>
      </c>
      <c r="B37" s="1" t="s">
        <v>155</v>
      </c>
      <c r="C37" s="2">
        <v>35</v>
      </c>
    </row>
    <row r="38" spans="1:3" x14ac:dyDescent="0.2">
      <c r="A38" s="1">
        <v>36</v>
      </c>
      <c r="B38" s="1" t="s">
        <v>157</v>
      </c>
      <c r="C38" s="2">
        <v>36</v>
      </c>
    </row>
    <row r="39" spans="1:3" x14ac:dyDescent="0.2">
      <c r="A39" s="1">
        <v>37</v>
      </c>
      <c r="B39" s="1" t="s">
        <v>159</v>
      </c>
      <c r="C39" s="2">
        <v>37</v>
      </c>
    </row>
    <row r="40" spans="1:3" x14ac:dyDescent="0.2">
      <c r="A40" s="1">
        <v>38</v>
      </c>
      <c r="B40" s="1" t="s">
        <v>161</v>
      </c>
      <c r="C40" s="2">
        <v>38</v>
      </c>
    </row>
    <row r="41" spans="1:3" x14ac:dyDescent="0.2">
      <c r="A41" s="1">
        <v>39</v>
      </c>
      <c r="B41" s="1" t="s">
        <v>163</v>
      </c>
      <c r="C41" s="2">
        <v>39</v>
      </c>
    </row>
    <row r="42" spans="1:3" x14ac:dyDescent="0.2">
      <c r="A42" s="1">
        <v>40</v>
      </c>
      <c r="B42" s="1" t="s">
        <v>166</v>
      </c>
      <c r="C42" s="2">
        <v>40</v>
      </c>
    </row>
    <row r="43" spans="1:3" x14ac:dyDescent="0.2">
      <c r="A43" s="1">
        <v>41</v>
      </c>
      <c r="B43" s="1" t="s">
        <v>168</v>
      </c>
      <c r="C43" s="2">
        <v>41</v>
      </c>
    </row>
    <row r="44" spans="1:3" x14ac:dyDescent="0.2">
      <c r="A44" s="1">
        <v>42</v>
      </c>
      <c r="B44" s="1" t="s">
        <v>169</v>
      </c>
      <c r="C44" s="2">
        <v>42</v>
      </c>
    </row>
    <row r="45" spans="1:3" x14ac:dyDescent="0.2">
      <c r="A45" s="1">
        <v>43</v>
      </c>
      <c r="B45" s="1" t="s">
        <v>171</v>
      </c>
      <c r="C45" s="2">
        <v>43</v>
      </c>
    </row>
    <row r="46" spans="1:3" x14ac:dyDescent="0.2">
      <c r="A46" s="1">
        <v>44</v>
      </c>
      <c r="B46" s="1" t="s">
        <v>173</v>
      </c>
      <c r="C46" s="2">
        <v>44</v>
      </c>
    </row>
    <row r="47" spans="1:3" x14ac:dyDescent="0.2">
      <c r="A47" s="1">
        <v>45</v>
      </c>
      <c r="B47" s="1" t="s">
        <v>175</v>
      </c>
      <c r="C47" s="2">
        <v>45</v>
      </c>
    </row>
    <row r="48" spans="1:3" x14ac:dyDescent="0.2">
      <c r="A48" s="1">
        <v>46</v>
      </c>
      <c r="B48" s="1" t="s">
        <v>177</v>
      </c>
      <c r="C48" s="2">
        <v>46</v>
      </c>
    </row>
    <row r="49" spans="1:3" x14ac:dyDescent="0.2">
      <c r="A49" s="1">
        <v>47</v>
      </c>
      <c r="B49" s="1" t="s">
        <v>180</v>
      </c>
      <c r="C49" s="2">
        <v>47</v>
      </c>
    </row>
    <row r="50" spans="1:3" x14ac:dyDescent="0.2">
      <c r="A50" s="1">
        <v>48</v>
      </c>
      <c r="B50" s="1" t="s">
        <v>182</v>
      </c>
      <c r="C50" s="2">
        <v>48</v>
      </c>
    </row>
    <row r="51" spans="1:3" x14ac:dyDescent="0.2">
      <c r="A51" s="1">
        <v>49</v>
      </c>
      <c r="B51" s="1" t="s">
        <v>184</v>
      </c>
      <c r="C51" s="2">
        <v>49</v>
      </c>
    </row>
    <row r="52" spans="1:3" x14ac:dyDescent="0.2">
      <c r="A52" s="1">
        <v>50</v>
      </c>
      <c r="B52" s="1" t="s">
        <v>186</v>
      </c>
      <c r="C52" s="2">
        <v>50</v>
      </c>
    </row>
    <row r="53" spans="1:3" x14ac:dyDescent="0.2">
      <c r="A53" s="1">
        <v>51</v>
      </c>
      <c r="B53" s="1" t="s">
        <v>188</v>
      </c>
      <c r="C53" s="2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D23C94EC19841AA0B1397A0480555" ma:contentTypeVersion="22" ma:contentTypeDescription="Create a new document." ma:contentTypeScope="" ma:versionID="968eecc0ad968ca66435f9005ce0215d">
  <xsd:schema xmlns:xsd="http://www.w3.org/2001/XMLSchema" xmlns:xs="http://www.w3.org/2001/XMLSchema" xmlns:p="http://schemas.microsoft.com/office/2006/metadata/properties" xmlns:ns2="cdd1536e-0574-492a-b947-039b18ebad02" xmlns:ns3="01379f4c-6986-4fdb-b580-66df199f2fd7" targetNamespace="http://schemas.microsoft.com/office/2006/metadata/properties" ma:root="true" ma:fieldsID="0ade225c3399b34fa1702225250e7413" ns2:_="" ns3:_="">
    <xsd:import namespace="cdd1536e-0574-492a-b947-039b18ebad02"/>
    <xsd:import namespace="01379f4c-6986-4fdb-b580-66df199f2f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TaxCatchAll" minOccurs="0"/>
                <xsd:element ref="ns3:lcf76f155ced4ddcb4097134ff3c332f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536e-0574-492a-b947-039b18ebad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77fbabf-e35e-44c4-91d1-ff1ddbbea9c2}" ma:internalName="TaxCatchAll" ma:showField="CatchAllData" ma:web="cdd1536e-0574-492a-b947-039b18eba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79f4c-6986-4fdb-b580-66df199f2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d1536e-0574-492a-b947-039b18ebad02" xsi:nil="true"/>
    <lcf76f155ced4ddcb4097134ff3c332f xmlns="01379f4c-6986-4fdb-b580-66df199f2f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4AD6CE-7B19-408D-ACE5-467C9E55BEF0}"/>
</file>

<file path=customXml/itemProps2.xml><?xml version="1.0" encoding="utf-8"?>
<ds:datastoreItem xmlns:ds="http://schemas.openxmlformats.org/officeDocument/2006/customXml" ds:itemID="{C7025968-D2F8-4F7F-A26E-22F8FC8B71C7}"/>
</file>

<file path=customXml/itemProps3.xml><?xml version="1.0" encoding="utf-8"?>
<ds:datastoreItem xmlns:ds="http://schemas.openxmlformats.org/officeDocument/2006/customXml" ds:itemID="{8BE964FA-D3C6-480E-BB89-307F63717A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leaf cd survey dec15 morning_</vt:lpstr>
      <vt:lpstr>plant_number_lvl</vt:lpstr>
      <vt:lpstr>cleaned</vt:lpstr>
      <vt:lpstr>removed_data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2023-12-15T21:15:53Z</dcterms:created>
  <dcterms:modified xsi:type="dcterms:W3CDTF">2023-12-18T00:58:42Z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0x010100754D23C94EC19841AA0B1397A0480555</vt:lpwstr>
  </property>
</Properties>
</file>