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LicorMeasurementDataTransfer/"/>
    </mc:Choice>
  </mc:AlternateContent>
  <xr:revisionPtr revIDLastSave="0" documentId="8_{D0090432-0996-ED45-ADFE-F416D093ED12}" xr6:coauthVersionLast="47" xr6:coauthVersionMax="47" xr10:uidLastSave="{00000000-0000-0000-0000-000000000000}"/>
  <bookViews>
    <workbookView xWindow="4300" yWindow="2700" windowWidth="27640" windowHeight="16940"/>
  </bookViews>
  <sheets>
    <sheet name="co2 response morning auto const" sheetId="1" r:id="rId1"/>
  </sheets>
  <calcPr calcId="0"/>
</workbook>
</file>

<file path=xl/calcChain.xml><?xml version="1.0" encoding="utf-8"?>
<calcChain xmlns="http://schemas.openxmlformats.org/spreadsheetml/2006/main">
  <c r="L15" i="1" l="1"/>
  <c r="N15" i="1" s="1"/>
  <c r="AO15" i="1"/>
  <c r="E15" i="1" s="1"/>
  <c r="AQ15" i="1"/>
  <c r="AR15" i="1"/>
  <c r="AS15" i="1"/>
  <c r="AX15" i="1"/>
  <c r="AY15" i="1"/>
  <c r="BB15" i="1" s="1"/>
  <c r="BA15" i="1"/>
  <c r="L16" i="1"/>
  <c r="N16" i="1"/>
  <c r="AO16" i="1"/>
  <c r="AP16" i="1" s="1"/>
  <c r="AQ16" i="1"/>
  <c r="AR16" i="1"/>
  <c r="AS16" i="1"/>
  <c r="AT16" i="1" s="1"/>
  <c r="J16" i="1" s="1"/>
  <c r="AU16" i="1" s="1"/>
  <c r="AX16" i="1"/>
  <c r="AY16" i="1" s="1"/>
  <c r="BB16" i="1" s="1"/>
  <c r="BA16" i="1"/>
  <c r="E17" i="1"/>
  <c r="BG17" i="1" s="1"/>
  <c r="H17" i="1"/>
  <c r="L17" i="1"/>
  <c r="N17" i="1"/>
  <c r="AO17" i="1"/>
  <c r="AP17" i="1"/>
  <c r="AQ17" i="1"/>
  <c r="AR17" i="1"/>
  <c r="AS17" i="1"/>
  <c r="AT17" i="1" s="1"/>
  <c r="J17" i="1" s="1"/>
  <c r="AU17" i="1" s="1"/>
  <c r="AX17" i="1"/>
  <c r="AY17" i="1"/>
  <c r="BB17" i="1" s="1"/>
  <c r="BA17" i="1"/>
  <c r="E18" i="1"/>
  <c r="BG18" i="1" s="1"/>
  <c r="H18" i="1"/>
  <c r="L18" i="1"/>
  <c r="N18" i="1"/>
  <c r="AO18" i="1"/>
  <c r="AP18" i="1"/>
  <c r="AQ18" i="1"/>
  <c r="AR18" i="1"/>
  <c r="AT18" i="1" s="1"/>
  <c r="J18" i="1" s="1"/>
  <c r="AU18" i="1" s="1"/>
  <c r="AS18" i="1"/>
  <c r="AX18" i="1"/>
  <c r="AY18" i="1"/>
  <c r="BB18" i="1" s="1"/>
  <c r="BA18" i="1"/>
  <c r="L19" i="1"/>
  <c r="N19" i="1"/>
  <c r="AO19" i="1"/>
  <c r="E19" i="1" s="1"/>
  <c r="AQ19" i="1"/>
  <c r="AR19" i="1"/>
  <c r="AS19" i="1"/>
  <c r="AX19" i="1"/>
  <c r="AY19" i="1"/>
  <c r="BB19" i="1" s="1"/>
  <c r="BA19" i="1"/>
  <c r="L20" i="1"/>
  <c r="N20" i="1"/>
  <c r="AO20" i="1"/>
  <c r="AP20" i="1" s="1"/>
  <c r="AQ20" i="1"/>
  <c r="AR20" i="1"/>
  <c r="AS20" i="1"/>
  <c r="AX20" i="1"/>
  <c r="AY20" i="1" s="1"/>
  <c r="BB20" i="1" s="1"/>
  <c r="BA20" i="1"/>
  <c r="E21" i="1"/>
  <c r="H21" i="1"/>
  <c r="L21" i="1"/>
  <c r="N21" i="1"/>
  <c r="AO21" i="1"/>
  <c r="AP21" i="1"/>
  <c r="AQ21" i="1"/>
  <c r="AR21" i="1"/>
  <c r="AS21" i="1"/>
  <c r="AT21" i="1" s="1"/>
  <c r="J21" i="1" s="1"/>
  <c r="AU21" i="1" s="1"/>
  <c r="AX21" i="1"/>
  <c r="AY21" i="1"/>
  <c r="BB21" i="1" s="1"/>
  <c r="BA21" i="1"/>
  <c r="BG21" i="1"/>
  <c r="E22" i="1"/>
  <c r="BG22" i="1" s="1"/>
  <c r="H22" i="1"/>
  <c r="L22" i="1"/>
  <c r="N22" i="1"/>
  <c r="AO22" i="1"/>
  <c r="AP22" i="1"/>
  <c r="AQ22" i="1"/>
  <c r="AR22" i="1"/>
  <c r="AT22" i="1" s="1"/>
  <c r="J22" i="1" s="1"/>
  <c r="AU22" i="1" s="1"/>
  <c r="AS22" i="1"/>
  <c r="AX22" i="1"/>
  <c r="AY22" i="1"/>
  <c r="BB22" i="1" s="1"/>
  <c r="BA22" i="1"/>
  <c r="L23" i="1"/>
  <c r="N23" i="1"/>
  <c r="AO23" i="1"/>
  <c r="E23" i="1" s="1"/>
  <c r="AQ23" i="1"/>
  <c r="AR23" i="1"/>
  <c r="AS23" i="1"/>
  <c r="AX23" i="1"/>
  <c r="AY23" i="1"/>
  <c r="BB23" i="1" s="1"/>
  <c r="BA23" i="1"/>
  <c r="L24" i="1"/>
  <c r="N24" i="1"/>
  <c r="AO24" i="1"/>
  <c r="AP24" i="1" s="1"/>
  <c r="AQ24" i="1"/>
  <c r="AR24" i="1"/>
  <c r="AS24" i="1"/>
  <c r="AX24" i="1"/>
  <c r="AY24" i="1" s="1"/>
  <c r="BB24" i="1" s="1"/>
  <c r="BA24" i="1"/>
  <c r="E25" i="1"/>
  <c r="H25" i="1"/>
  <c r="L25" i="1"/>
  <c r="N25" i="1"/>
  <c r="AO25" i="1"/>
  <c r="AP25" i="1"/>
  <c r="AQ25" i="1"/>
  <c r="AR25" i="1"/>
  <c r="AS25" i="1"/>
  <c r="AT25" i="1" s="1"/>
  <c r="J25" i="1" s="1"/>
  <c r="AU25" i="1" s="1"/>
  <c r="AX25" i="1"/>
  <c r="AY25" i="1"/>
  <c r="BB25" i="1" s="1"/>
  <c r="BA25" i="1"/>
  <c r="BG25" i="1"/>
  <c r="E26" i="1"/>
  <c r="H26" i="1"/>
  <c r="L26" i="1"/>
  <c r="N26" i="1" s="1"/>
  <c r="AO26" i="1"/>
  <c r="AP26" i="1"/>
  <c r="AQ26" i="1"/>
  <c r="AR26" i="1"/>
  <c r="AT26" i="1" s="1"/>
  <c r="J26" i="1" s="1"/>
  <c r="AU26" i="1" s="1"/>
  <c r="AS26" i="1"/>
  <c r="AX26" i="1"/>
  <c r="AY26" i="1"/>
  <c r="BB26" i="1" s="1"/>
  <c r="BA26" i="1"/>
  <c r="L27" i="1"/>
  <c r="N27" i="1"/>
  <c r="AO27" i="1"/>
  <c r="E27" i="1" s="1"/>
  <c r="AQ27" i="1"/>
  <c r="AR27" i="1"/>
  <c r="AS27" i="1"/>
  <c r="AX27" i="1"/>
  <c r="AY27" i="1"/>
  <c r="BB27" i="1" s="1"/>
  <c r="BA27" i="1"/>
  <c r="L28" i="1"/>
  <c r="N28" i="1"/>
  <c r="AO28" i="1"/>
  <c r="AP28" i="1" s="1"/>
  <c r="AQ28" i="1"/>
  <c r="AR28" i="1"/>
  <c r="AS28" i="1"/>
  <c r="AT28" i="1" s="1"/>
  <c r="J28" i="1" s="1"/>
  <c r="AU28" i="1" s="1"/>
  <c r="AX28" i="1"/>
  <c r="AY28" i="1" s="1"/>
  <c r="BB28" i="1" s="1"/>
  <c r="BA28" i="1"/>
  <c r="I16" i="1" l="1"/>
  <c r="AV16" i="1"/>
  <c r="AW16" i="1" s="1"/>
  <c r="AZ16" i="1" s="1"/>
  <c r="F16" i="1" s="1"/>
  <c r="BC16" i="1" s="1"/>
  <c r="BF16" i="1"/>
  <c r="H16" i="1"/>
  <c r="AV25" i="1"/>
  <c r="AW25" i="1" s="1"/>
  <c r="AZ25" i="1" s="1"/>
  <c r="F25" i="1" s="1"/>
  <c r="BC25" i="1" s="1"/>
  <c r="G25" i="1" s="1"/>
  <c r="I25" i="1"/>
  <c r="BG19" i="1"/>
  <c r="AV17" i="1"/>
  <c r="AW17" i="1" s="1"/>
  <c r="AZ17" i="1" s="1"/>
  <c r="F17" i="1" s="1"/>
  <c r="BC17" i="1" s="1"/>
  <c r="G17" i="1" s="1"/>
  <c r="I17" i="1"/>
  <c r="I28" i="1"/>
  <c r="AV28" i="1"/>
  <c r="AW28" i="1" s="1"/>
  <c r="AZ28" i="1" s="1"/>
  <c r="F28" i="1" s="1"/>
  <c r="BC28" i="1" s="1"/>
  <c r="H28" i="1"/>
  <c r="AT20" i="1"/>
  <c r="J20" i="1" s="1"/>
  <c r="AU20" i="1" s="1"/>
  <c r="AV26" i="1"/>
  <c r="AW26" i="1" s="1"/>
  <c r="AZ26" i="1" s="1"/>
  <c r="F26" i="1" s="1"/>
  <c r="BC26" i="1" s="1"/>
  <c r="G26" i="1" s="1"/>
  <c r="I26" i="1"/>
  <c r="BF26" i="1"/>
  <c r="BG23" i="1"/>
  <c r="AV22" i="1"/>
  <c r="AW22" i="1" s="1"/>
  <c r="AZ22" i="1" s="1"/>
  <c r="F22" i="1" s="1"/>
  <c r="BC22" i="1" s="1"/>
  <c r="G22" i="1" s="1"/>
  <c r="I22" i="1"/>
  <c r="BF22" i="1"/>
  <c r="H20" i="1"/>
  <c r="AT27" i="1"/>
  <c r="J27" i="1" s="1"/>
  <c r="AU27" i="1" s="1"/>
  <c r="BG27" i="1"/>
  <c r="H24" i="1"/>
  <c r="AV21" i="1"/>
  <c r="AW21" i="1" s="1"/>
  <c r="AZ21" i="1" s="1"/>
  <c r="F21" i="1" s="1"/>
  <c r="BC21" i="1" s="1"/>
  <c r="G21" i="1" s="1"/>
  <c r="I21" i="1"/>
  <c r="BG15" i="1"/>
  <c r="AV18" i="1"/>
  <c r="AW18" i="1" s="1"/>
  <c r="AZ18" i="1" s="1"/>
  <c r="F18" i="1" s="1"/>
  <c r="BC18" i="1" s="1"/>
  <c r="G18" i="1" s="1"/>
  <c r="I18" i="1"/>
  <c r="BF18" i="1"/>
  <c r="BG26" i="1"/>
  <c r="AT24" i="1"/>
  <c r="J24" i="1" s="1"/>
  <c r="AU24" i="1" s="1"/>
  <c r="BH26" i="1"/>
  <c r="BH22" i="1"/>
  <c r="BH18" i="1"/>
  <c r="E16" i="1"/>
  <c r="E28" i="1"/>
  <c r="E24" i="1"/>
  <c r="E20" i="1"/>
  <c r="AP27" i="1"/>
  <c r="AP23" i="1"/>
  <c r="AP19" i="1"/>
  <c r="AP15" i="1"/>
  <c r="BG28" i="1" l="1"/>
  <c r="BG16" i="1"/>
  <c r="BH16" i="1"/>
  <c r="BF28" i="1"/>
  <c r="BH28" i="1" s="1"/>
  <c r="I27" i="1"/>
  <c r="AV27" i="1"/>
  <c r="AW27" i="1" s="1"/>
  <c r="AZ27" i="1" s="1"/>
  <c r="F27" i="1" s="1"/>
  <c r="BC27" i="1" s="1"/>
  <c r="G27" i="1" s="1"/>
  <c r="BE17" i="1"/>
  <c r="BD17" i="1"/>
  <c r="BD18" i="1"/>
  <c r="BE18" i="1"/>
  <c r="H15" i="1"/>
  <c r="I20" i="1"/>
  <c r="AV20" i="1"/>
  <c r="AW20" i="1" s="1"/>
  <c r="AZ20" i="1" s="1"/>
  <c r="F20" i="1" s="1"/>
  <c r="BC20" i="1" s="1"/>
  <c r="G20" i="1" s="1"/>
  <c r="G28" i="1"/>
  <c r="I24" i="1"/>
  <c r="AV24" i="1"/>
  <c r="AW24" i="1" s="1"/>
  <c r="AZ24" i="1" s="1"/>
  <c r="F24" i="1" s="1"/>
  <c r="BF17" i="1"/>
  <c r="BH17" i="1" s="1"/>
  <c r="BD22" i="1"/>
  <c r="BE22" i="1"/>
  <c r="AT15" i="1"/>
  <c r="J15" i="1" s="1"/>
  <c r="AU15" i="1" s="1"/>
  <c r="H19" i="1"/>
  <c r="AT19" i="1"/>
  <c r="J19" i="1" s="1"/>
  <c r="AU19" i="1" s="1"/>
  <c r="BE25" i="1"/>
  <c r="BD25" i="1"/>
  <c r="H23" i="1"/>
  <c r="AT23" i="1"/>
  <c r="J23" i="1" s="1"/>
  <c r="AU23" i="1" s="1"/>
  <c r="BF27" i="1"/>
  <c r="BH27" i="1" s="1"/>
  <c r="H27" i="1"/>
  <c r="BE21" i="1"/>
  <c r="BD21" i="1"/>
  <c r="BG20" i="1"/>
  <c r="BF21" i="1"/>
  <c r="BH21" i="1" s="1"/>
  <c r="G16" i="1"/>
  <c r="BG24" i="1"/>
  <c r="BF25" i="1"/>
  <c r="BH25" i="1" s="1"/>
  <c r="BD26" i="1"/>
  <c r="BE26" i="1"/>
  <c r="I23" i="1" l="1"/>
  <c r="AV23" i="1"/>
  <c r="AW23" i="1" s="1"/>
  <c r="AZ23" i="1" s="1"/>
  <c r="F23" i="1" s="1"/>
  <c r="BC23" i="1" s="1"/>
  <c r="G23" i="1" s="1"/>
  <c r="BD28" i="1"/>
  <c r="BE28" i="1"/>
  <c r="BD20" i="1"/>
  <c r="BE20" i="1"/>
  <c r="I19" i="1"/>
  <c r="AV19" i="1"/>
  <c r="AW19" i="1" s="1"/>
  <c r="AZ19" i="1" s="1"/>
  <c r="F19" i="1" s="1"/>
  <c r="BC19" i="1" s="1"/>
  <c r="G19" i="1" s="1"/>
  <c r="BD16" i="1"/>
  <c r="BE16" i="1"/>
  <c r="I15" i="1"/>
  <c r="AV15" i="1"/>
  <c r="AW15" i="1" s="1"/>
  <c r="AZ15" i="1" s="1"/>
  <c r="F15" i="1" s="1"/>
  <c r="BD27" i="1"/>
  <c r="BE27" i="1"/>
  <c r="BF20" i="1"/>
  <c r="BH20" i="1" s="1"/>
  <c r="BC24" i="1"/>
  <c r="G24" i="1" s="1"/>
  <c r="BF24" i="1"/>
  <c r="BH24" i="1" s="1"/>
  <c r="BD19" i="1" l="1"/>
  <c r="BE19" i="1"/>
  <c r="BC15" i="1"/>
  <c r="G15" i="1" s="1"/>
  <c r="BF15" i="1"/>
  <c r="BH15" i="1" s="1"/>
  <c r="BF19" i="1"/>
  <c r="BH19" i="1" s="1"/>
  <c r="BD23" i="1"/>
  <c r="BE23" i="1"/>
  <c r="BD24" i="1"/>
  <c r="BE24" i="1"/>
  <c r="BF23" i="1"/>
  <c r="BH23" i="1" s="1"/>
  <c r="BD15" i="1" l="1"/>
  <c r="BE15" i="1"/>
</calcChain>
</file>

<file path=xl/sharedStrings.xml><?xml version="1.0" encoding="utf-8"?>
<sst xmlns="http://schemas.openxmlformats.org/spreadsheetml/2006/main" count="151" uniqueCount="92">
  <si>
    <t>OPEN 6.3.4</t>
  </si>
  <si>
    <t>Fri Dec  8 2023 09:01:21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</si>
  <si>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</si>
  <si>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</si>
  <si>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</si>
  <si>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</si>
  <si>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</si>
  <si>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</si>
  <si>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</si>
  <si>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</si>
  <si>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</si>
  <si>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</si>
  <si>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/User/Configs/UserPrefs/LCF_Source-cacao.xml</t>
  </si>
  <si>
    <t>Remark=</t>
  </si>
  <si>
    <t>flow at 500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</si>
  <si>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</si>
  <si>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</si>
  <si>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</si>
  <si>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</si>
  <si>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</si>
  <si>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</si>
  <si>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</si>
  <si>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</si>
  <si>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</si>
  <si>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</si>
  <si>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</si>
  <si>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</si>
  <si>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</si>
  <si>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</si>
  <si>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</si>
  <si>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</si>
  <si>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</si>
  <si>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</si>
  <si>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</si>
  <si>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</si>
  <si>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</si>
  <si>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</si>
  <si>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</si>
  <si>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</si>
  <si>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</si>
  <si>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</si>
  <si>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</si>
  <si>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</si>
  <si>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</si>
  <si>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</si>
  <si>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</si>
  <si>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</si>
  <si>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</si>
  <si>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</si>
  <si>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</si>
  <si>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</si>
  <si>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</si>
  <si>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</si>
  <si>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</si>
  <si>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</si>
  <si>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</si>
  <si>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</si>
  <si>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</si>
  <si>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</si>
  <si>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</si>
  <si>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</si>
  <si>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</si>
  <si>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</si>
  <si>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</si>
  <si>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</si>
  <si>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</si>
  <si>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</si>
  <si>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</si>
  <si>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</si>
  <si>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</si>
  <si>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</si>
  <si>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</si>
  <si>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</si>
  <si>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</si>
  <si>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</si>
  <si>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</si>
  <si>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</si>
  <si>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"09:02:13 Launched AutoProg /User/Configs/AutoProgs/A-CiCurve2"
</t>
  </si>
  <si>
    <t>09:06:28</t>
  </si>
  <si>
    <t>09:09:26</t>
  </si>
  <si>
    <t>09:12:33</t>
  </si>
  <si>
    <t>09:15:48</t>
  </si>
  <si>
    <t>09:20:08</t>
  </si>
  <si>
    <t>09:24:29</t>
  </si>
  <si>
    <t>09:28:49</t>
  </si>
  <si>
    <t>09:31:30</t>
  </si>
  <si>
    <t>09:35:19</t>
  </si>
  <si>
    <t>09:39:39</t>
  </si>
  <si>
    <t>09:43:59</t>
  </si>
  <si>
    <t>09:47:13</t>
  </si>
  <si>
    <t>09:51:34</t>
  </si>
  <si>
    <t>09:55:54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</si>
</sst>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tabSelected="1" workbookViewId="0"/>
  </sheetViews>
  <sheetFormatPr baseColWidth="10" defaultRowHeight="16" x14ac:dyDescent="0.2"/>
  <sheetData>
    <row r="1" spans="1:60" x14ac:dyDescent="0.2">
      <c r="A1" s="1" t="s">
        <v>0</v>
      </c>
    </row>
    <row r="2" spans="1:60" x14ac:dyDescent="0.2">
      <c r="A2" s="1" t="s">
        <v>1</v>
      </c>
    </row>
    <row r="3" spans="1:60" x14ac:dyDescent="0.2">
      <c r="A3" s="1" t="s">
        <v>2</v>
      </c>
      <c r="B3" s="1" t="s">
        <v>3</v>
      </c>
    </row>
    <row r="4" spans="1:60" x14ac:dyDescent="0.2">
      <c r="A4" s="1" t="s">
        <v>4</v>
      </c>
      <c r="B4" s="1" t="s">
        <v>5</v>
      </c>
    </row>
    <row r="5" spans="1:60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0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0" x14ac:dyDescent="0.2">
      <c r="A7" s="1" t="s">
        <v>9</v>
      </c>
      <c r="B7" s="1">
        <v>4</v>
      </c>
    </row>
    <row r="8" spans="1:60" x14ac:dyDescent="0.2">
      <c r="A8" s="1" t="s">
        <v>10</v>
      </c>
      <c r="B8" s="1">
        <v>15</v>
      </c>
    </row>
    <row r="9" spans="1:60" x14ac:dyDescent="0.2">
      <c r="A9" s="1" t="s">
        <v>11</v>
      </c>
      <c r="B9" s="1" t="s">
        <v>12</v>
      </c>
    </row>
    <row r="10" spans="1:60" x14ac:dyDescent="0.2">
      <c r="A10" s="1" t="s">
        <v>13</v>
      </c>
      <c r="B10" s="1" t="s">
        <v>14</v>
      </c>
    </row>
    <row r="12" spans="1:60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</row>
    <row r="13" spans="1:60" x14ac:dyDescent="0.2">
      <c r="A13" s="1" t="s">
        <v>75</v>
      </c>
      <c r="B13" s="1" t="s">
        <v>75</v>
      </c>
      <c r="C13" s="1" t="s">
        <v>75</v>
      </c>
      <c r="D13" s="1" t="s">
        <v>75</v>
      </c>
      <c r="E13" s="1" t="s">
        <v>76</v>
      </c>
      <c r="F13" s="1" t="s">
        <v>76</v>
      </c>
      <c r="G13" s="1" t="s">
        <v>76</v>
      </c>
      <c r="H13" s="1" t="s">
        <v>76</v>
      </c>
      <c r="I13" s="1" t="s">
        <v>76</v>
      </c>
      <c r="J13" s="1" t="s">
        <v>76</v>
      </c>
      <c r="K13" s="1" t="s">
        <v>75</v>
      </c>
      <c r="L13" s="1" t="s">
        <v>76</v>
      </c>
      <c r="M13" s="1" t="s">
        <v>75</v>
      </c>
      <c r="N13" s="1" t="s">
        <v>76</v>
      </c>
      <c r="O13" s="1" t="s">
        <v>75</v>
      </c>
      <c r="P13" s="1" t="s">
        <v>75</v>
      </c>
      <c r="Q13" s="1" t="s">
        <v>75</v>
      </c>
      <c r="R13" s="1" t="s">
        <v>75</v>
      </c>
      <c r="S13" s="1" t="s">
        <v>75</v>
      </c>
      <c r="T13" s="1" t="s">
        <v>75</v>
      </c>
      <c r="U13" s="1" t="s">
        <v>75</v>
      </c>
      <c r="V13" s="1" t="s">
        <v>75</v>
      </c>
      <c r="W13" s="1" t="s">
        <v>75</v>
      </c>
      <c r="X13" s="1" t="s">
        <v>75</v>
      </c>
      <c r="Y13" s="1" t="s">
        <v>75</v>
      </c>
      <c r="Z13" s="1" t="s">
        <v>75</v>
      </c>
      <c r="AA13" s="1" t="s">
        <v>75</v>
      </c>
      <c r="AB13" s="1" t="s">
        <v>75</v>
      </c>
      <c r="AC13" s="1" t="s">
        <v>75</v>
      </c>
      <c r="AD13" s="1" t="s">
        <v>75</v>
      </c>
      <c r="AE13" s="1" t="s">
        <v>75</v>
      </c>
      <c r="AF13" s="1" t="s">
        <v>75</v>
      </c>
      <c r="AG13" s="1" t="s">
        <v>75</v>
      </c>
      <c r="AH13" s="1" t="s">
        <v>75</v>
      </c>
      <c r="AI13" s="1" t="s">
        <v>75</v>
      </c>
      <c r="AJ13" s="1" t="s">
        <v>75</v>
      </c>
      <c r="AK13" s="1" t="s">
        <v>75</v>
      </c>
      <c r="AL13" s="1" t="s">
        <v>75</v>
      </c>
      <c r="AM13" s="1" t="s">
        <v>75</v>
      </c>
      <c r="AN13" s="1" t="s">
        <v>75</v>
      </c>
      <c r="AO13" s="1" t="s">
        <v>76</v>
      </c>
      <c r="AP13" s="1" t="s">
        <v>76</v>
      </c>
      <c r="AQ13" s="1" t="s">
        <v>76</v>
      </c>
      <c r="AR13" s="1" t="s">
        <v>76</v>
      </c>
      <c r="AS13" s="1" t="s">
        <v>76</v>
      </c>
      <c r="AT13" s="1" t="s">
        <v>76</v>
      </c>
      <c r="AU13" s="1" t="s">
        <v>76</v>
      </c>
      <c r="AV13" s="1" t="s">
        <v>76</v>
      </c>
      <c r="AW13" s="1" t="s">
        <v>76</v>
      </c>
      <c r="AX13" s="1" t="s">
        <v>76</v>
      </c>
      <c r="AY13" s="1" t="s">
        <v>76</v>
      </c>
      <c r="AZ13" s="1" t="s">
        <v>76</v>
      </c>
      <c r="BA13" s="1" t="s">
        <v>76</v>
      </c>
      <c r="BB13" s="1" t="s">
        <v>76</v>
      </c>
      <c r="BC13" s="1" t="s">
        <v>76</v>
      </c>
      <c r="BD13" s="1" t="s">
        <v>76</v>
      </c>
      <c r="BE13" s="1" t="s">
        <v>76</v>
      </c>
      <c r="BF13" s="1" t="s">
        <v>76</v>
      </c>
      <c r="BG13" s="1" t="s">
        <v>76</v>
      </c>
      <c r="BH13" s="1" t="s">
        <v>76</v>
      </c>
    </row>
    <row r="14" spans="1:60" x14ac:dyDescent="0.2">
      <c r="A14" s="1" t="s">
        <v>13</v>
      </c>
      <c r="B14" s="1" t="s">
        <v>77</v>
      </c>
    </row>
    <row r="15" spans="1:60" x14ac:dyDescent="0.2">
      <c r="A15" s="1">
        <v>1</v>
      </c>
      <c r="B15" s="1" t="s">
        <v>78</v>
      </c>
      <c r="C15" s="1">
        <v>360.5000232597813</v>
      </c>
      <c r="D15" s="1">
        <v>0</v>
      </c>
      <c r="E15">
        <f t="shared" ref="E15:E28" si="0">(R15-S15*(1000-T15)/(1000-U15))*AO15</f>
        <v>2.8890216393841412</v>
      </c>
      <c r="F15">
        <f t="shared" ref="F15:F28" si="1">IF(AZ15&lt;&gt;0,1/(1/AZ15-1/N15),0)</f>
        <v>3.1630155325974289E-2</v>
      </c>
      <c r="G15">
        <f t="shared" ref="G15:G28" si="2">((BC15-AP15/2)*S15-E15)/(BC15+AP15/2)</f>
        <v>339.38590427825875</v>
      </c>
      <c r="H15">
        <f t="shared" ref="H15:H28" si="3">AP15*1000</f>
        <v>0.57510553338437376</v>
      </c>
      <c r="I15">
        <f t="shared" ref="I15:I28" si="4">(AU15-BA15)</f>
        <v>1.7230614979001668</v>
      </c>
      <c r="J15">
        <f t="shared" ref="J15:J28" si="5">(P15+AT15*D15)</f>
        <v>29.951686859130859</v>
      </c>
      <c r="K15" s="1">
        <v>2</v>
      </c>
      <c r="L15">
        <f t="shared" ref="L15:L28" si="6">(K15*AI15+AJ15)</f>
        <v>4.644859790802002</v>
      </c>
      <c r="M15" s="1">
        <v>0</v>
      </c>
      <c r="N15">
        <f t="shared" ref="N15:N28" si="7">L15*(M15+1)*(M15+1)/(M15*M15+1)</f>
        <v>4.644859790802002</v>
      </c>
      <c r="O15" s="1">
        <v>30.414936065673828</v>
      </c>
      <c r="P15" s="1">
        <v>29.951686859130859</v>
      </c>
      <c r="Q15" s="1">
        <v>30.391023635864258</v>
      </c>
      <c r="R15" s="1">
        <v>499.9093017578125</v>
      </c>
      <c r="S15" s="1">
        <v>498.638916015625</v>
      </c>
      <c r="T15" s="1">
        <v>25.675941467285156</v>
      </c>
      <c r="U15" s="1">
        <v>25.90003776550293</v>
      </c>
      <c r="V15" s="1">
        <v>57.384761810302734</v>
      </c>
      <c r="W15" s="1">
        <v>57.885608673095703</v>
      </c>
      <c r="X15" s="1">
        <v>499.97280883789062</v>
      </c>
      <c r="Y15" s="1">
        <v>116.45693969726562</v>
      </c>
      <c r="Z15" s="1">
        <v>117.8511962890625</v>
      </c>
      <c r="AA15" s="1">
        <v>97.512580871582031</v>
      </c>
      <c r="AB15" s="1">
        <v>-2.4484288692474365</v>
      </c>
      <c r="AC15" s="1">
        <v>0.11461545526981354</v>
      </c>
      <c r="AD15" s="1">
        <v>4.143451526761055E-2</v>
      </c>
      <c r="AE15" s="1">
        <v>3.4754355438053608E-3</v>
      </c>
      <c r="AF15" s="1">
        <v>1.3621143996715546E-2</v>
      </c>
      <c r="AG15" s="1">
        <v>2.3240414448082447E-3</v>
      </c>
      <c r="AH15" s="1">
        <v>0.75</v>
      </c>
      <c r="AI15" s="1">
        <v>-1.355140209197998</v>
      </c>
      <c r="AJ15" s="1">
        <v>7.355140209197998</v>
      </c>
      <c r="AK15" s="1">
        <v>1</v>
      </c>
      <c r="AL15" s="1">
        <v>0</v>
      </c>
      <c r="AM15" s="1">
        <v>0.15999999642372131</v>
      </c>
      <c r="AN15" s="1">
        <v>111115</v>
      </c>
      <c r="AO15">
        <f t="shared" ref="AO15:AO28" si="8">X15*0.000001/(K15*0.0001)</f>
        <v>2.4998640441894531</v>
      </c>
      <c r="AP15">
        <f t="shared" ref="AP15:AP28" si="9">(U15-T15)/(1000-U15)*AO15</f>
        <v>5.751055333843738E-4</v>
      </c>
      <c r="AQ15">
        <f t="shared" ref="AQ15:AQ28" si="10">(P15+273.15)</f>
        <v>303.10168685913084</v>
      </c>
      <c r="AR15">
        <f t="shared" ref="AR15:AR28" si="11">(O15+273.15)</f>
        <v>303.56493606567381</v>
      </c>
      <c r="AS15">
        <f t="shared" ref="AS15:AS28" si="12">(Y15*AK15+Z15*AL15)*AM15</f>
        <v>18.633109935080029</v>
      </c>
      <c r="AT15">
        <f t="shared" ref="AT15:AT28" si="13">((AS15+0.00000010773*(AR15^4-AQ15^4))-AP15*44100)/(L15*0.92*2*29.3+0.00000043092*AQ15^3)</f>
        <v>-4.4111624880329107E-3</v>
      </c>
      <c r="AU15">
        <f t="shared" ref="AU15:AU28" si="14">0.61365*EXP(17.502*J15/(240.97+J15))</f>
        <v>4.2486410250858002</v>
      </c>
      <c r="AV15">
        <f t="shared" ref="AV15:AV28" si="15">AU15*1000/AA15</f>
        <v>43.570183325175179</v>
      </c>
      <c r="AW15">
        <f t="shared" ref="AW15:AW28" si="16">(AV15-U15)</f>
        <v>17.67014555967225</v>
      </c>
      <c r="AX15">
        <f t="shared" ref="AX15:AX28" si="17">IF(D15,P15,(O15+P15)/2)</f>
        <v>30.183311462402344</v>
      </c>
      <c r="AY15">
        <f t="shared" ref="AY15:AY28" si="18">0.61365*EXP(17.502*AX15/(240.97+AX15))</f>
        <v>4.305515507827872</v>
      </c>
      <c r="AZ15">
        <f t="shared" ref="AZ15:AZ28" si="19">IF(AW15&lt;&gt;0,(1000-(AV15+U15)/2)/AW15*AP15,0)</f>
        <v>3.1416219930523771E-2</v>
      </c>
      <c r="BA15">
        <f t="shared" ref="BA15:BA28" si="20">U15*AA15/1000</f>
        <v>2.5255795271856334</v>
      </c>
      <c r="BB15">
        <f t="shared" ref="BB15:BB28" si="21">(AY15-BA15)</f>
        <v>1.7799359806422386</v>
      </c>
      <c r="BC15">
        <f t="shared" ref="BC15:BC28" si="22">1/(1.6/F15+1.37/N15)</f>
        <v>1.9654246791754478E-2</v>
      </c>
      <c r="BD15">
        <f t="shared" ref="BD15:BD28" si="23">G15*AA15*0.001</f>
        <v>33.094395437608704</v>
      </c>
      <c r="BE15">
        <f t="shared" ref="BE15:BE28" si="24">G15/S15</f>
        <v>0.68062458299509054</v>
      </c>
      <c r="BF15">
        <f t="shared" ref="BF15:BF28" si="25">(1-AP15*AA15/AU15/F15)*100</f>
        <v>58.269188096641614</v>
      </c>
      <c r="BG15">
        <f t="shared" ref="BG15:BG28" si="26">(S15-E15/(N15/1.35))</f>
        <v>497.79923960151837</v>
      </c>
      <c r="BH15">
        <f t="shared" ref="BH15:BH28" si="27">E15*BF15/100/BG15</f>
        <v>3.3817035448928589E-3</v>
      </c>
    </row>
    <row r="16" spans="1:60" x14ac:dyDescent="0.2">
      <c r="A16" s="1">
        <v>2</v>
      </c>
      <c r="B16" s="1" t="s">
        <v>79</v>
      </c>
      <c r="C16" s="1">
        <v>539.00002322532237</v>
      </c>
      <c r="D16" s="1">
        <v>0</v>
      </c>
      <c r="E16">
        <f t="shared" si="0"/>
        <v>2.2639238560054178</v>
      </c>
      <c r="F16">
        <f t="shared" si="1"/>
        <v>3.2109357090547803E-2</v>
      </c>
      <c r="G16">
        <f t="shared" si="2"/>
        <v>275.32810087446478</v>
      </c>
      <c r="H16">
        <f t="shared" si="3"/>
        <v>0.59807818611476782</v>
      </c>
      <c r="I16">
        <f t="shared" si="4"/>
        <v>1.7646655264906252</v>
      </c>
      <c r="J16">
        <f t="shared" si="5"/>
        <v>30.177740097045898</v>
      </c>
      <c r="K16" s="1">
        <v>2</v>
      </c>
      <c r="L16">
        <f t="shared" si="6"/>
        <v>4.644859790802002</v>
      </c>
      <c r="M16" s="1">
        <v>0</v>
      </c>
      <c r="N16">
        <f t="shared" si="7"/>
        <v>4.644859790802002</v>
      </c>
      <c r="O16" s="1">
        <v>30.640962600708008</v>
      </c>
      <c r="P16" s="1">
        <v>30.177740097045898</v>
      </c>
      <c r="Q16" s="1">
        <v>30.621494293212891</v>
      </c>
      <c r="R16" s="1">
        <v>399.91390991210938</v>
      </c>
      <c r="S16" s="1">
        <v>398.91287231445312</v>
      </c>
      <c r="T16" s="1">
        <v>25.809686660766602</v>
      </c>
      <c r="U16" s="1">
        <v>26.042695999145508</v>
      </c>
      <c r="V16" s="1">
        <v>56.942131042480469</v>
      </c>
      <c r="W16" s="1">
        <v>57.456207275390625</v>
      </c>
      <c r="X16" s="1">
        <v>499.98220825195312</v>
      </c>
      <c r="Y16" s="1">
        <v>155.55935668945312</v>
      </c>
      <c r="Z16" s="1">
        <v>155.19145202636719</v>
      </c>
      <c r="AA16" s="1">
        <v>97.511955261230469</v>
      </c>
      <c r="AB16" s="1">
        <v>-1.248218297958374</v>
      </c>
      <c r="AC16" s="1">
        <v>0.1142219677567482</v>
      </c>
      <c r="AD16" s="1">
        <v>3.3664561808109283E-2</v>
      </c>
      <c r="AE16" s="1">
        <v>3.3278195187449455E-3</v>
      </c>
      <c r="AF16" s="1">
        <v>1.9348585978150368E-2</v>
      </c>
      <c r="AG16" s="1">
        <v>4.0717469528317451E-3</v>
      </c>
      <c r="AH16" s="1">
        <v>1</v>
      </c>
      <c r="AI16" s="1">
        <v>-1.355140209197998</v>
      </c>
      <c r="AJ16" s="1">
        <v>7.355140209197998</v>
      </c>
      <c r="AK16" s="1">
        <v>1</v>
      </c>
      <c r="AL16" s="1">
        <v>0</v>
      </c>
      <c r="AM16" s="1">
        <v>0.15999999642372131</v>
      </c>
      <c r="AN16" s="1">
        <v>111115</v>
      </c>
      <c r="AO16">
        <f t="shared" si="8"/>
        <v>2.4999110412597654</v>
      </c>
      <c r="AP16">
        <f t="shared" si="9"/>
        <v>5.9807818611476785E-4</v>
      </c>
      <c r="AQ16">
        <f t="shared" si="10"/>
        <v>303.32774009704588</v>
      </c>
      <c r="AR16">
        <f t="shared" si="11"/>
        <v>303.79096260070799</v>
      </c>
      <c r="AS16">
        <f t="shared" si="12"/>
        <v>24.889496513988888</v>
      </c>
      <c r="AT16">
        <f t="shared" si="13"/>
        <v>1.5614571966937347E-2</v>
      </c>
      <c r="AU16">
        <f t="shared" si="14"/>
        <v>4.3041397336411276</v>
      </c>
      <c r="AV16">
        <f t="shared" si="15"/>
        <v>44.13961059554714</v>
      </c>
      <c r="AW16">
        <f t="shared" si="16"/>
        <v>18.096914596401632</v>
      </c>
      <c r="AX16">
        <f t="shared" si="17"/>
        <v>30.409351348876953</v>
      </c>
      <c r="AY16">
        <f t="shared" si="18"/>
        <v>4.3616571879266486</v>
      </c>
      <c r="AZ16">
        <f t="shared" si="19"/>
        <v>3.1888912871189869E-2</v>
      </c>
      <c r="BA16">
        <f t="shared" si="20"/>
        <v>2.5394742071505023</v>
      </c>
      <c r="BB16">
        <f t="shared" si="21"/>
        <v>1.8221829807761463</v>
      </c>
      <c r="BC16">
        <f t="shared" si="22"/>
        <v>1.9950259537658381E-2</v>
      </c>
      <c r="BD16">
        <f t="shared" si="23"/>
        <v>26.847781454630361</v>
      </c>
      <c r="BE16">
        <f t="shared" si="24"/>
        <v>0.69019608035468571</v>
      </c>
      <c r="BF16">
        <f t="shared" si="25"/>
        <v>57.801418242357826</v>
      </c>
      <c r="BG16">
        <f t="shared" si="26"/>
        <v>398.25487673584394</v>
      </c>
      <c r="BH16">
        <f t="shared" si="27"/>
        <v>3.2857854935098925E-3</v>
      </c>
    </row>
    <row r="17" spans="1:60" x14ac:dyDescent="0.2">
      <c r="A17" s="1">
        <v>3</v>
      </c>
      <c r="B17" s="1" t="s">
        <v>80</v>
      </c>
      <c r="C17" s="1">
        <v>726.00002322532237</v>
      </c>
      <c r="D17" s="1">
        <v>0</v>
      </c>
      <c r="E17">
        <f t="shared" si="0"/>
        <v>1.5301330022763213</v>
      </c>
      <c r="F17">
        <f t="shared" si="1"/>
        <v>3.7851312092083936E-2</v>
      </c>
      <c r="G17">
        <f t="shared" si="2"/>
        <v>226.38030566687377</v>
      </c>
      <c r="H17">
        <f t="shared" si="3"/>
        <v>0.70221382206112504</v>
      </c>
      <c r="I17">
        <f t="shared" si="4"/>
        <v>1.7598023324605121</v>
      </c>
      <c r="J17">
        <f t="shared" si="5"/>
        <v>30.185415267944336</v>
      </c>
      <c r="K17" s="1">
        <v>2</v>
      </c>
      <c r="L17">
        <f t="shared" si="6"/>
        <v>4.644859790802002</v>
      </c>
      <c r="M17" s="1">
        <v>0</v>
      </c>
      <c r="N17">
        <f t="shared" si="7"/>
        <v>4.644859790802002</v>
      </c>
      <c r="O17" s="1">
        <v>30.744970321655273</v>
      </c>
      <c r="P17" s="1">
        <v>30.185415267944336</v>
      </c>
      <c r="Q17" s="1">
        <v>30.769899368286133</v>
      </c>
      <c r="R17" s="1">
        <v>300.06488037109375</v>
      </c>
      <c r="S17" s="1">
        <v>299.36871337890625</v>
      </c>
      <c r="T17" s="1">
        <v>25.836906433105469</v>
      </c>
      <c r="U17" s="1">
        <v>26.110467910766602</v>
      </c>
      <c r="V17" s="1">
        <v>56.667720794677734</v>
      </c>
      <c r="W17" s="1">
        <v>57.267719268798828</v>
      </c>
      <c r="X17" s="1">
        <v>499.98171997070312</v>
      </c>
      <c r="Y17" s="1">
        <v>119.45075225830078</v>
      </c>
      <c r="Z17" s="1">
        <v>120.11978149414062</v>
      </c>
      <c r="AA17" s="1">
        <v>97.5177001953125</v>
      </c>
      <c r="AB17" s="1">
        <v>-0.24954429268836975</v>
      </c>
      <c r="AC17" s="1">
        <v>0.10946112871170044</v>
      </c>
      <c r="AD17" s="1">
        <v>1.5250789001584053E-2</v>
      </c>
      <c r="AE17" s="1">
        <v>4.8516108654439449E-3</v>
      </c>
      <c r="AF17" s="1">
        <v>1.6800152137875557E-2</v>
      </c>
      <c r="AG17" s="1">
        <v>2.4958373978734016E-3</v>
      </c>
      <c r="AH17" s="1">
        <v>1</v>
      </c>
      <c r="AI17" s="1">
        <v>-1.355140209197998</v>
      </c>
      <c r="AJ17" s="1">
        <v>7.355140209197998</v>
      </c>
      <c r="AK17" s="1">
        <v>1</v>
      </c>
      <c r="AL17" s="1">
        <v>0</v>
      </c>
      <c r="AM17" s="1">
        <v>0.15999999642372131</v>
      </c>
      <c r="AN17" s="1">
        <v>111115</v>
      </c>
      <c r="AO17">
        <f t="shared" si="8"/>
        <v>2.4999085998535153</v>
      </c>
      <c r="AP17">
        <f t="shared" si="9"/>
        <v>7.0221382206112504E-4</v>
      </c>
      <c r="AQ17">
        <f t="shared" si="10"/>
        <v>303.33541526794431</v>
      </c>
      <c r="AR17">
        <f t="shared" si="11"/>
        <v>303.89497032165525</v>
      </c>
      <c r="AS17">
        <f t="shared" si="12"/>
        <v>19.112119934138946</v>
      </c>
      <c r="AT17">
        <f t="shared" si="13"/>
        <v>-1.9459471401776431E-2</v>
      </c>
      <c r="AU17">
        <f t="shared" si="14"/>
        <v>4.3060351141419773</v>
      </c>
      <c r="AV17">
        <f t="shared" si="15"/>
        <v>44.156446527324483</v>
      </c>
      <c r="AW17">
        <f t="shared" si="16"/>
        <v>18.045978616557882</v>
      </c>
      <c r="AX17">
        <f t="shared" si="17"/>
        <v>30.465192794799805</v>
      </c>
      <c r="AY17">
        <f t="shared" si="18"/>
        <v>4.3756244192151907</v>
      </c>
      <c r="AZ17">
        <f t="shared" si="19"/>
        <v>3.754535219073387E-2</v>
      </c>
      <c r="BA17">
        <f t="shared" si="20"/>
        <v>2.5462327816814652</v>
      </c>
      <c r="BB17">
        <f t="shared" si="21"/>
        <v>1.8293916375337256</v>
      </c>
      <c r="BC17">
        <f t="shared" si="22"/>
        <v>2.3493143227566991E-2</v>
      </c>
      <c r="BD17">
        <f t="shared" si="23"/>
        <v>22.076086778145399</v>
      </c>
      <c r="BE17">
        <f t="shared" si="24"/>
        <v>0.75619226575740328</v>
      </c>
      <c r="BF17">
        <f t="shared" si="25"/>
        <v>57.985972189509624</v>
      </c>
      <c r="BG17">
        <f t="shared" si="26"/>
        <v>298.92398960981347</v>
      </c>
      <c r="BH17">
        <f t="shared" si="27"/>
        <v>2.9681876597478949E-3</v>
      </c>
    </row>
    <row r="18" spans="1:60" x14ac:dyDescent="0.2">
      <c r="A18" s="1">
        <v>4</v>
      </c>
      <c r="B18" s="1" t="s">
        <v>81</v>
      </c>
      <c r="C18" s="1">
        <v>921.00002322532237</v>
      </c>
      <c r="D18" s="1">
        <v>0</v>
      </c>
      <c r="E18">
        <f t="shared" si="0"/>
        <v>-0.19410505777141615</v>
      </c>
      <c r="F18">
        <f t="shared" si="1"/>
        <v>4.6282185720257517E-2</v>
      </c>
      <c r="G18">
        <f t="shared" si="2"/>
        <v>200.82462592991294</v>
      </c>
      <c r="H18">
        <f t="shared" si="3"/>
        <v>0.85185181266514975</v>
      </c>
      <c r="I18">
        <f t="shared" si="4"/>
        <v>1.7494480888728878</v>
      </c>
      <c r="J18">
        <f t="shared" si="5"/>
        <v>30.066854476928711</v>
      </c>
      <c r="K18" s="1">
        <v>2</v>
      </c>
      <c r="L18">
        <f t="shared" si="6"/>
        <v>4.644859790802002</v>
      </c>
      <c r="M18" s="1">
        <v>0</v>
      </c>
      <c r="N18">
        <f t="shared" si="7"/>
        <v>4.644859790802002</v>
      </c>
      <c r="O18" s="1">
        <v>30.706497192382812</v>
      </c>
      <c r="P18" s="1">
        <v>30.066854476928711</v>
      </c>
      <c r="Q18" s="1">
        <v>30.771051406860352</v>
      </c>
      <c r="R18" s="1">
        <v>200</v>
      </c>
      <c r="S18" s="1">
        <v>200.00949096679688</v>
      </c>
      <c r="T18" s="1">
        <v>25.586277008056641</v>
      </c>
      <c r="U18" s="1">
        <v>25.918197631835938</v>
      </c>
      <c r="V18" s="1">
        <v>56.239433288574219</v>
      </c>
      <c r="W18" s="1">
        <v>56.969005584716797</v>
      </c>
      <c r="X18" s="1">
        <v>499.98300170898438</v>
      </c>
      <c r="Y18" s="1">
        <v>50.0667724609375</v>
      </c>
      <c r="Z18" s="1">
        <v>50.763240814208984</v>
      </c>
      <c r="AA18" s="1">
        <v>97.514091491699219</v>
      </c>
      <c r="AB18" s="1">
        <v>0.6356203556060791</v>
      </c>
      <c r="AC18" s="1">
        <v>0.10627681016921997</v>
      </c>
      <c r="AD18" s="1">
        <v>3.2715342938899994E-2</v>
      </c>
      <c r="AE18" s="1">
        <v>2.2941064089536667E-3</v>
      </c>
      <c r="AF18" s="1">
        <v>3.2210402190685272E-2</v>
      </c>
      <c r="AG18" s="1">
        <v>2.4429294280707836E-3</v>
      </c>
      <c r="AH18" s="1">
        <v>1</v>
      </c>
      <c r="AI18" s="1">
        <v>-1.355140209197998</v>
      </c>
      <c r="AJ18" s="1">
        <v>7.355140209197998</v>
      </c>
      <c r="AK18" s="1">
        <v>1</v>
      </c>
      <c r="AL18" s="1">
        <v>0</v>
      </c>
      <c r="AM18" s="1">
        <v>0.15999999642372131</v>
      </c>
      <c r="AN18" s="1">
        <v>111115</v>
      </c>
      <c r="AO18">
        <f t="shared" si="8"/>
        <v>2.4999150085449218</v>
      </c>
      <c r="AP18">
        <f t="shared" si="9"/>
        <v>8.5185181266514973E-4</v>
      </c>
      <c r="AQ18">
        <f t="shared" si="10"/>
        <v>303.21685447692869</v>
      </c>
      <c r="AR18">
        <f t="shared" si="11"/>
        <v>303.85649719238279</v>
      </c>
      <c r="AS18">
        <f t="shared" si="12"/>
        <v>8.0106834146972687</v>
      </c>
      <c r="AT18">
        <f t="shared" si="13"/>
        <v>-8.3251827904847794E-2</v>
      </c>
      <c r="AU18">
        <f t="shared" si="14"/>
        <v>4.2768375840436796</v>
      </c>
      <c r="AV18">
        <f t="shared" si="15"/>
        <v>43.858662052014715</v>
      </c>
      <c r="AW18">
        <f t="shared" si="16"/>
        <v>17.940464420178778</v>
      </c>
      <c r="AX18">
        <f t="shared" si="17"/>
        <v>30.386675834655762</v>
      </c>
      <c r="AY18">
        <f t="shared" si="18"/>
        <v>4.3559966193921635</v>
      </c>
      <c r="AZ18">
        <f t="shared" si="19"/>
        <v>4.5825571802843669E-2</v>
      </c>
      <c r="BA18">
        <f t="shared" si="20"/>
        <v>2.5273894951707918</v>
      </c>
      <c r="BB18">
        <f t="shared" si="21"/>
        <v>1.8286071242213717</v>
      </c>
      <c r="BC18">
        <f t="shared" si="22"/>
        <v>2.8681659235660378E-2</v>
      </c>
      <c r="BD18">
        <f t="shared" si="23"/>
        <v>19.583230946715801</v>
      </c>
      <c r="BE18">
        <f t="shared" si="24"/>
        <v>1.0040754814142865</v>
      </c>
      <c r="BF18">
        <f t="shared" si="25"/>
        <v>58.034267099554704</v>
      </c>
      <c r="BG18">
        <f t="shared" si="26"/>
        <v>200.0659064109208</v>
      </c>
      <c r="BH18">
        <f t="shared" si="27"/>
        <v>-5.6305169482220006E-4</v>
      </c>
    </row>
    <row r="19" spans="1:60" x14ac:dyDescent="0.2">
      <c r="A19" s="1">
        <v>5</v>
      </c>
      <c r="B19" s="1" t="s">
        <v>82</v>
      </c>
      <c r="C19" s="1">
        <v>1181.0000232253224</v>
      </c>
      <c r="D19" s="1">
        <v>0</v>
      </c>
      <c r="E19">
        <f t="shared" si="0"/>
        <v>-1.2528023387368508</v>
      </c>
      <c r="F19">
        <f t="shared" si="1"/>
        <v>6.1570561896256065E-2</v>
      </c>
      <c r="G19">
        <f t="shared" si="2"/>
        <v>129.9872661850747</v>
      </c>
      <c r="H19">
        <f t="shared" si="3"/>
        <v>1.1229329940108634</v>
      </c>
      <c r="I19">
        <f t="shared" si="4"/>
        <v>1.7392247390123368</v>
      </c>
      <c r="J19">
        <f t="shared" si="5"/>
        <v>30.035606384277344</v>
      </c>
      <c r="K19" s="1">
        <v>2</v>
      </c>
      <c r="L19">
        <f t="shared" si="6"/>
        <v>4.644859790802002</v>
      </c>
      <c r="M19" s="1">
        <v>0</v>
      </c>
      <c r="N19">
        <f t="shared" si="7"/>
        <v>4.644859790802002</v>
      </c>
      <c r="O19" s="1">
        <v>30.700935363769531</v>
      </c>
      <c r="P19" s="1">
        <v>30.035606384277344</v>
      </c>
      <c r="Q19" s="1">
        <v>30.755455017089844</v>
      </c>
      <c r="R19" s="1">
        <v>100.00641632080078</v>
      </c>
      <c r="S19" s="1">
        <v>100.46241760253906</v>
      </c>
      <c r="T19" s="1">
        <v>25.506935119628906</v>
      </c>
      <c r="U19" s="1">
        <v>25.944459915161133</v>
      </c>
      <c r="V19" s="1">
        <v>56.082763671875</v>
      </c>
      <c r="W19" s="1">
        <v>57.044761657714844</v>
      </c>
      <c r="X19" s="1">
        <v>499.99411010742188</v>
      </c>
      <c r="Y19" s="1">
        <v>50.030807495117188</v>
      </c>
      <c r="Z19" s="1">
        <v>49.120628356933594</v>
      </c>
      <c r="AA19" s="1">
        <v>97.513931274414062</v>
      </c>
      <c r="AB19" s="1">
        <v>1.2197089195251465</v>
      </c>
      <c r="AC19" s="1">
        <v>0.10545359551906586</v>
      </c>
      <c r="AD19" s="1">
        <v>2.8140461072325706E-2</v>
      </c>
      <c r="AE19" s="1">
        <v>2.8269232716411352E-3</v>
      </c>
      <c r="AF19" s="1">
        <v>1.5306818298995495E-2</v>
      </c>
      <c r="AG19" s="1">
        <v>3.2448251731693745E-3</v>
      </c>
      <c r="AH19" s="1">
        <v>0.75</v>
      </c>
      <c r="AI19" s="1">
        <v>-1.355140209197998</v>
      </c>
      <c r="AJ19" s="1">
        <v>7.355140209197998</v>
      </c>
      <c r="AK19" s="1">
        <v>1</v>
      </c>
      <c r="AL19" s="1">
        <v>0</v>
      </c>
      <c r="AM19" s="1">
        <v>0.15999999642372131</v>
      </c>
      <c r="AN19" s="1">
        <v>111115</v>
      </c>
      <c r="AO19">
        <f t="shared" si="8"/>
        <v>2.4999705505371095</v>
      </c>
      <c r="AP19">
        <f t="shared" si="9"/>
        <v>1.1229329940108635E-3</v>
      </c>
      <c r="AQ19">
        <f t="shared" si="10"/>
        <v>303.18560638427732</v>
      </c>
      <c r="AR19">
        <f t="shared" si="11"/>
        <v>303.85093536376951</v>
      </c>
      <c r="AS19">
        <f t="shared" si="12"/>
        <v>8.0049290202946395</v>
      </c>
      <c r="AT19">
        <f t="shared" si="13"/>
        <v>-0.12765588500261948</v>
      </c>
      <c r="AU19">
        <f t="shared" si="14"/>
        <v>4.2691710201311501</v>
      </c>
      <c r="AV19">
        <f t="shared" si="15"/>
        <v>43.780113921540817</v>
      </c>
      <c r="AW19">
        <f t="shared" si="16"/>
        <v>17.835654006379684</v>
      </c>
      <c r="AX19">
        <f t="shared" si="17"/>
        <v>30.368270874023438</v>
      </c>
      <c r="AY19">
        <f t="shared" si="18"/>
        <v>4.351406831476047</v>
      </c>
      <c r="AZ19">
        <f t="shared" si="19"/>
        <v>6.0765082199728246E-2</v>
      </c>
      <c r="BA19">
        <f t="shared" si="20"/>
        <v>2.5299462811188134</v>
      </c>
      <c r="BB19">
        <f t="shared" si="21"/>
        <v>1.8214605503572336</v>
      </c>
      <c r="BC19">
        <f t="shared" si="22"/>
        <v>3.8049731530515746E-2</v>
      </c>
      <c r="BD19">
        <f t="shared" si="23"/>
        <v>12.67556934132034</v>
      </c>
      <c r="BE19">
        <f t="shared" si="24"/>
        <v>1.2938894890957655</v>
      </c>
      <c r="BF19">
        <f t="shared" si="25"/>
        <v>58.341479865506471</v>
      </c>
      <c r="BG19">
        <f t="shared" si="26"/>
        <v>100.82653691581606</v>
      </c>
      <c r="BH19">
        <f t="shared" si="27"/>
        <v>-7.2491176089784105E-3</v>
      </c>
    </row>
    <row r="20" spans="1:60" x14ac:dyDescent="0.2">
      <c r="A20" s="1">
        <v>6</v>
      </c>
      <c r="B20" s="1" t="s">
        <v>83</v>
      </c>
      <c r="C20" s="1">
        <v>1441.5000232597813</v>
      </c>
      <c r="D20" s="1">
        <v>0</v>
      </c>
      <c r="E20">
        <f t="shared" si="0"/>
        <v>-1.8331059699974317</v>
      </c>
      <c r="F20">
        <f t="shared" si="1"/>
        <v>8.7522386544424416E-2</v>
      </c>
      <c r="G20">
        <f t="shared" si="2"/>
        <v>82.695800954357622</v>
      </c>
      <c r="H20">
        <f t="shared" si="3"/>
        <v>1.5745586199702637</v>
      </c>
      <c r="I20">
        <f t="shared" si="4"/>
        <v>1.7247098937752021</v>
      </c>
      <c r="J20">
        <f t="shared" si="5"/>
        <v>30.074855804443359</v>
      </c>
      <c r="K20" s="1">
        <v>2</v>
      </c>
      <c r="L20">
        <f t="shared" si="6"/>
        <v>4.644859790802002</v>
      </c>
      <c r="M20" s="1">
        <v>0</v>
      </c>
      <c r="N20">
        <f t="shared" si="7"/>
        <v>4.644859790802002</v>
      </c>
      <c r="O20" s="1">
        <v>30.714519500732422</v>
      </c>
      <c r="P20" s="1">
        <v>30.074855804443359</v>
      </c>
      <c r="Q20" s="1">
        <v>30.761137008666992</v>
      </c>
      <c r="R20" s="1">
        <v>49.891925811767578</v>
      </c>
      <c r="S20" s="1">
        <v>50.593334197998047</v>
      </c>
      <c r="T20" s="1">
        <v>25.579240798950195</v>
      </c>
      <c r="U20" s="1">
        <v>26.192594528198242</v>
      </c>
      <c r="V20" s="1">
        <v>56.197002410888672</v>
      </c>
      <c r="W20" s="1">
        <v>57.544525146484375</v>
      </c>
      <c r="X20" s="1">
        <v>499.97799682617188</v>
      </c>
      <c r="Y20" s="1">
        <v>133.31185913085938</v>
      </c>
      <c r="Z20" s="1">
        <v>135.17721557617188</v>
      </c>
      <c r="AA20" s="1">
        <v>97.512016296386719</v>
      </c>
      <c r="AB20" s="1">
        <v>1.3493949174880981</v>
      </c>
      <c r="AC20" s="1">
        <v>0.10255919396877289</v>
      </c>
      <c r="AD20" s="1">
        <v>9.0768588706851006E-3</v>
      </c>
      <c r="AE20" s="1">
        <v>1.9563948735594749E-3</v>
      </c>
      <c r="AF20" s="1">
        <v>8.1680864095687866E-3</v>
      </c>
      <c r="AG20" s="1">
        <v>1.6894679283723235E-3</v>
      </c>
      <c r="AH20" s="1">
        <v>0.75</v>
      </c>
      <c r="AI20" s="1">
        <v>-1.355140209197998</v>
      </c>
      <c r="AJ20" s="1">
        <v>7.355140209197998</v>
      </c>
      <c r="AK20" s="1">
        <v>1</v>
      </c>
      <c r="AL20" s="1">
        <v>0</v>
      </c>
      <c r="AM20" s="1">
        <v>0.15999999642372131</v>
      </c>
      <c r="AN20" s="1">
        <v>111115</v>
      </c>
      <c r="AO20">
        <f t="shared" si="8"/>
        <v>2.4998899841308591</v>
      </c>
      <c r="AP20">
        <f t="shared" si="9"/>
        <v>1.5745586199702637E-3</v>
      </c>
      <c r="AQ20">
        <f t="shared" si="10"/>
        <v>303.22485580444334</v>
      </c>
      <c r="AR20">
        <f t="shared" si="11"/>
        <v>303.8645195007324</v>
      </c>
      <c r="AS20">
        <f t="shared" si="12"/>
        <v>21.32989698417714</v>
      </c>
      <c r="AT20">
        <f t="shared" si="13"/>
        <v>-0.15394256992441449</v>
      </c>
      <c r="AU20">
        <f t="shared" si="14"/>
        <v>4.2788025982535185</v>
      </c>
      <c r="AV20">
        <f t="shared" si="15"/>
        <v>43.879746935476589</v>
      </c>
      <c r="AW20">
        <f t="shared" si="16"/>
        <v>17.687152407278347</v>
      </c>
      <c r="AX20">
        <f t="shared" si="17"/>
        <v>30.394687652587891</v>
      </c>
      <c r="AY20">
        <f t="shared" si="18"/>
        <v>4.3579959060380373</v>
      </c>
      <c r="AZ20">
        <f t="shared" si="19"/>
        <v>8.5903715892020144E-2</v>
      </c>
      <c r="BA20">
        <f t="shared" si="20"/>
        <v>2.5540927044783164</v>
      </c>
      <c r="BB20">
        <f t="shared" si="21"/>
        <v>1.8039032015597209</v>
      </c>
      <c r="BC20">
        <f t="shared" si="22"/>
        <v>5.3832940775612376E-2</v>
      </c>
      <c r="BD20">
        <f t="shared" si="23"/>
        <v>8.0638342903040723</v>
      </c>
      <c r="BE20">
        <f t="shared" si="24"/>
        <v>1.6345196904937302</v>
      </c>
      <c r="BF20">
        <f t="shared" si="25"/>
        <v>59.000782480726002</v>
      </c>
      <c r="BG20">
        <f t="shared" si="26"/>
        <v>51.12611520129056</v>
      </c>
      <c r="BH20">
        <f t="shared" si="27"/>
        <v>-2.115448947648747E-2</v>
      </c>
    </row>
    <row r="21" spans="1:60" x14ac:dyDescent="0.2">
      <c r="A21" s="1">
        <v>7</v>
      </c>
      <c r="B21" s="1" t="s">
        <v>84</v>
      </c>
      <c r="C21" s="1">
        <v>1701.5000232597813</v>
      </c>
      <c r="D21" s="1">
        <v>0</v>
      </c>
      <c r="E21">
        <f t="shared" si="0"/>
        <v>2.9482040001331655</v>
      </c>
      <c r="F21">
        <f t="shared" si="1"/>
        <v>7.300605874131319E-2</v>
      </c>
      <c r="G21">
        <f t="shared" si="2"/>
        <v>322.40712159500259</v>
      </c>
      <c r="H21">
        <f t="shared" si="3"/>
        <v>1.3387786749641706</v>
      </c>
      <c r="I21">
        <f t="shared" si="4"/>
        <v>1.7525525198012462</v>
      </c>
      <c r="J21">
        <f t="shared" si="5"/>
        <v>30.137182235717773</v>
      </c>
      <c r="K21" s="1">
        <v>2</v>
      </c>
      <c r="L21">
        <f t="shared" si="6"/>
        <v>4.644859790802002</v>
      </c>
      <c r="M21" s="1">
        <v>0</v>
      </c>
      <c r="N21">
        <f t="shared" si="7"/>
        <v>4.644859790802002</v>
      </c>
      <c r="O21" s="1">
        <v>30.774642944335938</v>
      </c>
      <c r="P21" s="1">
        <v>30.137182235717773</v>
      </c>
      <c r="Q21" s="1">
        <v>30.813499450683594</v>
      </c>
      <c r="R21" s="1">
        <v>400.00216674804688</v>
      </c>
      <c r="S21" s="1">
        <v>398.60940551757812</v>
      </c>
      <c r="T21" s="1">
        <v>25.543588638305664</v>
      </c>
      <c r="U21" s="1">
        <v>26.065149307250977</v>
      </c>
      <c r="V21" s="1">
        <v>55.924468994140625</v>
      </c>
      <c r="W21" s="1">
        <v>57.066360473632812</v>
      </c>
      <c r="X21" s="1">
        <v>499.992919921875</v>
      </c>
      <c r="Y21" s="1">
        <v>71.849952697753906</v>
      </c>
      <c r="Z21" s="1">
        <v>71.53759765625</v>
      </c>
      <c r="AA21" s="1">
        <v>97.508880615234375</v>
      </c>
      <c r="AB21" s="1">
        <v>-1.2999444007873535</v>
      </c>
      <c r="AC21" s="1">
        <v>0.11141596734523773</v>
      </c>
      <c r="AD21" s="1">
        <v>3.6294303834438324E-2</v>
      </c>
      <c r="AE21" s="1">
        <v>7.0316558703780174E-3</v>
      </c>
      <c r="AF21" s="1">
        <v>3.0463360249996185E-2</v>
      </c>
      <c r="AG21" s="1">
        <v>8.6765550076961517E-3</v>
      </c>
      <c r="AH21" s="1">
        <v>0.75</v>
      </c>
      <c r="AI21" s="1">
        <v>-1.355140209197998</v>
      </c>
      <c r="AJ21" s="1">
        <v>7.355140209197998</v>
      </c>
      <c r="AK21" s="1">
        <v>1</v>
      </c>
      <c r="AL21" s="1">
        <v>0</v>
      </c>
      <c r="AM21" s="1">
        <v>0.15999999642372131</v>
      </c>
      <c r="AN21" s="1">
        <v>111115</v>
      </c>
      <c r="AO21">
        <f t="shared" si="8"/>
        <v>2.4999645996093749</v>
      </c>
      <c r="AP21">
        <f t="shared" si="9"/>
        <v>1.3387786749641706E-3</v>
      </c>
      <c r="AQ21">
        <f t="shared" si="10"/>
        <v>303.28718223571775</v>
      </c>
      <c r="AR21">
        <f t="shared" si="11"/>
        <v>303.92464294433591</v>
      </c>
      <c r="AS21">
        <f t="shared" si="12"/>
        <v>11.495992174685171</v>
      </c>
      <c r="AT21">
        <f t="shared" si="13"/>
        <v>-0.1518726096411056</v>
      </c>
      <c r="AU21">
        <f t="shared" si="14"/>
        <v>4.2941360518202405</v>
      </c>
      <c r="AV21">
        <f t="shared" si="15"/>
        <v>44.038409883554166</v>
      </c>
      <c r="AW21">
        <f t="shared" si="16"/>
        <v>17.97326057630319</v>
      </c>
      <c r="AX21">
        <f t="shared" si="17"/>
        <v>30.455912590026855</v>
      </c>
      <c r="AY21">
        <f t="shared" si="18"/>
        <v>4.3733005298970316</v>
      </c>
      <c r="AZ21">
        <f t="shared" si="19"/>
        <v>7.1876335094453667E-2</v>
      </c>
      <c r="BA21">
        <f t="shared" si="20"/>
        <v>2.5415835320189943</v>
      </c>
      <c r="BB21">
        <f t="shared" si="21"/>
        <v>1.8317169978780372</v>
      </c>
      <c r="BC21">
        <f t="shared" si="22"/>
        <v>4.50228601942766E-2</v>
      </c>
      <c r="BD21">
        <f t="shared" si="23"/>
        <v>31.43755752910846</v>
      </c>
      <c r="BE21">
        <f t="shared" si="24"/>
        <v>0.80882968924521492</v>
      </c>
      <c r="BF21">
        <f t="shared" si="25"/>
        <v>58.359277797719365</v>
      </c>
      <c r="BG21">
        <f t="shared" si="26"/>
        <v>397.75252811342887</v>
      </c>
      <c r="BH21">
        <f t="shared" si="27"/>
        <v>4.3256810224233987E-3</v>
      </c>
    </row>
    <row r="22" spans="1:60" x14ac:dyDescent="0.2">
      <c r="A22" s="1">
        <v>8</v>
      </c>
      <c r="B22" s="1" t="s">
        <v>85</v>
      </c>
      <c r="C22" s="1">
        <v>1862.5000232597813</v>
      </c>
      <c r="D22" s="1">
        <v>0</v>
      </c>
      <c r="E22">
        <f t="shared" si="0"/>
        <v>2.2718747053003967</v>
      </c>
      <c r="F22">
        <f t="shared" si="1"/>
        <v>3.694532646664573E-2</v>
      </c>
      <c r="G22">
        <f t="shared" si="2"/>
        <v>289.38868697142152</v>
      </c>
      <c r="H22">
        <f t="shared" si="3"/>
        <v>0.70136363607179542</v>
      </c>
      <c r="I22">
        <f t="shared" si="4"/>
        <v>1.800669873039856</v>
      </c>
      <c r="J22">
        <f t="shared" si="5"/>
        <v>30.175201416015625</v>
      </c>
      <c r="K22" s="1">
        <v>2</v>
      </c>
      <c r="L22">
        <f t="shared" si="6"/>
        <v>4.644859790802002</v>
      </c>
      <c r="M22" s="1">
        <v>0</v>
      </c>
      <c r="N22">
        <f t="shared" si="7"/>
        <v>4.644859790802002</v>
      </c>
      <c r="O22" s="1">
        <v>30.755186080932617</v>
      </c>
      <c r="P22" s="1">
        <v>30.175201416015625</v>
      </c>
      <c r="Q22" s="1">
        <v>30.801446914672852</v>
      </c>
      <c r="R22" s="1">
        <v>399.99349975585938</v>
      </c>
      <c r="S22" s="1">
        <v>398.9727783203125</v>
      </c>
      <c r="T22" s="1">
        <v>25.394851684570312</v>
      </c>
      <c r="U22" s="1">
        <v>25.668207168579102</v>
      </c>
      <c r="V22" s="1">
        <v>55.659870147705078</v>
      </c>
      <c r="W22" s="1">
        <v>56.259006500244141</v>
      </c>
      <c r="X22" s="1">
        <v>499.97964477539062</v>
      </c>
      <c r="Y22" s="1">
        <v>80.910682678222656</v>
      </c>
      <c r="Z22" s="1">
        <v>81.193092346191406</v>
      </c>
      <c r="AA22" s="1">
        <v>97.507514953613281</v>
      </c>
      <c r="AB22" s="1">
        <v>-1.2939797639846802</v>
      </c>
      <c r="AC22" s="1">
        <v>0.11646624654531479</v>
      </c>
      <c r="AD22" s="1">
        <v>3.2001253217458725E-2</v>
      </c>
      <c r="AE22" s="1">
        <v>5.7368851266801357E-3</v>
      </c>
      <c r="AF22" s="1">
        <v>3.7958964705467224E-2</v>
      </c>
      <c r="AG22" s="1">
        <v>6.775902584195137E-3</v>
      </c>
      <c r="AH22" s="1">
        <v>1</v>
      </c>
      <c r="AI22" s="1">
        <v>-1.355140209197998</v>
      </c>
      <c r="AJ22" s="1">
        <v>7.355140209197998</v>
      </c>
      <c r="AK22" s="1">
        <v>1</v>
      </c>
      <c r="AL22" s="1">
        <v>0</v>
      </c>
      <c r="AM22" s="1">
        <v>0.15999999642372131</v>
      </c>
      <c r="AN22" s="1">
        <v>111115</v>
      </c>
      <c r="AO22">
        <f t="shared" si="8"/>
        <v>2.4998982238769529</v>
      </c>
      <c r="AP22">
        <f t="shared" si="9"/>
        <v>7.0136363607179537E-4</v>
      </c>
      <c r="AQ22">
        <f t="shared" si="10"/>
        <v>303.3252014160156</v>
      </c>
      <c r="AR22">
        <f t="shared" si="11"/>
        <v>303.90518608093259</v>
      </c>
      <c r="AS22">
        <f t="shared" si="12"/>
        <v>12.945708939156475</v>
      </c>
      <c r="AT22">
        <f t="shared" si="13"/>
        <v>-4.1874327817228954E-2</v>
      </c>
      <c r="AU22">
        <f t="shared" si="14"/>
        <v>4.3035129673625265</v>
      </c>
      <c r="AV22">
        <f t="shared" si="15"/>
        <v>44.135192753192548</v>
      </c>
      <c r="AW22">
        <f t="shared" si="16"/>
        <v>18.466985584613447</v>
      </c>
      <c r="AX22">
        <f t="shared" si="17"/>
        <v>30.465193748474121</v>
      </c>
      <c r="AY22">
        <f t="shared" si="18"/>
        <v>4.3756246580834697</v>
      </c>
      <c r="AZ22">
        <f t="shared" si="19"/>
        <v>3.6653781407947651E-2</v>
      </c>
      <c r="BA22">
        <f t="shared" si="20"/>
        <v>2.5028430943226705</v>
      </c>
      <c r="BB22">
        <f t="shared" si="21"/>
        <v>1.8727815637607992</v>
      </c>
      <c r="BC22">
        <f t="shared" si="22"/>
        <v>2.2934629693767059E-2</v>
      </c>
      <c r="BD22">
        <f t="shared" si="23"/>
        <v>28.2175717222724</v>
      </c>
      <c r="BE22">
        <f t="shared" si="24"/>
        <v>0.7253344155201682</v>
      </c>
      <c r="BF22">
        <f t="shared" si="25"/>
        <v>56.987101535936091</v>
      </c>
      <c r="BG22">
        <f t="shared" si="26"/>
        <v>398.31247187613758</v>
      </c>
      <c r="BH22">
        <f t="shared" si="27"/>
        <v>3.2504017235026185E-3</v>
      </c>
    </row>
    <row r="23" spans="1:60" x14ac:dyDescent="0.2">
      <c r="A23" s="1">
        <v>9</v>
      </c>
      <c r="B23" s="1" t="s">
        <v>86</v>
      </c>
      <c r="C23" s="1">
        <v>2091.5000232597813</v>
      </c>
      <c r="D23" s="1">
        <v>0</v>
      </c>
      <c r="E23">
        <f t="shared" si="0"/>
        <v>2.6981660152358344</v>
      </c>
      <c r="F23">
        <f t="shared" si="1"/>
        <v>2.3332728074123194E-2</v>
      </c>
      <c r="G23">
        <f t="shared" si="2"/>
        <v>300.66806519142398</v>
      </c>
      <c r="H23">
        <f t="shared" si="3"/>
        <v>0.4495098601892783</v>
      </c>
      <c r="I23">
        <f t="shared" si="4"/>
        <v>1.8224308733989552</v>
      </c>
      <c r="J23">
        <f t="shared" si="5"/>
        <v>30.117298126220703</v>
      </c>
      <c r="K23" s="1">
        <v>2</v>
      </c>
      <c r="L23">
        <f t="shared" si="6"/>
        <v>4.644859790802002</v>
      </c>
      <c r="M23" s="1">
        <v>0</v>
      </c>
      <c r="N23">
        <f t="shared" si="7"/>
        <v>4.644859790802002</v>
      </c>
      <c r="O23" s="1">
        <v>30.683771133422852</v>
      </c>
      <c r="P23" s="1">
        <v>30.117298126220703</v>
      </c>
      <c r="Q23" s="1">
        <v>30.744928359985352</v>
      </c>
      <c r="R23" s="1">
        <v>500.03024291992188</v>
      </c>
      <c r="S23" s="1">
        <v>498.86126708984375</v>
      </c>
      <c r="T23" s="1">
        <v>25.124767303466797</v>
      </c>
      <c r="U23" s="1">
        <v>25.300024032592773</v>
      </c>
      <c r="V23" s="1">
        <v>55.290046691894531</v>
      </c>
      <c r="W23" s="1">
        <v>55.67572021484375</v>
      </c>
      <c r="X23" s="1">
        <v>499.99478149414062</v>
      </c>
      <c r="Y23" s="1">
        <v>76.437568664550781</v>
      </c>
      <c r="Z23" s="1">
        <v>74.988700866699219</v>
      </c>
      <c r="AA23" s="1">
        <v>97.502204895019531</v>
      </c>
      <c r="AB23" s="1">
        <v>-2.5899133682250977</v>
      </c>
      <c r="AC23" s="1">
        <v>0.11642561852931976</v>
      </c>
      <c r="AD23" s="1">
        <v>2.8598399832844734E-2</v>
      </c>
      <c r="AE23" s="1">
        <v>3.824552521109581E-3</v>
      </c>
      <c r="AF23" s="1">
        <v>1.9368523731827736E-2</v>
      </c>
      <c r="AG23" s="1">
        <v>2.6673984248191118E-3</v>
      </c>
      <c r="AH23" s="1">
        <v>1</v>
      </c>
      <c r="AI23" s="1">
        <v>-1.355140209197998</v>
      </c>
      <c r="AJ23" s="1">
        <v>7.355140209197998</v>
      </c>
      <c r="AK23" s="1">
        <v>1</v>
      </c>
      <c r="AL23" s="1">
        <v>0</v>
      </c>
      <c r="AM23" s="1">
        <v>0.15999999642372131</v>
      </c>
      <c r="AN23" s="1">
        <v>111115</v>
      </c>
      <c r="AO23">
        <f t="shared" si="8"/>
        <v>2.4999739074707028</v>
      </c>
      <c r="AP23">
        <f t="shared" si="9"/>
        <v>4.4950986018927832E-4</v>
      </c>
      <c r="AQ23">
        <f t="shared" si="10"/>
        <v>303.26729812622068</v>
      </c>
      <c r="AR23">
        <f t="shared" si="11"/>
        <v>303.83377113342283</v>
      </c>
      <c r="AS23">
        <f t="shared" si="12"/>
        <v>12.230010712966077</v>
      </c>
      <c r="AT23">
        <f t="shared" si="13"/>
        <v>-2.9179104574887475E-3</v>
      </c>
      <c r="AU23">
        <f t="shared" si="14"/>
        <v>4.2892390004737342</v>
      </c>
      <c r="AV23">
        <f t="shared" si="15"/>
        <v>43.991200046111281</v>
      </c>
      <c r="AW23">
        <f t="shared" si="16"/>
        <v>18.691176013518508</v>
      </c>
      <c r="AX23">
        <f t="shared" si="17"/>
        <v>30.400534629821777</v>
      </c>
      <c r="AY23">
        <f t="shared" si="18"/>
        <v>4.3594554781990187</v>
      </c>
      <c r="AZ23">
        <f t="shared" si="19"/>
        <v>2.3216105591828472E-2</v>
      </c>
      <c r="BA23">
        <f t="shared" si="20"/>
        <v>2.466808127074779</v>
      </c>
      <c r="BB23">
        <f t="shared" si="21"/>
        <v>1.8926473511242397</v>
      </c>
      <c r="BC23">
        <f t="shared" si="22"/>
        <v>1.4520498921533747E-2</v>
      </c>
      <c r="BD23">
        <f t="shared" si="23"/>
        <v>29.315799297683313</v>
      </c>
      <c r="BE23">
        <f t="shared" si="24"/>
        <v>0.60270877902668352</v>
      </c>
      <c r="BF23">
        <f t="shared" si="25"/>
        <v>56.20667768332693</v>
      </c>
      <c r="BG23">
        <f t="shared" si="26"/>
        <v>498.07706169191516</v>
      </c>
      <c r="BH23">
        <f t="shared" si="27"/>
        <v>3.0448089104788585E-3</v>
      </c>
    </row>
    <row r="24" spans="1:60" x14ac:dyDescent="0.2">
      <c r="A24" s="1">
        <v>10</v>
      </c>
      <c r="B24" s="1" t="s">
        <v>87</v>
      </c>
      <c r="C24" s="1">
        <v>2351.5000232597813</v>
      </c>
      <c r="D24" s="1">
        <v>0</v>
      </c>
      <c r="E24">
        <f t="shared" si="0"/>
        <v>3.2987793668511403</v>
      </c>
      <c r="F24">
        <f t="shared" si="1"/>
        <v>2.1761089652045113E-2</v>
      </c>
      <c r="G24">
        <f t="shared" si="2"/>
        <v>340.36894674939805</v>
      </c>
      <c r="H24">
        <f t="shared" si="3"/>
        <v>0.42218025757891425</v>
      </c>
      <c r="I24">
        <f t="shared" si="4"/>
        <v>1.8349405451450305</v>
      </c>
      <c r="J24">
        <f t="shared" si="5"/>
        <v>30.054906845092773</v>
      </c>
      <c r="K24" s="1">
        <v>2</v>
      </c>
      <c r="L24">
        <f t="shared" si="6"/>
        <v>4.644859790802002</v>
      </c>
      <c r="M24" s="1">
        <v>0</v>
      </c>
      <c r="N24">
        <f t="shared" si="7"/>
        <v>4.644859790802002</v>
      </c>
      <c r="O24" s="1">
        <v>30.625795364379883</v>
      </c>
      <c r="P24" s="1">
        <v>30.054906845092773</v>
      </c>
      <c r="Q24" s="1">
        <v>30.678329467773438</v>
      </c>
      <c r="R24" s="1">
        <v>599.938232421875</v>
      </c>
      <c r="S24" s="1">
        <v>598.517578125</v>
      </c>
      <c r="T24" s="1">
        <v>24.85124397277832</v>
      </c>
      <c r="U24" s="1">
        <v>25.015899658203125</v>
      </c>
      <c r="V24" s="1">
        <v>54.866489410400391</v>
      </c>
      <c r="W24" s="1">
        <v>55.230018615722656</v>
      </c>
      <c r="X24" s="1">
        <v>499.97549438476562</v>
      </c>
      <c r="Y24" s="1">
        <v>54.282566070556641</v>
      </c>
      <c r="Z24" s="1">
        <v>55.776634216308594</v>
      </c>
      <c r="AA24" s="1">
        <v>97.496566772460938</v>
      </c>
      <c r="AB24" s="1">
        <v>-4.0292749404907227</v>
      </c>
      <c r="AC24" s="1">
        <v>0.12180138379335403</v>
      </c>
      <c r="AD24" s="1">
        <v>7.1932852268218994E-2</v>
      </c>
      <c r="AE24" s="1">
        <v>3.6825374700129032E-3</v>
      </c>
      <c r="AF24" s="1">
        <v>6.076362356543541E-2</v>
      </c>
      <c r="AG24" s="1">
        <v>4.696868360042572E-3</v>
      </c>
      <c r="AH24" s="1">
        <v>0.75</v>
      </c>
      <c r="AI24" s="1">
        <v>-1.355140209197998</v>
      </c>
      <c r="AJ24" s="1">
        <v>7.355140209197998</v>
      </c>
      <c r="AK24" s="1">
        <v>1</v>
      </c>
      <c r="AL24" s="1">
        <v>0</v>
      </c>
      <c r="AM24" s="1">
        <v>0.15999999642372131</v>
      </c>
      <c r="AN24" s="1">
        <v>111115</v>
      </c>
      <c r="AO24">
        <f t="shared" si="8"/>
        <v>2.4998774719238277</v>
      </c>
      <c r="AP24">
        <f t="shared" si="9"/>
        <v>4.2218025757891428E-4</v>
      </c>
      <c r="AQ24">
        <f t="shared" si="10"/>
        <v>303.20490684509275</v>
      </c>
      <c r="AR24">
        <f t="shared" si="11"/>
        <v>303.77579536437986</v>
      </c>
      <c r="AS24">
        <f t="shared" si="12"/>
        <v>8.6852103771594784</v>
      </c>
      <c r="AT24">
        <f t="shared" si="13"/>
        <v>-1.1645947866121857E-2</v>
      </c>
      <c r="AU24">
        <f t="shared" si="14"/>
        <v>4.273904876544214</v>
      </c>
      <c r="AV24">
        <f t="shared" si="15"/>
        <v>43.836465406199608</v>
      </c>
      <c r="AW24">
        <f t="shared" si="16"/>
        <v>18.820565747996483</v>
      </c>
      <c r="AX24">
        <f t="shared" si="17"/>
        <v>30.340351104736328</v>
      </c>
      <c r="AY24">
        <f t="shared" si="18"/>
        <v>4.3444523064589076</v>
      </c>
      <c r="AZ24">
        <f t="shared" si="19"/>
        <v>2.165961472297432E-2</v>
      </c>
      <c r="BA24">
        <f t="shared" si="20"/>
        <v>2.4389643313991836</v>
      </c>
      <c r="BB24">
        <f t="shared" si="21"/>
        <v>1.905487975059724</v>
      </c>
      <c r="BC24">
        <f t="shared" si="22"/>
        <v>1.3546339663592992E-2</v>
      </c>
      <c r="BD24">
        <f t="shared" si="23"/>
        <v>33.18480374402489</v>
      </c>
      <c r="BE24">
        <f t="shared" si="24"/>
        <v>0.5686866337588371</v>
      </c>
      <c r="BF24">
        <f t="shared" si="25"/>
        <v>55.743022249630755</v>
      </c>
      <c r="BG24">
        <f t="shared" si="26"/>
        <v>597.55880814144359</v>
      </c>
      <c r="BH24">
        <f t="shared" si="27"/>
        <v>3.0772524668313517E-3</v>
      </c>
    </row>
    <row r="25" spans="1:60" x14ac:dyDescent="0.2">
      <c r="A25" s="1">
        <v>11</v>
      </c>
      <c r="B25" s="1" t="s">
        <v>88</v>
      </c>
      <c r="C25" s="1">
        <v>2612.0000232253224</v>
      </c>
      <c r="D25" s="1">
        <v>0</v>
      </c>
      <c r="E25">
        <f t="shared" si="0"/>
        <v>4.1004357539354279</v>
      </c>
      <c r="F25">
        <f t="shared" si="1"/>
        <v>1.4669672770157091E-2</v>
      </c>
      <c r="G25">
        <f t="shared" si="2"/>
        <v>332.22087666835711</v>
      </c>
      <c r="H25">
        <f t="shared" si="3"/>
        <v>0.2853936688401823</v>
      </c>
      <c r="I25">
        <f t="shared" si="4"/>
        <v>1.8375374376140363</v>
      </c>
      <c r="J25">
        <f t="shared" si="5"/>
        <v>29.99749755859375</v>
      </c>
      <c r="K25" s="1">
        <v>2</v>
      </c>
      <c r="L25">
        <f t="shared" si="6"/>
        <v>4.644859790802002</v>
      </c>
      <c r="M25" s="1">
        <v>0</v>
      </c>
      <c r="N25">
        <f t="shared" si="7"/>
        <v>4.644859790802002</v>
      </c>
      <c r="O25" s="1">
        <v>30.544609069824219</v>
      </c>
      <c r="P25" s="1">
        <v>29.99749755859375</v>
      </c>
      <c r="Q25" s="1">
        <v>30.599889755249023</v>
      </c>
      <c r="R25" s="1">
        <v>800.03302001953125</v>
      </c>
      <c r="S25" s="1">
        <v>798.3016357421875</v>
      </c>
      <c r="T25" s="1">
        <v>24.733808517456055</v>
      </c>
      <c r="U25" s="1">
        <v>24.845134735107422</v>
      </c>
      <c r="V25" s="1">
        <v>54.861007690429688</v>
      </c>
      <c r="W25" s="1">
        <v>55.107940673828125</v>
      </c>
      <c r="X25" s="1">
        <v>499.97750854492188</v>
      </c>
      <c r="Y25" s="1">
        <v>84.796356201171875</v>
      </c>
      <c r="Z25" s="1">
        <v>84.220977783203125</v>
      </c>
      <c r="AA25" s="1">
        <v>97.495948791503906</v>
      </c>
      <c r="AB25" s="1">
        <v>-6.964815616607666</v>
      </c>
      <c r="AC25" s="1">
        <v>0.12436991184949875</v>
      </c>
      <c r="AD25" s="1">
        <v>3.4707840532064438E-2</v>
      </c>
      <c r="AE25" s="1">
        <v>1.5816360246390104E-3</v>
      </c>
      <c r="AF25" s="1">
        <v>4.6851225197315216E-2</v>
      </c>
      <c r="AG25" s="1">
        <v>2.1827244199812412E-3</v>
      </c>
      <c r="AH25" s="1">
        <v>0.75</v>
      </c>
      <c r="AI25" s="1">
        <v>-1.355140209197998</v>
      </c>
      <c r="AJ25" s="1">
        <v>7.355140209197998</v>
      </c>
      <c r="AK25" s="1">
        <v>1</v>
      </c>
      <c r="AL25" s="1">
        <v>0</v>
      </c>
      <c r="AM25" s="1">
        <v>0.15999999642372131</v>
      </c>
      <c r="AN25" s="1">
        <v>111115</v>
      </c>
      <c r="AO25">
        <f t="shared" si="8"/>
        <v>2.499887542724609</v>
      </c>
      <c r="AP25">
        <f t="shared" si="9"/>
        <v>2.8539366884018229E-4</v>
      </c>
      <c r="AQ25">
        <f t="shared" si="10"/>
        <v>303.14749755859373</v>
      </c>
      <c r="AR25">
        <f t="shared" si="11"/>
        <v>303.6946090698242</v>
      </c>
      <c r="AS25">
        <f t="shared" si="12"/>
        <v>13.567416688932099</v>
      </c>
      <c r="AT25">
        <f t="shared" si="13"/>
        <v>2.8837050546739719E-2</v>
      </c>
      <c r="AU25">
        <f t="shared" si="14"/>
        <v>4.2598374214660844</v>
      </c>
      <c r="AV25">
        <f t="shared" si="15"/>
        <v>43.692455679115355</v>
      </c>
      <c r="AW25">
        <f t="shared" si="16"/>
        <v>18.847320944007933</v>
      </c>
      <c r="AX25">
        <f t="shared" si="17"/>
        <v>30.271053314208984</v>
      </c>
      <c r="AY25">
        <f t="shared" si="18"/>
        <v>4.327232780518246</v>
      </c>
      <c r="AZ25">
        <f t="shared" si="19"/>
        <v>1.4623487999599056E-2</v>
      </c>
      <c r="BA25">
        <f t="shared" si="20"/>
        <v>2.422299983852048</v>
      </c>
      <c r="BB25">
        <f t="shared" si="21"/>
        <v>1.904932796666198</v>
      </c>
      <c r="BC25">
        <f t="shared" si="22"/>
        <v>9.1438182219016895E-3</v>
      </c>
      <c r="BD25">
        <f t="shared" si="23"/>
        <v>32.390189579126684</v>
      </c>
      <c r="BE25">
        <f t="shared" si="24"/>
        <v>0.41615958403929443</v>
      </c>
      <c r="BF25">
        <f t="shared" si="25"/>
        <v>55.473613290827629</v>
      </c>
      <c r="BG25">
        <f t="shared" si="26"/>
        <v>797.10986924822907</v>
      </c>
      <c r="BH25">
        <f t="shared" si="27"/>
        <v>2.8536340611643039E-3</v>
      </c>
    </row>
    <row r="26" spans="1:60" x14ac:dyDescent="0.2">
      <c r="A26" s="1">
        <v>12</v>
      </c>
      <c r="B26" s="1" t="s">
        <v>89</v>
      </c>
      <c r="C26" s="1">
        <v>2806.0000232253224</v>
      </c>
      <c r="D26" s="1">
        <v>0</v>
      </c>
      <c r="E26">
        <f t="shared" si="0"/>
        <v>5.201940017659</v>
      </c>
      <c r="F26">
        <f t="shared" si="1"/>
        <v>1.2479752514832446E-2</v>
      </c>
      <c r="G26">
        <f t="shared" si="2"/>
        <v>308.82525018834423</v>
      </c>
      <c r="H26">
        <f t="shared" si="3"/>
        <v>0.24324612366930543</v>
      </c>
      <c r="I26">
        <f t="shared" si="4"/>
        <v>1.8404333405566935</v>
      </c>
      <c r="J26">
        <f t="shared" si="5"/>
        <v>29.946182250976562</v>
      </c>
      <c r="K26" s="1">
        <v>2</v>
      </c>
      <c r="L26">
        <f t="shared" si="6"/>
        <v>4.644859790802002</v>
      </c>
      <c r="M26" s="1">
        <v>0</v>
      </c>
      <c r="N26">
        <f t="shared" si="7"/>
        <v>4.644859790802002</v>
      </c>
      <c r="O26" s="1">
        <v>30.482440948486328</v>
      </c>
      <c r="P26" s="1">
        <v>29.946182250976562</v>
      </c>
      <c r="Q26" s="1">
        <v>30.540874481201172</v>
      </c>
      <c r="R26" s="1">
        <v>999.88580322265625</v>
      </c>
      <c r="S26" s="1">
        <v>997.70782470703125</v>
      </c>
      <c r="T26" s="1">
        <v>24.591497421264648</v>
      </c>
      <c r="U26" s="1">
        <v>24.686399459838867</v>
      </c>
      <c r="V26" s="1">
        <v>54.740657806396484</v>
      </c>
      <c r="W26" s="1">
        <v>54.951911926269531</v>
      </c>
      <c r="X26" s="1">
        <v>499.9708251953125</v>
      </c>
      <c r="Y26" s="1">
        <v>79.034187316894531</v>
      </c>
      <c r="Z26" s="1">
        <v>79.731330871582031</v>
      </c>
      <c r="AA26" s="1">
        <v>97.497573852539062</v>
      </c>
      <c r="AB26" s="1">
        <v>-10.337282180786133</v>
      </c>
      <c r="AC26" s="1">
        <v>0.11639890819787979</v>
      </c>
      <c r="AD26" s="1">
        <v>2.8217524290084839E-2</v>
      </c>
      <c r="AE26" s="1">
        <v>3.0764990951865911E-3</v>
      </c>
      <c r="AF26" s="1">
        <v>2.9743026942014694E-2</v>
      </c>
      <c r="AG26" s="1">
        <v>2.0980692934244871E-3</v>
      </c>
      <c r="AH26" s="1">
        <v>1</v>
      </c>
      <c r="AI26" s="1">
        <v>-1.355140209197998</v>
      </c>
      <c r="AJ26" s="1">
        <v>7.355140209197998</v>
      </c>
      <c r="AK26" s="1">
        <v>1</v>
      </c>
      <c r="AL26" s="1">
        <v>0</v>
      </c>
      <c r="AM26" s="1">
        <v>0.15999999642372131</v>
      </c>
      <c r="AN26" s="1">
        <v>111115</v>
      </c>
      <c r="AO26">
        <f t="shared" si="8"/>
        <v>2.4998541259765621</v>
      </c>
      <c r="AP26">
        <f t="shared" si="9"/>
        <v>2.4324612366930542E-4</v>
      </c>
      <c r="AQ26">
        <f t="shared" si="10"/>
        <v>303.09618225097654</v>
      </c>
      <c r="AR26">
        <f t="shared" si="11"/>
        <v>303.63244094848631</v>
      </c>
      <c r="AS26">
        <f t="shared" si="12"/>
        <v>12.645469688054845</v>
      </c>
      <c r="AT26">
        <f t="shared" si="13"/>
        <v>3.1895877569700262E-2</v>
      </c>
      <c r="AU26">
        <f t="shared" si="14"/>
        <v>4.2472973950456137</v>
      </c>
      <c r="AV26">
        <f t="shared" si="15"/>
        <v>43.563108569957549</v>
      </c>
      <c r="AW26">
        <f t="shared" si="16"/>
        <v>18.876709110118682</v>
      </c>
      <c r="AX26">
        <f t="shared" si="17"/>
        <v>30.214311599731445</v>
      </c>
      <c r="AY26">
        <f t="shared" si="18"/>
        <v>4.3131775776710066</v>
      </c>
      <c r="AZ26">
        <f t="shared" si="19"/>
        <v>1.2446311916099431E-2</v>
      </c>
      <c r="BA26">
        <f t="shared" si="20"/>
        <v>2.4068640544889202</v>
      </c>
      <c r="BB26">
        <f t="shared" si="21"/>
        <v>1.9063135231820865</v>
      </c>
      <c r="BC26">
        <f t="shared" si="22"/>
        <v>7.7819424803444465E-3</v>
      </c>
      <c r="BD26">
        <f t="shared" si="23"/>
        <v>30.109712637766947</v>
      </c>
      <c r="BE26">
        <f t="shared" si="24"/>
        <v>0.30953475811320635</v>
      </c>
      <c r="BF26">
        <f t="shared" si="25"/>
        <v>55.257412851965285</v>
      </c>
      <c r="BG26">
        <f t="shared" si="26"/>
        <v>996.1959127570201</v>
      </c>
      <c r="BH26">
        <f t="shared" si="27"/>
        <v>2.8854339142129486E-3</v>
      </c>
    </row>
    <row r="27" spans="1:60" x14ac:dyDescent="0.2">
      <c r="A27" s="1">
        <v>13</v>
      </c>
      <c r="B27" s="1" t="s">
        <v>90</v>
      </c>
      <c r="C27" s="1">
        <v>3066.5000232597813</v>
      </c>
      <c r="D27" s="1">
        <v>0</v>
      </c>
      <c r="E27">
        <f t="shared" si="0"/>
        <v>6.1820855517240298</v>
      </c>
      <c r="F27">
        <f t="shared" si="1"/>
        <v>1.2282461632575212E-2</v>
      </c>
      <c r="G27">
        <f t="shared" si="2"/>
        <v>365.85086820880349</v>
      </c>
      <c r="H27">
        <f t="shared" si="3"/>
        <v>0.24089497524796274</v>
      </c>
      <c r="I27">
        <f t="shared" si="4"/>
        <v>1.8520640935404526</v>
      </c>
      <c r="J27">
        <f t="shared" si="5"/>
        <v>29.914638519287109</v>
      </c>
      <c r="K27" s="1">
        <v>2</v>
      </c>
      <c r="L27">
        <f t="shared" si="6"/>
        <v>4.644859790802002</v>
      </c>
      <c r="M27" s="1">
        <v>0</v>
      </c>
      <c r="N27">
        <f t="shared" si="7"/>
        <v>4.644859790802002</v>
      </c>
      <c r="O27" s="1">
        <v>30.424127578735352</v>
      </c>
      <c r="P27" s="1">
        <v>29.914638519287109</v>
      </c>
      <c r="Q27" s="1">
        <v>30.475482940673828</v>
      </c>
      <c r="R27" s="1">
        <v>1200.1710205078125</v>
      </c>
      <c r="S27" s="1">
        <v>1197.5826416015625</v>
      </c>
      <c r="T27" s="1">
        <v>24.394767761230469</v>
      </c>
      <c r="U27" s="1">
        <v>24.488771438598633</v>
      </c>
      <c r="V27" s="1">
        <v>54.483062744140625</v>
      </c>
      <c r="W27" s="1">
        <v>54.693008422851562</v>
      </c>
      <c r="X27" s="1">
        <v>499.97140502929688</v>
      </c>
      <c r="Y27" s="1">
        <v>99.866592407226562</v>
      </c>
      <c r="Z27" s="1">
        <v>99.333076477050781</v>
      </c>
      <c r="AA27" s="1">
        <v>97.495330810546875</v>
      </c>
      <c r="AB27" s="1">
        <v>-13.894185066223145</v>
      </c>
      <c r="AC27" s="1">
        <v>0.11958599090576172</v>
      </c>
      <c r="AD27" s="1">
        <v>0.1138736754655838</v>
      </c>
      <c r="AE27" s="1">
        <v>1.3544483808800578E-3</v>
      </c>
      <c r="AF27" s="1">
        <v>7.4614949524402618E-2</v>
      </c>
      <c r="AG27" s="1">
        <v>3.0953800305724144E-3</v>
      </c>
      <c r="AH27" s="1">
        <v>0.75</v>
      </c>
      <c r="AI27" s="1">
        <v>-1.355140209197998</v>
      </c>
      <c r="AJ27" s="1">
        <v>7.355140209197998</v>
      </c>
      <c r="AK27" s="1">
        <v>1</v>
      </c>
      <c r="AL27" s="1">
        <v>0</v>
      </c>
      <c r="AM27" s="1">
        <v>0.15999999642372131</v>
      </c>
      <c r="AN27" s="1">
        <v>111115</v>
      </c>
      <c r="AO27">
        <f t="shared" si="8"/>
        <v>2.4998570251464844</v>
      </c>
      <c r="AP27">
        <f t="shared" si="9"/>
        <v>2.4089497524796275E-4</v>
      </c>
      <c r="AQ27">
        <f t="shared" si="10"/>
        <v>303.06463851928709</v>
      </c>
      <c r="AR27">
        <f t="shared" si="11"/>
        <v>303.57412757873533</v>
      </c>
      <c r="AS27">
        <f t="shared" si="12"/>
        <v>15.978654428005484</v>
      </c>
      <c r="AT27">
        <f t="shared" si="13"/>
        <v>4.3756036140307777E-2</v>
      </c>
      <c r="AU27">
        <f t="shared" si="14"/>
        <v>4.2396049660904982</v>
      </c>
      <c r="AV27">
        <f t="shared" si="15"/>
        <v>43.485210325906863</v>
      </c>
      <c r="AW27">
        <f t="shared" si="16"/>
        <v>18.99643888730823</v>
      </c>
      <c r="AX27">
        <f t="shared" si="17"/>
        <v>30.16938304901123</v>
      </c>
      <c r="AY27">
        <f t="shared" si="18"/>
        <v>4.3020767906464714</v>
      </c>
      <c r="AZ27">
        <f t="shared" si="19"/>
        <v>1.2250068620814231E-2</v>
      </c>
      <c r="BA27">
        <f t="shared" si="20"/>
        <v>2.3875408725500455</v>
      </c>
      <c r="BB27">
        <f t="shared" si="21"/>
        <v>1.9145359180964259</v>
      </c>
      <c r="BC27">
        <f t="shared" si="22"/>
        <v>7.659196623043537E-3</v>
      </c>
      <c r="BD27">
        <f t="shared" si="23"/>
        <v>35.668751423343089</v>
      </c>
      <c r="BE27">
        <f t="shared" si="24"/>
        <v>0.30549112478746382</v>
      </c>
      <c r="BF27">
        <f t="shared" si="25"/>
        <v>54.897485986047947</v>
      </c>
      <c r="BG27">
        <f t="shared" si="26"/>
        <v>1195.7858563656864</v>
      </c>
      <c r="BH27">
        <f t="shared" si="27"/>
        <v>2.8381415713662067E-3</v>
      </c>
    </row>
    <row r="28" spans="1:60" x14ac:dyDescent="0.2">
      <c r="A28" s="1">
        <v>14</v>
      </c>
      <c r="B28" s="1" t="s">
        <v>91</v>
      </c>
      <c r="C28" s="1">
        <v>3327.0000232253224</v>
      </c>
      <c r="D28" s="1">
        <v>0</v>
      </c>
      <c r="E28">
        <f t="shared" si="0"/>
        <v>6.9839649763781484</v>
      </c>
      <c r="F28">
        <f t="shared" si="1"/>
        <v>1.1129031769331582E-2</v>
      </c>
      <c r="G28">
        <f t="shared" si="2"/>
        <v>363.33800202899403</v>
      </c>
      <c r="H28">
        <f t="shared" si="3"/>
        <v>0.21887485882028368</v>
      </c>
      <c r="I28">
        <f t="shared" si="4"/>
        <v>1.8570499232901132</v>
      </c>
      <c r="J28">
        <f t="shared" si="5"/>
        <v>29.854522705078125</v>
      </c>
      <c r="K28" s="1">
        <v>2</v>
      </c>
      <c r="L28">
        <f t="shared" si="6"/>
        <v>4.644859790802002</v>
      </c>
      <c r="M28" s="1">
        <v>0</v>
      </c>
      <c r="N28">
        <f t="shared" si="7"/>
        <v>4.644859790802002</v>
      </c>
      <c r="O28" s="1">
        <v>30.358913421630859</v>
      </c>
      <c r="P28" s="1">
        <v>29.854522705078125</v>
      </c>
      <c r="Q28" s="1">
        <v>30.409194946289062</v>
      </c>
      <c r="R28" s="1">
        <v>1400.1424560546875</v>
      </c>
      <c r="S28" s="1">
        <v>1397.226318359375</v>
      </c>
      <c r="T28" s="1">
        <v>24.202177047729492</v>
      </c>
      <c r="U28" s="1">
        <v>24.287607192993164</v>
      </c>
      <c r="V28" s="1">
        <v>54.255207061767578</v>
      </c>
      <c r="W28" s="1">
        <v>54.44671630859375</v>
      </c>
      <c r="X28" s="1">
        <v>499.96148681640625</v>
      </c>
      <c r="Y28" s="1">
        <v>67.77362060546875</v>
      </c>
      <c r="Z28" s="1">
        <v>67.325325012207031</v>
      </c>
      <c r="AA28" s="1">
        <v>97.495338439941406</v>
      </c>
      <c r="AB28" s="1">
        <v>-17.685749053955078</v>
      </c>
      <c r="AC28" s="1">
        <v>0.12190437316894531</v>
      </c>
      <c r="AD28" s="1">
        <v>6.6459856927394867E-2</v>
      </c>
      <c r="AE28" s="1">
        <v>3.4460315946489573E-3</v>
      </c>
      <c r="AF28" s="1">
        <v>9.8871000111103058E-2</v>
      </c>
      <c r="AG28" s="1">
        <v>1.359069487079978E-3</v>
      </c>
      <c r="AH28" s="1">
        <v>0.5</v>
      </c>
      <c r="AI28" s="1">
        <v>-1.355140209197998</v>
      </c>
      <c r="AJ28" s="1">
        <v>7.355140209197998</v>
      </c>
      <c r="AK28" s="1">
        <v>1</v>
      </c>
      <c r="AL28" s="1">
        <v>0</v>
      </c>
      <c r="AM28" s="1">
        <v>0.15999999642372131</v>
      </c>
      <c r="AN28" s="1">
        <v>111115</v>
      </c>
      <c r="AO28">
        <f t="shared" si="8"/>
        <v>2.4998074340820313</v>
      </c>
      <c r="AP28">
        <f t="shared" si="9"/>
        <v>2.1887485882028367E-4</v>
      </c>
      <c r="AQ28">
        <f t="shared" si="10"/>
        <v>303.0045227050781</v>
      </c>
      <c r="AR28">
        <f t="shared" si="11"/>
        <v>303.50891342163084</v>
      </c>
      <c r="AS28">
        <f t="shared" si="12"/>
        <v>10.843779054497645</v>
      </c>
      <c r="AT28">
        <f t="shared" si="13"/>
        <v>2.7641256946890607E-2</v>
      </c>
      <c r="AU28">
        <f t="shared" si="14"/>
        <v>4.2249784064673372</v>
      </c>
      <c r="AV28">
        <f t="shared" si="15"/>
        <v>43.335183754144182</v>
      </c>
      <c r="AW28">
        <f t="shared" si="16"/>
        <v>19.047576561151018</v>
      </c>
      <c r="AX28">
        <f t="shared" si="17"/>
        <v>30.106718063354492</v>
      </c>
      <c r="AY28">
        <f t="shared" si="18"/>
        <v>4.2866353306078633</v>
      </c>
      <c r="AZ28">
        <f t="shared" si="19"/>
        <v>1.1102430470908706E-2</v>
      </c>
      <c r="BA28">
        <f t="shared" si="20"/>
        <v>2.367928483177224</v>
      </c>
      <c r="BB28">
        <f t="shared" si="21"/>
        <v>1.9187068474306392</v>
      </c>
      <c r="BC28">
        <f t="shared" si="22"/>
        <v>6.9414041116016992E-3</v>
      </c>
      <c r="BD28">
        <f t="shared" si="23"/>
        <v>35.42376147590889</v>
      </c>
      <c r="BE28">
        <f t="shared" si="24"/>
        <v>0.26004234049615238</v>
      </c>
      <c r="BF28">
        <f t="shared" si="25"/>
        <v>54.616513743079466</v>
      </c>
      <c r="BG28">
        <f t="shared" si="26"/>
        <v>1395.1964717885955</v>
      </c>
      <c r="BH28">
        <f t="shared" si="27"/>
        <v>2.733950571309499E-3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 response morning auto 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2023-12-08T17:38:54Z</dcterms:created>
  <dcterms:modified xsi:type="dcterms:W3CDTF">2023-12-08T17:38:54Z</dcterms:modified>
</cp:coreProperties>
</file>