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LicorMeasurementDataTransfer/"/>
    </mc:Choice>
  </mc:AlternateContent>
  <xr:revisionPtr revIDLastSave="0" documentId="13_ncr:40009_{6D1F7A64-579C-F246-AF78-7A1A63E5EDB2}" xr6:coauthVersionLast="47" xr6:coauthVersionMax="47" xr10:uidLastSave="{00000000-0000-0000-0000-000000000000}"/>
  <bookViews>
    <workbookView xWindow="5500" yWindow="4200" windowWidth="26440" windowHeight="15440"/>
  </bookViews>
  <sheets>
    <sheet name="leaf stage survey_" sheetId="1" r:id="rId1"/>
  </sheets>
  <calcPr calcId="0"/>
</workbook>
</file>

<file path=xl/calcChain.xml><?xml version="1.0" encoding="utf-8"?>
<calcChain xmlns="http://schemas.openxmlformats.org/spreadsheetml/2006/main">
  <c r="M14" i="1" l="1"/>
  <c r="O14" i="1" s="1"/>
  <c r="AP14" i="1"/>
  <c r="F14" i="1" s="1"/>
  <c r="AR14" i="1"/>
  <c r="AS14" i="1"/>
  <c r="AT14" i="1"/>
  <c r="AY14" i="1"/>
  <c r="AZ14" i="1"/>
  <c r="BB14" i="1"/>
  <c r="BC14" i="1"/>
  <c r="I15" i="1"/>
  <c r="M15" i="1"/>
  <c r="O15" i="1" s="1"/>
  <c r="AP15" i="1"/>
  <c r="F15" i="1" s="1"/>
  <c r="BH15" i="1" s="1"/>
  <c r="AQ15" i="1"/>
  <c r="AR15" i="1"/>
  <c r="AS15" i="1"/>
  <c r="AT15" i="1"/>
  <c r="AU15" i="1" s="1"/>
  <c r="K15" i="1" s="1"/>
  <c r="AV15" i="1" s="1"/>
  <c r="AY15" i="1"/>
  <c r="AZ15" i="1"/>
  <c r="BB15" i="1"/>
  <c r="F16" i="1"/>
  <c r="M16" i="1"/>
  <c r="O16" i="1"/>
  <c r="AP16" i="1"/>
  <c r="AQ16" i="1" s="1"/>
  <c r="AR16" i="1"/>
  <c r="AS16" i="1"/>
  <c r="AT16" i="1"/>
  <c r="AU16" i="1"/>
  <c r="K16" i="1" s="1"/>
  <c r="AV16" i="1" s="1"/>
  <c r="AY16" i="1"/>
  <c r="AZ16" i="1" s="1"/>
  <c r="BB16" i="1"/>
  <c r="BC16" i="1"/>
  <c r="F17" i="1"/>
  <c r="M17" i="1"/>
  <c r="O17" i="1"/>
  <c r="AP17" i="1"/>
  <c r="AQ17" i="1"/>
  <c r="AR17" i="1"/>
  <c r="AS17" i="1"/>
  <c r="AT17" i="1"/>
  <c r="AU17" i="1" s="1"/>
  <c r="K17" i="1" s="1"/>
  <c r="AV17" i="1" s="1"/>
  <c r="AY17" i="1"/>
  <c r="AZ17" i="1" s="1"/>
  <c r="BC17" i="1" s="1"/>
  <c r="BB17" i="1"/>
  <c r="BH17" i="1"/>
  <c r="M18" i="1"/>
  <c r="O18" i="1"/>
  <c r="AP18" i="1"/>
  <c r="F18" i="1" s="1"/>
  <c r="AQ18" i="1"/>
  <c r="I18" i="1" s="1"/>
  <c r="AR18" i="1"/>
  <c r="AS18" i="1"/>
  <c r="AT18" i="1"/>
  <c r="AU18" i="1"/>
  <c r="K18" i="1" s="1"/>
  <c r="AV18" i="1" s="1"/>
  <c r="AY18" i="1"/>
  <c r="AZ18" i="1"/>
  <c r="BC18" i="1" s="1"/>
  <c r="BB18" i="1"/>
  <c r="I19" i="1"/>
  <c r="M19" i="1"/>
  <c r="O19" i="1" s="1"/>
  <c r="AP19" i="1"/>
  <c r="F19" i="1" s="1"/>
  <c r="BH19" i="1" s="1"/>
  <c r="AQ19" i="1"/>
  <c r="AR19" i="1"/>
  <c r="AS19" i="1"/>
  <c r="AT19" i="1"/>
  <c r="AY19" i="1"/>
  <c r="AZ19" i="1" s="1"/>
  <c r="BC19" i="1" s="1"/>
  <c r="BB19" i="1"/>
  <c r="F20" i="1"/>
  <c r="M20" i="1"/>
  <c r="O20" i="1" s="1"/>
  <c r="BH20" i="1" s="1"/>
  <c r="AP20" i="1"/>
  <c r="AQ20" i="1" s="1"/>
  <c r="AR20" i="1"/>
  <c r="AS20" i="1"/>
  <c r="AT20" i="1"/>
  <c r="AY20" i="1"/>
  <c r="AZ20" i="1" s="1"/>
  <c r="BB20" i="1"/>
  <c r="BC20" i="1"/>
  <c r="F21" i="1"/>
  <c r="M21" i="1"/>
  <c r="O21" i="1"/>
  <c r="AP21" i="1"/>
  <c r="AQ21" i="1"/>
  <c r="AR21" i="1"/>
  <c r="AS21" i="1"/>
  <c r="AT21" i="1"/>
  <c r="AU21" i="1" s="1"/>
  <c r="K21" i="1" s="1"/>
  <c r="AV21" i="1" s="1"/>
  <c r="AY21" i="1"/>
  <c r="AZ21" i="1" s="1"/>
  <c r="BB21" i="1"/>
  <c r="BC21" i="1"/>
  <c r="BH21" i="1"/>
  <c r="M22" i="1"/>
  <c r="O22" i="1"/>
  <c r="AP22" i="1"/>
  <c r="F22" i="1" s="1"/>
  <c r="AQ22" i="1"/>
  <c r="I22" i="1" s="1"/>
  <c r="AR22" i="1"/>
  <c r="AS22" i="1"/>
  <c r="AT22" i="1"/>
  <c r="AU22" i="1"/>
  <c r="K22" i="1" s="1"/>
  <c r="AV22" i="1" s="1"/>
  <c r="AY22" i="1"/>
  <c r="AZ22" i="1"/>
  <c r="BB22" i="1"/>
  <c r="BC22" i="1"/>
  <c r="M23" i="1"/>
  <c r="O23" i="1" s="1"/>
  <c r="AP23" i="1"/>
  <c r="F23" i="1" s="1"/>
  <c r="BH23" i="1" s="1"/>
  <c r="AQ23" i="1"/>
  <c r="AU23" i="1" s="1"/>
  <c r="K23" i="1" s="1"/>
  <c r="AV23" i="1" s="1"/>
  <c r="AR23" i="1"/>
  <c r="AS23" i="1"/>
  <c r="AT23" i="1"/>
  <c r="AY23" i="1"/>
  <c r="AZ23" i="1"/>
  <c r="BC23" i="1" s="1"/>
  <c r="BB23" i="1"/>
  <c r="M24" i="1"/>
  <c r="O24" i="1"/>
  <c r="AP24" i="1"/>
  <c r="AQ24" i="1" s="1"/>
  <c r="AR24" i="1"/>
  <c r="AS24" i="1"/>
  <c r="AT24" i="1"/>
  <c r="AY24" i="1"/>
  <c r="AZ24" i="1" s="1"/>
  <c r="BB24" i="1"/>
  <c r="BC24" i="1"/>
  <c r="F25" i="1"/>
  <c r="I25" i="1"/>
  <c r="M25" i="1"/>
  <c r="O25" i="1"/>
  <c r="AP25" i="1"/>
  <c r="AQ25" i="1"/>
  <c r="AR25" i="1"/>
  <c r="AS25" i="1"/>
  <c r="AT25" i="1"/>
  <c r="AU25" i="1" s="1"/>
  <c r="K25" i="1" s="1"/>
  <c r="AV25" i="1" s="1"/>
  <c r="AY25" i="1"/>
  <c r="AZ25" i="1" s="1"/>
  <c r="BB25" i="1"/>
  <c r="BC25" i="1"/>
  <c r="BH25" i="1"/>
  <c r="M26" i="1"/>
  <c r="O26" i="1"/>
  <c r="AP26" i="1"/>
  <c r="F26" i="1" s="1"/>
  <c r="AQ26" i="1"/>
  <c r="I26" i="1" s="1"/>
  <c r="AR26" i="1"/>
  <c r="AS26" i="1"/>
  <c r="AT26" i="1"/>
  <c r="AU26" i="1"/>
  <c r="K26" i="1" s="1"/>
  <c r="AV26" i="1" s="1"/>
  <c r="AY26" i="1"/>
  <c r="AZ26" i="1"/>
  <c r="BB26" i="1"/>
  <c r="BC26" i="1"/>
  <c r="M27" i="1"/>
  <c r="O27" i="1" s="1"/>
  <c r="AP27" i="1"/>
  <c r="F27" i="1" s="1"/>
  <c r="AQ27" i="1"/>
  <c r="I27" i="1" s="1"/>
  <c r="AR27" i="1"/>
  <c r="AS27" i="1"/>
  <c r="AT27" i="1"/>
  <c r="AU27" i="1" s="1"/>
  <c r="K27" i="1" s="1"/>
  <c r="AV27" i="1" s="1"/>
  <c r="AY27" i="1"/>
  <c r="AZ27" i="1"/>
  <c r="BB27" i="1"/>
  <c r="M28" i="1"/>
  <c r="O28" i="1"/>
  <c r="AP28" i="1"/>
  <c r="AQ28" i="1" s="1"/>
  <c r="AR28" i="1"/>
  <c r="AU28" i="1" s="1"/>
  <c r="K28" i="1" s="1"/>
  <c r="AV28" i="1" s="1"/>
  <c r="AS28" i="1"/>
  <c r="AT28" i="1"/>
  <c r="AY28" i="1"/>
  <c r="AZ28" i="1" s="1"/>
  <c r="BB28" i="1"/>
  <c r="BC28" i="1"/>
  <c r="F29" i="1"/>
  <c r="I29" i="1"/>
  <c r="M29" i="1"/>
  <c r="O29" i="1"/>
  <c r="AP29" i="1"/>
  <c r="AQ29" i="1"/>
  <c r="AR29" i="1"/>
  <c r="AS29" i="1"/>
  <c r="AT29" i="1"/>
  <c r="AU29" i="1" s="1"/>
  <c r="K29" i="1" s="1"/>
  <c r="AV29" i="1" s="1"/>
  <c r="AY29" i="1"/>
  <c r="AZ29" i="1" s="1"/>
  <c r="BB29" i="1"/>
  <c r="BC29" i="1"/>
  <c r="BH29" i="1"/>
  <c r="M30" i="1"/>
  <c r="O30" i="1"/>
  <c r="AP30" i="1"/>
  <c r="F30" i="1" s="1"/>
  <c r="AQ30" i="1"/>
  <c r="I30" i="1" s="1"/>
  <c r="AR30" i="1"/>
  <c r="AS30" i="1"/>
  <c r="AT30" i="1"/>
  <c r="AU30" i="1"/>
  <c r="K30" i="1" s="1"/>
  <c r="AV30" i="1" s="1"/>
  <c r="AY30" i="1"/>
  <c r="AZ30" i="1"/>
  <c r="BB30" i="1"/>
  <c r="BC30" i="1" s="1"/>
  <c r="M31" i="1"/>
  <c r="O31" i="1" s="1"/>
  <c r="AP31" i="1"/>
  <c r="F31" i="1" s="1"/>
  <c r="BH31" i="1" s="1"/>
  <c r="AQ31" i="1"/>
  <c r="I31" i="1" s="1"/>
  <c r="AR31" i="1"/>
  <c r="AS31" i="1"/>
  <c r="AU31" i="1" s="1"/>
  <c r="K31" i="1" s="1"/>
  <c r="AV31" i="1" s="1"/>
  <c r="AT31" i="1"/>
  <c r="AY31" i="1"/>
  <c r="AZ31" i="1" s="1"/>
  <c r="BC31" i="1" s="1"/>
  <c r="BB31" i="1"/>
  <c r="M32" i="1"/>
  <c r="O32" i="1"/>
  <c r="AP32" i="1"/>
  <c r="AQ32" i="1" s="1"/>
  <c r="AR32" i="1"/>
  <c r="AS32" i="1"/>
  <c r="AT32" i="1"/>
  <c r="AU32" i="1" s="1"/>
  <c r="K32" i="1" s="1"/>
  <c r="AV32" i="1" s="1"/>
  <c r="AY32" i="1"/>
  <c r="AZ32" i="1" s="1"/>
  <c r="BB32" i="1"/>
  <c r="BC32" i="1"/>
  <c r="F33" i="1"/>
  <c r="BH33" i="1" s="1"/>
  <c r="M33" i="1"/>
  <c r="O33" i="1"/>
  <c r="AP33" i="1"/>
  <c r="AQ33" i="1"/>
  <c r="I33" i="1" s="1"/>
  <c r="AR33" i="1"/>
  <c r="AS33" i="1"/>
  <c r="AT33" i="1"/>
  <c r="AU33" i="1" s="1"/>
  <c r="K33" i="1" s="1"/>
  <c r="AV33" i="1" s="1"/>
  <c r="AY33" i="1"/>
  <c r="AZ33" i="1"/>
  <c r="BC33" i="1" s="1"/>
  <c r="BB33" i="1"/>
  <c r="M34" i="1"/>
  <c r="O34" i="1"/>
  <c r="AP34" i="1"/>
  <c r="F34" i="1" s="1"/>
  <c r="AQ34" i="1"/>
  <c r="I34" i="1" s="1"/>
  <c r="AR34" i="1"/>
  <c r="AS34" i="1"/>
  <c r="AT34" i="1"/>
  <c r="AY34" i="1"/>
  <c r="AZ34" i="1"/>
  <c r="BB34" i="1"/>
  <c r="BC34" i="1"/>
  <c r="I35" i="1"/>
  <c r="M35" i="1"/>
  <c r="O35" i="1" s="1"/>
  <c r="AP35" i="1"/>
  <c r="F35" i="1" s="1"/>
  <c r="AQ35" i="1"/>
  <c r="AR35" i="1"/>
  <c r="AS35" i="1"/>
  <c r="AT35" i="1"/>
  <c r="AU35" i="1" s="1"/>
  <c r="K35" i="1" s="1"/>
  <c r="AV35" i="1" s="1"/>
  <c r="AY35" i="1"/>
  <c r="AZ35" i="1"/>
  <c r="BB35" i="1"/>
  <c r="BH35" i="1"/>
  <c r="M36" i="1"/>
  <c r="O36" i="1"/>
  <c r="AP36" i="1"/>
  <c r="AQ36" i="1" s="1"/>
  <c r="AR36" i="1"/>
  <c r="AS36" i="1"/>
  <c r="AT36" i="1"/>
  <c r="AU36" i="1"/>
  <c r="K36" i="1" s="1"/>
  <c r="AV36" i="1" s="1"/>
  <c r="AY36" i="1"/>
  <c r="AZ36" i="1" s="1"/>
  <c r="BB36" i="1"/>
  <c r="BC36" i="1"/>
  <c r="M37" i="1"/>
  <c r="O37" i="1"/>
  <c r="AP37" i="1"/>
  <c r="F37" i="1" s="1"/>
  <c r="AQ37" i="1"/>
  <c r="AR37" i="1"/>
  <c r="AS37" i="1"/>
  <c r="AT37" i="1"/>
  <c r="AY37" i="1"/>
  <c r="AZ37" i="1"/>
  <c r="BB37" i="1"/>
  <c r="BC37" i="1"/>
  <c r="F38" i="1"/>
  <c r="M38" i="1"/>
  <c r="O38" i="1"/>
  <c r="AP38" i="1"/>
  <c r="AQ38" i="1" s="1"/>
  <c r="AR38" i="1"/>
  <c r="AS38" i="1"/>
  <c r="AT38" i="1"/>
  <c r="AY38" i="1"/>
  <c r="AZ38" i="1"/>
  <c r="BB38" i="1"/>
  <c r="BC38" i="1"/>
  <c r="M39" i="1"/>
  <c r="O39" i="1" s="1"/>
  <c r="AP39" i="1"/>
  <c r="F39" i="1" s="1"/>
  <c r="AQ39" i="1"/>
  <c r="I39" i="1" s="1"/>
  <c r="AR39" i="1"/>
  <c r="AS39" i="1"/>
  <c r="AT39" i="1"/>
  <c r="AU39" i="1"/>
  <c r="K39" i="1" s="1"/>
  <c r="AV39" i="1" s="1"/>
  <c r="AW39" i="1" s="1"/>
  <c r="AX39" i="1"/>
  <c r="BA39" i="1" s="1"/>
  <c r="G39" i="1" s="1"/>
  <c r="BD39" i="1" s="1"/>
  <c r="H39" i="1" s="1"/>
  <c r="AY39" i="1"/>
  <c r="AZ39" i="1"/>
  <c r="BB39" i="1"/>
  <c r="AW21" i="1" l="1"/>
  <c r="AX21" i="1" s="1"/>
  <c r="BA21" i="1" s="1"/>
  <c r="G21" i="1" s="1"/>
  <c r="BD21" i="1" s="1"/>
  <c r="H21" i="1" s="1"/>
  <c r="J21" i="1"/>
  <c r="AW15" i="1"/>
  <c r="AX15" i="1" s="1"/>
  <c r="BA15" i="1" s="1"/>
  <c r="G15" i="1" s="1"/>
  <c r="BD15" i="1" s="1"/>
  <c r="H15" i="1" s="1"/>
  <c r="J15" i="1"/>
  <c r="BE39" i="1"/>
  <c r="BF39" i="1"/>
  <c r="BH26" i="1"/>
  <c r="AW27" i="1"/>
  <c r="AX27" i="1" s="1"/>
  <c r="BA27" i="1" s="1"/>
  <c r="G27" i="1" s="1"/>
  <c r="BD27" i="1" s="1"/>
  <c r="H27" i="1" s="1"/>
  <c r="J27" i="1"/>
  <c r="AW31" i="1"/>
  <c r="AX31" i="1" s="1"/>
  <c r="BA31" i="1" s="1"/>
  <c r="G31" i="1" s="1"/>
  <c r="BD31" i="1" s="1"/>
  <c r="H31" i="1" s="1"/>
  <c r="J31" i="1"/>
  <c r="BG21" i="1"/>
  <c r="BI21" i="1" s="1"/>
  <c r="BH18" i="1"/>
  <c r="AW25" i="1"/>
  <c r="AX25" i="1" s="1"/>
  <c r="BA25" i="1" s="1"/>
  <c r="G25" i="1" s="1"/>
  <c r="BD25" i="1" s="1"/>
  <c r="H25" i="1" s="1"/>
  <c r="J25" i="1"/>
  <c r="BG25" i="1"/>
  <c r="BI25" i="1" s="1"/>
  <c r="AW17" i="1"/>
  <c r="AX17" i="1" s="1"/>
  <c r="BA17" i="1" s="1"/>
  <c r="G17" i="1" s="1"/>
  <c r="BD17" i="1" s="1"/>
  <c r="H17" i="1" s="1"/>
  <c r="J17" i="1"/>
  <c r="AW30" i="1"/>
  <c r="AX30" i="1" s="1"/>
  <c r="BA30" i="1" s="1"/>
  <c r="G30" i="1" s="1"/>
  <c r="BD30" i="1" s="1"/>
  <c r="H30" i="1" s="1"/>
  <c r="J30" i="1"/>
  <c r="I38" i="1"/>
  <c r="AU38" i="1"/>
  <c r="K38" i="1" s="1"/>
  <c r="AV38" i="1" s="1"/>
  <c r="AW33" i="1"/>
  <c r="AX33" i="1" s="1"/>
  <c r="BA33" i="1" s="1"/>
  <c r="G33" i="1" s="1"/>
  <c r="BD33" i="1" s="1"/>
  <c r="H33" i="1" s="1"/>
  <c r="J33" i="1"/>
  <c r="J16" i="1"/>
  <c r="AW16" i="1"/>
  <c r="AX16" i="1" s="1"/>
  <c r="BA16" i="1" s="1"/>
  <c r="G16" i="1" s="1"/>
  <c r="BD16" i="1" s="1"/>
  <c r="H16" i="1" s="1"/>
  <c r="BI39" i="1"/>
  <c r="BH39" i="1"/>
  <c r="J26" i="1"/>
  <c r="AW26" i="1"/>
  <c r="AX26" i="1" s="1"/>
  <c r="BA26" i="1" s="1"/>
  <c r="G26" i="1" s="1"/>
  <c r="BD26" i="1" s="1"/>
  <c r="H26" i="1" s="1"/>
  <c r="BH22" i="1"/>
  <c r="J36" i="1"/>
  <c r="AW36" i="1"/>
  <c r="AX36" i="1" s="1"/>
  <c r="BA36" i="1" s="1"/>
  <c r="G36" i="1" s="1"/>
  <c r="BD36" i="1" s="1"/>
  <c r="AW29" i="1"/>
  <c r="AX29" i="1" s="1"/>
  <c r="BA29" i="1" s="1"/>
  <c r="G29" i="1" s="1"/>
  <c r="BD29" i="1" s="1"/>
  <c r="H29" i="1" s="1"/>
  <c r="J29" i="1"/>
  <c r="J22" i="1"/>
  <c r="AW22" i="1"/>
  <c r="AX22" i="1" s="1"/>
  <c r="BA22" i="1" s="1"/>
  <c r="G22" i="1" s="1"/>
  <c r="BD22" i="1" s="1"/>
  <c r="H22" i="1" s="1"/>
  <c r="BG17" i="1"/>
  <c r="BI17" i="1" s="1"/>
  <c r="BH30" i="1"/>
  <c r="BI30" i="1" s="1"/>
  <c r="J28" i="1"/>
  <c r="AW28" i="1"/>
  <c r="AX28" i="1" s="1"/>
  <c r="BA28" i="1" s="1"/>
  <c r="G28" i="1" s="1"/>
  <c r="BD28" i="1" s="1"/>
  <c r="BH37" i="1"/>
  <c r="BH34" i="1"/>
  <c r="AW35" i="1"/>
  <c r="AX35" i="1" s="1"/>
  <c r="BA35" i="1" s="1"/>
  <c r="G35" i="1" s="1"/>
  <c r="BD35" i="1" s="1"/>
  <c r="H35" i="1" s="1"/>
  <c r="J35" i="1"/>
  <c r="J32" i="1"/>
  <c r="AW32" i="1"/>
  <c r="AX32" i="1" s="1"/>
  <c r="BA32" i="1" s="1"/>
  <c r="G32" i="1" s="1"/>
  <c r="BD32" i="1" s="1"/>
  <c r="H32" i="1" s="1"/>
  <c r="AW23" i="1"/>
  <c r="AX23" i="1" s="1"/>
  <c r="BA23" i="1" s="1"/>
  <c r="G23" i="1" s="1"/>
  <c r="BD23" i="1" s="1"/>
  <c r="H23" i="1" s="1"/>
  <c r="J23" i="1"/>
  <c r="J18" i="1"/>
  <c r="AW18" i="1"/>
  <c r="AX18" i="1" s="1"/>
  <c r="BA18" i="1" s="1"/>
  <c r="G18" i="1" s="1"/>
  <c r="BD18" i="1" s="1"/>
  <c r="H18" i="1" s="1"/>
  <c r="I24" i="1"/>
  <c r="BG28" i="1"/>
  <c r="I28" i="1"/>
  <c r="BG39" i="1"/>
  <c r="BG30" i="1"/>
  <c r="F32" i="1"/>
  <c r="F28" i="1"/>
  <c r="BC35" i="1"/>
  <c r="I37" i="1"/>
  <c r="BG27" i="1"/>
  <c r="BI27" i="1" s="1"/>
  <c r="BG26" i="1"/>
  <c r="BI26" i="1" s="1"/>
  <c r="AU20" i="1"/>
  <c r="K20" i="1" s="1"/>
  <c r="AV20" i="1" s="1"/>
  <c r="F24" i="1"/>
  <c r="BC15" i="1"/>
  <c r="AU19" i="1"/>
  <c r="K19" i="1" s="1"/>
  <c r="AV19" i="1" s="1"/>
  <c r="BH38" i="1"/>
  <c r="I23" i="1"/>
  <c r="J39" i="1"/>
  <c r="BG22" i="1"/>
  <c r="BI22" i="1" s="1"/>
  <c r="BG36" i="1"/>
  <c r="I36" i="1"/>
  <c r="AU24" i="1"/>
  <c r="K24" i="1" s="1"/>
  <c r="AV24" i="1" s="1"/>
  <c r="I17" i="1"/>
  <c r="I16" i="1"/>
  <c r="I21" i="1"/>
  <c r="BH14" i="1"/>
  <c r="I32" i="1"/>
  <c r="BH27" i="1"/>
  <c r="BC27" i="1"/>
  <c r="BC39" i="1"/>
  <c r="I20" i="1"/>
  <c r="AU37" i="1"/>
  <c r="K37" i="1" s="1"/>
  <c r="AV37" i="1" s="1"/>
  <c r="F36" i="1"/>
  <c r="AU34" i="1"/>
  <c r="K34" i="1" s="1"/>
  <c r="AV34" i="1" s="1"/>
  <c r="BH16" i="1"/>
  <c r="AQ14" i="1"/>
  <c r="AU14" i="1" s="1"/>
  <c r="K14" i="1" s="1"/>
  <c r="AV14" i="1" s="1"/>
  <c r="J14" i="1" l="1"/>
  <c r="AW14" i="1"/>
  <c r="AX14" i="1" s="1"/>
  <c r="BA14" i="1" s="1"/>
  <c r="G14" i="1" s="1"/>
  <c r="BD14" i="1" s="1"/>
  <c r="H14" i="1" s="1"/>
  <c r="BE33" i="1"/>
  <c r="BF33" i="1"/>
  <c r="BH32" i="1"/>
  <c r="BE27" i="1"/>
  <c r="BF27" i="1"/>
  <c r="BG35" i="1"/>
  <c r="BI35" i="1" s="1"/>
  <c r="BG29" i="1"/>
  <c r="BI29" i="1" s="1"/>
  <c r="J20" i="1"/>
  <c r="AW20" i="1"/>
  <c r="AX20" i="1" s="1"/>
  <c r="BA20" i="1" s="1"/>
  <c r="G20" i="1" s="1"/>
  <c r="BD20" i="1" s="1"/>
  <c r="H20" i="1" s="1"/>
  <c r="BE31" i="1"/>
  <c r="BF31" i="1"/>
  <c r="BE35" i="1"/>
  <c r="BF35" i="1"/>
  <c r="BE29" i="1"/>
  <c r="BF29" i="1"/>
  <c r="BF32" i="1"/>
  <c r="BE32" i="1"/>
  <c r="BG32" i="1"/>
  <c r="BI32" i="1" s="1"/>
  <c r="H36" i="1"/>
  <c r="BE30" i="1"/>
  <c r="BF30" i="1"/>
  <c r="BG18" i="1"/>
  <c r="BI18" i="1" s="1"/>
  <c r="BH28" i="1"/>
  <c r="BI28" i="1" s="1"/>
  <c r="AW19" i="1"/>
  <c r="AX19" i="1" s="1"/>
  <c r="BA19" i="1" s="1"/>
  <c r="G19" i="1" s="1"/>
  <c r="BD19" i="1" s="1"/>
  <c r="H19" i="1" s="1"/>
  <c r="J19" i="1"/>
  <c r="BG19" i="1"/>
  <c r="BI19" i="1" s="1"/>
  <c r="BE17" i="1"/>
  <c r="BF17" i="1"/>
  <c r="BG15" i="1"/>
  <c r="BI15" i="1" s="1"/>
  <c r="AW38" i="1"/>
  <c r="AX38" i="1" s="1"/>
  <c r="BA38" i="1" s="1"/>
  <c r="G38" i="1" s="1"/>
  <c r="BD38" i="1" s="1"/>
  <c r="H38" i="1" s="1"/>
  <c r="J38" i="1"/>
  <c r="I14" i="1"/>
  <c r="BG14" i="1"/>
  <c r="BI14" i="1" s="1"/>
  <c r="AW34" i="1"/>
  <c r="AX34" i="1" s="1"/>
  <c r="BA34" i="1" s="1"/>
  <c r="G34" i="1" s="1"/>
  <c r="BD34" i="1" s="1"/>
  <c r="H34" i="1" s="1"/>
  <c r="J34" i="1"/>
  <c r="BG16" i="1"/>
  <c r="BI16" i="1" s="1"/>
  <c r="BE18" i="1"/>
  <c r="BF18" i="1"/>
  <c r="BG23" i="1"/>
  <c r="BI23" i="1" s="1"/>
  <c r="BG33" i="1"/>
  <c r="BI33" i="1" s="1"/>
  <c r="BI36" i="1"/>
  <c r="BH36" i="1"/>
  <c r="BE26" i="1"/>
  <c r="BF26" i="1"/>
  <c r="BE15" i="1"/>
  <c r="BF15" i="1"/>
  <c r="BE23" i="1"/>
  <c r="BF23" i="1"/>
  <c r="BG31" i="1"/>
  <c r="BI31" i="1" s="1"/>
  <c r="J24" i="1"/>
  <c r="AW24" i="1"/>
  <c r="AX24" i="1" s="1"/>
  <c r="BA24" i="1" s="1"/>
  <c r="G24" i="1" s="1"/>
  <c r="BD24" i="1" s="1"/>
  <c r="H24" i="1" s="1"/>
  <c r="H28" i="1"/>
  <c r="BE25" i="1"/>
  <c r="BF25" i="1"/>
  <c r="BF16" i="1"/>
  <c r="BE16" i="1"/>
  <c r="BE22" i="1"/>
  <c r="BF22" i="1"/>
  <c r="AW37" i="1"/>
  <c r="AX37" i="1" s="1"/>
  <c r="BA37" i="1" s="1"/>
  <c r="G37" i="1" s="1"/>
  <c r="J37" i="1"/>
  <c r="BH24" i="1"/>
  <c r="BE21" i="1"/>
  <c r="BF21" i="1"/>
  <c r="BE20" i="1" l="1"/>
  <c r="BF20" i="1"/>
  <c r="BE24" i="1"/>
  <c r="BF24" i="1"/>
  <c r="BE38" i="1"/>
  <c r="BF38" i="1"/>
  <c r="BG20" i="1"/>
  <c r="BI20" i="1" s="1"/>
  <c r="BG34" i="1"/>
  <c r="BI34" i="1" s="1"/>
  <c r="BG38" i="1"/>
  <c r="BI38" i="1" s="1"/>
  <c r="BF28" i="1"/>
  <c r="BE28" i="1"/>
  <c r="BD37" i="1"/>
  <c r="H37" i="1" s="1"/>
  <c r="BG37" i="1"/>
  <c r="BI37" i="1" s="1"/>
  <c r="BF14" i="1"/>
  <c r="BE14" i="1"/>
  <c r="BE19" i="1"/>
  <c r="BF19" i="1"/>
  <c r="BF34" i="1"/>
  <c r="BE34" i="1"/>
  <c r="BE36" i="1"/>
  <c r="BF36" i="1"/>
  <c r="BG24" i="1"/>
  <c r="BI24" i="1" s="1"/>
  <c r="BE37" i="1" l="1"/>
  <c r="BF37" i="1"/>
</calcChain>
</file>

<file path=xl/sharedStrings.xml><?xml version="1.0" encoding="utf-8"?>
<sst xmlns="http://schemas.openxmlformats.org/spreadsheetml/2006/main" count="189" uniqueCount="106">
  <si>
    <t>OPEN 6.3.4</t>
  </si>
  <si>
    <t>Fri Dec  8 2023 15:37:54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</si>
  <si>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</si>
  <si>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</si>
  <si>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</si>
  <si>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</si>
  <si>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</si>
  <si>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</si>
  <si>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</si>
  <si>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</si>
  <si>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</si>
  <si>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</si>
  <si>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/User/Configs/UserPrefs/LCF_Source-cacao-survey.xml</t>
  </si>
  <si>
    <t>Remark=</t>
  </si>
  <si>
    <t>420pm survey canopy</t>
  </si>
  <si>
    <t>Obs</t>
  </si>
  <si>
    <t>HHMMSS</t>
  </si>
  <si>
    <t>stage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</si>
  <si>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</si>
  <si>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</si>
  <si>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</si>
  <si>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</si>
  <si>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</si>
  <si>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</si>
  <si>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</si>
  <si>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</si>
  <si>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</si>
  <si>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</si>
  <si>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</si>
  <si>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</si>
  <si>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</si>
  <si>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</si>
  <si>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</si>
  <si>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</si>
  <si>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</si>
  <si>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</si>
  <si>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</si>
  <si>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</si>
  <si>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</si>
  <si>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</si>
  <si>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</si>
  <si>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</si>
  <si>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</si>
  <si>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</si>
  <si>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</si>
  <si>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</si>
  <si>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</si>
  <si>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</si>
  <si>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</si>
  <si>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</si>
  <si>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</si>
  <si>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</si>
  <si>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</si>
  <si>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</si>
  <si>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</si>
  <si>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</si>
  <si>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</si>
  <si>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</si>
  <si>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</si>
  <si>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</si>
  <si>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</si>
  <si>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</si>
  <si>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</si>
  <si>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</si>
  <si>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</si>
  <si>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</si>
  <si>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</si>
  <si>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</si>
  <si>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</si>
  <si>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</si>
  <si>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</si>
  <si>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</si>
  <si>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</si>
  <si>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</si>
  <si>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</si>
  <si>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</si>
  <si>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</si>
  <si>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</si>
  <si>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15:39:15</t>
  </si>
  <si>
    <t>D</t>
  </si>
  <si>
    <t>15:41:07</t>
  </si>
  <si>
    <t>15:43:07</t>
  </si>
  <si>
    <t>15:45:11</t>
  </si>
  <si>
    <t>15:47:39</t>
  </si>
  <si>
    <t>15:49:20</t>
  </si>
  <si>
    <t>15:51:37</t>
  </si>
  <si>
    <t>15:54:03</t>
  </si>
  <si>
    <t>C</t>
  </si>
  <si>
    <t>15:56:30</t>
  </si>
  <si>
    <t>15:58:50</t>
  </si>
  <si>
    <t>16:00:43</t>
  </si>
  <si>
    <t>16:02:54</t>
  </si>
  <si>
    <t>16:05:05</t>
  </si>
  <si>
    <t>16:07:21</t>
  </si>
  <si>
    <t>16:09:18</t>
  </si>
  <si>
    <t>16:13:40</t>
  </si>
  <si>
    <t>16:15:37</t>
  </si>
  <si>
    <t>16:17:35</t>
  </si>
  <si>
    <t>16:20:44</t>
  </si>
  <si>
    <t>16:22:48</t>
  </si>
  <si>
    <t>16:24:54</t>
  </si>
  <si>
    <t>16:27:14</t>
  </si>
  <si>
    <t>16:28:51</t>
  </si>
  <si>
    <t>16:30:28</t>
  </si>
  <si>
    <t>16:32:27</t>
  </si>
  <si>
    <t>16:34:07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</si>
</sst>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9"/>
  <sheetViews>
    <sheetView tabSelected="1" topLeftCell="A10" workbookViewId="0">
      <selection activeCell="G14" sqref="G14:G39"/>
    </sheetView>
  </sheetViews>
  <sheetFormatPr baseColWidth="10" defaultRowHeight="16" x14ac:dyDescent="0.2"/>
  <sheetData>
    <row r="1" spans="1:61" x14ac:dyDescent="0.2">
      <c r="A1" s="1" t="s">
        <v>0</v>
      </c>
    </row>
    <row r="2" spans="1:61" x14ac:dyDescent="0.2">
      <c r="A2" s="1" t="s">
        <v>1</v>
      </c>
    </row>
    <row r="3" spans="1:61" x14ac:dyDescent="0.2">
      <c r="A3" s="1" t="s">
        <v>2</v>
      </c>
      <c r="B3" s="1" t="s">
        <v>3</v>
      </c>
    </row>
    <row r="4" spans="1:61" x14ac:dyDescent="0.2">
      <c r="A4" s="1" t="s">
        <v>4</v>
      </c>
      <c r="B4" s="1" t="s">
        <v>5</v>
      </c>
    </row>
    <row r="5" spans="1:61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1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1" x14ac:dyDescent="0.2">
      <c r="A7" s="1" t="s">
        <v>9</v>
      </c>
      <c r="B7" s="1">
        <v>4</v>
      </c>
    </row>
    <row r="8" spans="1:61" x14ac:dyDescent="0.2">
      <c r="A8" s="1" t="s">
        <v>10</v>
      </c>
      <c r="B8" s="1">
        <v>15</v>
      </c>
    </row>
    <row r="9" spans="1:61" x14ac:dyDescent="0.2">
      <c r="A9" s="1" t="s">
        <v>11</v>
      </c>
      <c r="B9" s="1" t="s">
        <v>12</v>
      </c>
    </row>
    <row r="10" spans="1:61" x14ac:dyDescent="0.2">
      <c r="A10" s="1" t="s">
        <v>13</v>
      </c>
      <c r="B10" s="1" t="s">
        <v>14</v>
      </c>
    </row>
    <row r="12" spans="1:61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  <c r="BI12" s="1" t="s">
        <v>75</v>
      </c>
    </row>
    <row r="13" spans="1:61" x14ac:dyDescent="0.2">
      <c r="A13" s="1" t="s">
        <v>76</v>
      </c>
      <c r="B13" s="1" t="s">
        <v>76</v>
      </c>
      <c r="C13" s="1" t="s">
        <v>76</v>
      </c>
      <c r="D13" s="1" t="s">
        <v>76</v>
      </c>
      <c r="E13" s="1" t="s">
        <v>76</v>
      </c>
      <c r="F13" s="1" t="s">
        <v>77</v>
      </c>
      <c r="G13" s="1" t="s">
        <v>77</v>
      </c>
      <c r="H13" s="1" t="s">
        <v>77</v>
      </c>
      <c r="I13" s="1" t="s">
        <v>77</v>
      </c>
      <c r="J13" s="1" t="s">
        <v>77</v>
      </c>
      <c r="K13" s="1" t="s">
        <v>77</v>
      </c>
      <c r="L13" s="1" t="s">
        <v>76</v>
      </c>
      <c r="M13" s="1" t="s">
        <v>77</v>
      </c>
      <c r="N13" s="1" t="s">
        <v>76</v>
      </c>
      <c r="O13" s="1" t="s">
        <v>77</v>
      </c>
      <c r="P13" s="1" t="s">
        <v>76</v>
      </c>
      <c r="Q13" s="1" t="s">
        <v>76</v>
      </c>
      <c r="R13" s="1" t="s">
        <v>76</v>
      </c>
      <c r="S13" s="1" t="s">
        <v>76</v>
      </c>
      <c r="T13" s="1" t="s">
        <v>76</v>
      </c>
      <c r="U13" s="1" t="s">
        <v>76</v>
      </c>
      <c r="V13" s="1" t="s">
        <v>76</v>
      </c>
      <c r="W13" s="1" t="s">
        <v>76</v>
      </c>
      <c r="X13" s="1" t="s">
        <v>76</v>
      </c>
      <c r="Y13" s="1" t="s">
        <v>76</v>
      </c>
      <c r="Z13" s="1" t="s">
        <v>76</v>
      </c>
      <c r="AA13" s="1" t="s">
        <v>76</v>
      </c>
      <c r="AB13" s="1" t="s">
        <v>76</v>
      </c>
      <c r="AC13" s="1" t="s">
        <v>76</v>
      </c>
      <c r="AD13" s="1" t="s">
        <v>76</v>
      </c>
      <c r="AE13" s="1" t="s">
        <v>76</v>
      </c>
      <c r="AF13" s="1" t="s">
        <v>76</v>
      </c>
      <c r="AG13" s="1" t="s">
        <v>76</v>
      </c>
      <c r="AH13" s="1" t="s">
        <v>76</v>
      </c>
      <c r="AI13" s="1" t="s">
        <v>76</v>
      </c>
      <c r="AJ13" s="1" t="s">
        <v>76</v>
      </c>
      <c r="AK13" s="1" t="s">
        <v>76</v>
      </c>
      <c r="AL13" s="1" t="s">
        <v>76</v>
      </c>
      <c r="AM13" s="1" t="s">
        <v>76</v>
      </c>
      <c r="AN13" s="1" t="s">
        <v>76</v>
      </c>
      <c r="AO13" s="1" t="s">
        <v>76</v>
      </c>
      <c r="AP13" s="1" t="s">
        <v>77</v>
      </c>
      <c r="AQ13" s="1" t="s">
        <v>77</v>
      </c>
      <c r="AR13" s="1" t="s">
        <v>77</v>
      </c>
      <c r="AS13" s="1" t="s">
        <v>77</v>
      </c>
      <c r="AT13" s="1" t="s">
        <v>77</v>
      </c>
      <c r="AU13" s="1" t="s">
        <v>77</v>
      </c>
      <c r="AV13" s="1" t="s">
        <v>77</v>
      </c>
      <c r="AW13" s="1" t="s">
        <v>77</v>
      </c>
      <c r="AX13" s="1" t="s">
        <v>77</v>
      </c>
      <c r="AY13" s="1" t="s">
        <v>77</v>
      </c>
      <c r="AZ13" s="1" t="s">
        <v>77</v>
      </c>
      <c r="BA13" s="1" t="s">
        <v>77</v>
      </c>
      <c r="BB13" s="1" t="s">
        <v>77</v>
      </c>
      <c r="BC13" s="1" t="s">
        <v>77</v>
      </c>
      <c r="BD13" s="1" t="s">
        <v>77</v>
      </c>
      <c r="BE13" s="1" t="s">
        <v>77</v>
      </c>
      <c r="BF13" s="1" t="s">
        <v>77</v>
      </c>
      <c r="BG13" s="1" t="s">
        <v>77</v>
      </c>
      <c r="BH13" s="1" t="s">
        <v>77</v>
      </c>
      <c r="BI13" s="1" t="s">
        <v>77</v>
      </c>
    </row>
    <row r="14" spans="1:61" x14ac:dyDescent="0.2">
      <c r="A14" s="1">
        <v>1</v>
      </c>
      <c r="B14" s="1" t="s">
        <v>78</v>
      </c>
      <c r="C14" s="1" t="s">
        <v>79</v>
      </c>
      <c r="D14" s="1">
        <v>157.0000018607825</v>
      </c>
      <c r="E14" s="1">
        <v>0</v>
      </c>
      <c r="F14">
        <f t="shared" ref="F14:F39" si="0">(S14-T14*(1000-U14)/(1000-V14))*AP14</f>
        <v>1.4529553167433262</v>
      </c>
      <c r="G14">
        <f t="shared" ref="G14:G39" si="1">IF(BA14&lt;&gt;0,1/(1/BA14-1/O14),0)</f>
        <v>1.5509127791903615E-2</v>
      </c>
      <c r="H14">
        <f t="shared" ref="H14:H39" si="2">((BD14-AQ14/2)*T14-F14)/(BD14+AQ14/2)</f>
        <v>339.24185806754014</v>
      </c>
      <c r="I14">
        <f t="shared" ref="I14:I39" si="3">AQ14*1000</f>
        <v>0.23260475741282541</v>
      </c>
      <c r="J14">
        <f t="shared" ref="J14:J39" si="4">(AV14-BB14)</f>
        <v>1.4183971993451872</v>
      </c>
      <c r="K14">
        <f t="shared" ref="K14:K39" si="5">(Q14+AU14*E14)</f>
        <v>27.65471076965332</v>
      </c>
      <c r="L14" s="1">
        <v>2</v>
      </c>
      <c r="M14">
        <f t="shared" ref="M14:M39" si="6">(L14*AJ14+AK14)</f>
        <v>4.644859790802002</v>
      </c>
      <c r="N14" s="1">
        <v>0</v>
      </c>
      <c r="O14">
        <f t="shared" ref="O14:O39" si="7">M14*(N14+1)*(N14+1)/(N14*N14+1)</f>
        <v>4.644859790802002</v>
      </c>
      <c r="P14" s="1">
        <v>28.096878051757812</v>
      </c>
      <c r="Q14" s="1">
        <v>27.65471076965332</v>
      </c>
      <c r="R14" s="1">
        <v>28.046772003173828</v>
      </c>
      <c r="S14" s="1">
        <v>500.2864990234375</v>
      </c>
      <c r="T14" s="1">
        <v>499.6588134765625</v>
      </c>
      <c r="U14" s="1">
        <v>23.562578201293945</v>
      </c>
      <c r="V14" s="1">
        <v>23.653421401977539</v>
      </c>
      <c r="W14" s="1">
        <v>60.054821014404297</v>
      </c>
      <c r="X14" s="1">
        <v>60.286354064941406</v>
      </c>
      <c r="Y14" s="1">
        <v>499.98867797851562</v>
      </c>
      <c r="Z14" s="1">
        <v>116.09137725830078</v>
      </c>
      <c r="AA14" s="1">
        <v>65.771316528320312</v>
      </c>
      <c r="AB14" s="1">
        <v>97.268081665039062</v>
      </c>
      <c r="AC14" s="1">
        <v>-2.4467010498046875</v>
      </c>
      <c r="AD14" s="1">
        <v>0.23213417828083038</v>
      </c>
      <c r="AE14" s="1">
        <v>3.6968816071748734E-2</v>
      </c>
      <c r="AF14" s="1">
        <v>2.4334171321243048E-3</v>
      </c>
      <c r="AG14" s="1">
        <v>3.6849979311227798E-2</v>
      </c>
      <c r="AH14" s="1">
        <v>3.7116170860826969E-3</v>
      </c>
      <c r="AI14" s="1">
        <v>0.5</v>
      </c>
      <c r="AJ14" s="1">
        <v>-1.355140209197998</v>
      </c>
      <c r="AK14" s="1">
        <v>7.355140209197998</v>
      </c>
      <c r="AL14" s="1">
        <v>1</v>
      </c>
      <c r="AM14" s="1">
        <v>0</v>
      </c>
      <c r="AN14" s="1">
        <v>0.15999999642372131</v>
      </c>
      <c r="AO14" s="1">
        <v>111115</v>
      </c>
      <c r="AP14">
        <f t="shared" ref="AP14:AP39" si="8">Y14*0.000001/(L14*0.0001)</f>
        <v>2.4999433898925778</v>
      </c>
      <c r="AQ14">
        <f t="shared" ref="AQ14:AQ39" si="9">(V14-U14)/(1000-V14)*AP14</f>
        <v>2.3260475741282541E-4</v>
      </c>
      <c r="AR14">
        <f t="shared" ref="AR14:AR39" si="10">(Q14+273.15)</f>
        <v>300.8047107696533</v>
      </c>
      <c r="AS14">
        <f t="shared" ref="AS14:AS39" si="11">(P14+273.15)</f>
        <v>301.24687805175779</v>
      </c>
      <c r="AT14">
        <f t="shared" ref="AT14:AT39" si="12">(Z14*AL14+AA14*AM14)*AN14</f>
        <v>18.574619946153007</v>
      </c>
      <c r="AU14">
        <f t="shared" ref="AU14:AU39" si="13">((AT14+0.00000010773*(AS14^4-AR14^4))-AQ14*44100)/(M14*0.92*2*29.3+0.00000043092*AR14^3)</f>
        <v>5.1553093589196131E-2</v>
      </c>
      <c r="AV14">
        <f t="shared" ref="AV14:AV39" si="14">0.61365*EXP(17.502*K14/(240.97+K14))</f>
        <v>3.7191201239303213</v>
      </c>
      <c r="AW14">
        <f t="shared" ref="AW14:AW39" si="15">AV14*1000/AB14</f>
        <v>38.23577128556736</v>
      </c>
      <c r="AX14">
        <f t="shared" ref="AX14:AX39" si="16">(AW14-V14)</f>
        <v>14.582349883589821</v>
      </c>
      <c r="AY14">
        <f t="shared" ref="AY14:AY39" si="17">IF(E14,Q14,(P14+Q14)/2)</f>
        <v>27.875794410705566</v>
      </c>
      <c r="AZ14">
        <f t="shared" ref="AZ14:AZ39" si="18">0.61365*EXP(17.502*AY14/(240.97+AY14))</f>
        <v>3.7674487953217159</v>
      </c>
      <c r="BA14">
        <f t="shared" ref="BA14:BA39" si="19">IF(AX14&lt;&gt;0,(1000-(AW14+V14)/2)/AX14*AQ14,0)</f>
        <v>1.5457515344677404E-2</v>
      </c>
      <c r="BB14">
        <f t="shared" ref="BB14:BB39" si="20">V14*AB14/1000</f>
        <v>2.3007229245851342</v>
      </c>
      <c r="BC14">
        <f t="shared" ref="BC14:BC39" si="21">(AZ14-BB14)</f>
        <v>1.4667258707365818</v>
      </c>
      <c r="BD14">
        <f t="shared" ref="BD14:BD39" si="22">1/(1.6/G14+1.37/O14)</f>
        <v>9.665570926644735E-3</v>
      </c>
      <c r="BE14">
        <f t="shared" ref="BE14:BE39" si="23">H14*AB14*0.001</f>
        <v>32.997404754713081</v>
      </c>
      <c r="BF14">
        <f t="shared" ref="BF14:BF39" si="24">H14/T14</f>
        <v>0.67894701127583124</v>
      </c>
      <c r="BG14">
        <f t="shared" ref="BG14:BG39" si="25">(1-AQ14*AB14/AV14/G14)*100</f>
        <v>60.775143504081555</v>
      </c>
      <c r="BH14">
        <f t="shared" ref="BH14:BH39" si="26">(T14-F14/(O14/1.35))</f>
        <v>499.23652092825182</v>
      </c>
      <c r="BI14">
        <f t="shared" ref="BI14:BI39" si="27">F14*BG14/100/BH14</f>
        <v>1.7687721987146958E-3</v>
      </c>
    </row>
    <row r="15" spans="1:61" x14ac:dyDescent="0.2">
      <c r="A15" s="1">
        <v>2</v>
      </c>
      <c r="B15" s="1" t="s">
        <v>80</v>
      </c>
      <c r="C15" s="1" t="s">
        <v>79</v>
      </c>
      <c r="D15" s="1">
        <v>270.0000018607825</v>
      </c>
      <c r="E15" s="1">
        <v>0</v>
      </c>
      <c r="F15">
        <f t="shared" si="0"/>
        <v>1.1618242492695794</v>
      </c>
      <c r="G15">
        <f t="shared" si="1"/>
        <v>2.9637871994044333E-2</v>
      </c>
      <c r="H15">
        <f t="shared" si="2"/>
        <v>425.06917060498762</v>
      </c>
      <c r="I15">
        <f t="shared" si="3"/>
        <v>0.45241739728776914</v>
      </c>
      <c r="J15">
        <f t="shared" si="4"/>
        <v>1.4474698257368641</v>
      </c>
      <c r="K15">
        <f t="shared" si="5"/>
        <v>27.885713577270508</v>
      </c>
      <c r="L15" s="1">
        <v>2</v>
      </c>
      <c r="M15">
        <f t="shared" si="6"/>
        <v>4.644859790802002</v>
      </c>
      <c r="N15" s="1">
        <v>0</v>
      </c>
      <c r="O15">
        <f t="shared" si="7"/>
        <v>4.644859790802002</v>
      </c>
      <c r="P15" s="1">
        <v>28.346385955810547</v>
      </c>
      <c r="Q15" s="1">
        <v>27.885713577270508</v>
      </c>
      <c r="R15" s="1">
        <v>28.292747497558594</v>
      </c>
      <c r="S15" s="1">
        <v>500.04031372070312</v>
      </c>
      <c r="T15" s="1">
        <v>499.48513793945312</v>
      </c>
      <c r="U15" s="1">
        <v>23.697057723999023</v>
      </c>
      <c r="V15" s="1">
        <v>23.873722076416016</v>
      </c>
      <c r="W15" s="1">
        <v>59.527076721191406</v>
      </c>
      <c r="X15" s="1">
        <v>59.970855712890625</v>
      </c>
      <c r="Y15" s="1">
        <v>499.94976806640625</v>
      </c>
      <c r="Z15" s="1">
        <v>115.80687713623047</v>
      </c>
      <c r="AA15" s="1">
        <v>64.560432434082031</v>
      </c>
      <c r="AB15" s="1">
        <v>97.268455505371094</v>
      </c>
      <c r="AC15" s="1">
        <v>-2.4708449840545654</v>
      </c>
      <c r="AD15" s="1">
        <v>0.23632548749446869</v>
      </c>
      <c r="AE15" s="1">
        <v>0.12077510356903076</v>
      </c>
      <c r="AF15" s="1">
        <v>3.0458325054496527E-3</v>
      </c>
      <c r="AG15" s="1">
        <v>8.8558211922645569E-2</v>
      </c>
      <c r="AH15" s="1">
        <v>2.0932389888912439E-3</v>
      </c>
      <c r="AI15" s="1">
        <v>0.5</v>
      </c>
      <c r="AJ15" s="1">
        <v>-1.355140209197998</v>
      </c>
      <c r="AK15" s="1">
        <v>7.355140209197998</v>
      </c>
      <c r="AL15" s="1">
        <v>1</v>
      </c>
      <c r="AM15" s="1">
        <v>0</v>
      </c>
      <c r="AN15" s="1">
        <v>0.15999999642372131</v>
      </c>
      <c r="AO15" s="1">
        <v>111115</v>
      </c>
      <c r="AP15">
        <f t="shared" si="8"/>
        <v>2.4997488403320309</v>
      </c>
      <c r="AQ15">
        <f t="shared" si="9"/>
        <v>4.5241739728776913E-4</v>
      </c>
      <c r="AR15">
        <f t="shared" si="10"/>
        <v>301.03571357727049</v>
      </c>
      <c r="AS15">
        <f t="shared" si="11"/>
        <v>301.49638595581052</v>
      </c>
      <c r="AT15">
        <f t="shared" si="12"/>
        <v>18.529099927639209</v>
      </c>
      <c r="AU15">
        <f t="shared" si="13"/>
        <v>1.5278250648102048E-2</v>
      </c>
      <c r="AV15">
        <f t="shared" si="14"/>
        <v>3.7696298992743311</v>
      </c>
      <c r="AW15">
        <f t="shared" si="15"/>
        <v>38.754906507857264</v>
      </c>
      <c r="AX15">
        <f t="shared" si="16"/>
        <v>14.881184431441248</v>
      </c>
      <c r="AY15">
        <f t="shared" si="17"/>
        <v>28.116049766540527</v>
      </c>
      <c r="AZ15">
        <f t="shared" si="18"/>
        <v>3.8205888116660409</v>
      </c>
      <c r="BA15">
        <f t="shared" si="19"/>
        <v>2.9449958014896048E-2</v>
      </c>
      <c r="BB15">
        <f t="shared" si="20"/>
        <v>2.322160073537467</v>
      </c>
      <c r="BC15">
        <f t="shared" si="21"/>
        <v>1.4984287381285739</v>
      </c>
      <c r="BD15">
        <f t="shared" si="22"/>
        <v>1.8423014916531966E-2</v>
      </c>
      <c r="BE15">
        <f t="shared" si="23"/>
        <v>41.345821707696231</v>
      </c>
      <c r="BF15">
        <f t="shared" si="24"/>
        <v>0.85101465152405376</v>
      </c>
      <c r="BG15">
        <f t="shared" si="25"/>
        <v>60.611849792425055</v>
      </c>
      <c r="BH15">
        <f t="shared" si="26"/>
        <v>499.14746084969039</v>
      </c>
      <c r="BI15">
        <f t="shared" si="27"/>
        <v>1.4108118823653718E-3</v>
      </c>
    </row>
    <row r="16" spans="1:61" x14ac:dyDescent="0.2">
      <c r="A16" s="1">
        <v>3</v>
      </c>
      <c r="B16" s="1" t="s">
        <v>81</v>
      </c>
      <c r="C16" s="1" t="s">
        <v>79</v>
      </c>
      <c r="D16" s="1">
        <v>388.50000189524144</v>
      </c>
      <c r="E16" s="1">
        <v>0</v>
      </c>
      <c r="F16">
        <f t="shared" si="0"/>
        <v>0.26802335564965035</v>
      </c>
      <c r="G16">
        <f t="shared" si="1"/>
        <v>5.591924358482956E-2</v>
      </c>
      <c r="H16">
        <f t="shared" si="2"/>
        <v>479.8915079878148</v>
      </c>
      <c r="I16">
        <f t="shared" si="3"/>
        <v>0.84115995440426894</v>
      </c>
      <c r="J16">
        <f t="shared" si="4"/>
        <v>1.4341831806330965</v>
      </c>
      <c r="K16">
        <f t="shared" si="5"/>
        <v>27.917669296264648</v>
      </c>
      <c r="L16" s="1">
        <v>2</v>
      </c>
      <c r="M16">
        <f t="shared" si="6"/>
        <v>4.644859790802002</v>
      </c>
      <c r="N16" s="1">
        <v>0</v>
      </c>
      <c r="O16">
        <f t="shared" si="7"/>
        <v>4.644859790802002</v>
      </c>
      <c r="P16" s="1">
        <v>28.509449005126953</v>
      </c>
      <c r="Q16" s="1">
        <v>27.917669296264648</v>
      </c>
      <c r="R16" s="1">
        <v>28.501846313476562</v>
      </c>
      <c r="S16" s="1">
        <v>499.82272338867188</v>
      </c>
      <c r="T16" s="1">
        <v>499.54742431640625</v>
      </c>
      <c r="U16" s="1">
        <v>23.754358291625977</v>
      </c>
      <c r="V16" s="1">
        <v>24.082731246948242</v>
      </c>
      <c r="W16" s="1">
        <v>59.108016967773438</v>
      </c>
      <c r="X16" s="1">
        <v>59.92510986328125</v>
      </c>
      <c r="Y16" s="1">
        <v>499.9818115234375</v>
      </c>
      <c r="Z16" s="1">
        <v>116.69863891601562</v>
      </c>
      <c r="AA16" s="1">
        <v>57.3558349609375</v>
      </c>
      <c r="AB16" s="1">
        <v>97.268074035644531</v>
      </c>
      <c r="AC16" s="1">
        <v>-2.5050032138824463</v>
      </c>
      <c r="AD16" s="1">
        <v>0.23414844274520874</v>
      </c>
      <c r="AE16" s="1">
        <v>2.6490246877074242E-2</v>
      </c>
      <c r="AF16" s="1">
        <v>4.3796445243060589E-3</v>
      </c>
      <c r="AG16" s="1">
        <v>4.6456675976514816E-2</v>
      </c>
      <c r="AH16" s="1">
        <v>5.4867952130734921E-3</v>
      </c>
      <c r="AI16" s="1">
        <v>0.75</v>
      </c>
      <c r="AJ16" s="1">
        <v>-1.355140209197998</v>
      </c>
      <c r="AK16" s="1">
        <v>7.355140209197998</v>
      </c>
      <c r="AL16" s="1">
        <v>1</v>
      </c>
      <c r="AM16" s="1">
        <v>0</v>
      </c>
      <c r="AN16" s="1">
        <v>0.15999999642372131</v>
      </c>
      <c r="AO16" s="1">
        <v>111115</v>
      </c>
      <c r="AP16">
        <f t="shared" si="8"/>
        <v>2.4999090576171872</v>
      </c>
      <c r="AQ16">
        <f t="shared" si="9"/>
        <v>8.411599544042689E-4</v>
      </c>
      <c r="AR16">
        <f t="shared" si="10"/>
        <v>301.06766929626463</v>
      </c>
      <c r="AS16">
        <f t="shared" si="11"/>
        <v>301.65944900512693</v>
      </c>
      <c r="AT16">
        <f t="shared" si="12"/>
        <v>18.671781809215645</v>
      </c>
      <c r="AU16">
        <f t="shared" si="13"/>
        <v>-4.3649739458009311E-2</v>
      </c>
      <c r="AV16">
        <f t="shared" si="14"/>
        <v>3.7766640665417879</v>
      </c>
      <c r="AW16">
        <f t="shared" si="15"/>
        <v>38.827375826911144</v>
      </c>
      <c r="AX16">
        <f t="shared" si="16"/>
        <v>14.744644579962902</v>
      </c>
      <c r="AY16">
        <f t="shared" si="17"/>
        <v>28.213559150695801</v>
      </c>
      <c r="AZ16">
        <f t="shared" si="18"/>
        <v>3.8423419085110169</v>
      </c>
      <c r="BA16">
        <f t="shared" si="19"/>
        <v>5.52540428212486E-2</v>
      </c>
      <c r="BB16">
        <f t="shared" si="20"/>
        <v>2.3424808859086914</v>
      </c>
      <c r="BC16">
        <f t="shared" si="21"/>
        <v>1.4998610226023255</v>
      </c>
      <c r="BD16">
        <f t="shared" si="22"/>
        <v>3.4592931110516534E-2</v>
      </c>
      <c r="BE16">
        <f t="shared" si="23"/>
        <v>46.678122728035873</v>
      </c>
      <c r="BF16">
        <f t="shared" si="24"/>
        <v>0.96065255194641608</v>
      </c>
      <c r="BG16">
        <f t="shared" si="25"/>
        <v>61.258247599029183</v>
      </c>
      <c r="BH16">
        <f t="shared" si="26"/>
        <v>499.46952497252431</v>
      </c>
      <c r="BI16">
        <f t="shared" si="27"/>
        <v>3.287215788313035E-4</v>
      </c>
    </row>
    <row r="17" spans="1:61" x14ac:dyDescent="0.2">
      <c r="A17" s="1">
        <v>4</v>
      </c>
      <c r="B17" s="1" t="s">
        <v>82</v>
      </c>
      <c r="C17" s="1" t="s">
        <v>79</v>
      </c>
      <c r="D17" s="1">
        <v>512.50000189524144</v>
      </c>
      <c r="E17" s="1">
        <v>0</v>
      </c>
      <c r="F17">
        <f t="shared" si="0"/>
        <v>1.7055890516962153</v>
      </c>
      <c r="G17">
        <f t="shared" si="1"/>
        <v>3.7567543654194513E-2</v>
      </c>
      <c r="H17">
        <f t="shared" si="2"/>
        <v>414.94017259211205</v>
      </c>
      <c r="I17">
        <f t="shared" si="3"/>
        <v>0.57367738740408258</v>
      </c>
      <c r="J17">
        <f t="shared" si="4"/>
        <v>1.4504000813220239</v>
      </c>
      <c r="K17">
        <f t="shared" si="5"/>
        <v>27.906679153442383</v>
      </c>
      <c r="L17" s="1">
        <v>2</v>
      </c>
      <c r="M17">
        <f t="shared" si="6"/>
        <v>4.644859790802002</v>
      </c>
      <c r="N17" s="1">
        <v>0</v>
      </c>
      <c r="O17">
        <f t="shared" si="7"/>
        <v>4.644859790802002</v>
      </c>
      <c r="P17" s="1">
        <v>28.530971527099609</v>
      </c>
      <c r="Q17" s="1">
        <v>27.906679153442383</v>
      </c>
      <c r="R17" s="1">
        <v>28.569843292236328</v>
      </c>
      <c r="S17" s="1">
        <v>500.1275634765625</v>
      </c>
      <c r="T17" s="1">
        <v>499.3306884765625</v>
      </c>
      <c r="U17" s="1">
        <v>23.667341232299805</v>
      </c>
      <c r="V17" s="1">
        <v>23.891345977783203</v>
      </c>
      <c r="W17" s="1">
        <v>58.8173828125</v>
      </c>
      <c r="X17" s="1">
        <v>59.374073028564453</v>
      </c>
      <c r="Y17" s="1">
        <v>499.96392822265625</v>
      </c>
      <c r="Z17" s="1">
        <v>116.34219360351562</v>
      </c>
      <c r="AA17" s="1">
        <v>58.309604644775391</v>
      </c>
      <c r="AB17" s="1">
        <v>97.267166137695312</v>
      </c>
      <c r="AC17" s="1">
        <v>-2.5704162120819092</v>
      </c>
      <c r="AD17" s="1">
        <v>0.23659385740756989</v>
      </c>
      <c r="AE17" s="1">
        <v>0.1098552942276001</v>
      </c>
      <c r="AF17" s="1">
        <v>1.2075710110366344E-3</v>
      </c>
      <c r="AG17" s="1">
        <v>0.11765913665294647</v>
      </c>
      <c r="AH17" s="1">
        <v>7.971152663230896E-4</v>
      </c>
      <c r="AI17" s="1">
        <v>0.5</v>
      </c>
      <c r="AJ17" s="1">
        <v>-1.355140209197998</v>
      </c>
      <c r="AK17" s="1">
        <v>7.355140209197998</v>
      </c>
      <c r="AL17" s="1">
        <v>1</v>
      </c>
      <c r="AM17" s="1">
        <v>0</v>
      </c>
      <c r="AN17" s="1">
        <v>0.15999999642372131</v>
      </c>
      <c r="AO17" s="1">
        <v>111115</v>
      </c>
      <c r="AP17">
        <f t="shared" si="8"/>
        <v>2.4998196411132811</v>
      </c>
      <c r="AQ17">
        <f t="shared" si="9"/>
        <v>5.7367738740408264E-4</v>
      </c>
      <c r="AR17">
        <f t="shared" si="10"/>
        <v>301.05667915344236</v>
      </c>
      <c r="AS17">
        <f t="shared" si="11"/>
        <v>301.68097152709959</v>
      </c>
      <c r="AT17">
        <f t="shared" si="12"/>
        <v>18.614750560490393</v>
      </c>
      <c r="AU17">
        <f t="shared" si="13"/>
        <v>2.5899309075466054E-3</v>
      </c>
      <c r="AV17">
        <f t="shared" si="14"/>
        <v>3.7742435997962214</v>
      </c>
      <c r="AW17">
        <f t="shared" si="15"/>
        <v>38.802853518455038</v>
      </c>
      <c r="AX17">
        <f t="shared" si="16"/>
        <v>14.911507540671835</v>
      </c>
      <c r="AY17">
        <f t="shared" si="17"/>
        <v>28.218825340270996</v>
      </c>
      <c r="AZ17">
        <f t="shared" si="18"/>
        <v>3.8435197969372217</v>
      </c>
      <c r="BA17">
        <f t="shared" si="19"/>
        <v>3.7266135808348311E-2</v>
      </c>
      <c r="BB17">
        <f t="shared" si="20"/>
        <v>2.3238435184741975</v>
      </c>
      <c r="BC17">
        <f t="shared" si="21"/>
        <v>1.5196762784630242</v>
      </c>
      <c r="BD17">
        <f t="shared" si="22"/>
        <v>2.3318228245806736E-2</v>
      </c>
      <c r="BE17">
        <f t="shared" si="23"/>
        <v>40.36005470472093</v>
      </c>
      <c r="BF17">
        <f t="shared" si="24"/>
        <v>0.83099273120600203</v>
      </c>
      <c r="BG17">
        <f t="shared" si="25"/>
        <v>60.64578375860745</v>
      </c>
      <c r="BH17">
        <f t="shared" si="26"/>
        <v>498.83496948320357</v>
      </c>
      <c r="BI17">
        <f t="shared" si="27"/>
        <v>2.0735672344177926E-3</v>
      </c>
    </row>
    <row r="18" spans="1:61" x14ac:dyDescent="0.2">
      <c r="A18" s="1">
        <v>5</v>
      </c>
      <c r="B18" s="1" t="s">
        <v>83</v>
      </c>
      <c r="C18" s="1" t="s">
        <v>79</v>
      </c>
      <c r="D18" s="1">
        <v>662.0000018607825</v>
      </c>
      <c r="E18" s="1">
        <v>0</v>
      </c>
      <c r="F18">
        <f t="shared" si="0"/>
        <v>0.91103724614835369</v>
      </c>
      <c r="G18">
        <f t="shared" si="1"/>
        <v>2.2636057501345442E-2</v>
      </c>
      <c r="H18">
        <f t="shared" si="2"/>
        <v>423.0069914811213</v>
      </c>
      <c r="I18">
        <f t="shared" si="3"/>
        <v>0.3618611029263698</v>
      </c>
      <c r="J18">
        <f t="shared" si="4"/>
        <v>1.5131124236655884</v>
      </c>
      <c r="K18">
        <f t="shared" si="5"/>
        <v>28.172767639160156</v>
      </c>
      <c r="L18" s="1">
        <v>2</v>
      </c>
      <c r="M18">
        <f t="shared" si="6"/>
        <v>4.644859790802002</v>
      </c>
      <c r="N18" s="1">
        <v>0</v>
      </c>
      <c r="O18">
        <f t="shared" si="7"/>
        <v>4.644859790802002</v>
      </c>
      <c r="P18" s="1">
        <v>28.736021041870117</v>
      </c>
      <c r="Q18" s="1">
        <v>28.172767639160156</v>
      </c>
      <c r="R18" s="1">
        <v>28.749534606933594</v>
      </c>
      <c r="S18" s="1">
        <v>499.95516967773438</v>
      </c>
      <c r="T18" s="1">
        <v>499.5184326171875</v>
      </c>
      <c r="U18" s="1">
        <v>23.71110725402832</v>
      </c>
      <c r="V18" s="1">
        <v>23.852405548095703</v>
      </c>
      <c r="W18" s="1">
        <v>58.230739593505859</v>
      </c>
      <c r="X18" s="1">
        <v>58.577747344970703</v>
      </c>
      <c r="Y18" s="1">
        <v>499.97750854492188</v>
      </c>
      <c r="Z18" s="1">
        <v>116.12590026855469</v>
      </c>
      <c r="AA18" s="1">
        <v>55.171909332275391</v>
      </c>
      <c r="AB18" s="1">
        <v>97.269699096679688</v>
      </c>
      <c r="AC18" s="1">
        <v>-2.56691575050354</v>
      </c>
      <c r="AD18" s="1">
        <v>0.24359554052352905</v>
      </c>
      <c r="AE18" s="1">
        <v>9.8025448620319366E-2</v>
      </c>
      <c r="AF18" s="1">
        <v>2.1500149741768837E-3</v>
      </c>
      <c r="AG18" s="1">
        <v>8.4115929901599884E-2</v>
      </c>
      <c r="AH18" s="1">
        <v>1.2577800080180168E-3</v>
      </c>
      <c r="AI18" s="1">
        <v>1</v>
      </c>
      <c r="AJ18" s="1">
        <v>-1.355140209197998</v>
      </c>
      <c r="AK18" s="1">
        <v>7.355140209197998</v>
      </c>
      <c r="AL18" s="1">
        <v>1</v>
      </c>
      <c r="AM18" s="1">
        <v>0</v>
      </c>
      <c r="AN18" s="1">
        <v>0.15999999642372131</v>
      </c>
      <c r="AO18" s="1">
        <v>111115</v>
      </c>
      <c r="AP18">
        <f t="shared" si="8"/>
        <v>2.499887542724609</v>
      </c>
      <c r="AQ18">
        <f t="shared" si="9"/>
        <v>3.6186110292636979E-4</v>
      </c>
      <c r="AR18">
        <f t="shared" si="10"/>
        <v>301.32276763916013</v>
      </c>
      <c r="AS18">
        <f t="shared" si="11"/>
        <v>301.88602104187009</v>
      </c>
      <c r="AT18">
        <f t="shared" si="12"/>
        <v>18.580143627670168</v>
      </c>
      <c r="AU18">
        <f t="shared" si="13"/>
        <v>3.5396770719422432E-2</v>
      </c>
      <c r="AV18">
        <f t="shared" si="14"/>
        <v>3.8332287340608304</v>
      </c>
      <c r="AW18">
        <f t="shared" si="15"/>
        <v>39.408251178518121</v>
      </c>
      <c r="AX18">
        <f t="shared" si="16"/>
        <v>15.555845630422418</v>
      </c>
      <c r="AY18">
        <f t="shared" si="17"/>
        <v>28.454394340515137</v>
      </c>
      <c r="AZ18">
        <f t="shared" si="18"/>
        <v>3.8965327473576301</v>
      </c>
      <c r="BA18">
        <f t="shared" si="19"/>
        <v>2.2526278914313497E-2</v>
      </c>
      <c r="BB18">
        <f t="shared" si="20"/>
        <v>2.320116310395242</v>
      </c>
      <c r="BC18">
        <f t="shared" si="21"/>
        <v>1.5764164369623881</v>
      </c>
      <c r="BD18">
        <f t="shared" si="22"/>
        <v>1.4088746256292148E-2</v>
      </c>
      <c r="BE18">
        <f t="shared" si="23"/>
        <v>41.145762777160421</v>
      </c>
      <c r="BF18">
        <f t="shared" si="24"/>
        <v>0.84682959398476942</v>
      </c>
      <c r="BG18">
        <f t="shared" si="25"/>
        <v>59.434769181526903</v>
      </c>
      <c r="BH18">
        <f t="shared" si="26"/>
        <v>499.25364523119669</v>
      </c>
      <c r="BI18">
        <f t="shared" si="27"/>
        <v>1.0845647088971483E-3</v>
      </c>
    </row>
    <row r="19" spans="1:61" x14ac:dyDescent="0.2">
      <c r="A19" s="1">
        <v>6</v>
      </c>
      <c r="B19" s="1" t="s">
        <v>84</v>
      </c>
      <c r="C19" s="1" t="s">
        <v>79</v>
      </c>
      <c r="D19" s="1">
        <v>763.0000018607825</v>
      </c>
      <c r="E19" s="1">
        <v>0</v>
      </c>
      <c r="F19">
        <f t="shared" si="0"/>
        <v>2.1089143956123491</v>
      </c>
      <c r="G19">
        <f t="shared" si="1"/>
        <v>2.3255786940982341E-2</v>
      </c>
      <c r="H19">
        <f t="shared" si="2"/>
        <v>342.21170969891284</v>
      </c>
      <c r="I19">
        <f t="shared" si="3"/>
        <v>0.38185527244666612</v>
      </c>
      <c r="J19">
        <f t="shared" si="4"/>
        <v>1.5539601398653131</v>
      </c>
      <c r="K19">
        <f t="shared" si="5"/>
        <v>28.39495849609375</v>
      </c>
      <c r="L19" s="1">
        <v>2</v>
      </c>
      <c r="M19">
        <f t="shared" si="6"/>
        <v>4.644859790802002</v>
      </c>
      <c r="N19" s="1">
        <v>0</v>
      </c>
      <c r="O19">
        <f t="shared" si="7"/>
        <v>4.644859790802002</v>
      </c>
      <c r="P19" s="1">
        <v>28.980165481567383</v>
      </c>
      <c r="Q19" s="1">
        <v>28.39495849609375</v>
      </c>
      <c r="R19" s="1">
        <v>28.982290267944336</v>
      </c>
      <c r="S19" s="1">
        <v>499.94476318359375</v>
      </c>
      <c r="T19" s="1">
        <v>499.02493286132812</v>
      </c>
      <c r="U19" s="1">
        <v>23.794979095458984</v>
      </c>
      <c r="V19" s="1">
        <v>23.944070816040039</v>
      </c>
      <c r="W19" s="1">
        <v>57.618694305419922</v>
      </c>
      <c r="X19" s="1">
        <v>57.979713439941406</v>
      </c>
      <c r="Y19" s="1">
        <v>499.9769287109375</v>
      </c>
      <c r="Z19" s="1">
        <v>115.51422882080078</v>
      </c>
      <c r="AA19" s="1">
        <v>35.340217590332031</v>
      </c>
      <c r="AB19" s="1">
        <v>97.274070739746094</v>
      </c>
      <c r="AC19" s="1">
        <v>-2.7034437656402588</v>
      </c>
      <c r="AD19" s="1">
        <v>0.24332287907600403</v>
      </c>
      <c r="AE19" s="1">
        <v>8.6000308394432068E-2</v>
      </c>
      <c r="AF19" s="1">
        <v>3.5419187042862177E-3</v>
      </c>
      <c r="AG19" s="1">
        <v>5.7955969125032425E-2</v>
      </c>
      <c r="AH19" s="1">
        <v>2.4503653403371572E-3</v>
      </c>
      <c r="AI19" s="1">
        <v>0.75</v>
      </c>
      <c r="AJ19" s="1">
        <v>-1.355140209197998</v>
      </c>
      <c r="AK19" s="1">
        <v>7.355140209197998</v>
      </c>
      <c r="AL19" s="1">
        <v>1</v>
      </c>
      <c r="AM19" s="1">
        <v>0</v>
      </c>
      <c r="AN19" s="1">
        <v>0.15999999642372131</v>
      </c>
      <c r="AO19" s="1">
        <v>111115</v>
      </c>
      <c r="AP19">
        <f t="shared" si="8"/>
        <v>2.4998846435546871</v>
      </c>
      <c r="AQ19">
        <f t="shared" si="9"/>
        <v>3.8185527244666609E-4</v>
      </c>
      <c r="AR19">
        <f t="shared" si="10"/>
        <v>301.54495849609373</v>
      </c>
      <c r="AS19">
        <f t="shared" si="11"/>
        <v>302.13016548156736</v>
      </c>
      <c r="AT19">
        <f t="shared" si="12"/>
        <v>18.48227619821705</v>
      </c>
      <c r="AU19">
        <f t="shared" si="13"/>
        <v>3.2708555871869327E-2</v>
      </c>
      <c r="AV19">
        <f t="shared" si="14"/>
        <v>3.8830973782222817</v>
      </c>
      <c r="AW19">
        <f t="shared" si="15"/>
        <v>39.919141336352567</v>
      </c>
      <c r="AX19">
        <f t="shared" si="16"/>
        <v>15.975070520312528</v>
      </c>
      <c r="AY19">
        <f t="shared" si="17"/>
        <v>28.687561988830566</v>
      </c>
      <c r="AZ19">
        <f t="shared" si="18"/>
        <v>3.9496322239194535</v>
      </c>
      <c r="BA19">
        <f t="shared" si="19"/>
        <v>2.3139930420886096E-2</v>
      </c>
      <c r="BB19">
        <f t="shared" si="20"/>
        <v>2.3291372383569686</v>
      </c>
      <c r="BC19">
        <f t="shared" si="21"/>
        <v>1.6204949855624848</v>
      </c>
      <c r="BD19">
        <f t="shared" si="22"/>
        <v>1.4472821063885805E-2</v>
      </c>
      <c r="BE19">
        <f t="shared" si="23"/>
        <v>33.288326057221504</v>
      </c>
      <c r="BF19">
        <f t="shared" si="24"/>
        <v>0.68576074493257544</v>
      </c>
      <c r="BG19">
        <f t="shared" si="25"/>
        <v>58.867362278489985</v>
      </c>
      <c r="BH19">
        <f t="shared" si="26"/>
        <v>498.41198983133302</v>
      </c>
      <c r="BI19">
        <f t="shared" si="27"/>
        <v>2.4908354990185342E-3</v>
      </c>
    </row>
    <row r="20" spans="1:61" x14ac:dyDescent="0.2">
      <c r="A20" s="1">
        <v>7</v>
      </c>
      <c r="B20" s="1" t="s">
        <v>85</v>
      </c>
      <c r="C20" s="1" t="s">
        <v>79</v>
      </c>
      <c r="D20" s="1">
        <v>898.50000189524144</v>
      </c>
      <c r="E20" s="1">
        <v>0</v>
      </c>
      <c r="F20">
        <f t="shared" si="0"/>
        <v>0.93455606808468028</v>
      </c>
      <c r="G20">
        <f t="shared" si="1"/>
        <v>2.1574150382323052E-2</v>
      </c>
      <c r="H20">
        <f t="shared" si="2"/>
        <v>417.58539515992595</v>
      </c>
      <c r="I20">
        <f t="shared" si="3"/>
        <v>0.36438004924688416</v>
      </c>
      <c r="J20">
        <f t="shared" si="4"/>
        <v>1.5973344997993268</v>
      </c>
      <c r="K20">
        <f t="shared" si="5"/>
        <v>28.639802932739258</v>
      </c>
      <c r="L20" s="1">
        <v>2</v>
      </c>
      <c r="M20">
        <f t="shared" si="6"/>
        <v>4.644859790802002</v>
      </c>
      <c r="N20" s="1">
        <v>0</v>
      </c>
      <c r="O20">
        <f t="shared" si="7"/>
        <v>4.644859790802002</v>
      </c>
      <c r="P20" s="1">
        <v>29.225753784179688</v>
      </c>
      <c r="Q20" s="1">
        <v>28.639802932739258</v>
      </c>
      <c r="R20" s="1">
        <v>29.202486038208008</v>
      </c>
      <c r="S20" s="1">
        <v>500.05923461914062</v>
      </c>
      <c r="T20" s="1">
        <v>499.61257934570312</v>
      </c>
      <c r="U20" s="1">
        <v>23.926734924316406</v>
      </c>
      <c r="V20" s="1">
        <v>24.06898307800293</v>
      </c>
      <c r="W20" s="1">
        <v>57.122833251953125</v>
      </c>
      <c r="X20" s="1">
        <v>57.462436676025391</v>
      </c>
      <c r="Y20" s="1">
        <v>499.985107421875</v>
      </c>
      <c r="Z20" s="1">
        <v>115.55143737792969</v>
      </c>
      <c r="AA20" s="1">
        <v>25.407215118408203</v>
      </c>
      <c r="AB20" s="1">
        <v>97.277496337890625</v>
      </c>
      <c r="AC20" s="1">
        <v>-2.6310758590698242</v>
      </c>
      <c r="AD20" s="1">
        <v>0.24959290027618408</v>
      </c>
      <c r="AE20" s="1">
        <v>0.14562699198722839</v>
      </c>
      <c r="AF20" s="1">
        <v>2.2885545622557402E-3</v>
      </c>
      <c r="AG20" s="1">
        <v>0.14132151007652283</v>
      </c>
      <c r="AH20" s="1">
        <v>1.4685898786410689E-3</v>
      </c>
      <c r="AI20" s="1">
        <v>0.75</v>
      </c>
      <c r="AJ20" s="1">
        <v>-1.355140209197998</v>
      </c>
      <c r="AK20" s="1">
        <v>7.355140209197998</v>
      </c>
      <c r="AL20" s="1">
        <v>1</v>
      </c>
      <c r="AM20" s="1">
        <v>0</v>
      </c>
      <c r="AN20" s="1">
        <v>0.15999999642372131</v>
      </c>
      <c r="AO20" s="1">
        <v>111115</v>
      </c>
      <c r="AP20">
        <f t="shared" si="8"/>
        <v>2.4999255371093749</v>
      </c>
      <c r="AQ20">
        <f t="shared" si="9"/>
        <v>3.6438004924688416E-4</v>
      </c>
      <c r="AR20">
        <f t="shared" si="10"/>
        <v>301.78980293273924</v>
      </c>
      <c r="AS20">
        <f t="shared" si="11"/>
        <v>302.37575378417966</v>
      </c>
      <c r="AT20">
        <f t="shared" si="12"/>
        <v>18.488229567224607</v>
      </c>
      <c r="AU20">
        <f t="shared" si="13"/>
        <v>3.5764401634902111E-2</v>
      </c>
      <c r="AV20">
        <f t="shared" si="14"/>
        <v>3.9387049130265082</v>
      </c>
      <c r="AW20">
        <f t="shared" si="15"/>
        <v>40.48937381514763</v>
      </c>
      <c r="AX20">
        <f t="shared" si="16"/>
        <v>16.4203907371447</v>
      </c>
      <c r="AY20">
        <f t="shared" si="17"/>
        <v>28.932778358459473</v>
      </c>
      <c r="AZ20">
        <f t="shared" si="18"/>
        <v>4.0061553315686718</v>
      </c>
      <c r="BA20">
        <f t="shared" si="19"/>
        <v>2.1474407415726815E-2</v>
      </c>
      <c r="BB20">
        <f t="shared" si="20"/>
        <v>2.3413704132271813</v>
      </c>
      <c r="BC20">
        <f t="shared" si="21"/>
        <v>1.6647849183414904</v>
      </c>
      <c r="BD20">
        <f t="shared" si="22"/>
        <v>1.3430430418644685E-2</v>
      </c>
      <c r="BE20">
        <f t="shared" si="23"/>
        <v>40.621661748426305</v>
      </c>
      <c r="BF20">
        <f t="shared" si="24"/>
        <v>0.83581841695579273</v>
      </c>
      <c r="BG20">
        <f t="shared" si="25"/>
        <v>58.286192918953631</v>
      </c>
      <c r="BH20">
        <f t="shared" si="26"/>
        <v>499.34095635841453</v>
      </c>
      <c r="BI20">
        <f t="shared" si="27"/>
        <v>1.0908721702944791E-3</v>
      </c>
    </row>
    <row r="21" spans="1:61" x14ac:dyDescent="0.2">
      <c r="A21" s="1">
        <v>8</v>
      </c>
      <c r="B21" s="1" t="s">
        <v>86</v>
      </c>
      <c r="C21" s="1" t="s">
        <v>87</v>
      </c>
      <c r="D21" s="1">
        <v>1046.0000018607825</v>
      </c>
      <c r="E21" s="1">
        <v>0</v>
      </c>
      <c r="F21">
        <f t="shared" si="0"/>
        <v>-0.35759852127816144</v>
      </c>
      <c r="G21">
        <f t="shared" si="1"/>
        <v>1.5282512398516192E-2</v>
      </c>
      <c r="H21">
        <f t="shared" si="2"/>
        <v>523.90195058786708</v>
      </c>
      <c r="I21">
        <f t="shared" si="3"/>
        <v>0.25720401589226177</v>
      </c>
      <c r="J21">
        <f t="shared" si="4"/>
        <v>1.5895894644109014</v>
      </c>
      <c r="K21">
        <f t="shared" si="5"/>
        <v>28.62542724609375</v>
      </c>
      <c r="L21" s="1">
        <v>2</v>
      </c>
      <c r="M21">
        <f t="shared" si="6"/>
        <v>4.644859790802002</v>
      </c>
      <c r="N21" s="1">
        <v>0</v>
      </c>
      <c r="O21">
        <f t="shared" si="7"/>
        <v>4.644859790802002</v>
      </c>
      <c r="P21" s="1">
        <v>29.307050704956055</v>
      </c>
      <c r="Q21" s="1">
        <v>28.62542724609375</v>
      </c>
      <c r="R21" s="1">
        <v>29.347457885742188</v>
      </c>
      <c r="S21" s="1">
        <v>500.09329223632812</v>
      </c>
      <c r="T21" s="1">
        <v>500.18487548828125</v>
      </c>
      <c r="U21" s="1">
        <v>24.013595581054688</v>
      </c>
      <c r="V21" s="1">
        <v>24.11400032043457</v>
      </c>
      <c r="W21" s="1">
        <v>57.063652038574219</v>
      </c>
      <c r="X21" s="1">
        <v>57.30224609375</v>
      </c>
      <c r="Y21" s="1">
        <v>499.97998046875</v>
      </c>
      <c r="Z21" s="1">
        <v>116.83145141601562</v>
      </c>
      <c r="AA21" s="1">
        <v>39.812755584716797</v>
      </c>
      <c r="AB21" s="1">
        <v>97.280891418457031</v>
      </c>
      <c r="AC21" s="1">
        <v>-2.6695172786712646</v>
      </c>
      <c r="AD21" s="1">
        <v>0.24870331585407257</v>
      </c>
      <c r="AE21" s="1">
        <v>1.9654866307973862E-2</v>
      </c>
      <c r="AF21" s="1">
        <v>1.3328198110684752E-3</v>
      </c>
      <c r="AG21" s="1">
        <v>4.1729100048542023E-2</v>
      </c>
      <c r="AH21" s="1">
        <v>1.208457862958312E-3</v>
      </c>
      <c r="AI21" s="1">
        <v>0.75</v>
      </c>
      <c r="AJ21" s="1">
        <v>-1.355140209197998</v>
      </c>
      <c r="AK21" s="1">
        <v>7.355140209197998</v>
      </c>
      <c r="AL21" s="1">
        <v>1</v>
      </c>
      <c r="AM21" s="1">
        <v>0</v>
      </c>
      <c r="AN21" s="1">
        <v>0.15999999642372131</v>
      </c>
      <c r="AO21" s="1">
        <v>111115</v>
      </c>
      <c r="AP21">
        <f t="shared" si="8"/>
        <v>2.49989990234375</v>
      </c>
      <c r="AQ21">
        <f t="shared" si="9"/>
        <v>2.5720401589226176E-4</v>
      </c>
      <c r="AR21">
        <f t="shared" si="10"/>
        <v>301.77542724609373</v>
      </c>
      <c r="AS21">
        <f t="shared" si="11"/>
        <v>302.45705070495603</v>
      </c>
      <c r="AT21">
        <f t="shared" si="12"/>
        <v>18.69303180874067</v>
      </c>
      <c r="AU21">
        <f t="shared" si="13"/>
        <v>5.8911609642754693E-2</v>
      </c>
      <c r="AV21">
        <f t="shared" si="14"/>
        <v>3.9354209112477347</v>
      </c>
      <c r="AW21">
        <f t="shared" si="15"/>
        <v>40.454202812753728</v>
      </c>
      <c r="AX21">
        <f t="shared" si="16"/>
        <v>16.340202492319158</v>
      </c>
      <c r="AY21">
        <f t="shared" si="17"/>
        <v>28.966238975524902</v>
      </c>
      <c r="AZ21">
        <f t="shared" si="18"/>
        <v>4.0139225319325789</v>
      </c>
      <c r="BA21">
        <f t="shared" si="19"/>
        <v>1.5232394790508729E-2</v>
      </c>
      <c r="BB21">
        <f t="shared" si="20"/>
        <v>2.3458314468368333</v>
      </c>
      <c r="BC21">
        <f t="shared" si="21"/>
        <v>1.6680910850957456</v>
      </c>
      <c r="BD21">
        <f t="shared" si="22"/>
        <v>9.5247368482437259E-3</v>
      </c>
      <c r="BE21">
        <f t="shared" si="23"/>
        <v>50.965648769056145</v>
      </c>
      <c r="BF21">
        <f t="shared" si="24"/>
        <v>1.0474166178584132</v>
      </c>
      <c r="BG21">
        <f t="shared" si="25"/>
        <v>58.397508455310202</v>
      </c>
      <c r="BH21">
        <f t="shared" si="26"/>
        <v>500.28880930447127</v>
      </c>
      <c r="BI21">
        <f t="shared" si="27"/>
        <v>-4.1741614606531673E-4</v>
      </c>
    </row>
    <row r="22" spans="1:61" x14ac:dyDescent="0.2">
      <c r="A22" s="1">
        <v>9</v>
      </c>
      <c r="B22" s="1" t="s">
        <v>88</v>
      </c>
      <c r="C22" s="1" t="s">
        <v>87</v>
      </c>
      <c r="D22" s="1">
        <v>1193.0000018607825</v>
      </c>
      <c r="E22" s="1">
        <v>0</v>
      </c>
      <c r="F22">
        <f t="shared" si="0"/>
        <v>0.23658898387174568</v>
      </c>
      <c r="G22">
        <f t="shared" si="1"/>
        <v>2.4537769096222406E-2</v>
      </c>
      <c r="H22">
        <f t="shared" si="2"/>
        <v>471.17884671231121</v>
      </c>
      <c r="I22">
        <f t="shared" si="3"/>
        <v>0.41138156794798703</v>
      </c>
      <c r="J22">
        <f t="shared" si="4"/>
        <v>1.586575236834022</v>
      </c>
      <c r="K22">
        <f t="shared" si="5"/>
        <v>28.639003753662109</v>
      </c>
      <c r="L22" s="1">
        <v>2</v>
      </c>
      <c r="M22">
        <f t="shared" si="6"/>
        <v>4.644859790802002</v>
      </c>
      <c r="N22" s="1">
        <v>0</v>
      </c>
      <c r="O22">
        <f t="shared" si="7"/>
        <v>4.644859790802002</v>
      </c>
      <c r="P22" s="1">
        <v>29.3289794921875</v>
      </c>
      <c r="Q22" s="1">
        <v>28.639003753662109</v>
      </c>
      <c r="R22" s="1">
        <v>29.386245727539062</v>
      </c>
      <c r="S22" s="1">
        <v>499.9337158203125</v>
      </c>
      <c r="T22" s="1">
        <v>499.7568359375</v>
      </c>
      <c r="U22" s="1">
        <v>24.015825271606445</v>
      </c>
      <c r="V22" s="1">
        <v>24.176406860351562</v>
      </c>
      <c r="W22" s="1">
        <v>56.997833251953125</v>
      </c>
      <c r="X22" s="1">
        <v>57.378952026367188</v>
      </c>
      <c r="Y22" s="1">
        <v>499.9774169921875</v>
      </c>
      <c r="Z22" s="1">
        <v>115.31538391113281</v>
      </c>
      <c r="AA22" s="1">
        <v>58.216552734375</v>
      </c>
      <c r="AB22" s="1">
        <v>97.282737731933594</v>
      </c>
      <c r="AC22" s="1">
        <v>-2.635453462600708</v>
      </c>
      <c r="AD22" s="1">
        <v>0.24502889811992645</v>
      </c>
      <c r="AE22" s="1">
        <v>0.11823146045207977</v>
      </c>
      <c r="AF22" s="1">
        <v>3.0192376580089331E-3</v>
      </c>
      <c r="AG22" s="1">
        <v>0.16056928038597107</v>
      </c>
      <c r="AH22" s="1">
        <v>1.9451235421001911E-3</v>
      </c>
      <c r="AI22" s="1">
        <v>0.5</v>
      </c>
      <c r="AJ22" s="1">
        <v>-1.355140209197998</v>
      </c>
      <c r="AK22" s="1">
        <v>7.355140209197998</v>
      </c>
      <c r="AL22" s="1">
        <v>1</v>
      </c>
      <c r="AM22" s="1">
        <v>0</v>
      </c>
      <c r="AN22" s="1">
        <v>0.15999999642372131</v>
      </c>
      <c r="AO22" s="1">
        <v>111115</v>
      </c>
      <c r="AP22">
        <f t="shared" si="8"/>
        <v>2.4998870849609376</v>
      </c>
      <c r="AQ22">
        <f t="shared" si="9"/>
        <v>4.1138156794798703E-4</v>
      </c>
      <c r="AR22">
        <f t="shared" si="10"/>
        <v>301.78900375366209</v>
      </c>
      <c r="AS22">
        <f t="shared" si="11"/>
        <v>302.47897949218748</v>
      </c>
      <c r="AT22">
        <f t="shared" si="12"/>
        <v>18.4504610133813</v>
      </c>
      <c r="AU22">
        <f t="shared" si="13"/>
        <v>3.2444531223327765E-2</v>
      </c>
      <c r="AV22">
        <f t="shared" si="14"/>
        <v>3.9385222847301233</v>
      </c>
      <c r="AW22">
        <f t="shared" si="15"/>
        <v>40.485315036906918</v>
      </c>
      <c r="AX22">
        <f t="shared" si="16"/>
        <v>16.308908176555356</v>
      </c>
      <c r="AY22">
        <f t="shared" si="17"/>
        <v>28.983991622924805</v>
      </c>
      <c r="AZ22">
        <f t="shared" si="18"/>
        <v>4.0180487763803923</v>
      </c>
      <c r="BA22">
        <f t="shared" si="19"/>
        <v>2.4408822673371092E-2</v>
      </c>
      <c r="BB22">
        <f t="shared" si="20"/>
        <v>2.3519470478961013</v>
      </c>
      <c r="BC22">
        <f t="shared" si="21"/>
        <v>1.6661017284842909</v>
      </c>
      <c r="BD22">
        <f t="shared" si="22"/>
        <v>1.5267047033517387E-2</v>
      </c>
      <c r="BE22">
        <f t="shared" si="23"/>
        <v>45.837568169548717</v>
      </c>
      <c r="BF22">
        <f t="shared" si="24"/>
        <v>0.94281621146496375</v>
      </c>
      <c r="BG22">
        <f t="shared" si="25"/>
        <v>58.589332529474305</v>
      </c>
      <c r="BH22">
        <f t="shared" si="26"/>
        <v>499.68807280091204</v>
      </c>
      <c r="BI22">
        <f t="shared" si="27"/>
        <v>2.7740487322768133E-4</v>
      </c>
    </row>
    <row r="23" spans="1:61" x14ac:dyDescent="0.2">
      <c r="A23" s="1">
        <v>10</v>
      </c>
      <c r="B23" s="1" t="s">
        <v>89</v>
      </c>
      <c r="C23" s="1" t="s">
        <v>79</v>
      </c>
      <c r="D23" s="1">
        <v>1331.5000018952414</v>
      </c>
      <c r="E23" s="1">
        <v>0</v>
      </c>
      <c r="F23">
        <f t="shared" si="0"/>
        <v>1.8614036194519681</v>
      </c>
      <c r="G23">
        <f t="shared" si="1"/>
        <v>2.6449685346253429E-2</v>
      </c>
      <c r="H23">
        <f t="shared" si="2"/>
        <v>373.98116918479838</v>
      </c>
      <c r="I23">
        <f t="shared" si="3"/>
        <v>0.45490493502902468</v>
      </c>
      <c r="J23">
        <f t="shared" si="4"/>
        <v>1.6278538519451371</v>
      </c>
      <c r="K23">
        <f t="shared" si="5"/>
        <v>28.85191535949707</v>
      </c>
      <c r="L23" s="1">
        <v>2</v>
      </c>
      <c r="M23">
        <f t="shared" si="6"/>
        <v>4.644859790802002</v>
      </c>
      <c r="N23" s="1">
        <v>0</v>
      </c>
      <c r="O23">
        <f t="shared" si="7"/>
        <v>4.644859790802002</v>
      </c>
      <c r="P23" s="1">
        <v>29.460102081298828</v>
      </c>
      <c r="Q23" s="1">
        <v>28.85191535949707</v>
      </c>
      <c r="R23" s="1">
        <v>29.495223999023438</v>
      </c>
      <c r="S23" s="1">
        <v>500.03884887695312</v>
      </c>
      <c r="T23" s="1">
        <v>499.20343017578125</v>
      </c>
      <c r="U23" s="1">
        <v>24.076444625854492</v>
      </c>
      <c r="V23" s="1">
        <v>24.253997802734375</v>
      </c>
      <c r="W23" s="1">
        <v>56.713191986083984</v>
      </c>
      <c r="X23" s="1">
        <v>57.131427764892578</v>
      </c>
      <c r="Y23" s="1">
        <v>499.9873046875</v>
      </c>
      <c r="Z23" s="1">
        <v>115.64306640625</v>
      </c>
      <c r="AA23" s="1">
        <v>76.35369873046875</v>
      </c>
      <c r="AB23" s="1">
        <v>97.286430358886719</v>
      </c>
      <c r="AC23" s="1">
        <v>-2.5957257747650146</v>
      </c>
      <c r="AD23" s="1">
        <v>0.2417159229516983</v>
      </c>
      <c r="AE23" s="1">
        <v>2.9570601880550385E-2</v>
      </c>
      <c r="AF23" s="1">
        <v>2.1214119624346495E-3</v>
      </c>
      <c r="AG23" s="1">
        <v>3.3835932612419128E-2</v>
      </c>
      <c r="AH23" s="1">
        <v>1.6494994051754475E-3</v>
      </c>
      <c r="AI23" s="1">
        <v>0.75</v>
      </c>
      <c r="AJ23" s="1">
        <v>-1.355140209197998</v>
      </c>
      <c r="AK23" s="1">
        <v>7.355140209197998</v>
      </c>
      <c r="AL23" s="1">
        <v>1</v>
      </c>
      <c r="AM23" s="1">
        <v>0</v>
      </c>
      <c r="AN23" s="1">
        <v>0.15999999642372131</v>
      </c>
      <c r="AO23" s="1">
        <v>111115</v>
      </c>
      <c r="AP23">
        <f t="shared" si="8"/>
        <v>2.4999365234374999</v>
      </c>
      <c r="AQ23">
        <f t="shared" si="9"/>
        <v>4.549049350290247E-4</v>
      </c>
      <c r="AR23">
        <f t="shared" si="10"/>
        <v>302.00191535949705</v>
      </c>
      <c r="AS23">
        <f t="shared" si="11"/>
        <v>302.61010208129881</v>
      </c>
      <c r="AT23">
        <f t="shared" si="12"/>
        <v>18.502890211428166</v>
      </c>
      <c r="AU23">
        <f t="shared" si="13"/>
        <v>2.1664306856136083E-2</v>
      </c>
      <c r="AV23">
        <f t="shared" si="14"/>
        <v>3.9874387201054464</v>
      </c>
      <c r="AW23">
        <f t="shared" si="15"/>
        <v>40.986586776757093</v>
      </c>
      <c r="AX23">
        <f t="shared" si="16"/>
        <v>16.732588974022718</v>
      </c>
      <c r="AY23">
        <f t="shared" si="17"/>
        <v>29.156008720397949</v>
      </c>
      <c r="AZ23">
        <f t="shared" si="18"/>
        <v>4.0582226255369482</v>
      </c>
      <c r="BA23">
        <f t="shared" si="19"/>
        <v>2.6299923088263906E-2</v>
      </c>
      <c r="BB23">
        <f t="shared" si="20"/>
        <v>2.3595848681603093</v>
      </c>
      <c r="BC23">
        <f t="shared" si="21"/>
        <v>1.6986377573766389</v>
      </c>
      <c r="BD23">
        <f t="shared" si="22"/>
        <v>1.6450841846087912E-2</v>
      </c>
      <c r="BE23">
        <f t="shared" si="23"/>
        <v>36.383292971431921</v>
      </c>
      <c r="BF23">
        <f t="shared" si="24"/>
        <v>0.74915584825430948</v>
      </c>
      <c r="BG23">
        <f t="shared" si="25"/>
        <v>58.037786882059741</v>
      </c>
      <c r="BH23">
        <f t="shared" si="26"/>
        <v>498.6624246342929</v>
      </c>
      <c r="BI23">
        <f t="shared" si="27"/>
        <v>2.1664304593729082E-3</v>
      </c>
    </row>
    <row r="24" spans="1:61" x14ac:dyDescent="0.2">
      <c r="A24" s="1">
        <v>11</v>
      </c>
      <c r="B24" s="1" t="s">
        <v>90</v>
      </c>
      <c r="C24" s="1" t="s">
        <v>79</v>
      </c>
      <c r="D24" s="1">
        <v>1445.0000018607825</v>
      </c>
      <c r="E24" s="1">
        <v>0</v>
      </c>
      <c r="F24">
        <f t="shared" si="0"/>
        <v>1.5996863018721841</v>
      </c>
      <c r="G24">
        <f t="shared" si="1"/>
        <v>2.1628620646377508E-2</v>
      </c>
      <c r="H24">
        <f t="shared" si="2"/>
        <v>368.09275315695788</v>
      </c>
      <c r="I24">
        <f t="shared" si="3"/>
        <v>0.38199444643378588</v>
      </c>
      <c r="J24">
        <f t="shared" si="4"/>
        <v>1.6694775435935894</v>
      </c>
      <c r="K24">
        <f t="shared" si="5"/>
        <v>29.076091766357422</v>
      </c>
      <c r="L24" s="1">
        <v>2</v>
      </c>
      <c r="M24">
        <f t="shared" si="6"/>
        <v>4.644859790802002</v>
      </c>
      <c r="N24" s="1">
        <v>0</v>
      </c>
      <c r="O24">
        <f t="shared" si="7"/>
        <v>4.644859790802002</v>
      </c>
      <c r="P24" s="1">
        <v>29.662046432495117</v>
      </c>
      <c r="Q24" s="1">
        <v>29.076091766357422</v>
      </c>
      <c r="R24" s="1">
        <v>29.678691864013672</v>
      </c>
      <c r="S24" s="1">
        <v>499.92233276367188</v>
      </c>
      <c r="T24" s="1">
        <v>499.2061767578125</v>
      </c>
      <c r="U24" s="1">
        <v>24.210744857788086</v>
      </c>
      <c r="V24" s="1">
        <v>24.359821319580078</v>
      </c>
      <c r="W24" s="1">
        <v>56.373470306396484</v>
      </c>
      <c r="X24" s="1">
        <v>56.720592498779297</v>
      </c>
      <c r="Y24" s="1">
        <v>499.99728393554688</v>
      </c>
      <c r="Z24" s="1">
        <v>115.40532684326172</v>
      </c>
      <c r="AA24" s="1">
        <v>73.981971740722656</v>
      </c>
      <c r="AB24" s="1">
        <v>97.292892456054688</v>
      </c>
      <c r="AC24" s="1">
        <v>-2.5257856845855713</v>
      </c>
      <c r="AD24" s="1">
        <v>0.25059711933135986</v>
      </c>
      <c r="AE24" s="1">
        <v>4.0368746966123581E-2</v>
      </c>
      <c r="AF24" s="1">
        <v>3.3893368672579527E-3</v>
      </c>
      <c r="AG24" s="1">
        <v>5.7766463607549667E-2</v>
      </c>
      <c r="AH24" s="1">
        <v>2.9513293411582708E-3</v>
      </c>
      <c r="AI24" s="1">
        <v>0.75</v>
      </c>
      <c r="AJ24" s="1">
        <v>-1.355140209197998</v>
      </c>
      <c r="AK24" s="1">
        <v>7.355140209197998</v>
      </c>
      <c r="AL24" s="1">
        <v>1</v>
      </c>
      <c r="AM24" s="1">
        <v>0</v>
      </c>
      <c r="AN24" s="1">
        <v>0.15999999642372131</v>
      </c>
      <c r="AO24" s="1">
        <v>111115</v>
      </c>
      <c r="AP24">
        <f t="shared" si="8"/>
        <v>2.4999864196777337</v>
      </c>
      <c r="AQ24">
        <f t="shared" si="9"/>
        <v>3.8199444643378591E-4</v>
      </c>
      <c r="AR24">
        <f t="shared" si="10"/>
        <v>302.2260917663574</v>
      </c>
      <c r="AS24">
        <f t="shared" si="11"/>
        <v>302.81204643249509</v>
      </c>
      <c r="AT24">
        <f t="shared" si="12"/>
        <v>18.464851882200264</v>
      </c>
      <c r="AU24">
        <f t="shared" si="13"/>
        <v>3.2822208625436423E-2</v>
      </c>
      <c r="AV24">
        <f t="shared" si="14"/>
        <v>4.0395150194882019</v>
      </c>
      <c r="AW24">
        <f t="shared" si="15"/>
        <v>41.519117352922486</v>
      </c>
      <c r="AX24">
        <f t="shared" si="16"/>
        <v>17.159296033342407</v>
      </c>
      <c r="AY24">
        <f t="shared" si="17"/>
        <v>29.36906909942627</v>
      </c>
      <c r="AZ24">
        <f t="shared" si="18"/>
        <v>4.1084671476456585</v>
      </c>
      <c r="BA24">
        <f t="shared" si="19"/>
        <v>2.152837455342306E-2</v>
      </c>
      <c r="BB24">
        <f t="shared" si="20"/>
        <v>2.3700374758946126</v>
      </c>
      <c r="BC24">
        <f t="shared" si="21"/>
        <v>1.7384296717510459</v>
      </c>
      <c r="BD24">
        <f t="shared" si="22"/>
        <v>1.3464204813681501E-2</v>
      </c>
      <c r="BE24">
        <f t="shared" si="23"/>
        <v>35.812808646752984</v>
      </c>
      <c r="BF24">
        <f t="shared" si="24"/>
        <v>0.73735616724056752</v>
      </c>
      <c r="BG24">
        <f t="shared" si="25"/>
        <v>57.461701618055649</v>
      </c>
      <c r="BH24">
        <f t="shared" si="26"/>
        <v>498.74123774893133</v>
      </c>
      <c r="BI24">
        <f t="shared" si="27"/>
        <v>1.8430538724961752E-3</v>
      </c>
    </row>
    <row r="25" spans="1:61" x14ac:dyDescent="0.2">
      <c r="A25" s="1">
        <v>12</v>
      </c>
      <c r="B25" s="1" t="s">
        <v>91</v>
      </c>
      <c r="C25" s="1" t="s">
        <v>87</v>
      </c>
      <c r="D25" s="1">
        <v>1576.0000018607825</v>
      </c>
      <c r="E25" s="1">
        <v>0</v>
      </c>
      <c r="F25">
        <f t="shared" si="0"/>
        <v>6.1275052176739319E-4</v>
      </c>
      <c r="G25">
        <f t="shared" si="1"/>
        <v>8.9857765711337835E-3</v>
      </c>
      <c r="H25">
        <f t="shared" si="2"/>
        <v>485.67350213001038</v>
      </c>
      <c r="I25">
        <f t="shared" si="3"/>
        <v>0.16247860497171976</v>
      </c>
      <c r="J25">
        <f t="shared" si="4"/>
        <v>1.7040865942553309</v>
      </c>
      <c r="K25">
        <f t="shared" si="5"/>
        <v>29.265884399414062</v>
      </c>
      <c r="L25" s="1">
        <v>2</v>
      </c>
      <c r="M25">
        <f t="shared" si="6"/>
        <v>4.644859790802002</v>
      </c>
      <c r="N25" s="1">
        <v>0</v>
      </c>
      <c r="O25">
        <f t="shared" si="7"/>
        <v>4.644859790802002</v>
      </c>
      <c r="P25" s="1">
        <v>29.859075546264648</v>
      </c>
      <c r="Q25" s="1">
        <v>29.265884399414062</v>
      </c>
      <c r="R25" s="1">
        <v>29.868175506591797</v>
      </c>
      <c r="S25" s="1">
        <v>500.0982666015625</v>
      </c>
      <c r="T25" s="1">
        <v>500.06552124023438</v>
      </c>
      <c r="U25" s="1">
        <v>24.398460388183594</v>
      </c>
      <c r="V25" s="1">
        <v>24.461862564086914</v>
      </c>
      <c r="W25" s="1">
        <v>56.170459747314453</v>
      </c>
      <c r="X25" s="1">
        <v>56.316425323486328</v>
      </c>
      <c r="Y25" s="1">
        <v>499.99569702148438</v>
      </c>
      <c r="Z25" s="1">
        <v>116.02731323242188</v>
      </c>
      <c r="AA25" s="1">
        <v>76.366233825683594</v>
      </c>
      <c r="AB25" s="1">
        <v>97.293487548828125</v>
      </c>
      <c r="AC25" s="1">
        <v>-2.5243985652923584</v>
      </c>
      <c r="AD25" s="1">
        <v>0.24769909679889679</v>
      </c>
      <c r="AE25" s="1">
        <v>5.1236469298601151E-2</v>
      </c>
      <c r="AF25" s="1">
        <v>4.3023526668548584E-3</v>
      </c>
      <c r="AG25" s="1">
        <v>3.6851301789283752E-2</v>
      </c>
      <c r="AH25" s="1">
        <v>3.0976959969848394E-3</v>
      </c>
      <c r="AI25" s="1">
        <v>0.75</v>
      </c>
      <c r="AJ25" s="1">
        <v>-1.355140209197998</v>
      </c>
      <c r="AK25" s="1">
        <v>7.355140209197998</v>
      </c>
      <c r="AL25" s="1">
        <v>1</v>
      </c>
      <c r="AM25" s="1">
        <v>0</v>
      </c>
      <c r="AN25" s="1">
        <v>0.15999999642372131</v>
      </c>
      <c r="AO25" s="1">
        <v>111115</v>
      </c>
      <c r="AP25">
        <f t="shared" si="8"/>
        <v>2.4999784851074214</v>
      </c>
      <c r="AQ25">
        <f t="shared" si="9"/>
        <v>1.6247860497171975E-4</v>
      </c>
      <c r="AR25">
        <f t="shared" si="10"/>
        <v>302.41588439941404</v>
      </c>
      <c r="AS25">
        <f t="shared" si="11"/>
        <v>303.00907554626463</v>
      </c>
      <c r="AT25">
        <f t="shared" si="12"/>
        <v>18.564369702241493</v>
      </c>
      <c r="AU25">
        <f t="shared" si="13"/>
        <v>7.048193691570924E-2</v>
      </c>
      <c r="AV25">
        <f t="shared" si="14"/>
        <v>4.0840665150554658</v>
      </c>
      <c r="AW25">
        <f t="shared" si="15"/>
        <v>41.976771703304593</v>
      </c>
      <c r="AX25">
        <f t="shared" si="16"/>
        <v>17.514909139217679</v>
      </c>
      <c r="AY25">
        <f t="shared" si="17"/>
        <v>29.562479972839355</v>
      </c>
      <c r="AZ25">
        <f t="shared" si="18"/>
        <v>4.1545465983253065</v>
      </c>
      <c r="BA25">
        <f t="shared" si="19"/>
        <v>8.9684265797304562E-3</v>
      </c>
      <c r="BB25">
        <f t="shared" si="20"/>
        <v>2.3799799208001349</v>
      </c>
      <c r="BC25">
        <f t="shared" si="21"/>
        <v>1.7745666775251716</v>
      </c>
      <c r="BD25">
        <f t="shared" si="22"/>
        <v>5.6068228228056162E-3</v>
      </c>
      <c r="BE25">
        <f t="shared" si="23"/>
        <v>47.252868832281912</v>
      </c>
      <c r="BF25">
        <f t="shared" si="24"/>
        <v>0.97121973321709976</v>
      </c>
      <c r="BG25">
        <f t="shared" si="25"/>
        <v>56.924380657922192</v>
      </c>
      <c r="BH25">
        <f t="shared" si="26"/>
        <v>500.06534314805469</v>
      </c>
      <c r="BI25">
        <f t="shared" si="27"/>
        <v>6.9751772298086353E-7</v>
      </c>
    </row>
    <row r="26" spans="1:61" x14ac:dyDescent="0.2">
      <c r="A26" s="1">
        <v>13</v>
      </c>
      <c r="B26" s="1" t="s">
        <v>92</v>
      </c>
      <c r="C26" s="1" t="s">
        <v>79</v>
      </c>
      <c r="D26" s="1">
        <v>1706.5000018952414</v>
      </c>
      <c r="E26" s="1">
        <v>0</v>
      </c>
      <c r="F26">
        <f t="shared" si="0"/>
        <v>1.0204302437501289</v>
      </c>
      <c r="G26">
        <f t="shared" si="1"/>
        <v>1.1734202789826146E-2</v>
      </c>
      <c r="H26">
        <f t="shared" si="2"/>
        <v>347.66275955774506</v>
      </c>
      <c r="I26">
        <f t="shared" si="3"/>
        <v>0.2140293896434442</v>
      </c>
      <c r="J26">
        <f t="shared" si="4"/>
        <v>1.7195449963808445</v>
      </c>
      <c r="K26">
        <f t="shared" si="5"/>
        <v>29.410036087036133</v>
      </c>
      <c r="L26" s="1">
        <v>2</v>
      </c>
      <c r="M26">
        <f t="shared" si="6"/>
        <v>4.644859790802002</v>
      </c>
      <c r="N26" s="1">
        <v>0</v>
      </c>
      <c r="O26">
        <f t="shared" si="7"/>
        <v>4.644859790802002</v>
      </c>
      <c r="P26" s="1">
        <v>29.981962203979492</v>
      </c>
      <c r="Q26" s="1">
        <v>29.410036087036133</v>
      </c>
      <c r="R26" s="1">
        <v>29.985723495483398</v>
      </c>
      <c r="S26" s="1">
        <v>499.94219970703125</v>
      </c>
      <c r="T26" s="1">
        <v>499.49127197265625</v>
      </c>
      <c r="U26" s="1">
        <v>24.569761276245117</v>
      </c>
      <c r="V26" s="1">
        <v>24.653261184692383</v>
      </c>
      <c r="W26" s="1">
        <v>56.167755126953125</v>
      </c>
      <c r="X26" s="1">
        <v>56.358638763427734</v>
      </c>
      <c r="Y26" s="1">
        <v>500.00741577148438</v>
      </c>
      <c r="Z26" s="1">
        <v>115.04264068603516</v>
      </c>
      <c r="AA26" s="1">
        <v>71.574928283691406</v>
      </c>
      <c r="AB26" s="1">
        <v>97.295242309570312</v>
      </c>
      <c r="AC26" s="1">
        <v>-2.5297849178314209</v>
      </c>
      <c r="AD26" s="1">
        <v>0.24860356748104095</v>
      </c>
      <c r="AE26" s="1">
        <v>4.3399572372436523E-2</v>
      </c>
      <c r="AF26" s="1">
        <v>4.0170000866055489E-3</v>
      </c>
      <c r="AG26" s="1">
        <v>2.9756117612123489E-2</v>
      </c>
      <c r="AH26" s="1">
        <v>2.6903641410171986E-3</v>
      </c>
      <c r="AI26" s="1">
        <v>0.75</v>
      </c>
      <c r="AJ26" s="1">
        <v>-1.355140209197998</v>
      </c>
      <c r="AK26" s="1">
        <v>7.355140209197998</v>
      </c>
      <c r="AL26" s="1">
        <v>1</v>
      </c>
      <c r="AM26" s="1">
        <v>0</v>
      </c>
      <c r="AN26" s="1">
        <v>0.15999999642372131</v>
      </c>
      <c r="AO26" s="1">
        <v>111115</v>
      </c>
      <c r="AP26">
        <f t="shared" si="8"/>
        <v>2.5000370788574213</v>
      </c>
      <c r="AQ26">
        <f t="shared" si="9"/>
        <v>2.1402938964344421E-4</v>
      </c>
      <c r="AR26">
        <f t="shared" si="10"/>
        <v>302.56003608703611</v>
      </c>
      <c r="AS26">
        <f t="shared" si="11"/>
        <v>303.13196220397947</v>
      </c>
      <c r="AT26">
        <f t="shared" si="12"/>
        <v>18.406822098341081</v>
      </c>
      <c r="AU26">
        <f t="shared" si="13"/>
        <v>6.027691410767564E-2</v>
      </c>
      <c r="AV26">
        <f t="shared" si="14"/>
        <v>4.1181900170666141</v>
      </c>
      <c r="AW26">
        <f t="shared" si="15"/>
        <v>42.32673581266711</v>
      </c>
      <c r="AX26">
        <f t="shared" si="16"/>
        <v>17.673474627974727</v>
      </c>
      <c r="AY26">
        <f t="shared" si="17"/>
        <v>29.695999145507812</v>
      </c>
      <c r="AZ26">
        <f t="shared" si="18"/>
        <v>4.1866193186038352</v>
      </c>
      <c r="BA26">
        <f t="shared" si="19"/>
        <v>1.1704633642225508E-2</v>
      </c>
      <c r="BB26">
        <f t="shared" si="20"/>
        <v>2.3986450206857697</v>
      </c>
      <c r="BC26">
        <f t="shared" si="21"/>
        <v>1.7879742979180655</v>
      </c>
      <c r="BD26">
        <f t="shared" si="22"/>
        <v>7.3180468953354845E-3</v>
      </c>
      <c r="BE26">
        <f t="shared" si="23"/>
        <v>33.82593243318469</v>
      </c>
      <c r="BF26">
        <f t="shared" si="24"/>
        <v>0.69603370282069155</v>
      </c>
      <c r="BG26">
        <f t="shared" si="25"/>
        <v>56.90716702210392</v>
      </c>
      <c r="BH26">
        <f t="shared" si="26"/>
        <v>499.19469018308519</v>
      </c>
      <c r="BI26">
        <f t="shared" si="27"/>
        <v>1.1632694709592577E-3</v>
      </c>
    </row>
    <row r="27" spans="1:61" x14ac:dyDescent="0.2">
      <c r="A27" s="1">
        <v>14</v>
      </c>
      <c r="B27" s="1" t="s">
        <v>93</v>
      </c>
      <c r="C27" s="1" t="s">
        <v>87</v>
      </c>
      <c r="D27" s="1">
        <v>1842.5000018952414</v>
      </c>
      <c r="E27" s="1">
        <v>0</v>
      </c>
      <c r="F27">
        <f t="shared" si="0"/>
        <v>-0.35572389045909286</v>
      </c>
      <c r="G27">
        <f t="shared" si="1"/>
        <v>2.6519758789454062E-2</v>
      </c>
      <c r="H27">
        <f t="shared" si="2"/>
        <v>507.40345235450638</v>
      </c>
      <c r="I27">
        <f t="shared" si="3"/>
        <v>0.46468644056541708</v>
      </c>
      <c r="J27">
        <f t="shared" si="4"/>
        <v>1.6574413323745523</v>
      </c>
      <c r="K27">
        <f t="shared" si="5"/>
        <v>29.215084075927734</v>
      </c>
      <c r="L27" s="1">
        <v>2</v>
      </c>
      <c r="M27">
        <f t="shared" si="6"/>
        <v>4.644859790802002</v>
      </c>
      <c r="N27" s="1">
        <v>0</v>
      </c>
      <c r="O27">
        <f t="shared" si="7"/>
        <v>4.644859790802002</v>
      </c>
      <c r="P27" s="1">
        <v>29.913764953613281</v>
      </c>
      <c r="Q27" s="1">
        <v>29.215084075927734</v>
      </c>
      <c r="R27" s="1">
        <v>29.959745407104492</v>
      </c>
      <c r="S27" s="1">
        <v>499.97854614257812</v>
      </c>
      <c r="T27" s="1">
        <v>500.02789306640625</v>
      </c>
      <c r="U27" s="1">
        <v>24.636157989501953</v>
      </c>
      <c r="V27" s="1">
        <v>24.817419052124023</v>
      </c>
      <c r="W27" s="1">
        <v>56.541652679443359</v>
      </c>
      <c r="X27" s="1">
        <v>56.957664489746094</v>
      </c>
      <c r="Y27" s="1">
        <v>500.00161743164062</v>
      </c>
      <c r="Z27" s="1">
        <v>116.34136962890625</v>
      </c>
      <c r="AA27" s="1">
        <v>84.203819274902344</v>
      </c>
      <c r="AB27" s="1">
        <v>97.296928405761719</v>
      </c>
      <c r="AC27" s="1">
        <v>-2.5263760089874268</v>
      </c>
      <c r="AD27" s="1">
        <v>0.24394915997982025</v>
      </c>
      <c r="AE27" s="1">
        <v>8.4725625813007355E-2</v>
      </c>
      <c r="AF27" s="1">
        <v>1.2045324547216296E-3</v>
      </c>
      <c r="AG27" s="1">
        <v>7.6272018253803253E-2</v>
      </c>
      <c r="AH27" s="1">
        <v>2.8316546231508255E-3</v>
      </c>
      <c r="AI27" s="1">
        <v>0.75</v>
      </c>
      <c r="AJ27" s="1">
        <v>-1.355140209197998</v>
      </c>
      <c r="AK27" s="1">
        <v>7.355140209197998</v>
      </c>
      <c r="AL27" s="1">
        <v>1</v>
      </c>
      <c r="AM27" s="1">
        <v>0</v>
      </c>
      <c r="AN27" s="1">
        <v>0.15999999642372131</v>
      </c>
      <c r="AO27" s="1">
        <v>111115</v>
      </c>
      <c r="AP27">
        <f t="shared" si="8"/>
        <v>2.5000080871582027</v>
      </c>
      <c r="AQ27">
        <f t="shared" si="9"/>
        <v>4.6468644056541706E-4</v>
      </c>
      <c r="AR27">
        <f t="shared" si="10"/>
        <v>302.36508407592771</v>
      </c>
      <c r="AS27">
        <f t="shared" si="11"/>
        <v>303.06376495361326</v>
      </c>
      <c r="AT27">
        <f t="shared" si="12"/>
        <v>18.614618724555839</v>
      </c>
      <c r="AU27">
        <f t="shared" si="13"/>
        <v>2.467792157301487E-2</v>
      </c>
      <c r="AV27">
        <f t="shared" si="14"/>
        <v>4.0720999771048501</v>
      </c>
      <c r="AW27">
        <f t="shared" si="15"/>
        <v>41.852297331759438</v>
      </c>
      <c r="AX27">
        <f t="shared" si="16"/>
        <v>17.034878279635414</v>
      </c>
      <c r="AY27">
        <f t="shared" si="17"/>
        <v>29.564424514770508</v>
      </c>
      <c r="AZ27">
        <f t="shared" si="18"/>
        <v>4.1550121565328668</v>
      </c>
      <c r="BA27">
        <f t="shared" si="19"/>
        <v>2.6369204205142379E-2</v>
      </c>
      <c r="BB27">
        <f t="shared" si="20"/>
        <v>2.4146586447302978</v>
      </c>
      <c r="BC27">
        <f t="shared" si="21"/>
        <v>1.740353511802569</v>
      </c>
      <c r="BD27">
        <f t="shared" si="22"/>
        <v>1.6494213211265849E-2</v>
      </c>
      <c r="BE27">
        <f t="shared" si="23"/>
        <v>49.368797376572736</v>
      </c>
      <c r="BF27">
        <f t="shared" si="24"/>
        <v>1.0147502957142445</v>
      </c>
      <c r="BG27">
        <f t="shared" si="25"/>
        <v>58.133068832452082</v>
      </c>
      <c r="BH27">
        <f t="shared" si="26"/>
        <v>500.13128203265035</v>
      </c>
      <c r="BI27">
        <f t="shared" si="27"/>
        <v>-4.1347786375930132E-4</v>
      </c>
    </row>
    <row r="28" spans="1:61" x14ac:dyDescent="0.2">
      <c r="A28" s="1">
        <v>15</v>
      </c>
      <c r="B28" s="1" t="s">
        <v>94</v>
      </c>
      <c r="C28" s="1" t="s">
        <v>79</v>
      </c>
      <c r="D28" s="1">
        <v>1959.5000018952414</v>
      </c>
      <c r="E28" s="1">
        <v>0</v>
      </c>
      <c r="F28">
        <f t="shared" si="0"/>
        <v>2.4265532427634962</v>
      </c>
      <c r="G28">
        <f t="shared" si="1"/>
        <v>2.613529231599861E-2</v>
      </c>
      <c r="H28">
        <f t="shared" si="2"/>
        <v>337.94294929627603</v>
      </c>
      <c r="I28">
        <f t="shared" si="3"/>
        <v>0.4550549043754043</v>
      </c>
      <c r="J28">
        <f t="shared" si="4"/>
        <v>1.6471343791490134</v>
      </c>
      <c r="K28">
        <f t="shared" si="5"/>
        <v>29.134634017944336</v>
      </c>
      <c r="L28" s="1">
        <v>2</v>
      </c>
      <c r="M28">
        <f t="shared" si="6"/>
        <v>4.644859790802002</v>
      </c>
      <c r="N28" s="1">
        <v>0</v>
      </c>
      <c r="O28">
        <f t="shared" si="7"/>
        <v>4.644859790802002</v>
      </c>
      <c r="P28" s="1">
        <v>29.836450576782227</v>
      </c>
      <c r="Q28" s="1">
        <v>29.134634017944336</v>
      </c>
      <c r="R28" s="1">
        <v>29.919200897216797</v>
      </c>
      <c r="S28" s="1">
        <v>499.986572265625</v>
      </c>
      <c r="T28" s="1">
        <v>498.92507934570312</v>
      </c>
      <c r="U28" s="1">
        <v>24.550745010375977</v>
      </c>
      <c r="V28" s="1">
        <v>24.728275299072266</v>
      </c>
      <c r="W28" s="1">
        <v>56.598804473876953</v>
      </c>
      <c r="X28" s="1">
        <v>57.008075714111328</v>
      </c>
      <c r="Y28" s="1">
        <v>499.97348022460938</v>
      </c>
      <c r="Z28" s="1">
        <v>115.80481719970703</v>
      </c>
      <c r="AA28" s="1">
        <v>88.231231689453125</v>
      </c>
      <c r="AB28" s="1">
        <v>97.300651550292969</v>
      </c>
      <c r="AC28" s="1">
        <v>-2.6312007904052734</v>
      </c>
      <c r="AD28" s="1">
        <v>0.24366600811481476</v>
      </c>
      <c r="AE28" s="1">
        <v>4.8477564007043839E-2</v>
      </c>
      <c r="AF28" s="1">
        <v>2.7049067430198193E-3</v>
      </c>
      <c r="AG28" s="1">
        <v>1.7886828631162643E-2</v>
      </c>
      <c r="AH28" s="1">
        <v>2.4787557777017355E-3</v>
      </c>
      <c r="AI28" s="1">
        <v>0.75</v>
      </c>
      <c r="AJ28" s="1">
        <v>-1.355140209197998</v>
      </c>
      <c r="AK28" s="1">
        <v>7.355140209197998</v>
      </c>
      <c r="AL28" s="1">
        <v>1</v>
      </c>
      <c r="AM28" s="1">
        <v>0</v>
      </c>
      <c r="AN28" s="1">
        <v>0.15999999642372131</v>
      </c>
      <c r="AO28" s="1">
        <v>111115</v>
      </c>
      <c r="AP28">
        <f t="shared" si="8"/>
        <v>2.4998674011230464</v>
      </c>
      <c r="AQ28">
        <f t="shared" si="9"/>
        <v>4.550549043754043E-4</v>
      </c>
      <c r="AR28">
        <f t="shared" si="10"/>
        <v>302.28463401794431</v>
      </c>
      <c r="AS28">
        <f t="shared" si="11"/>
        <v>302.9864505767822</v>
      </c>
      <c r="AT28">
        <f t="shared" si="12"/>
        <v>18.528770337802825</v>
      </c>
      <c r="AU28">
        <f t="shared" si="13"/>
        <v>2.6088672337003512E-2</v>
      </c>
      <c r="AV28">
        <f t="shared" si="14"/>
        <v>4.0532116774637608</v>
      </c>
      <c r="AW28">
        <f t="shared" si="15"/>
        <v>41.656572827456635</v>
      </c>
      <c r="AX28">
        <f t="shared" si="16"/>
        <v>16.92829752838437</v>
      </c>
      <c r="AY28">
        <f t="shared" si="17"/>
        <v>29.485542297363281</v>
      </c>
      <c r="AZ28">
        <f t="shared" si="18"/>
        <v>4.1361627933752132</v>
      </c>
      <c r="BA28">
        <f t="shared" si="19"/>
        <v>2.5989059341592062E-2</v>
      </c>
      <c r="BB28">
        <f t="shared" si="20"/>
        <v>2.4060772983147474</v>
      </c>
      <c r="BC28">
        <f t="shared" si="21"/>
        <v>1.7300854950604658</v>
      </c>
      <c r="BD28">
        <f t="shared" si="22"/>
        <v>1.6256237213001536E-2</v>
      </c>
      <c r="BE28">
        <f t="shared" si="23"/>
        <v>32.882069153355275</v>
      </c>
      <c r="BF28">
        <f t="shared" si="24"/>
        <v>0.67734207656880829</v>
      </c>
      <c r="BG28">
        <f t="shared" si="25"/>
        <v>58.20225032645029</v>
      </c>
      <c r="BH28">
        <f t="shared" si="26"/>
        <v>498.21981653363338</v>
      </c>
      <c r="BI28">
        <f t="shared" si="27"/>
        <v>2.8347097923241004E-3</v>
      </c>
    </row>
    <row r="29" spans="1:61" x14ac:dyDescent="0.2">
      <c r="A29" s="1">
        <v>16</v>
      </c>
      <c r="B29" s="1" t="s">
        <v>95</v>
      </c>
      <c r="C29" s="1" t="s">
        <v>87</v>
      </c>
      <c r="D29" s="1">
        <v>2221.5000018952414</v>
      </c>
      <c r="E29" s="1">
        <v>0</v>
      </c>
      <c r="F29">
        <f t="shared" si="0"/>
        <v>-0.85436149197548406</v>
      </c>
      <c r="G29">
        <f t="shared" si="1"/>
        <v>2.903893983255864E-2</v>
      </c>
      <c r="H29">
        <f t="shared" si="2"/>
        <v>533.0164551183102</v>
      </c>
      <c r="I29">
        <f t="shared" si="3"/>
        <v>0.50791054864030227</v>
      </c>
      <c r="J29">
        <f t="shared" si="4"/>
        <v>1.6556607095518898</v>
      </c>
      <c r="K29">
        <f t="shared" si="5"/>
        <v>29.157546997070312</v>
      </c>
      <c r="L29" s="1">
        <v>2</v>
      </c>
      <c r="M29">
        <f t="shared" si="6"/>
        <v>4.644859790802002</v>
      </c>
      <c r="N29" s="1">
        <v>0</v>
      </c>
      <c r="O29">
        <f t="shared" si="7"/>
        <v>4.644859790802002</v>
      </c>
      <c r="P29" s="1">
        <v>29.842329025268555</v>
      </c>
      <c r="Q29" s="1">
        <v>29.157546997070312</v>
      </c>
      <c r="R29" s="1">
        <v>29.907289505004883</v>
      </c>
      <c r="S29" s="1">
        <v>499.9854736328125</v>
      </c>
      <c r="T29" s="1">
        <v>500.22555541992188</v>
      </c>
      <c r="U29" s="1">
        <v>24.497323989868164</v>
      </c>
      <c r="V29" s="1">
        <v>24.695442199707031</v>
      </c>
      <c r="W29" s="1">
        <v>56.457504272460938</v>
      </c>
      <c r="X29" s="1">
        <v>56.914093017578125</v>
      </c>
      <c r="Y29" s="1">
        <v>500.0726318359375</v>
      </c>
      <c r="Z29" s="1">
        <v>185.1610107421875</v>
      </c>
      <c r="AA29" s="1">
        <v>80.660041809082031</v>
      </c>
      <c r="AB29" s="1">
        <v>97.302276611328125</v>
      </c>
      <c r="AC29" s="1">
        <v>-2.633561372756958</v>
      </c>
      <c r="AD29" s="1">
        <v>0.23443244397640228</v>
      </c>
      <c r="AE29" s="1">
        <v>2.9478462412953377E-2</v>
      </c>
      <c r="AF29" s="1">
        <v>1.4986761379987001E-3</v>
      </c>
      <c r="AG29" s="1">
        <v>4.2503934353590012E-2</v>
      </c>
      <c r="AH29" s="1">
        <v>1.7625173786655068E-3</v>
      </c>
      <c r="AI29" s="1">
        <v>0.5</v>
      </c>
      <c r="AJ29" s="1">
        <v>-1.355140209197998</v>
      </c>
      <c r="AK29" s="1">
        <v>7.355140209197998</v>
      </c>
      <c r="AL29" s="1">
        <v>1</v>
      </c>
      <c r="AM29" s="1">
        <v>0</v>
      </c>
      <c r="AN29" s="1">
        <v>0.15999999642372131</v>
      </c>
      <c r="AO29" s="1">
        <v>111115</v>
      </c>
      <c r="AP29">
        <f t="shared" si="8"/>
        <v>2.5003631591796873</v>
      </c>
      <c r="AQ29">
        <f t="shared" si="9"/>
        <v>5.0791054864030222E-4</v>
      </c>
      <c r="AR29">
        <f t="shared" si="10"/>
        <v>302.30754699707029</v>
      </c>
      <c r="AS29">
        <f t="shared" si="11"/>
        <v>302.99232902526853</v>
      </c>
      <c r="AT29">
        <f t="shared" si="12"/>
        <v>29.625761056562624</v>
      </c>
      <c r="AU29">
        <f t="shared" si="13"/>
        <v>5.87347512573494E-2</v>
      </c>
      <c r="AV29">
        <f t="shared" si="14"/>
        <v>4.0585834575068489</v>
      </c>
      <c r="AW29">
        <f t="shared" si="15"/>
        <v>41.711084250564603</v>
      </c>
      <c r="AX29">
        <f t="shared" si="16"/>
        <v>17.015642050857572</v>
      </c>
      <c r="AY29">
        <f t="shared" si="17"/>
        <v>29.499938011169434</v>
      </c>
      <c r="AZ29">
        <f t="shared" si="18"/>
        <v>4.1395971614520963</v>
      </c>
      <c r="BA29">
        <f t="shared" si="19"/>
        <v>2.885852085576911E-2</v>
      </c>
      <c r="BB29">
        <f t="shared" si="20"/>
        <v>2.4029227479549591</v>
      </c>
      <c r="BC29">
        <f t="shared" si="21"/>
        <v>1.7366744134971372</v>
      </c>
      <c r="BD29">
        <f t="shared" si="22"/>
        <v>1.8052698742487921E-2</v>
      </c>
      <c r="BE29">
        <f t="shared" si="23"/>
        <v>51.863714554311379</v>
      </c>
      <c r="BF29">
        <f t="shared" si="24"/>
        <v>1.0655522280761156</v>
      </c>
      <c r="BG29">
        <f t="shared" si="25"/>
        <v>58.067090521915098</v>
      </c>
      <c r="BH29">
        <f t="shared" si="26"/>
        <v>500.47387034569226</v>
      </c>
      <c r="BI29">
        <f t="shared" si="27"/>
        <v>-9.9126625849040961E-4</v>
      </c>
    </row>
    <row r="30" spans="1:61" x14ac:dyDescent="0.2">
      <c r="A30" s="1">
        <v>17</v>
      </c>
      <c r="B30" s="1" t="s">
        <v>96</v>
      </c>
      <c r="C30" s="1" t="s">
        <v>79</v>
      </c>
      <c r="D30" s="1">
        <v>2340.0000018607825</v>
      </c>
      <c r="E30" s="1">
        <v>0</v>
      </c>
      <c r="F30">
        <f t="shared" si="0"/>
        <v>0.78296172728870039</v>
      </c>
      <c r="G30">
        <f t="shared" si="1"/>
        <v>1.5062351959391236E-2</v>
      </c>
      <c r="H30">
        <f t="shared" si="2"/>
        <v>403.51988048577033</v>
      </c>
      <c r="I30">
        <f t="shared" si="3"/>
        <v>0.26633440719121337</v>
      </c>
      <c r="J30">
        <f t="shared" si="4"/>
        <v>1.6687968430816178</v>
      </c>
      <c r="K30">
        <f t="shared" si="5"/>
        <v>29.185623168945312</v>
      </c>
      <c r="L30" s="1">
        <v>2</v>
      </c>
      <c r="M30">
        <f t="shared" si="6"/>
        <v>4.644859790802002</v>
      </c>
      <c r="N30" s="1">
        <v>0</v>
      </c>
      <c r="O30">
        <f t="shared" si="7"/>
        <v>4.644859790802002</v>
      </c>
      <c r="P30" s="1">
        <v>29.862852096557617</v>
      </c>
      <c r="Q30" s="1">
        <v>29.185623168945312</v>
      </c>
      <c r="R30" s="1">
        <v>29.912992477416992</v>
      </c>
      <c r="S30" s="1">
        <v>500.10006713867188</v>
      </c>
      <c r="T30" s="1">
        <v>499.733642578125</v>
      </c>
      <c r="U30" s="1">
        <v>24.523996353149414</v>
      </c>
      <c r="V30" s="1">
        <v>24.627906799316406</v>
      </c>
      <c r="W30" s="1">
        <v>56.452926635742188</v>
      </c>
      <c r="X30" s="1">
        <v>56.692123413085938</v>
      </c>
      <c r="Y30" s="1">
        <v>499.99813842773438</v>
      </c>
      <c r="Z30" s="1">
        <v>115.59745788574219</v>
      </c>
      <c r="AA30" s="1">
        <v>64.222908020019531</v>
      </c>
      <c r="AB30" s="1">
        <v>97.303329467773438</v>
      </c>
      <c r="AC30" s="1">
        <v>-2.5330746173858643</v>
      </c>
      <c r="AD30" s="1">
        <v>0.2417532354593277</v>
      </c>
      <c r="AE30" s="1">
        <v>3.617626428604126E-2</v>
      </c>
      <c r="AF30" s="1">
        <v>1.0485788807272911E-3</v>
      </c>
      <c r="AG30" s="1">
        <v>3.6360073834657669E-2</v>
      </c>
      <c r="AH30" s="1">
        <v>7.6255312887951732E-4</v>
      </c>
      <c r="AI30" s="1">
        <v>0.75</v>
      </c>
      <c r="AJ30" s="1">
        <v>-1.355140209197998</v>
      </c>
      <c r="AK30" s="1">
        <v>7.355140209197998</v>
      </c>
      <c r="AL30" s="1">
        <v>1</v>
      </c>
      <c r="AM30" s="1">
        <v>0</v>
      </c>
      <c r="AN30" s="1">
        <v>0.15999999642372131</v>
      </c>
      <c r="AO30" s="1">
        <v>111115</v>
      </c>
      <c r="AP30">
        <f t="shared" si="8"/>
        <v>2.4999906921386716</v>
      </c>
      <c r="AQ30">
        <f t="shared" si="9"/>
        <v>2.6633440719121338E-4</v>
      </c>
      <c r="AR30">
        <f t="shared" si="10"/>
        <v>302.33562316894529</v>
      </c>
      <c r="AS30">
        <f t="shared" si="11"/>
        <v>303.01285209655759</v>
      </c>
      <c r="AT30">
        <f t="shared" si="12"/>
        <v>18.495592848310025</v>
      </c>
      <c r="AU30">
        <f t="shared" si="13"/>
        <v>5.6580397437194709E-2</v>
      </c>
      <c r="AV30">
        <f t="shared" si="14"/>
        <v>4.0651741724771195</v>
      </c>
      <c r="AW30">
        <f t="shared" si="15"/>
        <v>41.778366626431755</v>
      </c>
      <c r="AX30">
        <f t="shared" si="16"/>
        <v>17.150459827115348</v>
      </c>
      <c r="AY30">
        <f t="shared" si="17"/>
        <v>29.524237632751465</v>
      </c>
      <c r="AZ30">
        <f t="shared" si="18"/>
        <v>4.1453999325875399</v>
      </c>
      <c r="BA30">
        <f t="shared" si="19"/>
        <v>1.5013665642410384E-2</v>
      </c>
      <c r="BB30">
        <f t="shared" si="20"/>
        <v>2.3963773293955017</v>
      </c>
      <c r="BC30">
        <f t="shared" si="21"/>
        <v>1.7490226031920382</v>
      </c>
      <c r="BD30">
        <f t="shared" si="22"/>
        <v>9.3879030759236211E-3</v>
      </c>
      <c r="BE30">
        <f t="shared" si="23"/>
        <v>39.26382787770347</v>
      </c>
      <c r="BF30">
        <f t="shared" si="24"/>
        <v>0.80746991217964026</v>
      </c>
      <c r="BG30">
        <f t="shared" si="25"/>
        <v>57.676358460461508</v>
      </c>
      <c r="BH30">
        <f t="shared" si="26"/>
        <v>499.50607955589277</v>
      </c>
      <c r="BI30">
        <f t="shared" si="27"/>
        <v>9.0406069299647329E-4</v>
      </c>
    </row>
    <row r="31" spans="1:61" x14ac:dyDescent="0.2">
      <c r="A31" s="1">
        <v>18</v>
      </c>
      <c r="B31" s="1" t="s">
        <v>97</v>
      </c>
      <c r="C31" s="1" t="s">
        <v>79</v>
      </c>
      <c r="D31" s="1">
        <v>2456.5000018952414</v>
      </c>
      <c r="E31" s="1">
        <v>0</v>
      </c>
      <c r="F31">
        <f t="shared" si="0"/>
        <v>0.77504619856128121</v>
      </c>
      <c r="G31">
        <f t="shared" si="1"/>
        <v>2.5481467800406853E-2</v>
      </c>
      <c r="H31">
        <f t="shared" si="2"/>
        <v>437.5383711147436</v>
      </c>
      <c r="I31">
        <f t="shared" si="3"/>
        <v>0.44633124160187221</v>
      </c>
      <c r="J31">
        <f t="shared" si="4"/>
        <v>1.656728397709005</v>
      </c>
      <c r="K31">
        <f t="shared" si="5"/>
        <v>29.1746826171875</v>
      </c>
      <c r="L31" s="1">
        <v>2</v>
      </c>
      <c r="M31">
        <f t="shared" si="6"/>
        <v>4.644859790802002</v>
      </c>
      <c r="N31" s="1">
        <v>0</v>
      </c>
      <c r="O31">
        <f t="shared" si="7"/>
        <v>4.644859790802002</v>
      </c>
      <c r="P31" s="1">
        <v>29.857904434204102</v>
      </c>
      <c r="Q31" s="1">
        <v>29.1746826171875</v>
      </c>
      <c r="R31" s="1">
        <v>29.900775909423828</v>
      </c>
      <c r="S31" s="1">
        <v>500.02584838867188</v>
      </c>
      <c r="T31" s="1">
        <v>499.62661743164062</v>
      </c>
      <c r="U31" s="1">
        <v>24.551652908325195</v>
      </c>
      <c r="V31" s="1">
        <v>24.725776672363281</v>
      </c>
      <c r="W31" s="1">
        <v>56.532108306884766</v>
      </c>
      <c r="X31" s="1">
        <v>56.933040618896484</v>
      </c>
      <c r="Y31" s="1">
        <v>499.98385620117188</v>
      </c>
      <c r="Z31" s="1">
        <v>115.36199188232422</v>
      </c>
      <c r="AA31" s="1">
        <v>68.449012756347656</v>
      </c>
      <c r="AB31" s="1">
        <v>97.302360534667969</v>
      </c>
      <c r="AC31" s="1">
        <v>-2.5991406440734863</v>
      </c>
      <c r="AD31" s="1">
        <v>0.2409633994102478</v>
      </c>
      <c r="AE31" s="1">
        <v>5.9803251177072525E-2</v>
      </c>
      <c r="AF31" s="1">
        <v>1.7952945781871676E-3</v>
      </c>
      <c r="AG31" s="1">
        <v>5.7475809007883072E-2</v>
      </c>
      <c r="AH31" s="1">
        <v>1.7348026158288121E-3</v>
      </c>
      <c r="AI31" s="1">
        <v>0.75</v>
      </c>
      <c r="AJ31" s="1">
        <v>-1.355140209197998</v>
      </c>
      <c r="AK31" s="1">
        <v>7.355140209197998</v>
      </c>
      <c r="AL31" s="1">
        <v>1</v>
      </c>
      <c r="AM31" s="1">
        <v>0</v>
      </c>
      <c r="AN31" s="1">
        <v>0.15999999642372131</v>
      </c>
      <c r="AO31" s="1">
        <v>111115</v>
      </c>
      <c r="AP31">
        <f t="shared" si="8"/>
        <v>2.4999192810058593</v>
      </c>
      <c r="AQ31">
        <f t="shared" si="9"/>
        <v>4.463312416018722E-4</v>
      </c>
      <c r="AR31">
        <f t="shared" si="10"/>
        <v>302.32468261718748</v>
      </c>
      <c r="AS31">
        <f t="shared" si="11"/>
        <v>303.00790443420408</v>
      </c>
      <c r="AT31">
        <f t="shared" si="12"/>
        <v>18.457918288605242</v>
      </c>
      <c r="AU31">
        <f t="shared" si="13"/>
        <v>2.6447492255063307E-2</v>
      </c>
      <c r="AV31">
        <f t="shared" si="14"/>
        <v>4.0626048339829799</v>
      </c>
      <c r="AW31">
        <f t="shared" si="15"/>
        <v>41.752376937818582</v>
      </c>
      <c r="AX31">
        <f t="shared" si="16"/>
        <v>17.026600265455301</v>
      </c>
      <c r="AY31">
        <f t="shared" si="17"/>
        <v>29.516293525695801</v>
      </c>
      <c r="AZ31">
        <f t="shared" si="18"/>
        <v>4.1435020931468589</v>
      </c>
      <c r="BA31">
        <f t="shared" si="19"/>
        <v>2.5342440443451471E-2</v>
      </c>
      <c r="BB31">
        <f t="shared" si="20"/>
        <v>2.4058764362739748</v>
      </c>
      <c r="BC31">
        <f t="shared" si="21"/>
        <v>1.7376256568728841</v>
      </c>
      <c r="BD31">
        <f t="shared" si="22"/>
        <v>1.5851457617273589E-2</v>
      </c>
      <c r="BE31">
        <f t="shared" si="23"/>
        <v>42.573516333958132</v>
      </c>
      <c r="BF31">
        <f t="shared" si="24"/>
        <v>0.87573070739092074</v>
      </c>
      <c r="BG31">
        <f t="shared" si="25"/>
        <v>58.048099359176533</v>
      </c>
      <c r="BH31">
        <f t="shared" si="26"/>
        <v>499.40135500926789</v>
      </c>
      <c r="BI31">
        <f t="shared" si="27"/>
        <v>9.0087778678939298E-4</v>
      </c>
    </row>
    <row r="32" spans="1:61" x14ac:dyDescent="0.2">
      <c r="A32" s="1">
        <v>19</v>
      </c>
      <c r="B32" s="1" t="s">
        <v>98</v>
      </c>
      <c r="C32" s="1" t="s">
        <v>87</v>
      </c>
      <c r="D32" s="1">
        <v>2646.0000018607825</v>
      </c>
      <c r="E32" s="1">
        <v>0</v>
      </c>
      <c r="F32">
        <f t="shared" si="0"/>
        <v>-0.71388592099406711</v>
      </c>
      <c r="G32">
        <f t="shared" si="1"/>
        <v>2.3698247028916753E-2</v>
      </c>
      <c r="H32">
        <f t="shared" si="2"/>
        <v>533.8042752908824</v>
      </c>
      <c r="I32">
        <f t="shared" si="3"/>
        <v>0.41836511335476823</v>
      </c>
      <c r="J32">
        <f t="shared" si="4"/>
        <v>1.6690976712895012</v>
      </c>
      <c r="K32">
        <f t="shared" si="5"/>
        <v>29.252958297729492</v>
      </c>
      <c r="L32" s="1">
        <v>2</v>
      </c>
      <c r="M32">
        <f t="shared" si="6"/>
        <v>4.644859790802002</v>
      </c>
      <c r="N32" s="1">
        <v>0</v>
      </c>
      <c r="O32">
        <f t="shared" si="7"/>
        <v>4.644859790802002</v>
      </c>
      <c r="P32" s="1">
        <v>29.865074157714844</v>
      </c>
      <c r="Q32" s="1">
        <v>29.252958297729492</v>
      </c>
      <c r="R32" s="1">
        <v>29.901561737060547</v>
      </c>
      <c r="S32" s="1">
        <v>499.85858154296875</v>
      </c>
      <c r="T32" s="1">
        <v>500.06045532226562</v>
      </c>
      <c r="U32" s="1">
        <v>24.622140884399414</v>
      </c>
      <c r="V32" s="1">
        <v>24.785341262817383</v>
      </c>
      <c r="W32" s="1">
        <v>56.676887512207031</v>
      </c>
      <c r="X32" s="1">
        <v>57.052555084228516</v>
      </c>
      <c r="Y32" s="1">
        <v>499.99368286132812</v>
      </c>
      <c r="Z32" s="1">
        <v>116.18304443359375</v>
      </c>
      <c r="AA32" s="1">
        <v>12.187203407287598</v>
      </c>
      <c r="AB32" s="1">
        <v>97.312400817871094</v>
      </c>
      <c r="AC32" s="1">
        <v>-2.7721645832061768</v>
      </c>
      <c r="AD32" s="1">
        <v>0.23756660521030426</v>
      </c>
      <c r="AE32" s="1">
        <v>2.8979185968637466E-2</v>
      </c>
      <c r="AF32" s="1">
        <v>2.2616414353251457E-3</v>
      </c>
      <c r="AG32" s="1">
        <v>2.9381077736616135E-2</v>
      </c>
      <c r="AH32" s="1">
        <v>6.8825413472950459E-4</v>
      </c>
      <c r="AI32" s="1">
        <v>0.5</v>
      </c>
      <c r="AJ32" s="1">
        <v>-1.355140209197998</v>
      </c>
      <c r="AK32" s="1">
        <v>7.355140209197998</v>
      </c>
      <c r="AL32" s="1">
        <v>1</v>
      </c>
      <c r="AM32" s="1">
        <v>0</v>
      </c>
      <c r="AN32" s="1">
        <v>0.15999999642372131</v>
      </c>
      <c r="AO32" s="1">
        <v>111115</v>
      </c>
      <c r="AP32">
        <f t="shared" si="8"/>
        <v>2.4999684143066405</v>
      </c>
      <c r="AQ32">
        <f t="shared" si="9"/>
        <v>4.1836511335476825E-4</v>
      </c>
      <c r="AR32">
        <f t="shared" si="10"/>
        <v>302.40295829772947</v>
      </c>
      <c r="AS32">
        <f t="shared" si="11"/>
        <v>303.01507415771482</v>
      </c>
      <c r="AT32">
        <f t="shared" si="12"/>
        <v>18.589286693872054</v>
      </c>
      <c r="AU32">
        <f t="shared" si="13"/>
        <v>2.8421960748577963E-2</v>
      </c>
      <c r="AV32">
        <f t="shared" si="14"/>
        <v>4.0810187346645055</v>
      </c>
      <c r="AW32">
        <f t="shared" si="15"/>
        <v>41.9372937093855</v>
      </c>
      <c r="AX32">
        <f t="shared" si="16"/>
        <v>17.151952446568117</v>
      </c>
      <c r="AY32">
        <f t="shared" si="17"/>
        <v>29.559016227722168</v>
      </c>
      <c r="AZ32">
        <f t="shared" si="18"/>
        <v>4.1537174282708502</v>
      </c>
      <c r="BA32">
        <f t="shared" si="19"/>
        <v>2.3577951445635435E-2</v>
      </c>
      <c r="BB32">
        <f t="shared" si="20"/>
        <v>2.4119210633750043</v>
      </c>
      <c r="BC32">
        <f t="shared" si="21"/>
        <v>1.7417963648958459</v>
      </c>
      <c r="BD32">
        <f t="shared" si="22"/>
        <v>1.4746980450009609E-2</v>
      </c>
      <c r="BE32">
        <f t="shared" si="23"/>
        <v>51.945775595399553</v>
      </c>
      <c r="BF32">
        <f t="shared" si="24"/>
        <v>1.0674794809496992</v>
      </c>
      <c r="BG32">
        <f t="shared" si="25"/>
        <v>57.904193061001543</v>
      </c>
      <c r="BH32">
        <f t="shared" si="26"/>
        <v>500.26794188520785</v>
      </c>
      <c r="BI32">
        <f t="shared" si="27"/>
        <v>-8.2629696472248865E-4</v>
      </c>
    </row>
    <row r="33" spans="1:61" x14ac:dyDescent="0.2">
      <c r="A33" s="1">
        <v>20</v>
      </c>
      <c r="B33" s="1" t="s">
        <v>99</v>
      </c>
      <c r="C33" s="1" t="s">
        <v>79</v>
      </c>
      <c r="D33" s="1">
        <v>2771.0000018607825</v>
      </c>
      <c r="E33" s="1">
        <v>0</v>
      </c>
      <c r="F33">
        <f t="shared" si="0"/>
        <v>1.5702932122554025</v>
      </c>
      <c r="G33">
        <f t="shared" si="1"/>
        <v>2.3365130193729579E-2</v>
      </c>
      <c r="H33">
        <f t="shared" si="2"/>
        <v>378.6764756181779</v>
      </c>
      <c r="I33">
        <f t="shared" si="3"/>
        <v>0.41211350253279178</v>
      </c>
      <c r="J33">
        <f t="shared" si="4"/>
        <v>1.6674897954858094</v>
      </c>
      <c r="K33">
        <f t="shared" si="5"/>
        <v>29.252885818481445</v>
      </c>
      <c r="L33" s="1">
        <v>2</v>
      </c>
      <c r="M33">
        <f t="shared" si="6"/>
        <v>4.644859790802002</v>
      </c>
      <c r="N33" s="1">
        <v>0</v>
      </c>
      <c r="O33">
        <f t="shared" si="7"/>
        <v>4.644859790802002</v>
      </c>
      <c r="P33" s="1">
        <v>29.852573394775391</v>
      </c>
      <c r="Q33" s="1">
        <v>29.252885818481445</v>
      </c>
      <c r="R33" s="1">
        <v>29.882247924804688</v>
      </c>
      <c r="S33" s="1">
        <v>499.82000732421875</v>
      </c>
      <c r="T33" s="1">
        <v>499.10958862304688</v>
      </c>
      <c r="U33" s="1">
        <v>24.640558242797852</v>
      </c>
      <c r="V33" s="1">
        <v>24.801321029663086</v>
      </c>
      <c r="W33" s="1">
        <v>56.760910034179688</v>
      </c>
      <c r="X33" s="1">
        <v>57.131237030029297</v>
      </c>
      <c r="Y33" s="1">
        <v>499.9820556640625</v>
      </c>
      <c r="Z33" s="1">
        <v>115.50991821289062</v>
      </c>
      <c r="AA33" s="1">
        <v>35.663532257080078</v>
      </c>
      <c r="AB33" s="1">
        <v>97.3138427734375</v>
      </c>
      <c r="AC33" s="1">
        <v>-2.7433147430419922</v>
      </c>
      <c r="AD33" s="1">
        <v>0.23992170393466949</v>
      </c>
      <c r="AE33" s="1">
        <v>0.10735861212015152</v>
      </c>
      <c r="AF33" s="1">
        <v>3.4630000591278076E-3</v>
      </c>
      <c r="AG33" s="1">
        <v>0.12349257618188858</v>
      </c>
      <c r="AH33" s="1">
        <v>1.30664580501616E-3</v>
      </c>
      <c r="AI33" s="1">
        <v>0.75</v>
      </c>
      <c r="AJ33" s="1">
        <v>-1.355140209197998</v>
      </c>
      <c r="AK33" s="1">
        <v>7.355140209197998</v>
      </c>
      <c r="AL33" s="1">
        <v>1</v>
      </c>
      <c r="AM33" s="1">
        <v>0</v>
      </c>
      <c r="AN33" s="1">
        <v>0.15999999642372131</v>
      </c>
      <c r="AO33" s="1">
        <v>111115</v>
      </c>
      <c r="AP33">
        <f t="shared" si="8"/>
        <v>2.4999102783203124</v>
      </c>
      <c r="AQ33">
        <f t="shared" si="9"/>
        <v>4.1211350253279178E-4</v>
      </c>
      <c r="AR33">
        <f t="shared" si="10"/>
        <v>302.40288581848142</v>
      </c>
      <c r="AS33">
        <f t="shared" si="11"/>
        <v>303.00257339477537</v>
      </c>
      <c r="AT33">
        <f t="shared" si="12"/>
        <v>18.481586500966841</v>
      </c>
      <c r="AU33">
        <f t="shared" si="13"/>
        <v>2.8494370290849259E-2</v>
      </c>
      <c r="AV33">
        <f t="shared" si="14"/>
        <v>4.0810016507399922</v>
      </c>
      <c r="AW33">
        <f t="shared" si="15"/>
        <v>41.936496745290697</v>
      </c>
      <c r="AX33">
        <f t="shared" si="16"/>
        <v>17.135175715627611</v>
      </c>
      <c r="AY33">
        <f t="shared" si="17"/>
        <v>29.552729606628418</v>
      </c>
      <c r="AZ33">
        <f t="shared" si="18"/>
        <v>4.1522128713926802</v>
      </c>
      <c r="BA33">
        <f t="shared" si="19"/>
        <v>2.3248184391372332E-2</v>
      </c>
      <c r="BB33">
        <f t="shared" si="20"/>
        <v>2.4135118552541828</v>
      </c>
      <c r="BC33">
        <f t="shared" si="21"/>
        <v>1.7387010161384975</v>
      </c>
      <c r="BD33">
        <f t="shared" si="22"/>
        <v>1.4540577032905127E-2</v>
      </c>
      <c r="BE33">
        <f t="shared" si="23"/>
        <v>36.850463010306804</v>
      </c>
      <c r="BF33">
        <f t="shared" si="24"/>
        <v>0.75870406870538765</v>
      </c>
      <c r="BG33">
        <f t="shared" si="25"/>
        <v>57.941237447098359</v>
      </c>
      <c r="BH33">
        <f t="shared" si="26"/>
        <v>498.65319253532368</v>
      </c>
      <c r="BI33">
        <f t="shared" si="27"/>
        <v>1.8246094326652064E-3</v>
      </c>
    </row>
    <row r="34" spans="1:61" x14ac:dyDescent="0.2">
      <c r="A34" s="1">
        <v>21</v>
      </c>
      <c r="B34" s="1" t="s">
        <v>100</v>
      </c>
      <c r="C34" s="1" t="s">
        <v>87</v>
      </c>
      <c r="D34" s="1">
        <v>2895.5000018952414</v>
      </c>
      <c r="E34" s="1">
        <v>0</v>
      </c>
      <c r="F34">
        <f t="shared" si="0"/>
        <v>-0.38614451482051437</v>
      </c>
      <c r="G34">
        <f t="shared" si="1"/>
        <v>1.3988757346696711E-2</v>
      </c>
      <c r="H34">
        <f t="shared" si="2"/>
        <v>529.91737524324287</v>
      </c>
      <c r="I34">
        <f t="shared" si="3"/>
        <v>0.24979600547002775</v>
      </c>
      <c r="J34">
        <f t="shared" si="4"/>
        <v>1.6847434409523947</v>
      </c>
      <c r="K34">
        <f t="shared" si="5"/>
        <v>29.293937683105469</v>
      </c>
      <c r="L34" s="1">
        <v>2</v>
      </c>
      <c r="M34">
        <f t="shared" si="6"/>
        <v>4.644859790802002</v>
      </c>
      <c r="N34" s="1">
        <v>0</v>
      </c>
      <c r="O34">
        <f t="shared" si="7"/>
        <v>4.644859790802002</v>
      </c>
      <c r="P34" s="1">
        <v>29.845420837402344</v>
      </c>
      <c r="Q34" s="1">
        <v>29.293937683105469</v>
      </c>
      <c r="R34" s="1">
        <v>29.870210647583008</v>
      </c>
      <c r="S34" s="1">
        <v>500.28924560546875</v>
      </c>
      <c r="T34" s="1">
        <v>500.39370727539062</v>
      </c>
      <c r="U34" s="1">
        <v>24.626605987548828</v>
      </c>
      <c r="V34" s="1">
        <v>24.724056243896484</v>
      </c>
      <c r="W34" s="1">
        <v>56.750965118408203</v>
      </c>
      <c r="X34" s="1">
        <v>56.975536346435547</v>
      </c>
      <c r="Y34" s="1">
        <v>499.98849487304688</v>
      </c>
      <c r="Z34" s="1">
        <v>116.11041259765625</v>
      </c>
      <c r="AA34" s="1">
        <v>22.157197952270508</v>
      </c>
      <c r="AB34" s="1">
        <v>97.311882019042969</v>
      </c>
      <c r="AC34" s="1">
        <v>-2.7778911590576172</v>
      </c>
      <c r="AD34" s="1">
        <v>0.23811258375644684</v>
      </c>
      <c r="AE34" s="1">
        <v>0.11201664805412292</v>
      </c>
      <c r="AF34" s="1">
        <v>2.231876365840435E-3</v>
      </c>
      <c r="AG34" s="1">
        <v>0.12919783592224121</v>
      </c>
      <c r="AH34" s="1">
        <v>2.5444778148084879E-3</v>
      </c>
      <c r="AI34" s="1">
        <v>0.75</v>
      </c>
      <c r="AJ34" s="1">
        <v>-1.355140209197998</v>
      </c>
      <c r="AK34" s="1">
        <v>7.355140209197998</v>
      </c>
      <c r="AL34" s="1">
        <v>1</v>
      </c>
      <c r="AM34" s="1">
        <v>0</v>
      </c>
      <c r="AN34" s="1">
        <v>0.15999999642372131</v>
      </c>
      <c r="AO34" s="1">
        <v>111115</v>
      </c>
      <c r="AP34">
        <f t="shared" si="8"/>
        <v>2.4999424743652341</v>
      </c>
      <c r="AQ34">
        <f t="shared" si="9"/>
        <v>2.4979600547002774E-4</v>
      </c>
      <c r="AR34">
        <f t="shared" si="10"/>
        <v>302.44393768310545</v>
      </c>
      <c r="AS34">
        <f t="shared" si="11"/>
        <v>302.99542083740232</v>
      </c>
      <c r="AT34">
        <f t="shared" si="12"/>
        <v>18.577665600381806</v>
      </c>
      <c r="AU34">
        <f t="shared" si="13"/>
        <v>5.3954553952019216E-2</v>
      </c>
      <c r="AV34">
        <f t="shared" si="14"/>
        <v>4.0906878851906319</v>
      </c>
      <c r="AW34">
        <f t="shared" si="15"/>
        <v>42.036879775792691</v>
      </c>
      <c r="AX34">
        <f t="shared" si="16"/>
        <v>17.312823531896207</v>
      </c>
      <c r="AY34">
        <f t="shared" si="17"/>
        <v>29.569679260253906</v>
      </c>
      <c r="AZ34">
        <f t="shared" si="18"/>
        <v>4.1562704643311363</v>
      </c>
      <c r="BA34">
        <f t="shared" si="19"/>
        <v>1.3946754407540743E-2</v>
      </c>
      <c r="BB34">
        <f t="shared" si="20"/>
        <v>2.4059444442382372</v>
      </c>
      <c r="BC34">
        <f t="shared" si="21"/>
        <v>1.7503260200928992</v>
      </c>
      <c r="BD34">
        <f t="shared" si="22"/>
        <v>8.7204854999226832E-3</v>
      </c>
      <c r="BE34">
        <f t="shared" si="23"/>
        <v>51.567257099511373</v>
      </c>
      <c r="BF34">
        <f t="shared" si="24"/>
        <v>1.0590008777860269</v>
      </c>
      <c r="BG34">
        <f t="shared" si="25"/>
        <v>57.52084396379864</v>
      </c>
      <c r="BH34">
        <f t="shared" si="26"/>
        <v>500.50593780946184</v>
      </c>
      <c r="BI34">
        <f t="shared" si="27"/>
        <v>-4.4377811943008765E-4</v>
      </c>
    </row>
    <row r="35" spans="1:61" x14ac:dyDescent="0.2">
      <c r="A35" s="1">
        <v>22</v>
      </c>
      <c r="B35" s="1" t="s">
        <v>101</v>
      </c>
      <c r="C35" s="1" t="s">
        <v>87</v>
      </c>
      <c r="D35" s="1">
        <v>3035.5000018952414</v>
      </c>
      <c r="E35" s="1">
        <v>0</v>
      </c>
      <c r="F35">
        <f t="shared" si="0"/>
        <v>-0.29307580926779525</v>
      </c>
      <c r="G35">
        <f t="shared" si="1"/>
        <v>1.8772756429121774E-2</v>
      </c>
      <c r="H35">
        <f t="shared" si="2"/>
        <v>510.65111626268009</v>
      </c>
      <c r="I35">
        <f t="shared" si="3"/>
        <v>0.33421593594742849</v>
      </c>
      <c r="J35">
        <f t="shared" si="4"/>
        <v>1.6813763598330644</v>
      </c>
      <c r="K35">
        <f t="shared" si="5"/>
        <v>29.286645889282227</v>
      </c>
      <c r="L35" s="1">
        <v>2</v>
      </c>
      <c r="M35">
        <f t="shared" si="6"/>
        <v>4.644859790802002</v>
      </c>
      <c r="N35" s="1">
        <v>0</v>
      </c>
      <c r="O35">
        <f t="shared" si="7"/>
        <v>4.644859790802002</v>
      </c>
      <c r="P35" s="1">
        <v>29.865568161010742</v>
      </c>
      <c r="Q35" s="1">
        <v>29.286645889282227</v>
      </c>
      <c r="R35" s="1">
        <v>29.888490676879883</v>
      </c>
      <c r="S35" s="1">
        <v>499.98001098632812</v>
      </c>
      <c r="T35" s="1">
        <v>500.0303955078125</v>
      </c>
      <c r="U35" s="1">
        <v>24.610992431640625</v>
      </c>
      <c r="V35" s="1">
        <v>24.741374969482422</v>
      </c>
      <c r="W35" s="1">
        <v>56.648372650146484</v>
      </c>
      <c r="X35" s="1">
        <v>56.948482513427734</v>
      </c>
      <c r="Y35" s="1">
        <v>499.98562622070312</v>
      </c>
      <c r="Z35" s="1">
        <v>116.25625610351562</v>
      </c>
      <c r="AA35" s="1">
        <v>33.193878173828125</v>
      </c>
      <c r="AB35" s="1">
        <v>97.310256958007812</v>
      </c>
      <c r="AC35" s="1">
        <v>-2.7427883148193359</v>
      </c>
      <c r="AD35" s="1">
        <v>0.23920387029647827</v>
      </c>
      <c r="AE35" s="1">
        <v>7.1609564125537872E-2</v>
      </c>
      <c r="AF35" s="1">
        <v>1.6256405506283045E-3</v>
      </c>
      <c r="AG35" s="1">
        <v>6.5838038921356201E-2</v>
      </c>
      <c r="AH35" s="1">
        <v>2.0214063115417957E-3</v>
      </c>
      <c r="AI35" s="1">
        <v>0.75</v>
      </c>
      <c r="AJ35" s="1">
        <v>-1.355140209197998</v>
      </c>
      <c r="AK35" s="1">
        <v>7.355140209197998</v>
      </c>
      <c r="AL35" s="1">
        <v>1</v>
      </c>
      <c r="AM35" s="1">
        <v>0</v>
      </c>
      <c r="AN35" s="1">
        <v>0.15999999642372131</v>
      </c>
      <c r="AO35" s="1">
        <v>111115</v>
      </c>
      <c r="AP35">
        <f t="shared" si="8"/>
        <v>2.4999281311035153</v>
      </c>
      <c r="AQ35">
        <f t="shared" si="9"/>
        <v>3.3421593594742851E-4</v>
      </c>
      <c r="AR35">
        <f t="shared" si="10"/>
        <v>302.4366458892822</v>
      </c>
      <c r="AS35">
        <f t="shared" si="11"/>
        <v>303.01556816101072</v>
      </c>
      <c r="AT35">
        <f t="shared" si="12"/>
        <v>18.601000560797729</v>
      </c>
      <c r="AU35">
        <f t="shared" si="13"/>
        <v>4.110421717619174E-2</v>
      </c>
      <c r="AV35">
        <f t="shared" si="14"/>
        <v>4.0889659156078215</v>
      </c>
      <c r="AW35">
        <f t="shared" si="15"/>
        <v>42.019886119223059</v>
      </c>
      <c r="AX35">
        <f t="shared" si="16"/>
        <v>17.278511149740638</v>
      </c>
      <c r="AY35">
        <f t="shared" si="17"/>
        <v>29.576107025146484</v>
      </c>
      <c r="AZ35">
        <f t="shared" si="18"/>
        <v>4.1578101164687054</v>
      </c>
      <c r="BA35">
        <f t="shared" si="19"/>
        <v>1.8697189501329325E-2</v>
      </c>
      <c r="BB35">
        <f t="shared" si="20"/>
        <v>2.4075895557747571</v>
      </c>
      <c r="BC35">
        <f t="shared" si="21"/>
        <v>1.7502205606939483</v>
      </c>
      <c r="BD35">
        <f t="shared" si="22"/>
        <v>1.1692509240515701E-2</v>
      </c>
      <c r="BE35">
        <f t="shared" si="23"/>
        <v>49.691591339414927</v>
      </c>
      <c r="BF35">
        <f t="shared" si="24"/>
        <v>1.0212401502994264</v>
      </c>
      <c r="BG35">
        <f t="shared" si="25"/>
        <v>57.631387922922414</v>
      </c>
      <c r="BH35">
        <f t="shared" si="26"/>
        <v>500.11557619363106</v>
      </c>
      <c r="BI35">
        <f t="shared" si="27"/>
        <v>-3.3772924617323343E-4</v>
      </c>
    </row>
    <row r="36" spans="1:61" x14ac:dyDescent="0.2">
      <c r="A36" s="1">
        <v>23</v>
      </c>
      <c r="B36" s="1" t="s">
        <v>102</v>
      </c>
      <c r="C36" s="1" t="s">
        <v>87</v>
      </c>
      <c r="D36" s="1">
        <v>3132.5000018952414</v>
      </c>
      <c r="E36" s="1">
        <v>0</v>
      </c>
      <c r="F36">
        <f t="shared" si="0"/>
        <v>-1.7418940547303077</v>
      </c>
      <c r="G36">
        <f t="shared" si="1"/>
        <v>8.4978121243826747E-3</v>
      </c>
      <c r="H36">
        <f t="shared" si="2"/>
        <v>810.31434565484483</v>
      </c>
      <c r="I36">
        <f t="shared" si="3"/>
        <v>0.15189598870556537</v>
      </c>
      <c r="J36">
        <f t="shared" si="4"/>
        <v>1.6845312572542799</v>
      </c>
      <c r="K36">
        <f t="shared" si="5"/>
        <v>29.263961791992188</v>
      </c>
      <c r="L36" s="1">
        <v>2</v>
      </c>
      <c r="M36">
        <f t="shared" si="6"/>
        <v>4.644859790802002</v>
      </c>
      <c r="N36" s="1">
        <v>0</v>
      </c>
      <c r="O36">
        <f t="shared" si="7"/>
        <v>4.644859790802002</v>
      </c>
      <c r="P36" s="1">
        <v>29.833684921264648</v>
      </c>
      <c r="Q36" s="1">
        <v>29.263961791992188</v>
      </c>
      <c r="R36" s="1">
        <v>29.854036331176758</v>
      </c>
      <c r="S36" s="1">
        <v>499.9390869140625</v>
      </c>
      <c r="T36" s="1">
        <v>500.60543823242188</v>
      </c>
      <c r="U36" s="1">
        <v>24.594686508178711</v>
      </c>
      <c r="V36" s="1">
        <v>24.653947830200195</v>
      </c>
      <c r="W36" s="1">
        <v>56.714717864990234</v>
      </c>
      <c r="X36" s="1">
        <v>56.85137939453125</v>
      </c>
      <c r="Y36" s="1">
        <v>499.99273681640625</v>
      </c>
      <c r="Z36" s="1">
        <v>116.43067169189453</v>
      </c>
      <c r="AA36" s="1">
        <v>15.635828018188477</v>
      </c>
      <c r="AB36" s="1">
        <v>97.310249328613281</v>
      </c>
      <c r="AC36" s="1">
        <v>-2.7269833087921143</v>
      </c>
      <c r="AD36" s="1">
        <v>0.23920300602912903</v>
      </c>
      <c r="AE36" s="1">
        <v>0.10249289125204086</v>
      </c>
      <c r="AF36" s="1">
        <v>1.7095651710405946E-3</v>
      </c>
      <c r="AG36" s="1">
        <v>8.4773093461990356E-2</v>
      </c>
      <c r="AH36" s="1">
        <v>3.5869467537850142E-3</v>
      </c>
      <c r="AI36" s="1">
        <v>0.75</v>
      </c>
      <c r="AJ36" s="1">
        <v>-1.355140209197998</v>
      </c>
      <c r="AK36" s="1">
        <v>7.355140209197998</v>
      </c>
      <c r="AL36" s="1">
        <v>1</v>
      </c>
      <c r="AM36" s="1">
        <v>0</v>
      </c>
      <c r="AN36" s="1">
        <v>0.15999999642372131</v>
      </c>
      <c r="AO36" s="1">
        <v>111115</v>
      </c>
      <c r="AP36">
        <f t="shared" si="8"/>
        <v>2.4999636840820312</v>
      </c>
      <c r="AQ36">
        <f t="shared" si="9"/>
        <v>1.5189598870556537E-4</v>
      </c>
      <c r="AR36">
        <f t="shared" si="10"/>
        <v>302.41396179199216</v>
      </c>
      <c r="AS36">
        <f t="shared" si="11"/>
        <v>302.98368492126463</v>
      </c>
      <c r="AT36">
        <f t="shared" si="12"/>
        <v>18.628907054314595</v>
      </c>
      <c r="AU36">
        <f t="shared" si="13"/>
        <v>7.1434182649834255E-2</v>
      </c>
      <c r="AV36">
        <f t="shared" si="14"/>
        <v>4.0836130675456852</v>
      </c>
      <c r="AW36">
        <f t="shared" si="15"/>
        <v>41.964881353406753</v>
      </c>
      <c r="AX36">
        <f t="shared" si="16"/>
        <v>17.310933523206558</v>
      </c>
      <c r="AY36">
        <f t="shared" si="17"/>
        <v>29.548823356628418</v>
      </c>
      <c r="AZ36">
        <f t="shared" si="18"/>
        <v>4.1512782404202708</v>
      </c>
      <c r="BA36">
        <f t="shared" si="19"/>
        <v>8.4822936929481573E-3</v>
      </c>
      <c r="BB36">
        <f t="shared" si="20"/>
        <v>2.3990818102914053</v>
      </c>
      <c r="BC36">
        <f t="shared" si="21"/>
        <v>1.7521964301288655</v>
      </c>
      <c r="BD36">
        <f t="shared" si="22"/>
        <v>5.3028256114915368E-3</v>
      </c>
      <c r="BE36">
        <f t="shared" si="23"/>
        <v>78.851891010225089</v>
      </c>
      <c r="BF36">
        <f t="shared" si="24"/>
        <v>1.6186686834964641</v>
      </c>
      <c r="BG36">
        <f t="shared" si="25"/>
        <v>57.405533763558616</v>
      </c>
      <c r="BH36">
        <f t="shared" si="26"/>
        <v>501.11170905216602</v>
      </c>
      <c r="BI36">
        <f t="shared" si="27"/>
        <v>-1.9954504387953392E-3</v>
      </c>
    </row>
    <row r="37" spans="1:61" x14ac:dyDescent="0.2">
      <c r="A37" s="1">
        <v>24</v>
      </c>
      <c r="B37" s="1" t="s">
        <v>103</v>
      </c>
      <c r="C37" s="1" t="s">
        <v>79</v>
      </c>
      <c r="D37" s="1">
        <v>3229.5000018952414</v>
      </c>
      <c r="E37" s="1">
        <v>0</v>
      </c>
      <c r="F37">
        <f t="shared" si="0"/>
        <v>1.0297199535179973</v>
      </c>
      <c r="G37">
        <f t="shared" si="1"/>
        <v>2.0446130356626378E-2</v>
      </c>
      <c r="H37">
        <f t="shared" si="2"/>
        <v>405.8484760876463</v>
      </c>
      <c r="I37">
        <f t="shared" si="3"/>
        <v>0.35619789180015066</v>
      </c>
      <c r="J37">
        <f t="shared" si="4"/>
        <v>1.6463934316435953</v>
      </c>
      <c r="K37">
        <f t="shared" si="5"/>
        <v>29.094194412231445</v>
      </c>
      <c r="L37" s="1">
        <v>2</v>
      </c>
      <c r="M37">
        <f t="shared" si="6"/>
        <v>4.644859790802002</v>
      </c>
      <c r="N37" s="1">
        <v>0</v>
      </c>
      <c r="O37">
        <f t="shared" si="7"/>
        <v>4.644859790802002</v>
      </c>
      <c r="P37" s="1">
        <v>29.680047988891602</v>
      </c>
      <c r="Q37" s="1">
        <v>29.094194412231445</v>
      </c>
      <c r="R37" s="1">
        <v>29.727741241455078</v>
      </c>
      <c r="S37" s="1">
        <v>499.87936401367188</v>
      </c>
      <c r="T37" s="1">
        <v>499.39630126953125</v>
      </c>
      <c r="U37" s="1">
        <v>24.496994018554688</v>
      </c>
      <c r="V37" s="1">
        <v>24.635969161987305</v>
      </c>
      <c r="W37" s="1">
        <v>56.991539001464844</v>
      </c>
      <c r="X37" s="1">
        <v>57.314861297607422</v>
      </c>
      <c r="Y37" s="1">
        <v>499.97805786132812</v>
      </c>
      <c r="Z37" s="1">
        <v>116.02987670898438</v>
      </c>
      <c r="AA37" s="1">
        <v>37.050731658935547</v>
      </c>
      <c r="AB37" s="1">
        <v>97.311073303222656</v>
      </c>
      <c r="AC37" s="1">
        <v>-2.7681713104248047</v>
      </c>
      <c r="AD37" s="1">
        <v>0.23719389736652374</v>
      </c>
      <c r="AE37" s="1">
        <v>3.8507036864757538E-2</v>
      </c>
      <c r="AF37" s="1">
        <v>2.2484993096441031E-3</v>
      </c>
      <c r="AG37" s="1">
        <v>5.9697307646274567E-2</v>
      </c>
      <c r="AH37" s="1">
        <v>2.6486599817872047E-3</v>
      </c>
      <c r="AI37" s="1">
        <v>0.75</v>
      </c>
      <c r="AJ37" s="1">
        <v>-1.355140209197998</v>
      </c>
      <c r="AK37" s="1">
        <v>7.355140209197998</v>
      </c>
      <c r="AL37" s="1">
        <v>1</v>
      </c>
      <c r="AM37" s="1">
        <v>0</v>
      </c>
      <c r="AN37" s="1">
        <v>0.15999999642372131</v>
      </c>
      <c r="AO37" s="1">
        <v>111115</v>
      </c>
      <c r="AP37">
        <f t="shared" si="8"/>
        <v>2.4998902893066406</v>
      </c>
      <c r="AQ37">
        <f t="shared" si="9"/>
        <v>3.5619789180015064E-4</v>
      </c>
      <c r="AR37">
        <f t="shared" si="10"/>
        <v>302.24419441223142</v>
      </c>
      <c r="AS37">
        <f t="shared" si="11"/>
        <v>302.83004798889158</v>
      </c>
      <c r="AT37">
        <f t="shared" si="12"/>
        <v>18.564779858482325</v>
      </c>
      <c r="AU37">
        <f t="shared" si="13"/>
        <v>3.7539999232284085E-2</v>
      </c>
      <c r="AV37">
        <f t="shared" si="14"/>
        <v>4.0437460326616748</v>
      </c>
      <c r="AW37">
        <f t="shared" si="15"/>
        <v>41.554839499727905</v>
      </c>
      <c r="AX37">
        <f t="shared" si="16"/>
        <v>16.9188703377406</v>
      </c>
      <c r="AY37">
        <f t="shared" si="17"/>
        <v>29.387121200561523</v>
      </c>
      <c r="AZ37">
        <f t="shared" si="18"/>
        <v>4.1127490604835444</v>
      </c>
      <c r="BA37">
        <f t="shared" si="19"/>
        <v>2.0356523318283148E-2</v>
      </c>
      <c r="BB37">
        <f t="shared" si="20"/>
        <v>2.3973526010180795</v>
      </c>
      <c r="BC37">
        <f t="shared" si="21"/>
        <v>1.7153964594654649</v>
      </c>
      <c r="BD37">
        <f t="shared" si="22"/>
        <v>1.2730847476478568E-2</v>
      </c>
      <c r="BE37">
        <f t="shared" si="23"/>
        <v>39.493550806566155</v>
      </c>
      <c r="BF37">
        <f t="shared" si="24"/>
        <v>0.81267817774365958</v>
      </c>
      <c r="BG37">
        <f t="shared" si="25"/>
        <v>58.076395998610323</v>
      </c>
      <c r="BH37">
        <f t="shared" si="26"/>
        <v>499.09701948281253</v>
      </c>
      <c r="BI37">
        <f t="shared" si="27"/>
        <v>1.1982124006701517E-3</v>
      </c>
    </row>
    <row r="38" spans="1:61" x14ac:dyDescent="0.2">
      <c r="A38" s="1">
        <v>25</v>
      </c>
      <c r="B38" s="1" t="s">
        <v>104</v>
      </c>
      <c r="C38" s="1" t="s">
        <v>87</v>
      </c>
      <c r="D38" s="1">
        <v>3350.0000018607825</v>
      </c>
      <c r="E38" s="1">
        <v>0</v>
      </c>
      <c r="F38">
        <f t="shared" si="0"/>
        <v>-0.68034886359386459</v>
      </c>
      <c r="G38">
        <f t="shared" si="1"/>
        <v>1.5301888831421409E-2</v>
      </c>
      <c r="H38">
        <f t="shared" si="2"/>
        <v>556.94523761593041</v>
      </c>
      <c r="I38">
        <f t="shared" si="3"/>
        <v>0.26662666750179526</v>
      </c>
      <c r="J38">
        <f t="shared" si="4"/>
        <v>1.6450469687312692</v>
      </c>
      <c r="K38">
        <f t="shared" si="5"/>
        <v>29.058816909790039</v>
      </c>
      <c r="L38" s="1">
        <v>2</v>
      </c>
      <c r="M38">
        <f t="shared" si="6"/>
        <v>4.644859790802002</v>
      </c>
      <c r="N38" s="1">
        <v>0</v>
      </c>
      <c r="O38">
        <f t="shared" si="7"/>
        <v>4.644859790802002</v>
      </c>
      <c r="P38" s="1">
        <v>29.629087448120117</v>
      </c>
      <c r="Q38" s="1">
        <v>29.058816909790039</v>
      </c>
      <c r="R38" s="1">
        <v>29.672319412231445</v>
      </c>
      <c r="S38" s="1">
        <v>500.16726684570312</v>
      </c>
      <c r="T38" s="1">
        <v>500.38604736328125</v>
      </c>
      <c r="U38" s="1">
        <v>24.46026611328125</v>
      </c>
      <c r="V38" s="1">
        <v>24.564300537109375</v>
      </c>
      <c r="W38" s="1">
        <v>57.074668884277344</v>
      </c>
      <c r="X38" s="1">
        <v>57.317417144775391</v>
      </c>
      <c r="Y38" s="1">
        <v>499.98291015625</v>
      </c>
      <c r="Z38" s="1">
        <v>116.33717346191406</v>
      </c>
      <c r="AA38" s="1">
        <v>39.124988555908203</v>
      </c>
      <c r="AB38" s="1">
        <v>97.313339233398438</v>
      </c>
      <c r="AC38" s="1">
        <v>-2.6791470050811768</v>
      </c>
      <c r="AD38" s="1">
        <v>0.23525860905647278</v>
      </c>
      <c r="AE38" s="1">
        <v>0.17042540013790131</v>
      </c>
      <c r="AF38" s="1">
        <v>2.1728882566094398E-3</v>
      </c>
      <c r="AG38" s="1">
        <v>0.17287167906761169</v>
      </c>
      <c r="AH38" s="1">
        <v>2.026313915848732E-3</v>
      </c>
      <c r="AI38" s="1">
        <v>0.75</v>
      </c>
      <c r="AJ38" s="1">
        <v>-1.355140209197998</v>
      </c>
      <c r="AK38" s="1">
        <v>7.355140209197998</v>
      </c>
      <c r="AL38" s="1">
        <v>1</v>
      </c>
      <c r="AM38" s="1">
        <v>0</v>
      </c>
      <c r="AN38" s="1">
        <v>0.15999999642372131</v>
      </c>
      <c r="AO38" s="1">
        <v>111115</v>
      </c>
      <c r="AP38">
        <f t="shared" si="8"/>
        <v>2.4999145507812499</v>
      </c>
      <c r="AQ38">
        <f t="shared" si="9"/>
        <v>2.6662666750179527E-4</v>
      </c>
      <c r="AR38">
        <f t="shared" si="10"/>
        <v>302.20881690979002</v>
      </c>
      <c r="AS38">
        <f t="shared" si="11"/>
        <v>302.77908744812009</v>
      </c>
      <c r="AT38">
        <f t="shared" si="12"/>
        <v>18.613947337852096</v>
      </c>
      <c r="AU38">
        <f t="shared" si="13"/>
        <v>5.206706558510428E-2</v>
      </c>
      <c r="AV38">
        <f t="shared" si="14"/>
        <v>4.035481079930145</v>
      </c>
      <c r="AW38">
        <f t="shared" si="15"/>
        <v>41.468940555532257</v>
      </c>
      <c r="AX38">
        <f t="shared" si="16"/>
        <v>16.904640018422882</v>
      </c>
      <c r="AY38">
        <f t="shared" si="17"/>
        <v>29.343952178955078</v>
      </c>
      <c r="AZ38">
        <f t="shared" si="18"/>
        <v>4.1025159433737581</v>
      </c>
      <c r="BA38">
        <f t="shared" si="19"/>
        <v>1.5251644265265584E-2</v>
      </c>
      <c r="BB38">
        <f t="shared" si="20"/>
        <v>2.3904341111988758</v>
      </c>
      <c r="BC38">
        <f t="shared" si="21"/>
        <v>1.7120818321748823</v>
      </c>
      <c r="BD38">
        <f t="shared" si="22"/>
        <v>9.5367791282850081E-3</v>
      </c>
      <c r="BE38">
        <f t="shared" si="23"/>
        <v>54.198200842544736</v>
      </c>
      <c r="BF38">
        <f t="shared" si="24"/>
        <v>1.1130311097814984</v>
      </c>
      <c r="BG38">
        <f t="shared" si="25"/>
        <v>57.98197821479274</v>
      </c>
      <c r="BH38">
        <f t="shared" si="26"/>
        <v>500.58378658625423</v>
      </c>
      <c r="BI38">
        <f t="shared" si="27"/>
        <v>-7.8803936612440166E-4</v>
      </c>
    </row>
    <row r="39" spans="1:61" x14ac:dyDescent="0.2">
      <c r="A39" s="1">
        <v>26</v>
      </c>
      <c r="B39" s="1" t="s">
        <v>105</v>
      </c>
      <c r="C39" s="1" t="s">
        <v>79</v>
      </c>
      <c r="D39" s="1">
        <v>3450.0000018607825</v>
      </c>
      <c r="E39" s="1">
        <v>0</v>
      </c>
      <c r="F39">
        <f t="shared" si="0"/>
        <v>0.25184568735569812</v>
      </c>
      <c r="G39">
        <f t="shared" si="1"/>
        <v>2.0939770097393718E-2</v>
      </c>
      <c r="H39">
        <f t="shared" si="2"/>
        <v>466.65152062835449</v>
      </c>
      <c r="I39">
        <f t="shared" si="3"/>
        <v>0.37143135800518984</v>
      </c>
      <c r="J39">
        <f t="shared" si="4"/>
        <v>1.6762201568564814</v>
      </c>
      <c r="K39">
        <f t="shared" si="5"/>
        <v>29.231441497802734</v>
      </c>
      <c r="L39" s="1">
        <v>2</v>
      </c>
      <c r="M39">
        <f t="shared" si="6"/>
        <v>4.644859790802002</v>
      </c>
      <c r="N39" s="1">
        <v>0</v>
      </c>
      <c r="O39">
        <f t="shared" si="7"/>
        <v>4.644859790802002</v>
      </c>
      <c r="P39" s="1">
        <v>29.749618530273438</v>
      </c>
      <c r="Q39" s="1">
        <v>29.231441497802734</v>
      </c>
      <c r="R39" s="1">
        <v>29.769580841064453</v>
      </c>
      <c r="S39" s="1">
        <v>499.91064453125</v>
      </c>
      <c r="T39" s="1">
        <v>499.73565673828125</v>
      </c>
      <c r="U39" s="1">
        <v>24.515218734741211</v>
      </c>
      <c r="V39" s="1">
        <v>24.660129547119141</v>
      </c>
      <c r="W39" s="1">
        <v>56.806621551513672</v>
      </c>
      <c r="X39" s="1">
        <v>57.142406463623047</v>
      </c>
      <c r="Y39" s="1">
        <v>499.9927978515625</v>
      </c>
      <c r="Z39" s="1">
        <v>115.33687591552734</v>
      </c>
      <c r="AA39" s="1">
        <v>62.071887969970703</v>
      </c>
      <c r="AB39" s="1">
        <v>97.312126159667969</v>
      </c>
      <c r="AC39" s="1">
        <v>-2.7682125568389893</v>
      </c>
      <c r="AD39" s="1">
        <v>0.23676608502864838</v>
      </c>
      <c r="AE39" s="1">
        <v>4.4553875923156738E-2</v>
      </c>
      <c r="AF39" s="1">
        <v>3.2391280401498079E-3</v>
      </c>
      <c r="AG39" s="1">
        <v>3.7720803171396255E-2</v>
      </c>
      <c r="AH39" s="1">
        <v>2.940252423286438E-3</v>
      </c>
      <c r="AI39" s="1">
        <v>0.5</v>
      </c>
      <c r="AJ39" s="1">
        <v>-1.355140209197998</v>
      </c>
      <c r="AK39" s="1">
        <v>7.355140209197998</v>
      </c>
      <c r="AL39" s="1">
        <v>1</v>
      </c>
      <c r="AM39" s="1">
        <v>0</v>
      </c>
      <c r="AN39" s="1">
        <v>0.15999999642372131</v>
      </c>
      <c r="AO39" s="1">
        <v>111115</v>
      </c>
      <c r="AP39">
        <f t="shared" si="8"/>
        <v>2.4999639892578123</v>
      </c>
      <c r="AQ39">
        <f t="shared" si="9"/>
        <v>3.7143135800518981E-4</v>
      </c>
      <c r="AR39">
        <f t="shared" si="10"/>
        <v>302.38144149780271</v>
      </c>
      <c r="AS39">
        <f t="shared" si="11"/>
        <v>302.89961853027341</v>
      </c>
      <c r="AT39">
        <f t="shared" si="12"/>
        <v>18.453899734007564</v>
      </c>
      <c r="AU39">
        <f t="shared" si="13"/>
        <v>3.1499858379044593E-2</v>
      </c>
      <c r="AV39">
        <f t="shared" si="14"/>
        <v>4.0759497944594951</v>
      </c>
      <c r="AW39">
        <f t="shared" si="15"/>
        <v>41.885322572972569</v>
      </c>
      <c r="AX39">
        <f t="shared" si="16"/>
        <v>17.225193025853429</v>
      </c>
      <c r="AY39">
        <f t="shared" si="17"/>
        <v>29.490530014038086</v>
      </c>
      <c r="AZ39">
        <f t="shared" si="18"/>
        <v>4.1373524256108238</v>
      </c>
      <c r="BA39">
        <f t="shared" si="19"/>
        <v>2.0845793927605751E-2</v>
      </c>
      <c r="BB39">
        <f t="shared" si="20"/>
        <v>2.3997296376030137</v>
      </c>
      <c r="BC39">
        <f t="shared" si="21"/>
        <v>1.7376227880078101</v>
      </c>
      <c r="BD39">
        <f t="shared" si="22"/>
        <v>1.3037031909995327E-2</v>
      </c>
      <c r="BE39">
        <f t="shared" si="23"/>
        <v>45.410851647987329</v>
      </c>
      <c r="BF39">
        <f t="shared" si="24"/>
        <v>0.93379672700190497</v>
      </c>
      <c r="BG39">
        <f t="shared" si="25"/>
        <v>57.650840770625564</v>
      </c>
      <c r="BH39">
        <f t="shared" si="26"/>
        <v>499.66245933443207</v>
      </c>
      <c r="BI39">
        <f t="shared" si="27"/>
        <v>2.9057847651496713E-4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leaf stage survey_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2023-12-09T16:18:28Z</dcterms:created>
  <dcterms:modified xsi:type="dcterms:W3CDTF">2023-12-09T16:18:30Z</dcterms:modified>
</cp:coreProperties>
</file>