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/Documents/PSU/Lab/Cd/1project/LicorMeasurementDataTransfer/"/>
    </mc:Choice>
  </mc:AlternateContent>
  <xr:revisionPtr revIDLastSave="0" documentId="13_ncr:1_{BCC092D4-F7C4-D04B-9952-F1063F538B43}" xr6:coauthVersionLast="47" xr6:coauthVersionMax="47" xr10:uidLastSave="{00000000-0000-0000-0000-000000000000}"/>
  <bookViews>
    <workbookView xWindow="3900" yWindow="2200" windowWidth="28040" windowHeight="17440" activeTab="1" xr2:uid="{895E008B-CFF7-CD43-9414-74B22EB378E0}"/>
  </bookViews>
  <sheets>
    <sheet name="Sheet1" sheetId="1" r:id="rId1"/>
    <sheet name="Sheet3" sheetId="3" r:id="rId2"/>
    <sheet name="Sheet2" sheetId="2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2" i="3"/>
  <c r="D7" i="1"/>
  <c r="M18" i="2" l="1"/>
  <c r="M20" i="2" s="1"/>
  <c r="M14" i="2"/>
  <c r="L17" i="2"/>
  <c r="O19" i="2"/>
  <c r="M13" i="2"/>
  <c r="R13" i="2"/>
  <c r="P13" i="2"/>
  <c r="O13" i="2"/>
  <c r="M15" i="2"/>
  <c r="M16" i="2"/>
  <c r="M17" i="2"/>
  <c r="D4" i="2"/>
  <c r="D5" i="2"/>
  <c r="D3" i="2"/>
  <c r="F3" i="1"/>
  <c r="F4" i="1"/>
  <c r="F5" i="1"/>
  <c r="F6" i="1"/>
  <c r="F2" i="1"/>
</calcChain>
</file>

<file path=xl/sharedStrings.xml><?xml version="1.0" encoding="utf-8"?>
<sst xmlns="http://schemas.openxmlformats.org/spreadsheetml/2006/main" count="104" uniqueCount="54">
  <si>
    <t xml:space="preserve">Cd mmol </t>
  </si>
  <si>
    <t>Cd PPM</t>
  </si>
  <si>
    <t>trt lvl</t>
  </si>
  <si>
    <t>Total PPM</t>
  </si>
  <si>
    <t>Lisa Rent</t>
  </si>
  <si>
    <t>Lisa Internet</t>
  </si>
  <si>
    <t>Lisa Energy</t>
  </si>
  <si>
    <t>month</t>
  </si>
  <si>
    <t>aug</t>
  </si>
  <si>
    <t>sept</t>
  </si>
  <si>
    <t>nov</t>
  </si>
  <si>
    <t>dec</t>
  </si>
  <si>
    <t>oct</t>
  </si>
  <si>
    <t>First Energy</t>
  </si>
  <si>
    <t>First energy payment</t>
  </si>
  <si>
    <t xml:space="preserve">Rent </t>
  </si>
  <si>
    <t>Trash</t>
  </si>
  <si>
    <t>water</t>
  </si>
  <si>
    <t>electric</t>
  </si>
  <si>
    <t>internet</t>
  </si>
  <si>
    <t>Energy Charge</t>
  </si>
  <si>
    <t>rent</t>
  </si>
  <si>
    <t>trash</t>
  </si>
  <si>
    <t xml:space="preserve">Lissa Rent </t>
  </si>
  <si>
    <t xml:space="preserve">energy </t>
  </si>
  <si>
    <t>trash aug pro</t>
  </si>
  <si>
    <t>trash sept-dec</t>
  </si>
  <si>
    <t>wate 7 days</t>
  </si>
  <si>
    <t>cd</t>
  </si>
  <si>
    <t>rowMean</t>
  </si>
  <si>
    <t>phmt_mi2</t>
  </si>
  <si>
    <t>Gs from Barroso by Cd level</t>
  </si>
  <si>
    <t>Photosynthesis from Barroso by Cd level</t>
  </si>
  <si>
    <t>Mn PPM</t>
  </si>
  <si>
    <t>Mn mmol</t>
  </si>
  <si>
    <t>plant size</t>
  </si>
  <si>
    <t>plant #</t>
  </si>
  <si>
    <t>group</t>
  </si>
  <si>
    <t>sampling time</t>
  </si>
  <si>
    <t>Large</t>
  </si>
  <si>
    <t>large</t>
  </si>
  <si>
    <t>MedLarge</t>
  </si>
  <si>
    <t>M</t>
  </si>
  <si>
    <t>med</t>
  </si>
  <si>
    <t>medsmall</t>
  </si>
  <si>
    <t>size</t>
  </si>
  <si>
    <t>L</t>
  </si>
  <si>
    <t>ML</t>
  </si>
  <si>
    <t>MS</t>
  </si>
  <si>
    <t>plant code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</si>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</sst>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31F6F-00A6-0948-909C-BCD5AF921D03}">
  <dimension ref="A1:I26"/>
  <sheetViews>
    <sheetView zoomScale="84" workbookViewId="0">
      <selection activeCell="D1" sqref="D1"/>
    </sheetView>
  </sheetViews>
  <sheetFormatPr baseColWidth="10" defaultRowHeight="16" x14ac:dyDescent="0.2"/>
  <cols>
    <col min="4" max="4" width="12.83203125" bestFit="1" customWidth="1"/>
  </cols>
  <sheetData>
    <row r="1" spans="1:8" x14ac:dyDescent="0.2">
      <c r="A1" t="s">
        <v>2</v>
      </c>
      <c r="B1" t="s">
        <v>34</v>
      </c>
      <c r="C1" t="s">
        <v>33</v>
      </c>
      <c r="D1" t="s">
        <v>0</v>
      </c>
      <c r="E1" t="s">
        <v>1</v>
      </c>
      <c r="F1" t="s">
        <v>3</v>
      </c>
    </row>
    <row r="2" spans="1:8" x14ac:dyDescent="0.2">
      <c r="A2">
        <v>1</v>
      </c>
      <c r="B2">
        <v>1.6</v>
      </c>
      <c r="C2">
        <v>38.89</v>
      </c>
      <c r="D2">
        <v>0</v>
      </c>
      <c r="E2">
        <v>0</v>
      </c>
      <c r="F2">
        <f>C2+E2</f>
        <v>38.89</v>
      </c>
    </row>
    <row r="3" spans="1:8" x14ac:dyDescent="0.2">
      <c r="A3">
        <v>2</v>
      </c>
      <c r="B3">
        <v>0</v>
      </c>
      <c r="C3">
        <v>0</v>
      </c>
      <c r="D3">
        <v>0.8</v>
      </c>
      <c r="E3">
        <v>89.93</v>
      </c>
      <c r="F3">
        <f>C3+E3</f>
        <v>89.93</v>
      </c>
    </row>
    <row r="4" spans="1:8" x14ac:dyDescent="0.2">
      <c r="A4">
        <v>3</v>
      </c>
      <c r="B4">
        <v>1.2</v>
      </c>
      <c r="C4">
        <v>29.166</v>
      </c>
      <c r="D4">
        <v>0.6</v>
      </c>
      <c r="E4">
        <v>67.45</v>
      </c>
      <c r="F4">
        <f>C4+E4</f>
        <v>96.616</v>
      </c>
    </row>
    <row r="5" spans="1:8" x14ac:dyDescent="0.2">
      <c r="A5">
        <v>4</v>
      </c>
      <c r="B5">
        <v>0.8</v>
      </c>
      <c r="C5">
        <v>19.440000000000001</v>
      </c>
      <c r="D5">
        <v>0.4</v>
      </c>
      <c r="E5">
        <v>44.96</v>
      </c>
      <c r="F5">
        <f>C5+E5</f>
        <v>64.400000000000006</v>
      </c>
    </row>
    <row r="6" spans="1:8" x14ac:dyDescent="0.2">
      <c r="A6">
        <v>5</v>
      </c>
      <c r="B6">
        <v>0.4</v>
      </c>
      <c r="C6">
        <v>14.583</v>
      </c>
      <c r="D6">
        <v>0.2</v>
      </c>
      <c r="E6">
        <v>22.48</v>
      </c>
      <c r="F6">
        <f>C6+E6</f>
        <v>37.063000000000002</v>
      </c>
    </row>
    <row r="7" spans="1:8" x14ac:dyDescent="0.2">
      <c r="D7">
        <f>D6*E7/E6</f>
        <v>8.8967971530249115E-2</v>
      </c>
      <c r="E7">
        <v>10</v>
      </c>
    </row>
    <row r="12" spans="1:8" x14ac:dyDescent="0.2">
      <c r="A12" t="s">
        <v>31</v>
      </c>
    </row>
    <row r="13" spans="1:8" x14ac:dyDescent="0.2">
      <c r="A13" t="s">
        <v>28</v>
      </c>
      <c r="B13">
        <v>1</v>
      </c>
      <c r="C13">
        <v>4</v>
      </c>
      <c r="D13">
        <v>7</v>
      </c>
      <c r="E13">
        <v>14</v>
      </c>
      <c r="F13">
        <v>28</v>
      </c>
      <c r="G13" t="s">
        <v>29</v>
      </c>
      <c r="H13" t="s">
        <v>30</v>
      </c>
    </row>
    <row r="14" spans="1:8" x14ac:dyDescent="0.2">
      <c r="A14">
        <v>0</v>
      </c>
      <c r="B14">
        <v>1.9046307980574401E-2</v>
      </c>
      <c r="C14">
        <v>3.1469606752600902E-2</v>
      </c>
      <c r="D14">
        <v>3.9090274597046802E-2</v>
      </c>
      <c r="E14">
        <v>3.4132313280862997E-2</v>
      </c>
      <c r="F14">
        <v>4.3099999999999999E-2</v>
      </c>
      <c r="G14">
        <v>3.3367700522216999E-2</v>
      </c>
      <c r="H14" s="2">
        <v>5.9040279835030599E-5</v>
      </c>
    </row>
    <row r="15" spans="1:8" x14ac:dyDescent="0.2">
      <c r="A15">
        <v>0.2</v>
      </c>
      <c r="B15">
        <v>2.2245457167580002E-2</v>
      </c>
      <c r="C15">
        <v>2.8549242779567E-2</v>
      </c>
      <c r="D15">
        <v>2.07956807687898E-2</v>
      </c>
      <c r="E15">
        <v>1.48294238596786E-2</v>
      </c>
      <c r="F15">
        <v>3.15E-2</v>
      </c>
      <c r="G15">
        <v>2.35839609151231E-2</v>
      </c>
      <c r="H15" s="2">
        <v>4.4098837139336798E-6</v>
      </c>
    </row>
    <row r="16" spans="1:8" x14ac:dyDescent="0.2">
      <c r="A16">
        <v>0.4</v>
      </c>
      <c r="B16">
        <v>1.9818440435960399E-2</v>
      </c>
      <c r="C16">
        <v>3.53188888888889E-2</v>
      </c>
      <c r="D16">
        <v>2.17933333333333E-2</v>
      </c>
      <c r="E16">
        <v>1.9412140748901699E-2</v>
      </c>
      <c r="F16">
        <v>3.73E-2</v>
      </c>
      <c r="G16">
        <v>2.6728560681416901E-2</v>
      </c>
      <c r="H16" s="2">
        <v>1.09124651688781E-6</v>
      </c>
    </row>
    <row r="17" spans="1:9" x14ac:dyDescent="0.2">
      <c r="A17">
        <v>0.6</v>
      </c>
      <c r="B17">
        <v>1.79488888888889E-2</v>
      </c>
      <c r="C17">
        <v>2.8242108869758899E-2</v>
      </c>
      <c r="D17">
        <v>1.8465458906162999E-2</v>
      </c>
      <c r="E17">
        <v>1.6208927293742102E-2</v>
      </c>
      <c r="F17">
        <v>2.9600000000000001E-2</v>
      </c>
      <c r="G17">
        <v>2.20930767917106E-2</v>
      </c>
      <c r="H17" s="2">
        <v>1.2894249944474999E-5</v>
      </c>
    </row>
    <row r="18" spans="1:9" x14ac:dyDescent="0.2">
      <c r="A18">
        <v>0.8</v>
      </c>
      <c r="B18">
        <v>1.5014053089449E-2</v>
      </c>
      <c r="C18">
        <v>1.5738533286475499E-2</v>
      </c>
      <c r="D18">
        <v>1.86297882849083E-2</v>
      </c>
      <c r="E18">
        <v>2.2149461481377499E-2</v>
      </c>
      <c r="F18">
        <v>4.1700000000000001E-2</v>
      </c>
      <c r="G18">
        <v>2.2646367228442099E-2</v>
      </c>
      <c r="H18" s="2">
        <v>9.2268072003455608E-6</v>
      </c>
    </row>
    <row r="20" spans="1:9" x14ac:dyDescent="0.2">
      <c r="A20" t="s">
        <v>32</v>
      </c>
    </row>
    <row r="21" spans="1:9" x14ac:dyDescent="0.2">
      <c r="A21" t="s">
        <v>28</v>
      </c>
      <c r="B21">
        <v>1</v>
      </c>
      <c r="C21">
        <v>4</v>
      </c>
      <c r="D21">
        <v>7</v>
      </c>
      <c r="E21">
        <v>14</v>
      </c>
      <c r="F21">
        <v>21</v>
      </c>
      <c r="G21">
        <v>28</v>
      </c>
      <c r="H21" t="s">
        <v>29</v>
      </c>
      <c r="I21" t="s">
        <v>30</v>
      </c>
    </row>
    <row r="22" spans="1:9" x14ac:dyDescent="0.2">
      <c r="A22">
        <v>0</v>
      </c>
      <c r="B22">
        <v>2.4904000000000002</v>
      </c>
      <c r="C22">
        <v>2.8856999999999999</v>
      </c>
      <c r="D22">
        <v>3.5844999999999998</v>
      </c>
      <c r="E22">
        <v>2.4805999999999999</v>
      </c>
      <c r="F22">
        <v>3.3980999999999999</v>
      </c>
      <c r="G22">
        <v>5.0631000000000004</v>
      </c>
      <c r="H22">
        <v>3.3170666666666699</v>
      </c>
      <c r="I22">
        <v>0.8869118976</v>
      </c>
    </row>
    <row r="23" spans="1:9" x14ac:dyDescent="0.2">
      <c r="A23">
        <v>0.2</v>
      </c>
      <c r="B23">
        <v>1.851</v>
      </c>
      <c r="C23">
        <v>2.7391000000000001</v>
      </c>
      <c r="D23">
        <v>1.9952000000000001</v>
      </c>
      <c r="E23">
        <v>1.7669999999999999</v>
      </c>
      <c r="F23">
        <v>2.1067999999999998</v>
      </c>
      <c r="G23">
        <v>2.7864</v>
      </c>
      <c r="H23">
        <v>2.2075833333333299</v>
      </c>
      <c r="I23">
        <v>2.8131116544444501E-2</v>
      </c>
    </row>
    <row r="24" spans="1:9" x14ac:dyDescent="0.2">
      <c r="A24">
        <v>0.4</v>
      </c>
      <c r="B24">
        <v>2.1875</v>
      </c>
      <c r="C24">
        <v>3.1787000000000001</v>
      </c>
      <c r="D24">
        <v>1.9614</v>
      </c>
      <c r="E24">
        <v>1.4272</v>
      </c>
      <c r="F24">
        <v>1.8009999999999999</v>
      </c>
      <c r="G24">
        <v>2.8883000000000001</v>
      </c>
      <c r="H24">
        <v>2.24068333333333</v>
      </c>
      <c r="I24">
        <v>1.81234418777779E-2</v>
      </c>
    </row>
    <row r="25" spans="1:9" x14ac:dyDescent="0.2">
      <c r="A25">
        <v>0.6</v>
      </c>
      <c r="B25">
        <v>1.6153999999999999</v>
      </c>
      <c r="C25">
        <v>2.6377000000000002</v>
      </c>
      <c r="D25">
        <v>1.7245999999999999</v>
      </c>
      <c r="E25">
        <v>1.7669999999999999</v>
      </c>
      <c r="F25">
        <v>2.0049000000000001</v>
      </c>
      <c r="G25">
        <v>2.1747999999999998</v>
      </c>
      <c r="H25">
        <v>1.9874000000000001</v>
      </c>
      <c r="I25">
        <v>0.150471582044445</v>
      </c>
    </row>
    <row r="26" spans="1:9" x14ac:dyDescent="0.2">
      <c r="A26">
        <v>0.8</v>
      </c>
      <c r="B26">
        <v>1.6827000000000001</v>
      </c>
      <c r="C26">
        <v>1.657</v>
      </c>
      <c r="D26">
        <v>1.9614</v>
      </c>
      <c r="E26">
        <v>2.2086999999999999</v>
      </c>
      <c r="F26">
        <v>2.1067999999999998</v>
      </c>
      <c r="G26">
        <v>3.1261999999999999</v>
      </c>
      <c r="H26">
        <v>2.1238000000000001</v>
      </c>
      <c r="I26">
        <v>6.3255603377777803E-2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8755-9054-4941-B3AA-07F5DB4177AE}">
  <dimension ref="A1:F18"/>
  <sheetViews>
    <sheetView tabSelected="1" workbookViewId="0">
      <selection activeCell="E11" sqref="E11"/>
    </sheetView>
  </sheetViews>
  <sheetFormatPr baseColWidth="10" defaultRowHeight="16" x14ac:dyDescent="0.2"/>
  <cols>
    <col min="5" max="5" width="13" bestFit="1" customWidth="1"/>
  </cols>
  <sheetData>
    <row r="1" spans="1:6" x14ac:dyDescent="0.2">
      <c r="A1" t="s">
        <v>35</v>
      </c>
      <c r="B1" t="s">
        <v>45</v>
      </c>
      <c r="C1" t="s">
        <v>36</v>
      </c>
      <c r="D1" t="s">
        <v>37</v>
      </c>
      <c r="E1" t="s">
        <v>38</v>
      </c>
      <c r="F1" t="s">
        <v>49</v>
      </c>
    </row>
    <row r="2" spans="1:6" x14ac:dyDescent="0.2">
      <c r="A2" t="s">
        <v>39</v>
      </c>
      <c r="B2" t="s">
        <v>46</v>
      </c>
      <c r="C2">
        <v>1</v>
      </c>
      <c r="D2" t="s">
        <v>50</v>
      </c>
      <c r="E2">
        <v>0</v>
      </c>
      <c r="F2" t="str">
        <f>_xlfn.CONCAT(B2:E2)</f>
        <v>L1A0</v>
      </c>
    </row>
    <row r="3" spans="1:6" x14ac:dyDescent="0.2">
      <c r="A3" t="s">
        <v>39</v>
      </c>
      <c r="B3" t="s">
        <v>46</v>
      </c>
      <c r="C3">
        <v>2</v>
      </c>
      <c r="D3" t="s">
        <v>51</v>
      </c>
      <c r="E3">
        <v>1</v>
      </c>
      <c r="F3" t="str">
        <f t="shared" ref="F3:F18" si="0">_xlfn.CONCAT(B3:E3)</f>
        <v>L2B1</v>
      </c>
    </row>
    <row r="4" spans="1:6" x14ac:dyDescent="0.2">
      <c r="A4" t="s">
        <v>40</v>
      </c>
      <c r="B4" t="s">
        <v>46</v>
      </c>
      <c r="C4">
        <v>3</v>
      </c>
      <c r="D4" t="s">
        <v>51</v>
      </c>
      <c r="E4">
        <v>1</v>
      </c>
      <c r="F4" t="str">
        <f t="shared" si="0"/>
        <v>L3B1</v>
      </c>
    </row>
    <row r="5" spans="1:6" x14ac:dyDescent="0.2">
      <c r="A5" t="s">
        <v>39</v>
      </c>
      <c r="B5" t="s">
        <v>46</v>
      </c>
      <c r="C5">
        <v>4</v>
      </c>
      <c r="D5" t="s">
        <v>52</v>
      </c>
      <c r="E5">
        <v>24</v>
      </c>
      <c r="F5" t="str">
        <f t="shared" si="0"/>
        <v>L4C24</v>
      </c>
    </row>
    <row r="6" spans="1:6" x14ac:dyDescent="0.2">
      <c r="A6" t="s">
        <v>39</v>
      </c>
      <c r="B6" t="s">
        <v>46</v>
      </c>
      <c r="C6">
        <v>5</v>
      </c>
      <c r="D6" t="s">
        <v>53</v>
      </c>
      <c r="E6">
        <v>25</v>
      </c>
      <c r="F6" t="str">
        <f t="shared" si="0"/>
        <v>L5D25</v>
      </c>
    </row>
    <row r="7" spans="1:6" x14ac:dyDescent="0.2">
      <c r="A7" t="s">
        <v>41</v>
      </c>
      <c r="B7" t="s">
        <v>47</v>
      </c>
      <c r="C7">
        <v>1</v>
      </c>
      <c r="D7" t="s">
        <v>50</v>
      </c>
      <c r="E7">
        <v>0</v>
      </c>
      <c r="F7" t="str">
        <f t="shared" si="0"/>
        <v>ML1A0</v>
      </c>
    </row>
    <row r="8" spans="1:6" x14ac:dyDescent="0.2">
      <c r="A8" t="s">
        <v>41</v>
      </c>
      <c r="B8" t="s">
        <v>47</v>
      </c>
      <c r="C8">
        <v>2</v>
      </c>
      <c r="D8" t="s">
        <v>51</v>
      </c>
      <c r="E8">
        <v>1</v>
      </c>
      <c r="F8" t="str">
        <f t="shared" si="0"/>
        <v>ML2B1</v>
      </c>
    </row>
    <row r="9" spans="1:6" x14ac:dyDescent="0.2">
      <c r="A9" t="s">
        <v>41</v>
      </c>
      <c r="B9" t="s">
        <v>47</v>
      </c>
      <c r="C9">
        <v>3</v>
      </c>
      <c r="D9" t="s">
        <v>51</v>
      </c>
      <c r="E9">
        <v>1</v>
      </c>
      <c r="F9" t="str">
        <f t="shared" si="0"/>
        <v>ML3B1</v>
      </c>
    </row>
    <row r="10" spans="1:6" x14ac:dyDescent="0.2">
      <c r="A10" t="s">
        <v>41</v>
      </c>
      <c r="B10" t="s">
        <v>47</v>
      </c>
      <c r="C10">
        <v>4</v>
      </c>
      <c r="D10" t="s">
        <v>52</v>
      </c>
      <c r="E10">
        <v>24</v>
      </c>
      <c r="F10" t="str">
        <f t="shared" si="0"/>
        <v>ML4C24</v>
      </c>
    </row>
    <row r="11" spans="1:6" x14ac:dyDescent="0.2">
      <c r="A11" t="s">
        <v>41</v>
      </c>
      <c r="B11" t="s">
        <v>47</v>
      </c>
      <c r="C11">
        <v>5</v>
      </c>
      <c r="D11" t="s">
        <v>53</v>
      </c>
      <c r="E11">
        <v>25</v>
      </c>
      <c r="F11" t="str">
        <f t="shared" si="0"/>
        <v>ML5D25</v>
      </c>
    </row>
    <row r="12" spans="1:6" x14ac:dyDescent="0.2">
      <c r="A12" t="s">
        <v>43</v>
      </c>
      <c r="B12" t="s">
        <v>42</v>
      </c>
      <c r="C12">
        <v>1</v>
      </c>
      <c r="D12" t="s">
        <v>50</v>
      </c>
      <c r="E12">
        <v>0</v>
      </c>
      <c r="F12" t="str">
        <f t="shared" si="0"/>
        <v>M1A0</v>
      </c>
    </row>
    <row r="13" spans="1:6" x14ac:dyDescent="0.2">
      <c r="A13" t="s">
        <v>43</v>
      </c>
      <c r="B13" t="s">
        <v>42</v>
      </c>
      <c r="C13">
        <v>2</v>
      </c>
      <c r="D13" t="s">
        <v>50</v>
      </c>
      <c r="E13">
        <v>0</v>
      </c>
      <c r="F13" t="str">
        <f t="shared" si="0"/>
        <v>M2A0</v>
      </c>
    </row>
    <row r="14" spans="1:6" x14ac:dyDescent="0.2">
      <c r="A14" t="s">
        <v>43</v>
      </c>
      <c r="B14" t="s">
        <v>42</v>
      </c>
      <c r="C14">
        <v>3</v>
      </c>
      <c r="D14" t="s">
        <v>51</v>
      </c>
      <c r="E14">
        <v>1</v>
      </c>
      <c r="F14" t="str">
        <f t="shared" si="0"/>
        <v>M3B1</v>
      </c>
    </row>
    <row r="15" spans="1:6" x14ac:dyDescent="0.2">
      <c r="A15" t="s">
        <v>43</v>
      </c>
      <c r="B15" t="s">
        <v>42</v>
      </c>
      <c r="C15">
        <v>4</v>
      </c>
      <c r="D15" t="s">
        <v>52</v>
      </c>
      <c r="E15">
        <v>24</v>
      </c>
      <c r="F15" t="str">
        <f t="shared" si="0"/>
        <v>M4C24</v>
      </c>
    </row>
    <row r="16" spans="1:6" x14ac:dyDescent="0.2">
      <c r="A16" t="s">
        <v>43</v>
      </c>
      <c r="B16" t="s">
        <v>42</v>
      </c>
      <c r="C16">
        <v>5</v>
      </c>
      <c r="D16" t="s">
        <v>53</v>
      </c>
      <c r="E16">
        <v>25</v>
      </c>
      <c r="F16" t="str">
        <f t="shared" si="0"/>
        <v>M5D25</v>
      </c>
    </row>
    <row r="17" spans="1:6" x14ac:dyDescent="0.2">
      <c r="A17" t="s">
        <v>44</v>
      </c>
      <c r="B17" t="s">
        <v>48</v>
      </c>
      <c r="C17">
        <v>1</v>
      </c>
      <c r="D17" t="s">
        <v>52</v>
      </c>
      <c r="E17">
        <v>24</v>
      </c>
      <c r="F17" t="str">
        <f t="shared" si="0"/>
        <v>MS1C24</v>
      </c>
    </row>
    <row r="18" spans="1:6" x14ac:dyDescent="0.2">
      <c r="A18" t="s">
        <v>44</v>
      </c>
      <c r="B18" t="s">
        <v>48</v>
      </c>
      <c r="C18">
        <v>2</v>
      </c>
      <c r="D18" t="s">
        <v>53</v>
      </c>
      <c r="E18">
        <v>25</v>
      </c>
      <c r="F18" t="str">
        <f t="shared" si="0"/>
        <v>MS2D25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B561-7973-2B44-92C8-A19630FC3745}">
  <dimension ref="A1:R20"/>
  <sheetViews>
    <sheetView topLeftCell="D1" zoomScale="130" zoomScaleNormal="130" workbookViewId="0">
      <selection activeCell="M20" sqref="M20"/>
    </sheetView>
  </sheetViews>
  <sheetFormatPr baseColWidth="10" defaultRowHeight="16" x14ac:dyDescent="0.2"/>
  <cols>
    <col min="2" max="2" width="8.6640625" bestFit="1" customWidth="1"/>
    <col min="6" max="6" width="12.83203125" bestFit="1" customWidth="1"/>
    <col min="7" max="7" width="18.6640625" bestFit="1" customWidth="1"/>
    <col min="15" max="15" width="12.83203125" bestFit="1" customWidth="1"/>
    <col min="16" max="16" width="12" bestFit="1" customWidth="1"/>
  </cols>
  <sheetData>
    <row r="1" spans="1:18" x14ac:dyDescent="0.2">
      <c r="A1" t="s">
        <v>7</v>
      </c>
      <c r="B1" t="s">
        <v>4</v>
      </c>
      <c r="C1" t="s">
        <v>5</v>
      </c>
      <c r="D1" t="s">
        <v>6</v>
      </c>
      <c r="F1" t="s">
        <v>13</v>
      </c>
      <c r="G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</row>
    <row r="2" spans="1:18" x14ac:dyDescent="0.2">
      <c r="A2" t="s">
        <v>8</v>
      </c>
      <c r="B2">
        <v>555</v>
      </c>
      <c r="C2" s="1"/>
      <c r="D2">
        <v>27.5</v>
      </c>
      <c r="F2">
        <v>162.24</v>
      </c>
      <c r="I2">
        <v>1250</v>
      </c>
    </row>
    <row r="3" spans="1:18" x14ac:dyDescent="0.2">
      <c r="A3" t="s">
        <v>9</v>
      </c>
      <c r="B3">
        <v>625</v>
      </c>
      <c r="C3">
        <v>50</v>
      </c>
      <c r="D3">
        <f>F3/2</f>
        <v>81.98</v>
      </c>
      <c r="F3">
        <v>163.96</v>
      </c>
      <c r="I3">
        <v>1216.19</v>
      </c>
    </row>
    <row r="4" spans="1:18" x14ac:dyDescent="0.2">
      <c r="A4" t="s">
        <v>12</v>
      </c>
      <c r="B4">
        <v>625</v>
      </c>
      <c r="C4">
        <v>50</v>
      </c>
      <c r="D4">
        <f>F4/2</f>
        <v>65.989999999999995</v>
      </c>
      <c r="F4">
        <v>131.97999999999999</v>
      </c>
    </row>
    <row r="5" spans="1:18" x14ac:dyDescent="0.2">
      <c r="A5" t="s">
        <v>10</v>
      </c>
      <c r="B5">
        <v>625</v>
      </c>
      <c r="C5">
        <v>50</v>
      </c>
      <c r="D5">
        <f>F5/2</f>
        <v>89.96</v>
      </c>
      <c r="F5">
        <v>179.92</v>
      </c>
    </row>
    <row r="6" spans="1:18" x14ac:dyDescent="0.2">
      <c r="A6" t="s">
        <v>11</v>
      </c>
      <c r="B6">
        <v>625</v>
      </c>
      <c r="C6">
        <v>50</v>
      </c>
    </row>
    <row r="12" spans="1:18" x14ac:dyDescent="0.2">
      <c r="E12" t="s">
        <v>21</v>
      </c>
      <c r="F12" t="s">
        <v>20</v>
      </c>
      <c r="G12" t="s">
        <v>22</v>
      </c>
      <c r="H12" t="s">
        <v>19</v>
      </c>
      <c r="I12" t="s">
        <v>17</v>
      </c>
      <c r="K12" t="s">
        <v>23</v>
      </c>
      <c r="L12" t="s">
        <v>19</v>
      </c>
      <c r="M12" t="s">
        <v>24</v>
      </c>
      <c r="N12" t="s">
        <v>17</v>
      </c>
      <c r="O12" t="s">
        <v>26</v>
      </c>
      <c r="P12" t="s">
        <v>25</v>
      </c>
      <c r="Q12" t="s">
        <v>27</v>
      </c>
    </row>
    <row r="13" spans="1:18" x14ac:dyDescent="0.2">
      <c r="A13" t="s">
        <v>8</v>
      </c>
      <c r="E13">
        <v>1216.9100000000001</v>
      </c>
      <c r="F13">
        <v>190.45</v>
      </c>
      <c r="G13">
        <v>450</v>
      </c>
      <c r="H13">
        <v>102</v>
      </c>
      <c r="K13">
        <v>291.67</v>
      </c>
      <c r="L13">
        <v>23.8</v>
      </c>
      <c r="M13">
        <f>F13/3/30*21</f>
        <v>44.438333333333333</v>
      </c>
      <c r="O13">
        <f>(G13/6*4/2)</f>
        <v>150</v>
      </c>
      <c r="P13">
        <f>+(G13/6/3/30*21)</f>
        <v>17.5</v>
      </c>
      <c r="Q13">
        <v>17</v>
      </c>
      <c r="R13">
        <f>(G13/6*5/2)</f>
        <v>187.5</v>
      </c>
    </row>
    <row r="14" spans="1:18" x14ac:dyDescent="0.2">
      <c r="A14" t="s">
        <v>9</v>
      </c>
      <c r="E14">
        <v>1250</v>
      </c>
      <c r="F14">
        <v>162.24</v>
      </c>
      <c r="G14">
        <v>0</v>
      </c>
      <c r="H14">
        <v>102</v>
      </c>
      <c r="K14">
        <v>625</v>
      </c>
      <c r="L14">
        <v>51</v>
      </c>
      <c r="M14">
        <f>F14/2</f>
        <v>81.12</v>
      </c>
    </row>
    <row r="15" spans="1:18" x14ac:dyDescent="0.2">
      <c r="A15" t="s">
        <v>12</v>
      </c>
      <c r="E15">
        <v>1250</v>
      </c>
      <c r="F15">
        <v>163.96</v>
      </c>
      <c r="H15">
        <v>102</v>
      </c>
      <c r="I15">
        <v>220</v>
      </c>
      <c r="K15">
        <v>625</v>
      </c>
      <c r="L15">
        <v>51</v>
      </c>
      <c r="M15">
        <f>F15/2</f>
        <v>81.98</v>
      </c>
    </row>
    <row r="16" spans="1:18" x14ac:dyDescent="0.2">
      <c r="A16" t="s">
        <v>10</v>
      </c>
      <c r="E16">
        <v>1250</v>
      </c>
      <c r="F16">
        <v>131.97999999999999</v>
      </c>
      <c r="H16">
        <v>102</v>
      </c>
      <c r="K16">
        <v>625</v>
      </c>
      <c r="L16">
        <v>51</v>
      </c>
      <c r="M16">
        <f>F16/2</f>
        <v>65.989999999999995</v>
      </c>
    </row>
    <row r="17" spans="1:15" x14ac:dyDescent="0.2">
      <c r="A17" t="s">
        <v>11</v>
      </c>
      <c r="E17">
        <v>1250</v>
      </c>
      <c r="F17">
        <v>179.92</v>
      </c>
      <c r="H17">
        <v>37</v>
      </c>
      <c r="K17">
        <v>625</v>
      </c>
      <c r="L17">
        <f>H17/2</f>
        <v>18.5</v>
      </c>
      <c r="M17">
        <f>F17/2</f>
        <v>89.96</v>
      </c>
    </row>
    <row r="18" spans="1:15" x14ac:dyDescent="0.2">
      <c r="M18">
        <f>SUM(M14:M17)</f>
        <v>319.05</v>
      </c>
    </row>
    <row r="19" spans="1:15" x14ac:dyDescent="0.2">
      <c r="O19">
        <f>555-SUM(K13:P13)</f>
        <v>27.591666666666697</v>
      </c>
    </row>
    <row r="20" spans="1:15" x14ac:dyDescent="0.2">
      <c r="M20">
        <f>M18-O19</f>
        <v>291.45833333333331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Menendez Burns</dc:creator>
  <cp:lastModifiedBy>Francisco Menendez Burns</cp:lastModifiedBy>
  <dcterms:created xsi:type="dcterms:W3CDTF">2023-12-03T18:24:50Z</dcterms:created>
  <dcterms:modified xsi:type="dcterms:W3CDTF">2023-12-18T00:16:17Z</dcterms:modified>
</cp:coreProperties>
</file>