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 Analytics SQL\"/>
    </mc:Choice>
  </mc:AlternateContent>
  <xr:revisionPtr revIDLastSave="0" documentId="13_ncr:1_{8227D4E8-E419-4120-80F8-FDEC4ED6FFF4}" xr6:coauthVersionLast="47" xr6:coauthVersionMax="47" xr10:uidLastSave="{00000000-0000-0000-0000-000000000000}"/>
  <bookViews>
    <workbookView xWindow="-110" yWindow="-110" windowWidth="19420" windowHeight="10300" firstSheet="19" activeTab="21" xr2:uid="{00000000-000D-0000-FFFF-FFFF00000000}"/>
  </bookViews>
  <sheets>
    <sheet name="Min-Max" sheetId="1" r:id="rId1"/>
    <sheet name="IF-IFS" sheetId="2" r:id="rId2"/>
    <sheet name="Len" sheetId="3" r:id="rId3"/>
    <sheet name="LeftRight" sheetId="4" r:id="rId4"/>
    <sheet name="DateToText" sheetId="5" r:id="rId5"/>
    <sheet name="TRIM" sheetId="6" r:id="rId6"/>
    <sheet name="Concatenate" sheetId="7" r:id="rId7"/>
    <sheet name="Substitute" sheetId="8" r:id="rId8"/>
    <sheet name="SUM-SUMIF-SUMIFS" sheetId="9" r:id="rId9"/>
    <sheet name="COUNT-COUNTIF-COUNTIFS" sheetId="12" r:id="rId10"/>
    <sheet name="DAYS-NETWORK" sheetId="11" r:id="rId11"/>
    <sheet name="XlookUp" sheetId="14" r:id="rId12"/>
    <sheet name="XlookUp Multiple Rows" sheetId="15" r:id="rId13"/>
    <sheet name="XlookUP Exact match" sheetId="16" r:id="rId14"/>
    <sheet name="Xlookup Saech order" sheetId="17" r:id="rId15"/>
    <sheet name="XlookUP Horinzontal" sheetId="18" r:id="rId16"/>
    <sheet name="XlookUP W Sum" sheetId="19" r:id="rId17"/>
    <sheet name="VLookUp" sheetId="20" r:id="rId18"/>
    <sheet name="Demography-Conditional formatti" sheetId="22" r:id="rId19"/>
    <sheet name="Data for Charts" sheetId="23" r:id="rId20"/>
    <sheet name="Charts" sheetId="24" r:id="rId21"/>
    <sheet name="US_Presidents Excel Tutorial Da" sheetId="26" r:id="rId22"/>
  </sheets>
  <definedNames>
    <definedName name="_xlnm._FilterDatabase" localSheetId="21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9" l="1"/>
  <c r="M2" i="2" a="1"/>
  <c r="M2" i="2" s="1"/>
  <c r="B4" i="20"/>
  <c r="B5" i="20"/>
  <c r="B3" i="20"/>
  <c r="B3" i="19"/>
  <c r="B4" i="19"/>
  <c r="B2" i="19"/>
  <c r="B2" i="18"/>
  <c r="B3" i="18"/>
  <c r="B4" i="18"/>
  <c r="B3" i="17" a="1"/>
  <c r="B3" i="17" s="1"/>
  <c r="B2" i="17" a="1"/>
  <c r="B2" i="17" s="1"/>
  <c r="I2" i="17" a="1"/>
  <c r="I2" i="17" s="1"/>
  <c r="B3" i="16" a="1"/>
  <c r="B3" i="16" s="1"/>
  <c r="B2" i="16" a="1"/>
  <c r="B2" i="16" s="1"/>
  <c r="H2" i="16" a="1"/>
  <c r="H2" i="16" s="1"/>
  <c r="C3" i="15" a="1"/>
  <c r="C3" i="15" s="1"/>
  <c r="C2" i="15" a="1"/>
  <c r="C2" i="15" s="1"/>
  <c r="I2" i="15" a="1"/>
  <c r="I2" i="15" s="1"/>
  <c r="B2" i="14" a="1"/>
  <c r="B2" i="14" s="1"/>
  <c r="H2" i="14" a="1"/>
  <c r="H2" i="14" s="1"/>
  <c r="M3" i="11"/>
  <c r="M4" i="11"/>
  <c r="M5" i="11"/>
  <c r="M6" i="11"/>
  <c r="M7" i="11"/>
  <c r="M8" i="11"/>
  <c r="M9" i="11"/>
  <c r="M10" i="11"/>
  <c r="M11" i="11"/>
  <c r="M2" i="11"/>
  <c r="L2" i="11"/>
  <c r="L3" i="11"/>
  <c r="L4" i="11"/>
  <c r="L5" i="11"/>
  <c r="L6" i="11"/>
  <c r="L7" i="11"/>
  <c r="L8" i="11"/>
  <c r="L9" i="11"/>
  <c r="L10" i="11"/>
  <c r="L11" i="11"/>
  <c r="J2" i="11" a="1"/>
  <c r="J2" i="11" s="1"/>
  <c r="K2" i="11" a="1"/>
  <c r="K2" i="11" s="1"/>
  <c r="L2" i="12"/>
  <c r="K2" i="12"/>
  <c r="J2" i="12"/>
  <c r="L2" i="9"/>
  <c r="K2" i="9"/>
  <c r="J2" i="9"/>
  <c r="L2" i="8" a="1"/>
  <c r="L2" i="8" s="1"/>
  <c r="K2" i="8" a="1"/>
  <c r="K2" i="8" s="1"/>
  <c r="M2" i="8" a="1"/>
  <c r="M2" i="8" s="1"/>
  <c r="K2" i="7" a="1"/>
  <c r="K2" i="7" s="1"/>
  <c r="J2" i="7" a="1"/>
  <c r="J2" i="7" s="1"/>
  <c r="J2" i="6" a="1"/>
  <c r="J2" i="6" s="1"/>
  <c r="K2" i="5" a="1"/>
  <c r="K2" i="5" s="1"/>
  <c r="J2" i="5" a="1"/>
  <c r="J2" i="5" s="1"/>
  <c r="M2" i="4"/>
  <c r="N2" i="4" a="1"/>
  <c r="N2" i="4" s="1"/>
  <c r="M3" i="4"/>
  <c r="M4" i="4"/>
  <c r="M5" i="4"/>
  <c r="M6" i="4"/>
  <c r="M7" i="4"/>
  <c r="M8" i="4"/>
  <c r="M9" i="4"/>
  <c r="M10" i="4"/>
  <c r="M11" i="4"/>
  <c r="L2" i="4" a="1"/>
  <c r="L2" i="4" s="1"/>
  <c r="K2" i="4" a="1"/>
  <c r="K2" i="4" s="1"/>
  <c r="L2" i="3" a="1"/>
  <c r="L2" i="3" s="1"/>
  <c r="K2" i="3" a="1"/>
  <c r="K2" i="3" s="1"/>
  <c r="J2" i="3" a="1"/>
  <c r="J2" i="3" s="1"/>
  <c r="K3" i="2" a="1"/>
  <c r="K3" i="2"/>
  <c r="K4" i="2" a="1"/>
  <c r="K4" i="2" s="1"/>
  <c r="K5" i="2" a="1"/>
  <c r="K5" i="2" s="1"/>
  <c r="K6" i="2" a="1"/>
  <c r="K6" i="2"/>
  <c r="K7" i="2" a="1"/>
  <c r="K7" i="2" s="1"/>
  <c r="K8" i="2" a="1"/>
  <c r="K8" i="2" s="1"/>
  <c r="K9" i="2" a="1"/>
  <c r="K9" i="2" s="1"/>
  <c r="K10" i="2" a="1"/>
  <c r="K10" i="2"/>
  <c r="K11" i="2" a="1"/>
  <c r="K11" i="2" s="1"/>
  <c r="K2" i="2" a="1"/>
  <c r="K2" i="2" s="1"/>
  <c r="J2" i="2" a="1"/>
  <c r="J2" i="2" s="1"/>
  <c r="K3" i="1"/>
  <c r="J3" i="1"/>
  <c r="K2" i="1"/>
  <c r="J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<sst xmlns="http://schemas.openxmlformats.org/spreadsheetml/2006/main" count="1214" uniqueCount="235">
  <si>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</si>
  <si>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</si>
  <si>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</si>
  <si>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</si>
  <si>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</si>
  <si>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</si>
  <si>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</si>
  <si>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</si>
  <si>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</si>
  <si>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John</t>
  </si>
  <si>
    <t>Jane</t>
  </si>
  <si>
    <t>Mike</t>
  </si>
  <si>
    <t>Emma</t>
  </si>
  <si>
    <t>Chris</t>
  </si>
  <si>
    <t>Olivia</t>
  </si>
  <si>
    <t>James</t>
  </si>
  <si>
    <t>Sophia</t>
  </si>
  <si>
    <t>Liam</t>
  </si>
  <si>
    <t>Isabella</t>
  </si>
  <si>
    <t>Doe</t>
  </si>
  <si>
    <t>Smith</t>
  </si>
  <si>
    <t>Johnson</t>
  </si>
  <si>
    <t>Williams</t>
  </si>
  <si>
    <t>Brown</t>
  </si>
  <si>
    <t>Jones</t>
  </si>
  <si>
    <t>Davis</t>
  </si>
  <si>
    <t>Garcia</t>
  </si>
  <si>
    <t>Martinez</t>
  </si>
  <si>
    <t>Miller</t>
  </si>
  <si>
    <t>Male</t>
  </si>
  <si>
    <t>Female</t>
  </si>
  <si>
    <t>Data Analyst</t>
  </si>
  <si>
    <t>Software Engineer</t>
  </si>
  <si>
    <t>Project Manager</t>
  </si>
  <si>
    <t>UX Designer</t>
  </si>
  <si>
    <t>Data Scientist</t>
  </si>
  <si>
    <t>HR Manager</t>
  </si>
  <si>
    <t>Marketing Manager</t>
  </si>
  <si>
    <t>Finance Analyst</t>
  </si>
  <si>
    <t>Operations Manager</t>
  </si>
  <si>
    <t>Product Manager</t>
  </si>
  <si>
    <t>Max</t>
  </si>
  <si>
    <t>Min</t>
  </si>
  <si>
    <t>IF</t>
  </si>
  <si>
    <t>IFS</t>
  </si>
  <si>
    <t>LEN(ID)</t>
  </si>
  <si>
    <t>LEN(FNAME)</t>
  </si>
  <si>
    <t>LEN(SALARY)</t>
  </si>
  <si>
    <t>Email</t>
  </si>
  <si>
    <t>luminous.tiger92@example.com</t>
  </si>
  <si>
    <t>quiet.dolphin77@example.com</t>
  </si>
  <si>
    <t>blazing.orchid53@example.com</t>
  </si>
  <si>
    <t>mystic.eagle41@example.com</t>
  </si>
  <si>
    <t>vivid.lion84@example.com</t>
  </si>
  <si>
    <t>stellar.hawk29@example.com</t>
  </si>
  <si>
    <t>crimson.fox88@example.com</t>
  </si>
  <si>
    <t>celestial.rose36@example.com</t>
  </si>
  <si>
    <t>swift.panda99@example.com</t>
  </si>
  <si>
    <t>radiant.sparrow62@example.com</t>
  </si>
  <si>
    <t>Left</t>
  </si>
  <si>
    <t>Right</t>
  </si>
  <si>
    <t>Right(ENDDATE)</t>
  </si>
  <si>
    <t>Right(STARTDATE)</t>
  </si>
  <si>
    <t>TEXT(H2, "dd/mm/yyyy"</t>
  </si>
  <si>
    <t>RIGHT</t>
  </si>
  <si>
    <t>TRIM(C2)</t>
  </si>
  <si>
    <t>UNWANTED SPACE REMOVED</t>
  </si>
  <si>
    <t xml:space="preserve">   Brown</t>
  </si>
  <si>
    <t xml:space="preserve">  Davis</t>
  </si>
  <si>
    <t xml:space="preserve">    Martinez</t>
  </si>
  <si>
    <t xml:space="preserve">   Smith</t>
  </si>
  <si>
    <t>Concatenate(B2,"",C2)</t>
  </si>
  <si>
    <t>USING CONCATENATE TO GENERATE EMAIL</t>
  </si>
  <si>
    <t>with 2 Instance</t>
  </si>
  <si>
    <t>20-5-2025</t>
  </si>
  <si>
    <t>20-5-2026</t>
  </si>
  <si>
    <t>20-5-2027</t>
  </si>
  <si>
    <t>20-5-2028</t>
  </si>
  <si>
    <t>TEXT DATE</t>
  </si>
  <si>
    <t>03/5/2024</t>
  </si>
  <si>
    <t>03/5/2025</t>
  </si>
  <si>
    <t>03/5/2026</t>
  </si>
  <si>
    <t>03/5/2027</t>
  </si>
  <si>
    <t>03/5/2028</t>
  </si>
  <si>
    <t>03/5/2029</t>
  </si>
  <si>
    <t>with 1 Instance</t>
  </si>
  <si>
    <t>with NO Instance (J2)</t>
  </si>
  <si>
    <t>SUM</t>
  </si>
  <si>
    <t>SUMIF</t>
  </si>
  <si>
    <t>SUMIFS</t>
  </si>
  <si>
    <t>COUNT</t>
  </si>
  <si>
    <t>COUNTIF</t>
  </si>
  <si>
    <t>COUNTIFS</t>
  </si>
  <si>
    <t>DAYS</t>
  </si>
  <si>
    <t>TEXT START DATE</t>
  </si>
  <si>
    <t>TEXT END DATE</t>
  </si>
  <si>
    <t>NETWORKDAYS</t>
  </si>
  <si>
    <t>johndoe2024@example.com</t>
  </si>
  <si>
    <t>janesmith@example.com</t>
  </si>
  <si>
    <t>mike.johnson89@example.com</t>
  </si>
  <si>
    <t>emmawilliams@example.com</t>
  </si>
  <si>
    <t>chris_brown24@example.com</t>
  </si>
  <si>
    <t>olivia.jones@example.com</t>
  </si>
  <si>
    <t>jdavis2024@example.com</t>
  </si>
  <si>
    <t>sophiagarcia@example.com</t>
  </si>
  <si>
    <t>liam.martinez@example.com</t>
  </si>
  <si>
    <t>isabellamiller@example.com</t>
  </si>
  <si>
    <t>FullNmae</t>
  </si>
  <si>
    <t>Emma Williams</t>
  </si>
  <si>
    <t>Jane Smith</t>
  </si>
  <si>
    <t>Olivia Jones</t>
  </si>
  <si>
    <t>Isabella Miller</t>
  </si>
  <si>
    <t xml:space="preserve">Full Name </t>
  </si>
  <si>
    <t>John Doe</t>
  </si>
  <si>
    <t>Mike Johnson</t>
  </si>
  <si>
    <t>Chris Brown</t>
  </si>
  <si>
    <t>James Davis</t>
  </si>
  <si>
    <t>Sophia Garcia</t>
  </si>
  <si>
    <t>Liam Martinez</t>
  </si>
  <si>
    <t>Full Name</t>
  </si>
  <si>
    <t>Emma William</t>
  </si>
  <si>
    <t>Jane smith</t>
  </si>
  <si>
    <t>Start Date</t>
  </si>
  <si>
    <t>Person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</si>
  <si>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</si>
  <si>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</si>
  <si>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</si>
  <si>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</si>
  <si>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</si>
  <si>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</si>
  <si>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</si>
  <si>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</si>
  <si>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</si>
  <si>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</si>
  <si>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</si>
  <si>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</si>
  <si>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</si>
  <si>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</si>
  <si>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</si>
  <si>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</t>
  </si>
  <si>
    <t>Febuary-March</t>
  </si>
  <si>
    <t>FullName</t>
  </si>
  <si>
    <t>Year End Total</t>
  </si>
  <si>
    <t>Staplers</t>
  </si>
  <si>
    <t>3 Ring Binder</t>
  </si>
  <si>
    <t>Highlighters</t>
  </si>
  <si>
    <t>Pens</t>
  </si>
  <si>
    <t>Total Items Per Month</t>
  </si>
  <si>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</si>
  <si>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</si>
  <si>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</si>
  <si>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</si>
  <si>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</si>
  <si>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</si>
  <si>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</si>
  <si>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</si>
  <si>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</si>
  <si>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</si>
  <si>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</si>
  <si>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</si>
  <si>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</si>
  <si>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</si>
  <si>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</si>
  <si>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</si>
  <si>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</si>
  <si>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</si>
  <si>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</si>
  <si>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</si>
  <si>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</si>
  <si>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</si>
  <si>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</si>
  <si>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</si>
  <si>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</si>
  <si>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</si>
  <si>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</si>
  <si>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</si>
  <si>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</si>
  <si>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</si>
  <si>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</si>
  <si>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</si>
  <si>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</si>
  <si>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</si>
  <si>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</si>
  <si>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</si>
  <si>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</si>
  <si>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</si>
  <si>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</si>
  <si>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</si>
  <si>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</si>
  <si>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</si>
  <si>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</si>
  <si>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</si>
  <si>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</si>
  <si>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</si>
  <si>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</si>
  <si>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</si>
  <si>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</si>
  <si>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</si>
  <si>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</si>
  <si>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</si>
  <si>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</si>
  <si>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</si>
  <si>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</si>
  <si>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</si>
  <si>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</si>
  <si>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</si>
  <si>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</si>
  <si>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</si>
  <si>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</si>
  <si>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</si>
  <si>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</si>
  <si>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</si>
  <si>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</si>
  <si>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</si>
  <si>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</si>
  <si>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</si>
  <si>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</si>
  <si>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</si>
  <si>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</si>
  <si>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</si>
  <si>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</si>
  <si>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</si>
  <si>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</si>
  <si>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</si>
  <si>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</si>
  <si>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</si>
  <si>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</si>
  <si>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</si>
  <si>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 xml:space="preserve">Whig 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</si>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</sst>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1" fontId="0" fillId="0" borderId="0" xfId="0" applyNumberFormat="1"/>
  </cellXfs>
  <cellStyles count="1">
    <cellStyle name="Normal" xfId="0" builtinId="0"/>
  </cellStyles>
  <dxfs count="2"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for Charts'!$B$2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'Data for Charts'!$C$1:$N$1</c15:sqref>
                  </c15:fullRef>
                </c:ext>
              </c:extLst>
              <c:f>'Data for Charts'!$C$1:$M$1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August</c:v>
                </c:pt>
                <c:pt idx="7">
                  <c:v>September</c:v>
                </c:pt>
                <c:pt idx="8">
                  <c:v>October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for Charts'!$C$2:$N$2</c15:sqref>
                  </c15:fullRef>
                </c:ext>
              </c:extLst>
              <c:f>'Data for Charts'!$C$2:$M$2</c:f>
              <c:numCache>
                <c:formatCode>General</c:formatCode>
                <c:ptCount val="11"/>
                <c:pt idx="0">
                  <c:v>10</c:v>
                </c:pt>
                <c:pt idx="1">
                  <c:v>12</c:v>
                </c:pt>
                <c:pt idx="2">
                  <c:v>15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  <c:pt idx="1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F-4E42-9650-50F8609ED56C}"/>
            </c:ext>
          </c:extLst>
        </c:ser>
        <c:ser>
          <c:idx val="2"/>
          <c:order val="2"/>
          <c:tx>
            <c:strRef>
              <c:f>'Data for Charts'!$B$4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'Data for Charts'!$C$1:$N$1</c15:sqref>
                  </c15:fullRef>
                </c:ext>
              </c:extLst>
              <c:f>'Data for Charts'!$C$1:$M$1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August</c:v>
                </c:pt>
                <c:pt idx="7">
                  <c:v>September</c:v>
                </c:pt>
                <c:pt idx="8">
                  <c:v>October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for Charts'!$C$4:$N$4</c15:sqref>
                  </c15:fullRef>
                </c:ext>
              </c:extLst>
              <c:f>'Data for Charts'!$C$4:$M$4</c:f>
              <c:numCache>
                <c:formatCode>General</c:formatCode>
                <c:ptCount val="11"/>
                <c:pt idx="0">
                  <c:v>5</c:v>
                </c:pt>
                <c:pt idx="1">
                  <c:v>4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6</c:v>
                </c:pt>
                <c:pt idx="8">
                  <c:v>5</c:v>
                </c:pt>
                <c:pt idx="9">
                  <c:v>6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6F-4E42-9650-50F8609ED56C}"/>
            </c:ext>
          </c:extLst>
        </c:ser>
        <c:ser>
          <c:idx val="6"/>
          <c:order val="6"/>
          <c:tx>
            <c:strRef>
              <c:f>'Data for Charts'!$B$8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'Data for Charts'!$C$1:$N$1</c15:sqref>
                  </c15:fullRef>
                </c:ext>
              </c:extLst>
              <c:f>'Data for Charts'!$C$1:$M$1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August</c:v>
                </c:pt>
                <c:pt idx="7">
                  <c:v>September</c:v>
                </c:pt>
                <c:pt idx="8">
                  <c:v>October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for Charts'!$C$8:$N$8</c15:sqref>
                  </c15:fullRef>
                </c:ext>
              </c:extLst>
              <c:f>'Data for Charts'!$C$8:$M$8</c:f>
              <c:numCache>
                <c:formatCode>General</c:formatCode>
                <c:ptCount val="11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76F-4E42-9650-50F8609ED56C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2453679"/>
        <c:axId val="272455119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 for Charts'!$B$3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'Data for Charts'!$C$1:$N$1</c15:sqref>
                        </c15:fullRef>
                        <c15:formulaRef>
                          <c15:sqref>'Data for Charts'!$C$1:$M$1</c15:sqref>
                        </c15:formulaRef>
                      </c:ext>
                    </c:extLst>
                    <c:strCache>
                      <c:ptCount val="11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August</c:v>
                      </c:pt>
                      <c:pt idx="7">
                        <c:v>September</c:v>
                      </c:pt>
                      <c:pt idx="8">
                        <c:v>October</c:v>
                      </c:pt>
                      <c:pt idx="9">
                        <c:v>November</c:v>
                      </c:pt>
                      <c:pt idx="10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'Data for Charts'!$C$3:$N$3</c15:sqref>
                        </c15:fullRef>
                        <c15:formulaRef>
                          <c15:sqref>'Data for Charts'!$C$3:$M$3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2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76F-4E42-9650-50F8609ED56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'Data for Charts'!$B$5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'Data for Charts'!$C$1:$N$1</c15:sqref>
                        </c15:fullRef>
                        <c15:formulaRef>
                          <c15:sqref>'Data for Charts'!$C$1:$M$1</c15:sqref>
                        </c15:formulaRef>
                      </c:ext>
                    </c:extLst>
                    <c:strCache>
                      <c:ptCount val="11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August</c:v>
                      </c:pt>
                      <c:pt idx="7">
                        <c:v>September</c:v>
                      </c:pt>
                      <c:pt idx="8">
                        <c:v>October</c:v>
                      </c:pt>
                      <c:pt idx="9">
                        <c:v>November</c:v>
                      </c:pt>
                      <c:pt idx="10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'Data for Charts'!$C$5:$N$5</c15:sqref>
                        </c15:fullRef>
                        <c15:formulaRef>
                          <c15:sqref>'Data for Charts'!$C$5:$M$5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76F-4E42-9650-50F8609ED56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'Data for Charts'!$B$6</c15:sqref>
                        </c15:formulaRef>
                      </c:ext>
                    </c:extLst>
                    <c:strCache>
                      <c:ptCount val="1"/>
                      <c:pt idx="0">
                        <c:v>3 Ring Binder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'Data for Charts'!$C$1:$N$1</c15:sqref>
                        </c15:fullRef>
                        <c15:formulaRef>
                          <c15:sqref>'Data for Charts'!$C$1:$M$1</c15:sqref>
                        </c15:formulaRef>
                      </c:ext>
                    </c:extLst>
                    <c:strCache>
                      <c:ptCount val="11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August</c:v>
                      </c:pt>
                      <c:pt idx="7">
                        <c:v>September</c:v>
                      </c:pt>
                      <c:pt idx="8">
                        <c:v>October</c:v>
                      </c:pt>
                      <c:pt idx="9">
                        <c:v>November</c:v>
                      </c:pt>
                      <c:pt idx="10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'Data for Charts'!$C$6:$N$6</c15:sqref>
                        </c15:fullRef>
                        <c15:formulaRef>
                          <c15:sqref>'Data for Charts'!$C$6:$M$6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5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76F-4E42-9650-50F8609ED56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'Data for Charts'!$B$7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'Data for Charts'!$C$1:$N$1</c15:sqref>
                        </c15:fullRef>
                        <c15:formulaRef>
                          <c15:sqref>'Data for Charts'!$C$1:$M$1</c15:sqref>
                        </c15:formulaRef>
                      </c:ext>
                    </c:extLst>
                    <c:strCache>
                      <c:ptCount val="11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August</c:v>
                      </c:pt>
                      <c:pt idx="7">
                        <c:v>September</c:v>
                      </c:pt>
                      <c:pt idx="8">
                        <c:v>October</c:v>
                      </c:pt>
                      <c:pt idx="9">
                        <c:v>November</c:v>
                      </c:pt>
                      <c:pt idx="10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'Data for Charts'!$C$7:$N$7</c15:sqref>
                        </c15:fullRef>
                        <c15:formulaRef>
                          <c15:sqref>'Data for Charts'!$C$7:$M$7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4</c:v>
                      </c:pt>
                      <c:pt idx="1">
                        <c:v>5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5</c:v>
                      </c:pt>
                      <c:pt idx="7">
                        <c:v>4</c:v>
                      </c:pt>
                      <c:pt idx="8">
                        <c:v>5</c:v>
                      </c:pt>
                      <c:pt idx="9">
                        <c:v>4</c:v>
                      </c:pt>
                      <c:pt idx="10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76F-4E42-9650-50F8609ED56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for Charts'!$B$9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'Data for Charts'!$C$1:$N$1</c15:sqref>
                        </c15:fullRef>
                        <c15:formulaRef>
                          <c15:sqref>'Data for Charts'!$C$1:$M$1</c15:sqref>
                        </c15:formulaRef>
                      </c:ext>
                    </c:extLst>
                    <c:strCache>
                      <c:ptCount val="11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August</c:v>
                      </c:pt>
                      <c:pt idx="7">
                        <c:v>September</c:v>
                      </c:pt>
                      <c:pt idx="8">
                        <c:v>October</c:v>
                      </c:pt>
                      <c:pt idx="9">
                        <c:v>November</c:v>
                      </c:pt>
                      <c:pt idx="10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'Data for Charts'!$C$9:$N$9</c15:sqref>
                        </c15:fullRef>
                        <c15:formulaRef>
                          <c15:sqref>'Data for Charts'!$C$9:$M$9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32</c:v>
                      </c:pt>
                      <c:pt idx="1">
                        <c:v>35</c:v>
                      </c:pt>
                      <c:pt idx="2">
                        <c:v>36</c:v>
                      </c:pt>
                      <c:pt idx="3">
                        <c:v>33</c:v>
                      </c:pt>
                      <c:pt idx="4">
                        <c:v>41</c:v>
                      </c:pt>
                      <c:pt idx="5">
                        <c:v>37</c:v>
                      </c:pt>
                      <c:pt idx="6">
                        <c:v>36</c:v>
                      </c:pt>
                      <c:pt idx="7">
                        <c:v>34</c:v>
                      </c:pt>
                      <c:pt idx="8">
                        <c:v>38</c:v>
                      </c:pt>
                      <c:pt idx="9">
                        <c:v>36</c:v>
                      </c:pt>
                      <c:pt idx="10">
                        <c:v>41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F76F-4E42-9650-50F8609ED56C}"/>
                  </c:ext>
                </c:extLst>
              </c15:ser>
            </c15:filteredLineSeries>
          </c:ext>
        </c:extLst>
      </c:lineChart>
      <c:catAx>
        <c:axId val="272453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455119"/>
        <c:crosses val="autoZero"/>
        <c:auto val="1"/>
        <c:lblAlgn val="ctr"/>
        <c:lblOffset val="100"/>
        <c:noMultiLvlLbl val="0"/>
      </c:catAx>
      <c:valAx>
        <c:axId val="27245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4536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for Charts'!$B$2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'Data for Charts'!$C$1:$N$1</c15:sqref>
                  </c15:fullRef>
                </c:ext>
              </c:extLst>
              <c:f>'Data for Charts'!$C$1:$M$1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August</c:v>
                </c:pt>
                <c:pt idx="7">
                  <c:v>September</c:v>
                </c:pt>
                <c:pt idx="8">
                  <c:v>October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for Charts'!$C$2:$N$2</c15:sqref>
                  </c15:fullRef>
                </c:ext>
              </c:extLst>
              <c:f>'Data for Charts'!$C$2:$M$2</c:f>
              <c:numCache>
                <c:formatCode>General</c:formatCode>
                <c:ptCount val="11"/>
                <c:pt idx="0">
                  <c:v>10</c:v>
                </c:pt>
                <c:pt idx="1">
                  <c:v>12</c:v>
                </c:pt>
                <c:pt idx="2">
                  <c:v>15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54-44FD-826A-9B3C9AA558BF}"/>
            </c:ext>
          </c:extLst>
        </c:ser>
        <c:ser>
          <c:idx val="1"/>
          <c:order val="1"/>
          <c:tx>
            <c:strRef>
              <c:f>'Data for Charts'!$B$3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'Data for Charts'!$C$1:$N$1</c15:sqref>
                  </c15:fullRef>
                </c:ext>
              </c:extLst>
              <c:f>'Data for Charts'!$C$1:$M$1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August</c:v>
                </c:pt>
                <c:pt idx="7">
                  <c:v>September</c:v>
                </c:pt>
                <c:pt idx="8">
                  <c:v>October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for Charts'!$C$3:$N$3</c15:sqref>
                  </c15:fullRef>
                </c:ext>
              </c:extLst>
              <c:f>'Data for Charts'!$C$3:$M$3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54-44FD-826A-9B3C9AA558BF}"/>
            </c:ext>
          </c:extLst>
        </c:ser>
        <c:ser>
          <c:idx val="2"/>
          <c:order val="2"/>
          <c:tx>
            <c:strRef>
              <c:f>'Data for Charts'!$B$4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'Data for Charts'!$C$1:$N$1</c15:sqref>
                  </c15:fullRef>
                </c:ext>
              </c:extLst>
              <c:f>'Data for Charts'!$C$1:$M$1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August</c:v>
                </c:pt>
                <c:pt idx="7">
                  <c:v>September</c:v>
                </c:pt>
                <c:pt idx="8">
                  <c:v>October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for Charts'!$C$4:$N$4</c15:sqref>
                  </c15:fullRef>
                </c:ext>
              </c:extLst>
              <c:f>'Data for Charts'!$C$4:$M$4</c:f>
              <c:numCache>
                <c:formatCode>General</c:formatCode>
                <c:ptCount val="11"/>
                <c:pt idx="0">
                  <c:v>5</c:v>
                </c:pt>
                <c:pt idx="1">
                  <c:v>4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6</c:v>
                </c:pt>
                <c:pt idx="8">
                  <c:v>5</c:v>
                </c:pt>
                <c:pt idx="9">
                  <c:v>6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54-44FD-826A-9B3C9AA558BF}"/>
            </c:ext>
          </c:extLst>
        </c:ser>
        <c:ser>
          <c:idx val="3"/>
          <c:order val="3"/>
          <c:tx>
            <c:strRef>
              <c:f>'Data for Charts'!$B$5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'Data for Charts'!$C$1:$N$1</c15:sqref>
                  </c15:fullRef>
                </c:ext>
              </c:extLst>
              <c:f>'Data for Charts'!$C$1:$M$1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August</c:v>
                </c:pt>
                <c:pt idx="7">
                  <c:v>September</c:v>
                </c:pt>
                <c:pt idx="8">
                  <c:v>October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for Charts'!$C$5:$N$5</c15:sqref>
                  </c15:fullRef>
                </c:ext>
              </c:extLst>
              <c:f>'Data for Charts'!$C$5:$M$5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54-44FD-826A-9B3C9AA558BF}"/>
            </c:ext>
          </c:extLst>
        </c:ser>
        <c:ser>
          <c:idx val="4"/>
          <c:order val="4"/>
          <c:tx>
            <c:strRef>
              <c:f>'Data for Charts'!$B$6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'Data for Charts'!$C$1:$N$1</c15:sqref>
                  </c15:fullRef>
                </c:ext>
              </c:extLst>
              <c:f>'Data for Charts'!$C$1:$M$1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August</c:v>
                </c:pt>
                <c:pt idx="7">
                  <c:v>September</c:v>
                </c:pt>
                <c:pt idx="8">
                  <c:v>October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for Charts'!$C$6:$N$6</c15:sqref>
                  </c15:fullRef>
                </c:ext>
              </c:extLst>
              <c:f>'Data for Charts'!$C$6:$M$6</c:f>
              <c:numCache>
                <c:formatCode>General</c:formatCode>
                <c:ptCount val="11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54-44FD-826A-9B3C9AA558BF}"/>
            </c:ext>
          </c:extLst>
        </c:ser>
        <c:ser>
          <c:idx val="5"/>
          <c:order val="5"/>
          <c:tx>
            <c:strRef>
              <c:f>'Data for Charts'!$B$7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'Data for Charts'!$C$1:$N$1</c15:sqref>
                  </c15:fullRef>
                </c:ext>
              </c:extLst>
              <c:f>'Data for Charts'!$C$1:$M$1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August</c:v>
                </c:pt>
                <c:pt idx="7">
                  <c:v>September</c:v>
                </c:pt>
                <c:pt idx="8">
                  <c:v>October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for Charts'!$C$7:$N$7</c15:sqref>
                  </c15:fullRef>
                </c:ext>
              </c:extLst>
              <c:f>'Data for Charts'!$C$7:$M$7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54-44FD-826A-9B3C9AA558BF}"/>
            </c:ext>
          </c:extLst>
        </c:ser>
        <c:ser>
          <c:idx val="6"/>
          <c:order val="6"/>
          <c:tx>
            <c:strRef>
              <c:f>'Data for Charts'!$B$8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'Data for Charts'!$C$1:$N$1</c15:sqref>
                  </c15:fullRef>
                </c:ext>
              </c:extLst>
              <c:f>'Data for Charts'!$C$1:$M$1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August</c:v>
                </c:pt>
                <c:pt idx="7">
                  <c:v>September</c:v>
                </c:pt>
                <c:pt idx="8">
                  <c:v>October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for Charts'!$C$8:$N$8</c15:sqref>
                  </c15:fullRef>
                </c:ext>
              </c:extLst>
              <c:f>'Data for Charts'!$C$8:$M$8</c:f>
              <c:numCache>
                <c:formatCode>General</c:formatCode>
                <c:ptCount val="11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54-44FD-826A-9B3C9AA55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2453679"/>
        <c:axId val="272455119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'Data for Charts'!$B$9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'Data for Charts'!$C$1:$N$1</c15:sqref>
                        </c15:fullRef>
                        <c15:formulaRef>
                          <c15:sqref>'Data for Charts'!$C$1:$M$1</c15:sqref>
                        </c15:formulaRef>
                      </c:ext>
                    </c:extLst>
                    <c:strCache>
                      <c:ptCount val="11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August</c:v>
                      </c:pt>
                      <c:pt idx="7">
                        <c:v>September</c:v>
                      </c:pt>
                      <c:pt idx="8">
                        <c:v>October</c:v>
                      </c:pt>
                      <c:pt idx="9">
                        <c:v>November</c:v>
                      </c:pt>
                      <c:pt idx="10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'Data for Charts'!$C$9:$N$9</c15:sqref>
                        </c15:fullRef>
                        <c15:formulaRef>
                          <c15:sqref>'Data for Charts'!$C$9:$M$9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32</c:v>
                      </c:pt>
                      <c:pt idx="1">
                        <c:v>35</c:v>
                      </c:pt>
                      <c:pt idx="2">
                        <c:v>36</c:v>
                      </c:pt>
                      <c:pt idx="3">
                        <c:v>33</c:v>
                      </c:pt>
                      <c:pt idx="4">
                        <c:v>41</c:v>
                      </c:pt>
                      <c:pt idx="5">
                        <c:v>37</c:v>
                      </c:pt>
                      <c:pt idx="6">
                        <c:v>36</c:v>
                      </c:pt>
                      <c:pt idx="7">
                        <c:v>34</c:v>
                      </c:pt>
                      <c:pt idx="8">
                        <c:v>38</c:v>
                      </c:pt>
                      <c:pt idx="9">
                        <c:v>36</c:v>
                      </c:pt>
                      <c:pt idx="10">
                        <c:v>41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B954-44FD-826A-9B3C9AA558BF}"/>
                  </c:ext>
                </c:extLst>
              </c15:ser>
            </c15:filteredBarSeries>
          </c:ext>
        </c:extLst>
      </c:barChart>
      <c:catAx>
        <c:axId val="27245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455119"/>
        <c:crosses val="autoZero"/>
        <c:auto val="1"/>
        <c:lblAlgn val="ctr"/>
        <c:lblOffset val="100"/>
        <c:noMultiLvlLbl val="0"/>
      </c:catAx>
      <c:valAx>
        <c:axId val="27245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45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for Charts'!$B$2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'Data for Charts'!$C$1:$N$1</c15:sqref>
                  </c15:fullRef>
                </c:ext>
              </c:extLst>
              <c:f>'Data for Charts'!$C$1:$M$1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August</c:v>
                </c:pt>
                <c:pt idx="7">
                  <c:v>September</c:v>
                </c:pt>
                <c:pt idx="8">
                  <c:v>October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for Charts'!$C$2:$N$2</c15:sqref>
                  </c15:fullRef>
                </c:ext>
              </c:extLst>
              <c:f>'Data for Charts'!$C$2:$M$2</c:f>
              <c:numCache>
                <c:formatCode>General</c:formatCode>
                <c:ptCount val="11"/>
                <c:pt idx="0">
                  <c:v>10</c:v>
                </c:pt>
                <c:pt idx="1">
                  <c:v>12</c:v>
                </c:pt>
                <c:pt idx="2">
                  <c:v>15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  <c:pt idx="1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09-441B-AEB3-297B7AC45C8E}"/>
            </c:ext>
          </c:extLst>
        </c:ser>
        <c:ser>
          <c:idx val="2"/>
          <c:order val="2"/>
          <c:tx>
            <c:strRef>
              <c:f>'Data for Charts'!$B$4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'Data for Charts'!$C$1:$N$1</c15:sqref>
                  </c15:fullRef>
                </c:ext>
              </c:extLst>
              <c:f>'Data for Charts'!$C$1:$M$1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August</c:v>
                </c:pt>
                <c:pt idx="7">
                  <c:v>September</c:v>
                </c:pt>
                <c:pt idx="8">
                  <c:v>October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for Charts'!$C$4:$N$4</c15:sqref>
                  </c15:fullRef>
                </c:ext>
              </c:extLst>
              <c:f>'Data for Charts'!$C$4:$M$4</c:f>
              <c:numCache>
                <c:formatCode>General</c:formatCode>
                <c:ptCount val="11"/>
                <c:pt idx="0">
                  <c:v>5</c:v>
                </c:pt>
                <c:pt idx="1">
                  <c:v>4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6</c:v>
                </c:pt>
                <c:pt idx="8">
                  <c:v>5</c:v>
                </c:pt>
                <c:pt idx="9">
                  <c:v>6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09-441B-AEB3-297B7AC45C8E}"/>
            </c:ext>
          </c:extLst>
        </c:ser>
        <c:ser>
          <c:idx val="6"/>
          <c:order val="6"/>
          <c:tx>
            <c:strRef>
              <c:f>'Data for Charts'!$B$8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'Data for Charts'!$C$1:$N$1</c15:sqref>
                  </c15:fullRef>
                </c:ext>
              </c:extLst>
              <c:f>'Data for Charts'!$C$1:$M$1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August</c:v>
                </c:pt>
                <c:pt idx="7">
                  <c:v>September</c:v>
                </c:pt>
                <c:pt idx="8">
                  <c:v>October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for Charts'!$C$8:$N$8</c15:sqref>
                  </c15:fullRef>
                </c:ext>
              </c:extLst>
              <c:f>'Data for Charts'!$C$8:$M$8</c:f>
              <c:numCache>
                <c:formatCode>General</c:formatCode>
                <c:ptCount val="11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09-441B-AEB3-297B7AC45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2453679"/>
        <c:axId val="272455119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 for Charts'!$B$3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'Data for Charts'!$C$1:$N$1</c15:sqref>
                        </c15:fullRef>
                        <c15:formulaRef>
                          <c15:sqref>'Data for Charts'!$C$1:$M$1</c15:sqref>
                        </c15:formulaRef>
                      </c:ext>
                    </c:extLst>
                    <c:strCache>
                      <c:ptCount val="11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August</c:v>
                      </c:pt>
                      <c:pt idx="7">
                        <c:v>September</c:v>
                      </c:pt>
                      <c:pt idx="8">
                        <c:v>October</c:v>
                      </c:pt>
                      <c:pt idx="9">
                        <c:v>November</c:v>
                      </c:pt>
                      <c:pt idx="10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'Data for Charts'!$C$3:$N$3</c15:sqref>
                        </c15:fullRef>
                        <c15:formulaRef>
                          <c15:sqref>'Data for Charts'!$C$3:$M$3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2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009-441B-AEB3-297B7AC45C8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for Charts'!$B$5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'Data for Charts'!$C$1:$N$1</c15:sqref>
                        </c15:fullRef>
                        <c15:formulaRef>
                          <c15:sqref>'Data for Charts'!$C$1:$M$1</c15:sqref>
                        </c15:formulaRef>
                      </c:ext>
                    </c:extLst>
                    <c:strCache>
                      <c:ptCount val="11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August</c:v>
                      </c:pt>
                      <c:pt idx="7">
                        <c:v>September</c:v>
                      </c:pt>
                      <c:pt idx="8">
                        <c:v>October</c:v>
                      </c:pt>
                      <c:pt idx="9">
                        <c:v>November</c:v>
                      </c:pt>
                      <c:pt idx="10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'Data for Charts'!$C$5:$N$5</c15:sqref>
                        </c15:fullRef>
                        <c15:formulaRef>
                          <c15:sqref>'Data for Charts'!$C$5:$M$5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009-441B-AEB3-297B7AC45C8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for Charts'!$B$6</c15:sqref>
                        </c15:formulaRef>
                      </c:ext>
                    </c:extLst>
                    <c:strCache>
                      <c:ptCount val="1"/>
                      <c:pt idx="0">
                        <c:v>3 Ring Binder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'Data for Charts'!$C$1:$N$1</c15:sqref>
                        </c15:fullRef>
                        <c15:formulaRef>
                          <c15:sqref>'Data for Charts'!$C$1:$M$1</c15:sqref>
                        </c15:formulaRef>
                      </c:ext>
                    </c:extLst>
                    <c:strCache>
                      <c:ptCount val="11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August</c:v>
                      </c:pt>
                      <c:pt idx="7">
                        <c:v>September</c:v>
                      </c:pt>
                      <c:pt idx="8">
                        <c:v>October</c:v>
                      </c:pt>
                      <c:pt idx="9">
                        <c:v>November</c:v>
                      </c:pt>
                      <c:pt idx="10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'Data for Charts'!$C$6:$N$6</c15:sqref>
                        </c15:fullRef>
                        <c15:formulaRef>
                          <c15:sqref>'Data for Charts'!$C$6:$M$6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5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009-441B-AEB3-297B7AC45C8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for Charts'!$B$7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'Data for Charts'!$C$1:$N$1</c15:sqref>
                        </c15:fullRef>
                        <c15:formulaRef>
                          <c15:sqref>'Data for Charts'!$C$1:$M$1</c15:sqref>
                        </c15:formulaRef>
                      </c:ext>
                    </c:extLst>
                    <c:strCache>
                      <c:ptCount val="11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August</c:v>
                      </c:pt>
                      <c:pt idx="7">
                        <c:v>September</c:v>
                      </c:pt>
                      <c:pt idx="8">
                        <c:v>October</c:v>
                      </c:pt>
                      <c:pt idx="9">
                        <c:v>November</c:v>
                      </c:pt>
                      <c:pt idx="10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'Data for Charts'!$C$7:$N$7</c15:sqref>
                        </c15:fullRef>
                        <c15:formulaRef>
                          <c15:sqref>'Data for Charts'!$C$7:$M$7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4</c:v>
                      </c:pt>
                      <c:pt idx="1">
                        <c:v>5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5</c:v>
                      </c:pt>
                      <c:pt idx="7">
                        <c:v>4</c:v>
                      </c:pt>
                      <c:pt idx="8">
                        <c:v>5</c:v>
                      </c:pt>
                      <c:pt idx="9">
                        <c:v>4</c:v>
                      </c:pt>
                      <c:pt idx="10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E009-441B-AEB3-297B7AC45C8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for Charts'!$B$9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'Data for Charts'!$C$1:$N$1</c15:sqref>
                        </c15:fullRef>
                        <c15:formulaRef>
                          <c15:sqref>'Data for Charts'!$C$1:$M$1</c15:sqref>
                        </c15:formulaRef>
                      </c:ext>
                    </c:extLst>
                    <c:strCache>
                      <c:ptCount val="11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August</c:v>
                      </c:pt>
                      <c:pt idx="7">
                        <c:v>September</c:v>
                      </c:pt>
                      <c:pt idx="8">
                        <c:v>October</c:v>
                      </c:pt>
                      <c:pt idx="9">
                        <c:v>November</c:v>
                      </c:pt>
                      <c:pt idx="10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'Data for Charts'!$C$9:$N$9</c15:sqref>
                        </c15:fullRef>
                        <c15:formulaRef>
                          <c15:sqref>'Data for Charts'!$C$9:$M$9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32</c:v>
                      </c:pt>
                      <c:pt idx="1">
                        <c:v>35</c:v>
                      </c:pt>
                      <c:pt idx="2">
                        <c:v>36</c:v>
                      </c:pt>
                      <c:pt idx="3">
                        <c:v>33</c:v>
                      </c:pt>
                      <c:pt idx="4">
                        <c:v>41</c:v>
                      </c:pt>
                      <c:pt idx="5">
                        <c:v>37</c:v>
                      </c:pt>
                      <c:pt idx="6">
                        <c:v>36</c:v>
                      </c:pt>
                      <c:pt idx="7">
                        <c:v>34</c:v>
                      </c:pt>
                      <c:pt idx="8">
                        <c:v>38</c:v>
                      </c:pt>
                      <c:pt idx="9">
                        <c:v>36</c:v>
                      </c:pt>
                      <c:pt idx="10">
                        <c:v>41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009-441B-AEB3-297B7AC45C8E}"/>
                  </c:ext>
                </c:extLst>
              </c15:ser>
            </c15:filteredLineSeries>
          </c:ext>
        </c:extLst>
      </c:lineChart>
      <c:catAx>
        <c:axId val="27245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455119"/>
        <c:crosses val="autoZero"/>
        <c:auto val="1"/>
        <c:lblAlgn val="ctr"/>
        <c:lblOffset val="100"/>
        <c:noMultiLvlLbl val="0"/>
      </c:catAx>
      <c:valAx>
        <c:axId val="27245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45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for Charts'!$B$2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'Data for Charts'!$C$1:$N$1</c15:sqref>
                  </c15:fullRef>
                </c:ext>
              </c:extLst>
              <c:f>'Data for Charts'!$C$1:$M$1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August</c:v>
                </c:pt>
                <c:pt idx="7">
                  <c:v>September</c:v>
                </c:pt>
                <c:pt idx="8">
                  <c:v>October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for Charts'!$C$2:$N$2</c15:sqref>
                  </c15:fullRef>
                </c:ext>
              </c:extLst>
              <c:f>'Data for Charts'!$C$2:$M$2</c:f>
              <c:numCache>
                <c:formatCode>General</c:formatCode>
                <c:ptCount val="11"/>
                <c:pt idx="0">
                  <c:v>10</c:v>
                </c:pt>
                <c:pt idx="1">
                  <c:v>12</c:v>
                </c:pt>
                <c:pt idx="2">
                  <c:v>15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  <c:pt idx="1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57-4C7D-A386-789924E62B69}"/>
            </c:ext>
          </c:extLst>
        </c:ser>
        <c:ser>
          <c:idx val="2"/>
          <c:order val="2"/>
          <c:tx>
            <c:strRef>
              <c:f>'Data for Charts'!$B$4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'Data for Charts'!$C$1:$N$1</c15:sqref>
                  </c15:fullRef>
                </c:ext>
              </c:extLst>
              <c:f>'Data for Charts'!$C$1:$M$1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August</c:v>
                </c:pt>
                <c:pt idx="7">
                  <c:v>September</c:v>
                </c:pt>
                <c:pt idx="8">
                  <c:v>October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for Charts'!$C$4:$N$4</c15:sqref>
                  </c15:fullRef>
                </c:ext>
              </c:extLst>
              <c:f>'Data for Charts'!$C$4:$M$4</c:f>
              <c:numCache>
                <c:formatCode>General</c:formatCode>
                <c:ptCount val="11"/>
                <c:pt idx="0">
                  <c:v>5</c:v>
                </c:pt>
                <c:pt idx="1">
                  <c:v>4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6</c:v>
                </c:pt>
                <c:pt idx="8">
                  <c:v>5</c:v>
                </c:pt>
                <c:pt idx="9">
                  <c:v>6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57-4C7D-A386-789924E62B69}"/>
            </c:ext>
          </c:extLst>
        </c:ser>
        <c:ser>
          <c:idx val="6"/>
          <c:order val="6"/>
          <c:tx>
            <c:strRef>
              <c:f>'Data for Charts'!$B$8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'Data for Charts'!$C$1:$N$1</c15:sqref>
                  </c15:fullRef>
                </c:ext>
              </c:extLst>
              <c:f>'Data for Charts'!$C$1:$M$1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August</c:v>
                </c:pt>
                <c:pt idx="7">
                  <c:v>September</c:v>
                </c:pt>
                <c:pt idx="8">
                  <c:v>October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for Charts'!$C$8:$N$8</c15:sqref>
                  </c15:fullRef>
                </c:ext>
              </c:extLst>
              <c:f>'Data for Charts'!$C$8:$M$8</c:f>
              <c:numCache>
                <c:formatCode>General</c:formatCode>
                <c:ptCount val="11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57-4C7D-A386-789924E62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2453679"/>
        <c:axId val="272455119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 for Charts'!$B$3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'Data for Charts'!$C$1:$N$1</c15:sqref>
                        </c15:fullRef>
                        <c15:formulaRef>
                          <c15:sqref>'Data for Charts'!$C$1:$M$1</c15:sqref>
                        </c15:formulaRef>
                      </c:ext>
                    </c:extLst>
                    <c:strCache>
                      <c:ptCount val="11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August</c:v>
                      </c:pt>
                      <c:pt idx="7">
                        <c:v>September</c:v>
                      </c:pt>
                      <c:pt idx="8">
                        <c:v>October</c:v>
                      </c:pt>
                      <c:pt idx="9">
                        <c:v>November</c:v>
                      </c:pt>
                      <c:pt idx="10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'Data for Charts'!$C$3:$N$3</c15:sqref>
                        </c15:fullRef>
                        <c15:formulaRef>
                          <c15:sqref>'Data for Charts'!$C$3:$M$3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2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657-4C7D-A386-789924E62B6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for Charts'!$B$5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'Data for Charts'!$C$1:$N$1</c15:sqref>
                        </c15:fullRef>
                        <c15:formulaRef>
                          <c15:sqref>'Data for Charts'!$C$1:$M$1</c15:sqref>
                        </c15:formulaRef>
                      </c:ext>
                    </c:extLst>
                    <c:strCache>
                      <c:ptCount val="11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August</c:v>
                      </c:pt>
                      <c:pt idx="7">
                        <c:v>September</c:v>
                      </c:pt>
                      <c:pt idx="8">
                        <c:v>October</c:v>
                      </c:pt>
                      <c:pt idx="9">
                        <c:v>November</c:v>
                      </c:pt>
                      <c:pt idx="10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'Data for Charts'!$C$5:$N$5</c15:sqref>
                        </c15:fullRef>
                        <c15:formulaRef>
                          <c15:sqref>'Data for Charts'!$C$5:$M$5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657-4C7D-A386-789924E62B6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for Charts'!$B$6</c15:sqref>
                        </c15:formulaRef>
                      </c:ext>
                    </c:extLst>
                    <c:strCache>
                      <c:ptCount val="1"/>
                      <c:pt idx="0">
                        <c:v>3 Ring Binder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'Data for Charts'!$C$1:$N$1</c15:sqref>
                        </c15:fullRef>
                        <c15:formulaRef>
                          <c15:sqref>'Data for Charts'!$C$1:$M$1</c15:sqref>
                        </c15:formulaRef>
                      </c:ext>
                    </c:extLst>
                    <c:strCache>
                      <c:ptCount val="11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August</c:v>
                      </c:pt>
                      <c:pt idx="7">
                        <c:v>September</c:v>
                      </c:pt>
                      <c:pt idx="8">
                        <c:v>October</c:v>
                      </c:pt>
                      <c:pt idx="9">
                        <c:v>November</c:v>
                      </c:pt>
                      <c:pt idx="10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'Data for Charts'!$C$6:$N$6</c15:sqref>
                        </c15:fullRef>
                        <c15:formulaRef>
                          <c15:sqref>'Data for Charts'!$C$6:$M$6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5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4657-4C7D-A386-789924E62B6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for Charts'!$B$7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'Data for Charts'!$C$1:$N$1</c15:sqref>
                        </c15:fullRef>
                        <c15:formulaRef>
                          <c15:sqref>'Data for Charts'!$C$1:$M$1</c15:sqref>
                        </c15:formulaRef>
                      </c:ext>
                    </c:extLst>
                    <c:strCache>
                      <c:ptCount val="11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August</c:v>
                      </c:pt>
                      <c:pt idx="7">
                        <c:v>September</c:v>
                      </c:pt>
                      <c:pt idx="8">
                        <c:v>October</c:v>
                      </c:pt>
                      <c:pt idx="9">
                        <c:v>November</c:v>
                      </c:pt>
                      <c:pt idx="10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'Data for Charts'!$C$7:$N$7</c15:sqref>
                        </c15:fullRef>
                        <c15:formulaRef>
                          <c15:sqref>'Data for Charts'!$C$7:$M$7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4</c:v>
                      </c:pt>
                      <c:pt idx="1">
                        <c:v>5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5</c:v>
                      </c:pt>
                      <c:pt idx="7">
                        <c:v>4</c:v>
                      </c:pt>
                      <c:pt idx="8">
                        <c:v>5</c:v>
                      </c:pt>
                      <c:pt idx="9">
                        <c:v>4</c:v>
                      </c:pt>
                      <c:pt idx="10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4657-4C7D-A386-789924E62B6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for Charts'!$B$9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'Data for Charts'!$C$1:$N$1</c15:sqref>
                        </c15:fullRef>
                        <c15:formulaRef>
                          <c15:sqref>'Data for Charts'!$C$1:$M$1</c15:sqref>
                        </c15:formulaRef>
                      </c:ext>
                    </c:extLst>
                    <c:strCache>
                      <c:ptCount val="11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August</c:v>
                      </c:pt>
                      <c:pt idx="7">
                        <c:v>September</c:v>
                      </c:pt>
                      <c:pt idx="8">
                        <c:v>October</c:v>
                      </c:pt>
                      <c:pt idx="9">
                        <c:v>November</c:v>
                      </c:pt>
                      <c:pt idx="10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'Data for Charts'!$C$9:$N$9</c15:sqref>
                        </c15:fullRef>
                        <c15:formulaRef>
                          <c15:sqref>'Data for Charts'!$C$9:$M$9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32</c:v>
                      </c:pt>
                      <c:pt idx="1">
                        <c:v>35</c:v>
                      </c:pt>
                      <c:pt idx="2">
                        <c:v>36</c:v>
                      </c:pt>
                      <c:pt idx="3">
                        <c:v>33</c:v>
                      </c:pt>
                      <c:pt idx="4">
                        <c:v>41</c:v>
                      </c:pt>
                      <c:pt idx="5">
                        <c:v>37</c:v>
                      </c:pt>
                      <c:pt idx="6">
                        <c:v>36</c:v>
                      </c:pt>
                      <c:pt idx="7">
                        <c:v>34</c:v>
                      </c:pt>
                      <c:pt idx="8">
                        <c:v>38</c:v>
                      </c:pt>
                      <c:pt idx="9">
                        <c:v>36</c:v>
                      </c:pt>
                      <c:pt idx="10">
                        <c:v>41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657-4C7D-A386-789924E62B69}"/>
                  </c:ext>
                </c:extLst>
              </c15:ser>
            </c15:filteredLineSeries>
          </c:ext>
        </c:extLst>
      </c:lineChart>
      <c:catAx>
        <c:axId val="272453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455119"/>
        <c:crosses val="autoZero"/>
        <c:auto val="1"/>
        <c:lblAlgn val="ctr"/>
        <c:lblOffset val="100"/>
        <c:noMultiLvlLbl val="0"/>
      </c:catAx>
      <c:valAx>
        <c:axId val="27245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4536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10</xdr:col>
      <xdr:colOff>342900</xdr:colOff>
      <xdr:row>25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7D0C98-9B95-4074-ACD5-499D2EDBED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98425</xdr:rowOff>
    </xdr:from>
    <xdr:to>
      <xdr:col>8</xdr:col>
      <xdr:colOff>295275</xdr:colOff>
      <xdr:row>15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41EA3D-2D20-DB47-2EED-A76A80AC1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8</xdr:col>
      <xdr:colOff>304800</xdr:colOff>
      <xdr:row>31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6EBCE8-B1C9-40ED-ACDB-896493F1C0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19</xdr:col>
      <xdr:colOff>577850</xdr:colOff>
      <xdr:row>15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B94AE7-079F-494B-A65B-1B694C3C68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J2" sqref="J2"/>
    </sheetView>
  </sheetViews>
  <sheetFormatPr defaultRowHeight="14.5" x14ac:dyDescent="0.35"/>
  <cols>
    <col min="1" max="1" width="12.36328125" customWidth="1"/>
    <col min="6" max="6" width="15" customWidth="1"/>
    <col min="8" max="8" width="12.6328125" customWidth="1"/>
    <col min="9" max="9" width="13.26953125" customWidth="1"/>
    <col min="10" max="11" width="10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41</v>
      </c>
      <c r="K1" s="2" t="s">
        <v>42</v>
      </c>
    </row>
    <row r="2" spans="1:11" x14ac:dyDescent="0.35">
      <c r="A2">
        <v>1001</v>
      </c>
      <c r="B2" t="s">
        <v>9</v>
      </c>
      <c r="C2" t="s">
        <v>19</v>
      </c>
      <c r="D2">
        <v>28</v>
      </c>
      <c r="E2" t="s">
        <v>29</v>
      </c>
      <c r="F2" t="s">
        <v>31</v>
      </c>
      <c r="G2">
        <v>75000</v>
      </c>
      <c r="H2" s="3">
        <v>45505</v>
      </c>
      <c r="I2" s="3">
        <v>46235</v>
      </c>
      <c r="J2" s="3">
        <f>MAX(H2:H11)</f>
        <v>45532</v>
      </c>
      <c r="K2" s="3">
        <f>MIN(H2:H11)</f>
        <v>45505</v>
      </c>
    </row>
    <row r="3" spans="1:11" x14ac:dyDescent="0.35">
      <c r="A3">
        <v>1002</v>
      </c>
      <c r="B3" t="s">
        <v>10</v>
      </c>
      <c r="C3" t="s">
        <v>20</v>
      </c>
      <c r="D3">
        <v>34</v>
      </c>
      <c r="E3" t="s">
        <v>30</v>
      </c>
      <c r="F3" t="s">
        <v>32</v>
      </c>
      <c r="G3">
        <v>85000</v>
      </c>
      <c r="H3" s="3">
        <v>45524</v>
      </c>
      <c r="I3" s="3">
        <v>46619</v>
      </c>
      <c r="J3">
        <f>MAX(G2:G11)</f>
        <v>99000</v>
      </c>
      <c r="K3">
        <f>MIN(G2:G11)</f>
        <v>68000</v>
      </c>
    </row>
    <row r="4" spans="1:11" x14ac:dyDescent="0.35">
      <c r="A4">
        <v>1003</v>
      </c>
      <c r="B4" t="s">
        <v>11</v>
      </c>
      <c r="C4" t="s">
        <v>21</v>
      </c>
      <c r="D4">
        <v>25</v>
      </c>
      <c r="E4" t="s">
        <v>29</v>
      </c>
      <c r="F4" t="s">
        <v>33</v>
      </c>
      <c r="G4">
        <v>92000</v>
      </c>
      <c r="H4" s="3">
        <v>45525</v>
      </c>
      <c r="I4" s="3">
        <v>46620</v>
      </c>
    </row>
    <row r="5" spans="1:11" x14ac:dyDescent="0.35">
      <c r="A5">
        <v>1004</v>
      </c>
      <c r="B5" t="s">
        <v>12</v>
      </c>
      <c r="C5" t="s">
        <v>22</v>
      </c>
      <c r="D5">
        <v>45</v>
      </c>
      <c r="E5" t="s">
        <v>30</v>
      </c>
      <c r="F5" t="s">
        <v>34</v>
      </c>
      <c r="G5">
        <v>68000</v>
      </c>
      <c r="H5" s="3">
        <v>45526</v>
      </c>
      <c r="I5" s="3">
        <v>46621</v>
      </c>
    </row>
    <row r="6" spans="1:11" x14ac:dyDescent="0.35">
      <c r="A6">
        <v>1005</v>
      </c>
      <c r="B6" t="s">
        <v>13</v>
      </c>
      <c r="C6" t="s">
        <v>23</v>
      </c>
      <c r="D6">
        <v>38</v>
      </c>
      <c r="E6" t="s">
        <v>29</v>
      </c>
      <c r="F6" t="s">
        <v>35</v>
      </c>
      <c r="G6">
        <v>99000</v>
      </c>
      <c r="H6" s="3">
        <v>45527</v>
      </c>
      <c r="I6" s="3">
        <v>46622</v>
      </c>
    </row>
    <row r="7" spans="1:11" x14ac:dyDescent="0.35">
      <c r="A7">
        <v>1006</v>
      </c>
      <c r="B7" t="s">
        <v>14</v>
      </c>
      <c r="C7" t="s">
        <v>24</v>
      </c>
      <c r="D7">
        <v>29</v>
      </c>
      <c r="E7" t="s">
        <v>30</v>
      </c>
      <c r="F7" t="s">
        <v>36</v>
      </c>
      <c r="G7">
        <v>88000</v>
      </c>
      <c r="H7" s="3">
        <v>45528</v>
      </c>
      <c r="I7" s="3">
        <v>46623</v>
      </c>
    </row>
    <row r="8" spans="1:11" x14ac:dyDescent="0.35">
      <c r="A8">
        <v>1007</v>
      </c>
      <c r="B8" t="s">
        <v>15</v>
      </c>
      <c r="C8" t="s">
        <v>25</v>
      </c>
      <c r="D8">
        <v>31</v>
      </c>
      <c r="E8" t="s">
        <v>29</v>
      </c>
      <c r="F8" t="s">
        <v>37</v>
      </c>
      <c r="G8">
        <v>93000</v>
      </c>
      <c r="H8" s="3">
        <v>45529</v>
      </c>
      <c r="I8" s="3">
        <v>46624</v>
      </c>
    </row>
    <row r="9" spans="1:11" x14ac:dyDescent="0.35">
      <c r="A9">
        <v>1008</v>
      </c>
      <c r="B9" t="s">
        <v>16</v>
      </c>
      <c r="C9" t="s">
        <v>26</v>
      </c>
      <c r="D9">
        <v>40</v>
      </c>
      <c r="E9" t="s">
        <v>30</v>
      </c>
      <c r="F9" t="s">
        <v>38</v>
      </c>
      <c r="G9">
        <v>72000</v>
      </c>
      <c r="H9" s="3">
        <v>45530</v>
      </c>
      <c r="I9" s="3">
        <v>46625</v>
      </c>
    </row>
    <row r="10" spans="1:11" x14ac:dyDescent="0.35">
      <c r="A10">
        <v>1009</v>
      </c>
      <c r="B10" t="s">
        <v>17</v>
      </c>
      <c r="C10" t="s">
        <v>27</v>
      </c>
      <c r="D10">
        <v>26</v>
      </c>
      <c r="E10" t="s">
        <v>29</v>
      </c>
      <c r="F10" t="s">
        <v>39</v>
      </c>
      <c r="G10">
        <v>96000</v>
      </c>
      <c r="H10" s="3">
        <v>45531</v>
      </c>
      <c r="I10" s="3">
        <v>46626</v>
      </c>
    </row>
    <row r="11" spans="1:11" x14ac:dyDescent="0.35">
      <c r="A11">
        <v>1010</v>
      </c>
      <c r="B11" t="s">
        <v>18</v>
      </c>
      <c r="C11" t="s">
        <v>28</v>
      </c>
      <c r="D11">
        <v>37</v>
      </c>
      <c r="E11" t="s">
        <v>30</v>
      </c>
      <c r="F11" t="s">
        <v>40</v>
      </c>
      <c r="G11">
        <v>97000</v>
      </c>
      <c r="H11" s="3">
        <v>45532</v>
      </c>
      <c r="I11" s="3">
        <v>46627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CC86-1275-4344-B269-5F706343903E}">
  <dimension ref="A1:M11"/>
  <sheetViews>
    <sheetView workbookViewId="0">
      <selection activeCell="A18" sqref="A18:XFD18"/>
    </sheetView>
  </sheetViews>
  <sheetFormatPr defaultRowHeight="14.5" x14ac:dyDescent="0.35"/>
  <cols>
    <col min="6" max="6" width="18.1796875" customWidth="1"/>
    <col min="8" max="9" width="12" customWidth="1"/>
    <col min="13" max="13" width="11.542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43</v>
      </c>
      <c r="K1" s="2" t="s">
        <v>44</v>
      </c>
      <c r="L1" s="2"/>
      <c r="M1" s="2" t="s">
        <v>44</v>
      </c>
    </row>
    <row r="2" spans="1:13" x14ac:dyDescent="0.35">
      <c r="A2">
        <v>1001</v>
      </c>
      <c r="B2" t="s">
        <v>9</v>
      </c>
      <c r="C2" t="s">
        <v>19</v>
      </c>
      <c r="D2">
        <v>28</v>
      </c>
      <c r="E2" t="s">
        <v>29</v>
      </c>
      <c r="F2" t="s">
        <v>31</v>
      </c>
      <c r="G2">
        <v>75000</v>
      </c>
      <c r="H2" s="3">
        <v>45505</v>
      </c>
      <c r="I2" s="3">
        <v>46235</v>
      </c>
      <c r="J2" t="str" cm="1">
        <f t="array" ref="J2:J11">IF(D2:D11 &gt; 30, "Old", "Young")</f>
        <v>Young</v>
      </c>
      <c r="K2" t="str" cm="1">
        <f t="array" ref="K2">_xlfn.IFS(F2 = "HR Manager", "Hire", F2 = "Product Manager", "Fire immediately", F2 = "Data Analyst", "Give Christmas gift")</f>
        <v>Give Christmas gift</v>
      </c>
      <c r="M2" t="str" cm="1">
        <f t="array" ref="M2:M11">_xlfn.IFS(F2:F11 = "HR Manager", "Hire", F2:F11 = "Product Manager", "Fire immediately", F2:F11 = "Data Analyst", "Give chrismas gift")</f>
        <v>Give chrismas gift</v>
      </c>
    </row>
    <row r="3" spans="1:13" x14ac:dyDescent="0.35">
      <c r="A3">
        <v>1002</v>
      </c>
      <c r="B3" t="s">
        <v>10</v>
      </c>
      <c r="C3" t="s">
        <v>20</v>
      </c>
      <c r="D3">
        <v>34</v>
      </c>
      <c r="E3" t="s">
        <v>30</v>
      </c>
      <c r="F3" t="s">
        <v>32</v>
      </c>
      <c r="G3">
        <v>85000</v>
      </c>
      <c r="H3" s="3">
        <v>45524</v>
      </c>
      <c r="I3" s="3">
        <v>46619</v>
      </c>
      <c r="J3" t="str">
        <v>Old</v>
      </c>
      <c r="K3" t="e" cm="1">
        <f t="array" ref="K3">_xlfn.IFS(F3 = "HR Manager", "Hire", F3 = "Product Manager", "Fire immediately", F3 = "Data Analyst", "Give Christmas gift")</f>
        <v>#N/A</v>
      </c>
      <c r="M3" t="e">
        <v>#N/A</v>
      </c>
    </row>
    <row r="4" spans="1:13" x14ac:dyDescent="0.35">
      <c r="A4">
        <v>1003</v>
      </c>
      <c r="B4" t="s">
        <v>11</v>
      </c>
      <c r="C4" t="s">
        <v>21</v>
      </c>
      <c r="D4">
        <v>25</v>
      </c>
      <c r="E4" t="s">
        <v>29</v>
      </c>
      <c r="F4" t="s">
        <v>33</v>
      </c>
      <c r="G4">
        <v>92000</v>
      </c>
      <c r="H4" s="3">
        <v>45525</v>
      </c>
      <c r="I4" s="3">
        <v>46620</v>
      </c>
      <c r="J4" t="str">
        <v>Young</v>
      </c>
      <c r="K4" t="e" cm="1">
        <f t="array" ref="K4">_xlfn.IFS(F4 = "HR Manager", "Hire", F4 = "Product Manager", "Fire immediately", F4 = "Data Analyst", "Give Christmas gift")</f>
        <v>#N/A</v>
      </c>
      <c r="M4" t="e">
        <v>#N/A</v>
      </c>
    </row>
    <row r="5" spans="1:13" x14ac:dyDescent="0.35">
      <c r="A5">
        <v>1004</v>
      </c>
      <c r="B5" t="s">
        <v>12</v>
      </c>
      <c r="C5" t="s">
        <v>22</v>
      </c>
      <c r="D5">
        <v>45</v>
      </c>
      <c r="E5" t="s">
        <v>30</v>
      </c>
      <c r="F5" t="s">
        <v>34</v>
      </c>
      <c r="G5">
        <v>68000</v>
      </c>
      <c r="H5" s="3">
        <v>45526</v>
      </c>
      <c r="I5" s="3">
        <v>46621</v>
      </c>
      <c r="J5" t="str">
        <v>Old</v>
      </c>
      <c r="K5" t="e" cm="1">
        <f t="array" ref="K5">_xlfn.IFS(F5 = "HR Manager", "Hire", F5 = "Product Manager", "Fire immediately", F5 = "Data Analyst", "Give Christmas gift")</f>
        <v>#N/A</v>
      </c>
      <c r="M5" t="e">
        <v>#N/A</v>
      </c>
    </row>
    <row r="6" spans="1:13" x14ac:dyDescent="0.35">
      <c r="A6">
        <v>1005</v>
      </c>
      <c r="B6" t="s">
        <v>13</v>
      </c>
      <c r="C6" t="s">
        <v>23</v>
      </c>
      <c r="D6">
        <v>38</v>
      </c>
      <c r="E6" t="s">
        <v>29</v>
      </c>
      <c r="F6" t="s">
        <v>35</v>
      </c>
      <c r="G6">
        <v>99000</v>
      </c>
      <c r="H6" s="3">
        <v>45527</v>
      </c>
      <c r="I6" s="3">
        <v>46622</v>
      </c>
      <c r="J6" t="str">
        <v>Old</v>
      </c>
      <c r="K6" t="e" cm="1">
        <f t="array" ref="K6">_xlfn.IFS(F6 = "HR Manager", "Hire", F6 = "Product Manager", "Fire immediately", F6 = "Data Analyst", "Give Christmas gift")</f>
        <v>#N/A</v>
      </c>
      <c r="M6" t="e">
        <v>#N/A</v>
      </c>
    </row>
    <row r="7" spans="1:13" x14ac:dyDescent="0.35">
      <c r="A7">
        <v>1006</v>
      </c>
      <c r="B7" t="s">
        <v>14</v>
      </c>
      <c r="C7" t="s">
        <v>24</v>
      </c>
      <c r="D7">
        <v>29</v>
      </c>
      <c r="E7" t="s">
        <v>30</v>
      </c>
      <c r="F7" t="s">
        <v>36</v>
      </c>
      <c r="G7">
        <v>88000</v>
      </c>
      <c r="H7" s="3">
        <v>45528</v>
      </c>
      <c r="I7" s="3">
        <v>46623</v>
      </c>
      <c r="J7" t="str">
        <v>Young</v>
      </c>
      <c r="K7" t="str" cm="1">
        <f t="array" ref="K7">_xlfn.IFS(F7 = "HR Manager", "Hire", F7 = "Product Manager", "Fire immediately", F7 = "Data Analyst", "Give Christmas gift")</f>
        <v>Hire</v>
      </c>
      <c r="M7" t="str">
        <v>Hire</v>
      </c>
    </row>
    <row r="8" spans="1:13" x14ac:dyDescent="0.35">
      <c r="A8">
        <v>1007</v>
      </c>
      <c r="B8" t="s">
        <v>15</v>
      </c>
      <c r="C8" t="s">
        <v>25</v>
      </c>
      <c r="D8">
        <v>31</v>
      </c>
      <c r="E8" t="s">
        <v>29</v>
      </c>
      <c r="F8" t="s">
        <v>37</v>
      </c>
      <c r="G8">
        <v>93000</v>
      </c>
      <c r="H8" s="3">
        <v>45529</v>
      </c>
      <c r="I8" s="3">
        <v>46624</v>
      </c>
      <c r="J8" t="str">
        <v>Old</v>
      </c>
      <c r="K8" t="e" cm="1">
        <f t="array" ref="K8">_xlfn.IFS(F8 = "HR Manager", "Hire", F8 = "Product Manager", "Fire immediately", F8 = "Data Analyst", "Give Christmas gift")</f>
        <v>#N/A</v>
      </c>
      <c r="M8" t="e">
        <v>#N/A</v>
      </c>
    </row>
    <row r="9" spans="1:13" x14ac:dyDescent="0.35">
      <c r="A9">
        <v>1008</v>
      </c>
      <c r="B9" t="s">
        <v>16</v>
      </c>
      <c r="C9" t="s">
        <v>26</v>
      </c>
      <c r="D9">
        <v>40</v>
      </c>
      <c r="E9" t="s">
        <v>30</v>
      </c>
      <c r="F9" t="s">
        <v>38</v>
      </c>
      <c r="G9">
        <v>72000</v>
      </c>
      <c r="H9" s="3">
        <v>45530</v>
      </c>
      <c r="I9" s="3">
        <v>46625</v>
      </c>
      <c r="J9" t="str">
        <v>Old</v>
      </c>
      <c r="K9" t="e" cm="1">
        <f t="array" ref="K9">_xlfn.IFS(F9 = "HR Manager", "Hire", F9 = "Product Manager", "Fire immediately", F9 = "Data Analyst", "Give Christmas gift")</f>
        <v>#N/A</v>
      </c>
      <c r="M9" t="e">
        <v>#N/A</v>
      </c>
    </row>
    <row r="10" spans="1:13" x14ac:dyDescent="0.35">
      <c r="A10">
        <v>1009</v>
      </c>
      <c r="B10" t="s">
        <v>17</v>
      </c>
      <c r="C10" t="s">
        <v>27</v>
      </c>
      <c r="D10">
        <v>26</v>
      </c>
      <c r="E10" t="s">
        <v>29</v>
      </c>
      <c r="F10" t="s">
        <v>39</v>
      </c>
      <c r="G10">
        <v>96000</v>
      </c>
      <c r="H10" s="3">
        <v>45531</v>
      </c>
      <c r="I10" s="3">
        <v>46626</v>
      </c>
      <c r="J10" t="str">
        <v>Young</v>
      </c>
      <c r="K10" t="e" cm="1">
        <f t="array" ref="K10">_xlfn.IFS(F10 = "HR Manager", "Hire", F10 = "Product Manager", "Fire immediately", F10 = "Data Analyst", "Give Christmas gift")</f>
        <v>#N/A</v>
      </c>
      <c r="M10" t="e">
        <v>#N/A</v>
      </c>
    </row>
    <row r="11" spans="1:13" x14ac:dyDescent="0.35">
      <c r="A11">
        <v>1010</v>
      </c>
      <c r="B11" t="s">
        <v>18</v>
      </c>
      <c r="C11" t="s">
        <v>28</v>
      </c>
      <c r="D11">
        <v>37</v>
      </c>
      <c r="E11" t="s">
        <v>30</v>
      </c>
      <c r="F11" t="s">
        <v>40</v>
      </c>
      <c r="G11">
        <v>97000</v>
      </c>
      <c r="H11" s="3">
        <v>45532</v>
      </c>
      <c r="I11" s="3">
        <v>46627</v>
      </c>
      <c r="J11" t="str">
        <v>Old</v>
      </c>
      <c r="K11" t="str" cm="1">
        <f t="array" ref="K11">_xlfn.IFS(F11 = "HR Manager", "Hire", F11 = "Product Manager", "Fire immediately", F11 = "Data Analyst", "Give Christmas gift")</f>
        <v>Fire immediately</v>
      </c>
      <c r="M11" t="str">
        <v>Fire immediately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4887-7E0C-4F1B-BFA3-2A28D772043A}">
  <dimension ref="A1:L11"/>
  <sheetViews>
    <sheetView workbookViewId="0">
      <selection sqref="A1:I12"/>
    </sheetView>
  </sheetViews>
  <sheetFormatPr defaultRowHeight="14.5" x14ac:dyDescent="0.35"/>
  <cols>
    <col min="8" max="8" width="10.81640625" customWidth="1"/>
    <col min="9" max="9" width="12.089843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45</v>
      </c>
      <c r="K1" s="2" t="s">
        <v>46</v>
      </c>
      <c r="L1" s="2" t="s">
        <v>47</v>
      </c>
    </row>
    <row r="2" spans="1:12" x14ac:dyDescent="0.35">
      <c r="A2">
        <v>1001</v>
      </c>
      <c r="B2" t="s">
        <v>9</v>
      </c>
      <c r="C2" t="s">
        <v>19</v>
      </c>
      <c r="D2">
        <v>28</v>
      </c>
      <c r="E2" t="s">
        <v>29</v>
      </c>
      <c r="F2" t="s">
        <v>31</v>
      </c>
      <c r="G2">
        <v>75000</v>
      </c>
      <c r="H2" s="3">
        <v>45505</v>
      </c>
      <c r="I2" s="3">
        <v>46235</v>
      </c>
      <c r="J2" cm="1">
        <f t="array" ref="J2:J11">LEN(A2:A11)</f>
        <v>4</v>
      </c>
      <c r="K2" cm="1">
        <f t="array" ref="K2:K11">LEN(B2:B11)</f>
        <v>4</v>
      </c>
      <c r="L2" cm="1">
        <f t="array" ref="L2:L11">LEN(G2:G11)</f>
        <v>5</v>
      </c>
    </row>
    <row r="3" spans="1:12" x14ac:dyDescent="0.35">
      <c r="A3">
        <v>1002</v>
      </c>
      <c r="B3" t="s">
        <v>10</v>
      </c>
      <c r="C3" t="s">
        <v>20</v>
      </c>
      <c r="D3">
        <v>34</v>
      </c>
      <c r="E3" t="s">
        <v>30</v>
      </c>
      <c r="F3" t="s">
        <v>32</v>
      </c>
      <c r="G3">
        <v>85000</v>
      </c>
      <c r="H3" s="3">
        <v>45524</v>
      </c>
      <c r="I3" s="3">
        <v>46619</v>
      </c>
      <c r="J3">
        <v>4</v>
      </c>
      <c r="K3">
        <v>4</v>
      </c>
      <c r="L3">
        <v>5</v>
      </c>
    </row>
    <row r="4" spans="1:12" x14ac:dyDescent="0.35">
      <c r="A4">
        <v>1003</v>
      </c>
      <c r="B4" t="s">
        <v>11</v>
      </c>
      <c r="C4" t="s">
        <v>21</v>
      </c>
      <c r="D4">
        <v>25</v>
      </c>
      <c r="E4" t="s">
        <v>29</v>
      </c>
      <c r="F4" t="s">
        <v>33</v>
      </c>
      <c r="G4">
        <v>92000</v>
      </c>
      <c r="H4" s="3">
        <v>45525</v>
      </c>
      <c r="I4" s="3">
        <v>46620</v>
      </c>
      <c r="J4">
        <v>4</v>
      </c>
      <c r="K4">
        <v>4</v>
      </c>
      <c r="L4">
        <v>5</v>
      </c>
    </row>
    <row r="5" spans="1:12" x14ac:dyDescent="0.35">
      <c r="A5">
        <v>1004</v>
      </c>
      <c r="B5" t="s">
        <v>12</v>
      </c>
      <c r="C5" t="s">
        <v>22</v>
      </c>
      <c r="D5">
        <v>45</v>
      </c>
      <c r="E5" t="s">
        <v>30</v>
      </c>
      <c r="F5" t="s">
        <v>34</v>
      </c>
      <c r="G5">
        <v>68000</v>
      </c>
      <c r="H5" s="3">
        <v>45526</v>
      </c>
      <c r="I5" s="3">
        <v>46621</v>
      </c>
      <c r="J5">
        <v>4</v>
      </c>
      <c r="K5">
        <v>4</v>
      </c>
      <c r="L5">
        <v>5</v>
      </c>
    </row>
    <row r="6" spans="1:12" x14ac:dyDescent="0.35">
      <c r="A6">
        <v>1005</v>
      </c>
      <c r="B6" t="s">
        <v>13</v>
      </c>
      <c r="C6" t="s">
        <v>23</v>
      </c>
      <c r="D6">
        <v>38</v>
      </c>
      <c r="E6" t="s">
        <v>29</v>
      </c>
      <c r="F6" t="s">
        <v>35</v>
      </c>
      <c r="G6">
        <v>99000</v>
      </c>
      <c r="H6" s="3">
        <v>45527</v>
      </c>
      <c r="I6" s="3">
        <v>46622</v>
      </c>
      <c r="J6">
        <v>4</v>
      </c>
      <c r="K6">
        <v>5</v>
      </c>
      <c r="L6">
        <v>5</v>
      </c>
    </row>
    <row r="7" spans="1:12" x14ac:dyDescent="0.35">
      <c r="A7">
        <v>1006</v>
      </c>
      <c r="B7" t="s">
        <v>14</v>
      </c>
      <c r="C7" t="s">
        <v>24</v>
      </c>
      <c r="D7">
        <v>29</v>
      </c>
      <c r="E7" t="s">
        <v>30</v>
      </c>
      <c r="F7" t="s">
        <v>36</v>
      </c>
      <c r="G7">
        <v>88000</v>
      </c>
      <c r="H7" s="3">
        <v>45528</v>
      </c>
      <c r="I7" s="3">
        <v>46623</v>
      </c>
      <c r="J7">
        <v>4</v>
      </c>
      <c r="K7">
        <v>6</v>
      </c>
      <c r="L7">
        <v>5</v>
      </c>
    </row>
    <row r="8" spans="1:12" x14ac:dyDescent="0.35">
      <c r="A8">
        <v>1007</v>
      </c>
      <c r="B8" t="s">
        <v>15</v>
      </c>
      <c r="C8" t="s">
        <v>25</v>
      </c>
      <c r="D8">
        <v>31</v>
      </c>
      <c r="E8" t="s">
        <v>29</v>
      </c>
      <c r="F8" t="s">
        <v>37</v>
      </c>
      <c r="G8">
        <v>93000</v>
      </c>
      <c r="H8" s="3">
        <v>45529</v>
      </c>
      <c r="I8" s="3">
        <v>46624</v>
      </c>
      <c r="J8">
        <v>4</v>
      </c>
      <c r="K8">
        <v>5</v>
      </c>
      <c r="L8">
        <v>5</v>
      </c>
    </row>
    <row r="9" spans="1:12" x14ac:dyDescent="0.35">
      <c r="A9">
        <v>1008</v>
      </c>
      <c r="B9" t="s">
        <v>16</v>
      </c>
      <c r="C9" t="s">
        <v>26</v>
      </c>
      <c r="D9">
        <v>40</v>
      </c>
      <c r="E9" t="s">
        <v>30</v>
      </c>
      <c r="F9" t="s">
        <v>38</v>
      </c>
      <c r="G9">
        <v>72000</v>
      </c>
      <c r="H9" s="3">
        <v>45530</v>
      </c>
      <c r="I9" s="3">
        <v>46625</v>
      </c>
      <c r="J9">
        <v>4</v>
      </c>
      <c r="K9">
        <v>6</v>
      </c>
      <c r="L9">
        <v>5</v>
      </c>
    </row>
    <row r="10" spans="1:12" x14ac:dyDescent="0.35">
      <c r="A10">
        <v>1009</v>
      </c>
      <c r="B10" t="s">
        <v>17</v>
      </c>
      <c r="C10" t="s">
        <v>27</v>
      </c>
      <c r="D10">
        <v>26</v>
      </c>
      <c r="E10" t="s">
        <v>29</v>
      </c>
      <c r="F10" t="s">
        <v>39</v>
      </c>
      <c r="G10">
        <v>96000</v>
      </c>
      <c r="H10" s="3">
        <v>45531</v>
      </c>
      <c r="I10" s="3">
        <v>46626</v>
      </c>
      <c r="J10">
        <v>4</v>
      </c>
      <c r="K10">
        <v>4</v>
      </c>
      <c r="L10">
        <v>5</v>
      </c>
    </row>
    <row r="11" spans="1:12" x14ac:dyDescent="0.35">
      <c r="A11">
        <v>1010</v>
      </c>
      <c r="B11" t="s">
        <v>18</v>
      </c>
      <c r="C11" t="s">
        <v>28</v>
      </c>
      <c r="D11">
        <v>37</v>
      </c>
      <c r="E11" t="s">
        <v>30</v>
      </c>
      <c r="F11" t="s">
        <v>40</v>
      </c>
      <c r="G11">
        <v>97000</v>
      </c>
      <c r="H11" s="3">
        <v>45532</v>
      </c>
      <c r="I11" s="3">
        <v>46627</v>
      </c>
      <c r="J11">
        <v>4</v>
      </c>
      <c r="K11">
        <v>8</v>
      </c>
      <c r="L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F184-9421-4A6F-99B7-CA0607ED592F}">
  <dimension ref="A1:N11"/>
  <sheetViews>
    <sheetView workbookViewId="0">
      <selection sqref="A1:J11"/>
    </sheetView>
  </sheetViews>
  <sheetFormatPr defaultRowHeight="14.5" x14ac:dyDescent="0.35"/>
  <cols>
    <col min="8" max="9" width="12" customWidth="1"/>
    <col min="10" max="10" width="28.90625" customWidth="1"/>
    <col min="13" max="13" width="14" customWidth="1"/>
    <col min="14" max="14" width="15.9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48</v>
      </c>
      <c r="K1" s="2" t="s">
        <v>59</v>
      </c>
      <c r="L1" s="2" t="s">
        <v>60</v>
      </c>
      <c r="M1" s="2" t="s">
        <v>61</v>
      </c>
      <c r="N1" s="2" t="s">
        <v>62</v>
      </c>
    </row>
    <row r="2" spans="1:14" x14ac:dyDescent="0.35">
      <c r="A2">
        <v>1001</v>
      </c>
      <c r="B2" t="s">
        <v>9</v>
      </c>
      <c r="C2" t="s">
        <v>19</v>
      </c>
      <c r="D2">
        <v>28</v>
      </c>
      <c r="E2" t="s">
        <v>29</v>
      </c>
      <c r="F2" t="s">
        <v>31</v>
      </c>
      <c r="G2">
        <v>75000</v>
      </c>
      <c r="H2" s="3">
        <v>45505</v>
      </c>
      <c r="I2" s="3">
        <v>46235</v>
      </c>
      <c r="J2" t="s">
        <v>49</v>
      </c>
      <c r="K2" t="str" cm="1">
        <f t="array" ref="K2:K11">LEFT(C2:C11, 3)</f>
        <v>Doe</v>
      </c>
      <c r="L2" t="str" cm="1">
        <f t="array" ref="L2:L11">RIGHT(A2:A11, 1)</f>
        <v>1</v>
      </c>
      <c r="M2" t="str">
        <f>RIGHT(TEXT(I2, "dd/mm/yyyy"), 4)</f>
        <v>2026</v>
      </c>
      <c r="N2" t="str" cm="1">
        <f t="array" ref="N2:N11">RIGHT(TEXT(H2:H11, "dd/mm/yyyy"), 4)</f>
        <v>2024</v>
      </c>
    </row>
    <row r="3" spans="1:14" x14ac:dyDescent="0.35">
      <c r="A3">
        <v>1002</v>
      </c>
      <c r="B3" t="s">
        <v>10</v>
      </c>
      <c r="C3" t="s">
        <v>20</v>
      </c>
      <c r="D3">
        <v>34</v>
      </c>
      <c r="E3" t="s">
        <v>30</v>
      </c>
      <c r="F3" t="s">
        <v>32</v>
      </c>
      <c r="G3">
        <v>85000</v>
      </c>
      <c r="H3" s="3">
        <v>45524</v>
      </c>
      <c r="I3" s="3">
        <v>46619</v>
      </c>
      <c r="J3" t="s">
        <v>50</v>
      </c>
      <c r="K3" t="str">
        <v>Smi</v>
      </c>
      <c r="L3" t="str">
        <v>2</v>
      </c>
      <c r="M3" t="str">
        <f t="shared" ref="M3:M11" si="0">RIGHT(TEXT(I3, "dd/mm/yyyy"), 4)</f>
        <v>2027</v>
      </c>
      <c r="N3" t="str">
        <v>2024</v>
      </c>
    </row>
    <row r="4" spans="1:14" x14ac:dyDescent="0.35">
      <c r="A4">
        <v>1003</v>
      </c>
      <c r="B4" t="s">
        <v>11</v>
      </c>
      <c r="C4" t="s">
        <v>21</v>
      </c>
      <c r="D4">
        <v>25</v>
      </c>
      <c r="E4" t="s">
        <v>29</v>
      </c>
      <c r="F4" t="s">
        <v>33</v>
      </c>
      <c r="G4">
        <v>92000</v>
      </c>
      <c r="H4" s="3">
        <v>45525</v>
      </c>
      <c r="I4" s="3">
        <v>46620</v>
      </c>
      <c r="J4" t="s">
        <v>51</v>
      </c>
      <c r="K4" t="str">
        <v>Joh</v>
      </c>
      <c r="L4" t="str">
        <v>3</v>
      </c>
      <c r="M4" t="str">
        <f t="shared" si="0"/>
        <v>2027</v>
      </c>
      <c r="N4" t="str">
        <v>2024</v>
      </c>
    </row>
    <row r="5" spans="1:14" x14ac:dyDescent="0.35">
      <c r="A5">
        <v>1004</v>
      </c>
      <c r="B5" t="s">
        <v>12</v>
      </c>
      <c r="C5" t="s">
        <v>22</v>
      </c>
      <c r="D5">
        <v>45</v>
      </c>
      <c r="E5" t="s">
        <v>30</v>
      </c>
      <c r="F5" t="s">
        <v>34</v>
      </c>
      <c r="G5">
        <v>68000</v>
      </c>
      <c r="H5" s="3">
        <v>45526</v>
      </c>
      <c r="I5" s="3">
        <v>46621</v>
      </c>
      <c r="J5" t="s">
        <v>52</v>
      </c>
      <c r="K5" t="str">
        <v>Wil</v>
      </c>
      <c r="L5" t="str">
        <v>4</v>
      </c>
      <c r="M5" t="str">
        <f t="shared" si="0"/>
        <v>2027</v>
      </c>
      <c r="N5" t="str">
        <v>2024</v>
      </c>
    </row>
    <row r="6" spans="1:14" x14ac:dyDescent="0.35">
      <c r="A6">
        <v>1005</v>
      </c>
      <c r="B6" t="s">
        <v>13</v>
      </c>
      <c r="C6" t="s">
        <v>23</v>
      </c>
      <c r="D6">
        <v>38</v>
      </c>
      <c r="E6" t="s">
        <v>29</v>
      </c>
      <c r="F6" t="s">
        <v>35</v>
      </c>
      <c r="G6">
        <v>99000</v>
      </c>
      <c r="H6" s="3">
        <v>45527</v>
      </c>
      <c r="I6" s="3">
        <v>46622</v>
      </c>
      <c r="J6" t="s">
        <v>53</v>
      </c>
      <c r="K6" t="str">
        <v>Bro</v>
      </c>
      <c r="L6" t="str">
        <v>5</v>
      </c>
      <c r="M6" t="str">
        <f t="shared" si="0"/>
        <v>2027</v>
      </c>
      <c r="N6" t="str">
        <v>2024</v>
      </c>
    </row>
    <row r="7" spans="1:14" x14ac:dyDescent="0.35">
      <c r="A7">
        <v>1006</v>
      </c>
      <c r="B7" t="s">
        <v>14</v>
      </c>
      <c r="C7" t="s">
        <v>24</v>
      </c>
      <c r="D7">
        <v>29</v>
      </c>
      <c r="E7" t="s">
        <v>30</v>
      </c>
      <c r="F7" t="s">
        <v>36</v>
      </c>
      <c r="G7">
        <v>88000</v>
      </c>
      <c r="H7" s="3">
        <v>45528</v>
      </c>
      <c r="I7" s="3">
        <v>46623</v>
      </c>
      <c r="J7" t="s">
        <v>54</v>
      </c>
      <c r="K7" t="str">
        <v>Jon</v>
      </c>
      <c r="L7" t="str">
        <v>6</v>
      </c>
      <c r="M7" t="str">
        <f t="shared" si="0"/>
        <v>2027</v>
      </c>
      <c r="N7" t="str">
        <v>2024</v>
      </c>
    </row>
    <row r="8" spans="1:14" x14ac:dyDescent="0.35">
      <c r="A8">
        <v>1007</v>
      </c>
      <c r="B8" t="s">
        <v>15</v>
      </c>
      <c r="C8" t="s">
        <v>25</v>
      </c>
      <c r="D8">
        <v>31</v>
      </c>
      <c r="E8" t="s">
        <v>29</v>
      </c>
      <c r="F8" t="s">
        <v>37</v>
      </c>
      <c r="G8">
        <v>93000</v>
      </c>
      <c r="H8" s="3">
        <v>45529</v>
      </c>
      <c r="I8" s="3">
        <v>46624</v>
      </c>
      <c r="J8" t="s">
        <v>55</v>
      </c>
      <c r="K8" t="str">
        <v>Dav</v>
      </c>
      <c r="L8" t="str">
        <v>7</v>
      </c>
      <c r="M8" t="str">
        <f t="shared" si="0"/>
        <v>2027</v>
      </c>
      <c r="N8" t="str">
        <v>2024</v>
      </c>
    </row>
    <row r="9" spans="1:14" x14ac:dyDescent="0.35">
      <c r="A9">
        <v>1008</v>
      </c>
      <c r="B9" t="s">
        <v>16</v>
      </c>
      <c r="C9" t="s">
        <v>26</v>
      </c>
      <c r="D9">
        <v>40</v>
      </c>
      <c r="E9" t="s">
        <v>30</v>
      </c>
      <c r="F9" t="s">
        <v>38</v>
      </c>
      <c r="G9">
        <v>72000</v>
      </c>
      <c r="H9" s="3">
        <v>45530</v>
      </c>
      <c r="I9" s="3">
        <v>46625</v>
      </c>
      <c r="J9" t="s">
        <v>56</v>
      </c>
      <c r="K9" t="str">
        <v>Gar</v>
      </c>
      <c r="L9" t="str">
        <v>8</v>
      </c>
      <c r="M9" t="str">
        <f t="shared" si="0"/>
        <v>2027</v>
      </c>
      <c r="N9" t="str">
        <v>2024</v>
      </c>
    </row>
    <row r="10" spans="1:14" x14ac:dyDescent="0.35">
      <c r="A10">
        <v>1009</v>
      </c>
      <c r="B10" t="s">
        <v>17</v>
      </c>
      <c r="C10" t="s">
        <v>27</v>
      </c>
      <c r="D10">
        <v>26</v>
      </c>
      <c r="E10" t="s">
        <v>29</v>
      </c>
      <c r="F10" t="s">
        <v>39</v>
      </c>
      <c r="G10">
        <v>96000</v>
      </c>
      <c r="H10" s="3">
        <v>45531</v>
      </c>
      <c r="I10" s="3">
        <v>46626</v>
      </c>
      <c r="J10" t="s">
        <v>57</v>
      </c>
      <c r="K10" t="str">
        <v>Mar</v>
      </c>
      <c r="L10" t="str">
        <v>9</v>
      </c>
      <c r="M10" t="str">
        <f t="shared" si="0"/>
        <v>2027</v>
      </c>
      <c r="N10" t="str">
        <v>2024</v>
      </c>
    </row>
    <row r="11" spans="1:14" x14ac:dyDescent="0.35">
      <c r="A11">
        <v>1010</v>
      </c>
      <c r="B11" t="s">
        <v>18</v>
      </c>
      <c r="C11" t="s">
        <v>28</v>
      </c>
      <c r="D11">
        <v>37</v>
      </c>
      <c r="E11" t="s">
        <v>30</v>
      </c>
      <c r="F11" t="s">
        <v>40</v>
      </c>
      <c r="G11">
        <v>97000</v>
      </c>
      <c r="H11" s="3">
        <v>45532</v>
      </c>
      <c r="I11" s="3">
        <v>46627</v>
      </c>
      <c r="J11" t="s">
        <v>58</v>
      </c>
      <c r="K11" t="str">
        <v>Mil</v>
      </c>
      <c r="L11" t="str">
        <v>0</v>
      </c>
      <c r="M11" t="str">
        <f t="shared" si="0"/>
        <v>2027</v>
      </c>
      <c r="N11" t="str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B944-92B4-4C5F-A490-C1BB891C4A76}">
  <dimension ref="A1:K11"/>
  <sheetViews>
    <sheetView workbookViewId="0">
      <selection activeCell="J2" sqref="J2:J11"/>
    </sheetView>
  </sheetViews>
  <sheetFormatPr defaultRowHeight="14.5" x14ac:dyDescent="0.35"/>
  <cols>
    <col min="8" max="8" width="12.6328125" customWidth="1"/>
    <col min="9" max="9" width="12.90625" customWidth="1"/>
    <col min="10" max="10" width="21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63</v>
      </c>
      <c r="K1" s="2" t="s">
        <v>64</v>
      </c>
    </row>
    <row r="2" spans="1:11" x14ac:dyDescent="0.35">
      <c r="A2">
        <v>1001</v>
      </c>
      <c r="B2" t="s">
        <v>9</v>
      </c>
      <c r="C2" t="s">
        <v>19</v>
      </c>
      <c r="D2">
        <v>28</v>
      </c>
      <c r="E2" t="s">
        <v>29</v>
      </c>
      <c r="F2" t="s">
        <v>31</v>
      </c>
      <c r="G2">
        <v>75000</v>
      </c>
      <c r="H2" s="3">
        <v>45505</v>
      </c>
      <c r="I2" s="3">
        <v>46235</v>
      </c>
      <c r="J2" t="str" cm="1">
        <f t="array" ref="J2:J11">TEXT(H2:H11, "dd/mm/yyyy")</f>
        <v>01/08/2024</v>
      </c>
      <c r="K2" t="str" cm="1">
        <f t="array" ref="K2:K11">RIGHT(_xlfn.ANCHORARRAY(J2), 4)</f>
        <v>2024</v>
      </c>
    </row>
    <row r="3" spans="1:11" x14ac:dyDescent="0.35">
      <c r="A3">
        <v>1002</v>
      </c>
      <c r="B3" t="s">
        <v>10</v>
      </c>
      <c r="C3" t="s">
        <v>20</v>
      </c>
      <c r="D3">
        <v>34</v>
      </c>
      <c r="E3" t="s">
        <v>30</v>
      </c>
      <c r="F3" t="s">
        <v>32</v>
      </c>
      <c r="G3">
        <v>85000</v>
      </c>
      <c r="H3" s="3">
        <v>45524</v>
      </c>
      <c r="I3" s="3">
        <v>46619</v>
      </c>
      <c r="J3" t="str">
        <v>20/08/2024</v>
      </c>
      <c r="K3" t="str">
        <v>2024</v>
      </c>
    </row>
    <row r="4" spans="1:11" x14ac:dyDescent="0.35">
      <c r="A4">
        <v>1003</v>
      </c>
      <c r="B4" t="s">
        <v>11</v>
      </c>
      <c r="C4" t="s">
        <v>21</v>
      </c>
      <c r="D4">
        <v>25</v>
      </c>
      <c r="E4" t="s">
        <v>29</v>
      </c>
      <c r="F4" t="s">
        <v>33</v>
      </c>
      <c r="G4">
        <v>92000</v>
      </c>
      <c r="H4" s="3">
        <v>45525</v>
      </c>
      <c r="I4" s="3">
        <v>46620</v>
      </c>
      <c r="J4" t="str">
        <v>21/08/2024</v>
      </c>
      <c r="K4" t="str">
        <v>2024</v>
      </c>
    </row>
    <row r="5" spans="1:11" x14ac:dyDescent="0.35">
      <c r="A5">
        <v>1004</v>
      </c>
      <c r="B5" t="s">
        <v>12</v>
      </c>
      <c r="C5" t="s">
        <v>22</v>
      </c>
      <c r="D5">
        <v>45</v>
      </c>
      <c r="E5" t="s">
        <v>30</v>
      </c>
      <c r="F5" t="s">
        <v>34</v>
      </c>
      <c r="G5">
        <v>68000</v>
      </c>
      <c r="H5" s="3">
        <v>45526</v>
      </c>
      <c r="I5" s="3">
        <v>46621</v>
      </c>
      <c r="J5" t="str">
        <v>22/08/2024</v>
      </c>
      <c r="K5" t="str">
        <v>2024</v>
      </c>
    </row>
    <row r="6" spans="1:11" x14ac:dyDescent="0.35">
      <c r="A6">
        <v>1005</v>
      </c>
      <c r="B6" t="s">
        <v>13</v>
      </c>
      <c r="C6" t="s">
        <v>23</v>
      </c>
      <c r="D6">
        <v>38</v>
      </c>
      <c r="E6" t="s">
        <v>29</v>
      </c>
      <c r="F6" t="s">
        <v>35</v>
      </c>
      <c r="G6">
        <v>99000</v>
      </c>
      <c r="H6" s="3">
        <v>45527</v>
      </c>
      <c r="I6" s="3">
        <v>46622</v>
      </c>
      <c r="J6" t="str">
        <v>23/08/2024</v>
      </c>
      <c r="K6" t="str">
        <v>2024</v>
      </c>
    </row>
    <row r="7" spans="1:11" x14ac:dyDescent="0.35">
      <c r="A7">
        <v>1006</v>
      </c>
      <c r="B7" t="s">
        <v>14</v>
      </c>
      <c r="C7" t="s">
        <v>24</v>
      </c>
      <c r="D7">
        <v>29</v>
      </c>
      <c r="E7" t="s">
        <v>30</v>
      </c>
      <c r="F7" t="s">
        <v>36</v>
      </c>
      <c r="G7">
        <v>88000</v>
      </c>
      <c r="H7" s="3">
        <v>45528</v>
      </c>
      <c r="I7" s="3">
        <v>46623</v>
      </c>
      <c r="J7" t="str">
        <v>24/08/2024</v>
      </c>
      <c r="K7" t="str">
        <v>2024</v>
      </c>
    </row>
    <row r="8" spans="1:11" x14ac:dyDescent="0.35">
      <c r="A8">
        <v>1007</v>
      </c>
      <c r="B8" t="s">
        <v>15</v>
      </c>
      <c r="C8" t="s">
        <v>25</v>
      </c>
      <c r="D8">
        <v>31</v>
      </c>
      <c r="E8" t="s">
        <v>29</v>
      </c>
      <c r="F8" t="s">
        <v>37</v>
      </c>
      <c r="G8">
        <v>93000</v>
      </c>
      <c r="H8" s="3">
        <v>45529</v>
      </c>
      <c r="I8" s="3">
        <v>46624</v>
      </c>
      <c r="J8" t="str">
        <v>25/08/2024</v>
      </c>
      <c r="K8" t="str">
        <v>2024</v>
      </c>
    </row>
    <row r="9" spans="1:11" x14ac:dyDescent="0.35">
      <c r="A9">
        <v>1008</v>
      </c>
      <c r="B9" t="s">
        <v>16</v>
      </c>
      <c r="C9" t="s">
        <v>26</v>
      </c>
      <c r="D9">
        <v>40</v>
      </c>
      <c r="E9" t="s">
        <v>30</v>
      </c>
      <c r="F9" t="s">
        <v>38</v>
      </c>
      <c r="G9">
        <v>72000</v>
      </c>
      <c r="H9" s="3">
        <v>45530</v>
      </c>
      <c r="I9" s="3">
        <v>46625</v>
      </c>
      <c r="J9" t="str">
        <v>26/08/2024</v>
      </c>
      <c r="K9" t="str">
        <v>2024</v>
      </c>
    </row>
    <row r="10" spans="1:11" x14ac:dyDescent="0.35">
      <c r="A10">
        <v>1009</v>
      </c>
      <c r="B10" t="s">
        <v>17</v>
      </c>
      <c r="C10" t="s">
        <v>27</v>
      </c>
      <c r="D10">
        <v>26</v>
      </c>
      <c r="E10" t="s">
        <v>29</v>
      </c>
      <c r="F10" t="s">
        <v>39</v>
      </c>
      <c r="G10">
        <v>96000</v>
      </c>
      <c r="H10" s="3">
        <v>45531</v>
      </c>
      <c r="I10" s="3">
        <v>46626</v>
      </c>
      <c r="J10" t="str">
        <v>27/08/2024</v>
      </c>
      <c r="K10" t="str">
        <v>2024</v>
      </c>
    </row>
    <row r="11" spans="1:11" x14ac:dyDescent="0.35">
      <c r="A11">
        <v>1010</v>
      </c>
      <c r="B11" t="s">
        <v>18</v>
      </c>
      <c r="C11" t="s">
        <v>28</v>
      </c>
      <c r="D11">
        <v>37</v>
      </c>
      <c r="E11" t="s">
        <v>30</v>
      </c>
      <c r="F11" t="s">
        <v>40</v>
      </c>
      <c r="G11">
        <v>97000</v>
      </c>
      <c r="H11" s="3">
        <v>45532</v>
      </c>
      <c r="I11" s="3">
        <v>46627</v>
      </c>
      <c r="J11" t="str">
        <v>28/08/2024</v>
      </c>
      <c r="K11" t="str">
        <v>2024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9A51-6F73-4A85-870B-B4BDBC65FD7C}">
  <dimension ref="A1:K11"/>
  <sheetViews>
    <sheetView workbookViewId="0">
      <selection sqref="A1:I11"/>
    </sheetView>
  </sheetViews>
  <sheetFormatPr defaultRowHeight="14.5" x14ac:dyDescent="0.35"/>
  <cols>
    <col min="8" max="8" width="11.26953125" customWidth="1"/>
    <col min="9" max="9" width="11.81640625" customWidth="1"/>
    <col min="11" max="11" width="25.54296875" customWidth="1"/>
    <col min="12" max="12" width="16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65</v>
      </c>
      <c r="K1" s="2" t="s">
        <v>66</v>
      </c>
    </row>
    <row r="2" spans="1:11" x14ac:dyDescent="0.35">
      <c r="A2">
        <v>1001</v>
      </c>
      <c r="B2" t="s">
        <v>9</v>
      </c>
      <c r="C2" t="s">
        <v>19</v>
      </c>
      <c r="D2">
        <v>28</v>
      </c>
      <c r="E2" t="s">
        <v>29</v>
      </c>
      <c r="F2" t="s">
        <v>31</v>
      </c>
      <c r="G2">
        <v>75000</v>
      </c>
      <c r="H2" s="3">
        <v>45505</v>
      </c>
      <c r="I2" s="3">
        <v>46235</v>
      </c>
      <c r="J2" t="str" cm="1">
        <f t="array" ref="J2:J11">TRIM(C2:C11)</f>
        <v>Doe</v>
      </c>
    </row>
    <row r="3" spans="1:11" x14ac:dyDescent="0.35">
      <c r="A3">
        <v>1002</v>
      </c>
      <c r="B3" t="s">
        <v>10</v>
      </c>
      <c r="C3" t="s">
        <v>70</v>
      </c>
      <c r="D3">
        <v>34</v>
      </c>
      <c r="E3" t="s">
        <v>30</v>
      </c>
      <c r="F3" t="s">
        <v>32</v>
      </c>
      <c r="G3">
        <v>85000</v>
      </c>
      <c r="H3" s="3">
        <v>45524</v>
      </c>
      <c r="I3" s="3">
        <v>46619</v>
      </c>
      <c r="J3" t="str">
        <v>Smith</v>
      </c>
    </row>
    <row r="4" spans="1:11" x14ac:dyDescent="0.35">
      <c r="A4">
        <v>1003</v>
      </c>
      <c r="B4" t="s">
        <v>11</v>
      </c>
      <c r="C4" t="s">
        <v>21</v>
      </c>
      <c r="D4">
        <v>25</v>
      </c>
      <c r="E4" t="s">
        <v>29</v>
      </c>
      <c r="F4" t="s">
        <v>33</v>
      </c>
      <c r="G4">
        <v>92000</v>
      </c>
      <c r="H4" s="3">
        <v>45525</v>
      </c>
      <c r="I4" s="3">
        <v>46620</v>
      </c>
      <c r="J4" t="str">
        <v>Johnson</v>
      </c>
    </row>
    <row r="5" spans="1:11" x14ac:dyDescent="0.35">
      <c r="A5">
        <v>1004</v>
      </c>
      <c r="B5" t="s">
        <v>12</v>
      </c>
      <c r="C5" t="s">
        <v>22</v>
      </c>
      <c r="D5">
        <v>45</v>
      </c>
      <c r="E5" t="s">
        <v>30</v>
      </c>
      <c r="F5" t="s">
        <v>34</v>
      </c>
      <c r="G5">
        <v>68000</v>
      </c>
      <c r="H5" s="3">
        <v>45526</v>
      </c>
      <c r="I5" s="3">
        <v>46621</v>
      </c>
      <c r="J5" t="str">
        <v>Williams</v>
      </c>
    </row>
    <row r="6" spans="1:11" x14ac:dyDescent="0.35">
      <c r="A6">
        <v>1005</v>
      </c>
      <c r="B6" t="s">
        <v>13</v>
      </c>
      <c r="C6" t="s">
        <v>67</v>
      </c>
      <c r="D6">
        <v>38</v>
      </c>
      <c r="E6" t="s">
        <v>29</v>
      </c>
      <c r="F6" t="s">
        <v>35</v>
      </c>
      <c r="G6">
        <v>99000</v>
      </c>
      <c r="H6" s="3">
        <v>45527</v>
      </c>
      <c r="I6" s="3">
        <v>46622</v>
      </c>
      <c r="J6" t="str">
        <v>Brown</v>
      </c>
    </row>
    <row r="7" spans="1:11" x14ac:dyDescent="0.35">
      <c r="A7">
        <v>1006</v>
      </c>
      <c r="B7" t="s">
        <v>14</v>
      </c>
      <c r="C7" t="s">
        <v>24</v>
      </c>
      <c r="D7">
        <v>29</v>
      </c>
      <c r="E7" t="s">
        <v>30</v>
      </c>
      <c r="F7" t="s">
        <v>36</v>
      </c>
      <c r="G7">
        <v>88000</v>
      </c>
      <c r="H7" s="3">
        <v>45528</v>
      </c>
      <c r="I7" s="3">
        <v>46623</v>
      </c>
      <c r="J7" t="str">
        <v>Jones</v>
      </c>
    </row>
    <row r="8" spans="1:11" x14ac:dyDescent="0.35">
      <c r="A8">
        <v>1007</v>
      </c>
      <c r="B8" t="s">
        <v>15</v>
      </c>
      <c r="C8" t="s">
        <v>68</v>
      </c>
      <c r="D8">
        <v>31</v>
      </c>
      <c r="E8" t="s">
        <v>29</v>
      </c>
      <c r="F8" t="s">
        <v>37</v>
      </c>
      <c r="G8">
        <v>93000</v>
      </c>
      <c r="H8" s="3">
        <v>45529</v>
      </c>
      <c r="I8" s="3">
        <v>46624</v>
      </c>
      <c r="J8" t="str">
        <v>Davis</v>
      </c>
    </row>
    <row r="9" spans="1:11" x14ac:dyDescent="0.35">
      <c r="A9">
        <v>1008</v>
      </c>
      <c r="B9" t="s">
        <v>16</v>
      </c>
      <c r="C9" t="s">
        <v>26</v>
      </c>
      <c r="D9">
        <v>40</v>
      </c>
      <c r="E9" t="s">
        <v>30</v>
      </c>
      <c r="F9" t="s">
        <v>38</v>
      </c>
      <c r="G9">
        <v>72000</v>
      </c>
      <c r="H9" s="3">
        <v>45530</v>
      </c>
      <c r="I9" s="3">
        <v>46625</v>
      </c>
      <c r="J9" t="str">
        <v>Garcia</v>
      </c>
    </row>
    <row r="10" spans="1:11" x14ac:dyDescent="0.35">
      <c r="A10">
        <v>1009</v>
      </c>
      <c r="B10" t="s">
        <v>17</v>
      </c>
      <c r="C10" t="s">
        <v>69</v>
      </c>
      <c r="D10">
        <v>26</v>
      </c>
      <c r="E10" t="s">
        <v>29</v>
      </c>
      <c r="F10" t="s">
        <v>39</v>
      </c>
      <c r="G10">
        <v>96000</v>
      </c>
      <c r="H10" s="3">
        <v>45531</v>
      </c>
      <c r="I10" s="3">
        <v>46626</v>
      </c>
      <c r="J10" t="str">
        <v>Martinez</v>
      </c>
    </row>
    <row r="11" spans="1:11" x14ac:dyDescent="0.35">
      <c r="A11">
        <v>1010</v>
      </c>
      <c r="B11" t="s">
        <v>18</v>
      </c>
      <c r="C11" t="s">
        <v>28</v>
      </c>
      <c r="D11">
        <v>37</v>
      </c>
      <c r="E11" t="s">
        <v>30</v>
      </c>
      <c r="F11" t="s">
        <v>40</v>
      </c>
      <c r="G11">
        <v>97000</v>
      </c>
      <c r="H11" s="3">
        <v>45532</v>
      </c>
      <c r="I11" s="3">
        <v>46627</v>
      </c>
      <c r="J11" t="str">
        <v>Miller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4114-4C21-4771-8B56-5C6F5B351426}">
  <dimension ref="A1:K11"/>
  <sheetViews>
    <sheetView workbookViewId="0">
      <selection activeCell="J2" sqref="J2"/>
    </sheetView>
  </sheetViews>
  <sheetFormatPr defaultRowHeight="14.5" x14ac:dyDescent="0.35"/>
  <cols>
    <col min="8" max="9" width="8.7265625" customWidth="1"/>
    <col min="10" max="10" width="21.90625" customWidth="1"/>
    <col min="11" max="11" width="37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71</v>
      </c>
      <c r="K1" s="2" t="s">
        <v>72</v>
      </c>
    </row>
    <row r="2" spans="1:11" x14ac:dyDescent="0.35">
      <c r="A2">
        <v>1001</v>
      </c>
      <c r="B2" t="s">
        <v>9</v>
      </c>
      <c r="C2" t="s">
        <v>19</v>
      </c>
      <c r="D2">
        <v>28</v>
      </c>
      <c r="E2" t="s">
        <v>29</v>
      </c>
      <c r="F2" t="s">
        <v>31</v>
      </c>
      <c r="G2">
        <v>75000</v>
      </c>
      <c r="H2" s="3">
        <v>45505</v>
      </c>
      <c r="I2" s="3">
        <v>46235</v>
      </c>
      <c r="J2" t="str" cm="1">
        <f t="array" ref="J2:J11">CONCATENATE(B2:B11, " ", C2:C11)</f>
        <v>John Doe</v>
      </c>
      <c r="K2" t="str" cm="1">
        <f t="array" ref="K2:K11">CONCATENATE(B2:B11, ".", C2:C11, "@gmail.com")</f>
        <v>John.Doe@gmail.com</v>
      </c>
    </row>
    <row r="3" spans="1:11" x14ac:dyDescent="0.35">
      <c r="A3">
        <v>1002</v>
      </c>
      <c r="B3" t="s">
        <v>10</v>
      </c>
      <c r="C3" t="s">
        <v>20</v>
      </c>
      <c r="D3">
        <v>34</v>
      </c>
      <c r="E3" t="s">
        <v>30</v>
      </c>
      <c r="F3" t="s">
        <v>32</v>
      </c>
      <c r="G3">
        <v>85000</v>
      </c>
      <c r="H3" s="3">
        <v>45524</v>
      </c>
      <c r="I3" s="3">
        <v>46619</v>
      </c>
      <c r="J3" t="str">
        <v>Jane Smith</v>
      </c>
      <c r="K3" t="str">
        <v>Jane.Smith@gmail.com</v>
      </c>
    </row>
    <row r="4" spans="1:11" x14ac:dyDescent="0.35">
      <c r="A4">
        <v>1003</v>
      </c>
      <c r="B4" t="s">
        <v>11</v>
      </c>
      <c r="C4" t="s">
        <v>21</v>
      </c>
      <c r="D4">
        <v>25</v>
      </c>
      <c r="E4" t="s">
        <v>29</v>
      </c>
      <c r="F4" t="s">
        <v>33</v>
      </c>
      <c r="G4">
        <v>92000</v>
      </c>
      <c r="H4" s="3">
        <v>45525</v>
      </c>
      <c r="I4" s="3">
        <v>46620</v>
      </c>
      <c r="J4" t="str">
        <v>Mike Johnson</v>
      </c>
      <c r="K4" t="str">
        <v>Mike.Johnson@gmail.com</v>
      </c>
    </row>
    <row r="5" spans="1:11" x14ac:dyDescent="0.35">
      <c r="A5">
        <v>1004</v>
      </c>
      <c r="B5" t="s">
        <v>12</v>
      </c>
      <c r="C5" t="s">
        <v>22</v>
      </c>
      <c r="D5">
        <v>45</v>
      </c>
      <c r="E5" t="s">
        <v>30</v>
      </c>
      <c r="F5" t="s">
        <v>34</v>
      </c>
      <c r="G5">
        <v>68000</v>
      </c>
      <c r="H5" s="3">
        <v>45526</v>
      </c>
      <c r="I5" s="3">
        <v>46621</v>
      </c>
      <c r="J5" t="str">
        <v>Emma Williams</v>
      </c>
      <c r="K5" t="str">
        <v>Emma.Williams@gmail.com</v>
      </c>
    </row>
    <row r="6" spans="1:11" x14ac:dyDescent="0.35">
      <c r="A6">
        <v>1005</v>
      </c>
      <c r="B6" t="s">
        <v>13</v>
      </c>
      <c r="C6" t="s">
        <v>23</v>
      </c>
      <c r="D6">
        <v>38</v>
      </c>
      <c r="E6" t="s">
        <v>29</v>
      </c>
      <c r="F6" t="s">
        <v>35</v>
      </c>
      <c r="G6">
        <v>99000</v>
      </c>
      <c r="H6" s="3">
        <v>45527</v>
      </c>
      <c r="I6" s="3">
        <v>46622</v>
      </c>
      <c r="J6" t="str">
        <v>Chris Brown</v>
      </c>
      <c r="K6" t="str">
        <v>Chris.Brown@gmail.com</v>
      </c>
    </row>
    <row r="7" spans="1:11" x14ac:dyDescent="0.35">
      <c r="A7">
        <v>1006</v>
      </c>
      <c r="B7" t="s">
        <v>14</v>
      </c>
      <c r="C7" t="s">
        <v>24</v>
      </c>
      <c r="D7">
        <v>29</v>
      </c>
      <c r="E7" t="s">
        <v>30</v>
      </c>
      <c r="F7" t="s">
        <v>36</v>
      </c>
      <c r="G7">
        <v>88000</v>
      </c>
      <c r="H7" s="3">
        <v>45528</v>
      </c>
      <c r="I7" s="3">
        <v>46623</v>
      </c>
      <c r="J7" t="str">
        <v>Olivia Jones</v>
      </c>
      <c r="K7" t="str">
        <v>Olivia.Jones@gmail.com</v>
      </c>
    </row>
    <row r="8" spans="1:11" x14ac:dyDescent="0.35">
      <c r="A8">
        <v>1007</v>
      </c>
      <c r="B8" t="s">
        <v>15</v>
      </c>
      <c r="C8" t="s">
        <v>25</v>
      </c>
      <c r="D8">
        <v>31</v>
      </c>
      <c r="E8" t="s">
        <v>29</v>
      </c>
      <c r="F8" t="s">
        <v>37</v>
      </c>
      <c r="G8">
        <v>93000</v>
      </c>
      <c r="H8" s="3">
        <v>45529</v>
      </c>
      <c r="I8" s="3">
        <v>46624</v>
      </c>
      <c r="J8" t="str">
        <v>James Davis</v>
      </c>
      <c r="K8" t="str">
        <v>James.Davis@gmail.com</v>
      </c>
    </row>
    <row r="9" spans="1:11" x14ac:dyDescent="0.35">
      <c r="A9">
        <v>1008</v>
      </c>
      <c r="B9" t="s">
        <v>16</v>
      </c>
      <c r="C9" t="s">
        <v>26</v>
      </c>
      <c r="D9">
        <v>40</v>
      </c>
      <c r="E9" t="s">
        <v>30</v>
      </c>
      <c r="F9" t="s">
        <v>38</v>
      </c>
      <c r="G9">
        <v>72000</v>
      </c>
      <c r="H9" s="3">
        <v>45530</v>
      </c>
      <c r="I9" s="3">
        <v>46625</v>
      </c>
      <c r="J9" t="str">
        <v>Sophia Garcia</v>
      </c>
      <c r="K9" t="str">
        <v>Sophia.Garcia@gmail.com</v>
      </c>
    </row>
    <row r="10" spans="1:11" x14ac:dyDescent="0.35">
      <c r="A10">
        <v>1009</v>
      </c>
      <c r="B10" t="s">
        <v>17</v>
      </c>
      <c r="C10" t="s">
        <v>27</v>
      </c>
      <c r="D10">
        <v>26</v>
      </c>
      <c r="E10" t="s">
        <v>29</v>
      </c>
      <c r="F10" t="s">
        <v>39</v>
      </c>
      <c r="G10">
        <v>96000</v>
      </c>
      <c r="H10" s="3">
        <v>45531</v>
      </c>
      <c r="I10" s="3">
        <v>46626</v>
      </c>
      <c r="J10" t="str">
        <v>Liam Martinez</v>
      </c>
      <c r="K10" t="str">
        <v>Liam.Martinez@gmail.com</v>
      </c>
    </row>
    <row r="11" spans="1:11" x14ac:dyDescent="0.35">
      <c r="A11">
        <v>1010</v>
      </c>
      <c r="B11" t="s">
        <v>18</v>
      </c>
      <c r="C11" t="s">
        <v>28</v>
      </c>
      <c r="D11">
        <v>37</v>
      </c>
      <c r="E11" t="s">
        <v>30</v>
      </c>
      <c r="F11" t="s">
        <v>40</v>
      </c>
      <c r="G11">
        <v>97000</v>
      </c>
      <c r="H11" s="3">
        <v>45532</v>
      </c>
      <c r="I11" s="3">
        <v>46627</v>
      </c>
      <c r="J11" t="str">
        <v>Isabella Miller</v>
      </c>
      <c r="K11" t="str">
        <v>Isabella.Miller@gmail.com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EA3A-781B-4A78-8A04-369031A7C051}">
  <dimension ref="A1:M11"/>
  <sheetViews>
    <sheetView workbookViewId="0">
      <selection activeCell="J7" sqref="J7"/>
    </sheetView>
  </sheetViews>
  <sheetFormatPr defaultRowHeight="14.5" x14ac:dyDescent="0.35"/>
  <cols>
    <col min="8" max="8" width="14.1796875" customWidth="1"/>
    <col min="9" max="9" width="11.81640625" customWidth="1"/>
    <col min="10" max="10" width="24.6328125" customWidth="1"/>
    <col min="11" max="11" width="15.36328125" customWidth="1"/>
    <col min="12" max="12" width="16" customWidth="1"/>
    <col min="13" max="13" width="20.17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78</v>
      </c>
      <c r="K1" s="2" t="s">
        <v>85</v>
      </c>
      <c r="L1" s="2" t="s">
        <v>73</v>
      </c>
      <c r="M1" s="2" t="s">
        <v>86</v>
      </c>
    </row>
    <row r="2" spans="1:13" x14ac:dyDescent="0.35">
      <c r="A2">
        <v>1001</v>
      </c>
      <c r="B2" t="s">
        <v>9</v>
      </c>
      <c r="C2" t="s">
        <v>19</v>
      </c>
      <c r="D2">
        <v>28</v>
      </c>
      <c r="E2" t="s">
        <v>29</v>
      </c>
      <c r="F2" t="s">
        <v>31</v>
      </c>
      <c r="G2">
        <v>75000</v>
      </c>
      <c r="H2" s="3">
        <v>45505</v>
      </c>
      <c r="I2" s="3">
        <v>46235</v>
      </c>
      <c r="J2" s="4" t="s">
        <v>74</v>
      </c>
      <c r="K2" t="str" cm="1">
        <f t="array" ref="K2:K11">SUBSTITUTE(J2:J11, "-", "/", 1)</f>
        <v>20/5-2025</v>
      </c>
      <c r="L2" t="str" cm="1">
        <f t="array" ref="L2:L11">SUBSTITUTE(J2:J11, "-", "/", 2)</f>
        <v>20-5/2025</v>
      </c>
      <c r="M2" t="str" cm="1">
        <f t="array" ref="M2:M11">SUBSTITUTE(J2:J11, "-", "/")</f>
        <v>20/5/2025</v>
      </c>
    </row>
    <row r="3" spans="1:13" x14ac:dyDescent="0.35">
      <c r="A3">
        <v>1002</v>
      </c>
      <c r="B3" t="s">
        <v>10</v>
      </c>
      <c r="C3" t="s">
        <v>20</v>
      </c>
      <c r="D3">
        <v>34</v>
      </c>
      <c r="E3" t="s">
        <v>30</v>
      </c>
      <c r="F3" t="s">
        <v>32</v>
      </c>
      <c r="G3">
        <v>85000</v>
      </c>
      <c r="H3" s="3">
        <v>45524</v>
      </c>
      <c r="I3" s="3">
        <v>46619</v>
      </c>
      <c r="J3" s="4" t="s">
        <v>75</v>
      </c>
      <c r="K3" t="str">
        <v>20/5-2026</v>
      </c>
      <c r="L3" t="str">
        <v>20-5/2026</v>
      </c>
      <c r="M3" t="str">
        <v>20/5/2026</v>
      </c>
    </row>
    <row r="4" spans="1:13" x14ac:dyDescent="0.35">
      <c r="A4">
        <v>1003</v>
      </c>
      <c r="B4" t="s">
        <v>11</v>
      </c>
      <c r="C4" t="s">
        <v>21</v>
      </c>
      <c r="D4">
        <v>25</v>
      </c>
      <c r="E4" t="s">
        <v>29</v>
      </c>
      <c r="F4" t="s">
        <v>33</v>
      </c>
      <c r="G4">
        <v>92000</v>
      </c>
      <c r="H4" s="3">
        <v>45525</v>
      </c>
      <c r="I4" s="3">
        <v>46620</v>
      </c>
      <c r="J4" s="4" t="s">
        <v>76</v>
      </c>
      <c r="K4" t="str">
        <v>20/5-2027</v>
      </c>
      <c r="L4" t="str">
        <v>20-5/2027</v>
      </c>
      <c r="M4" t="str">
        <v>20/5/2027</v>
      </c>
    </row>
    <row r="5" spans="1:13" x14ac:dyDescent="0.35">
      <c r="A5">
        <v>1004</v>
      </c>
      <c r="B5" t="s">
        <v>12</v>
      </c>
      <c r="C5" t="s">
        <v>22</v>
      </c>
      <c r="D5">
        <v>45</v>
      </c>
      <c r="E5" t="s">
        <v>30</v>
      </c>
      <c r="F5" t="s">
        <v>34</v>
      </c>
      <c r="G5">
        <v>68000</v>
      </c>
      <c r="H5" s="3">
        <v>45526</v>
      </c>
      <c r="I5" s="3">
        <v>46621</v>
      </c>
      <c r="J5" s="4" t="s">
        <v>77</v>
      </c>
      <c r="K5" t="str">
        <v>20/5-2028</v>
      </c>
      <c r="L5" t="str">
        <v>20-5/2028</v>
      </c>
      <c r="M5" t="str">
        <v>20/5/2028</v>
      </c>
    </row>
    <row r="6" spans="1:13" x14ac:dyDescent="0.35">
      <c r="A6">
        <v>1005</v>
      </c>
      <c r="B6" t="s">
        <v>13</v>
      </c>
      <c r="C6" t="s">
        <v>23</v>
      </c>
      <c r="D6">
        <v>38</v>
      </c>
      <c r="E6" t="s">
        <v>29</v>
      </c>
      <c r="F6" t="s">
        <v>35</v>
      </c>
      <c r="G6">
        <v>99000</v>
      </c>
      <c r="H6" s="3">
        <v>45527</v>
      </c>
      <c r="I6" s="3">
        <v>46622</v>
      </c>
      <c r="J6" s="4" t="s">
        <v>79</v>
      </c>
      <c r="K6" t="str">
        <v>03/5/2024</v>
      </c>
      <c r="L6" t="str">
        <v>03/5/2024</v>
      </c>
      <c r="M6" t="str">
        <v>03/5/2024</v>
      </c>
    </row>
    <row r="7" spans="1:13" x14ac:dyDescent="0.35">
      <c r="A7">
        <v>1006</v>
      </c>
      <c r="B7" t="s">
        <v>14</v>
      </c>
      <c r="C7" t="s">
        <v>24</v>
      </c>
      <c r="D7">
        <v>29</v>
      </c>
      <c r="E7" t="s">
        <v>30</v>
      </c>
      <c r="F7" t="s">
        <v>36</v>
      </c>
      <c r="G7">
        <v>88000</v>
      </c>
      <c r="H7" s="3">
        <v>45528</v>
      </c>
      <c r="I7" s="3">
        <v>46623</v>
      </c>
      <c r="J7" s="4" t="s">
        <v>80</v>
      </c>
      <c r="K7" t="str">
        <v>03/5/2025</v>
      </c>
      <c r="L7" t="str">
        <v>03/5/2025</v>
      </c>
      <c r="M7" t="str">
        <v>03/5/2025</v>
      </c>
    </row>
    <row r="8" spans="1:13" x14ac:dyDescent="0.35">
      <c r="A8">
        <v>1007</v>
      </c>
      <c r="B8" t="s">
        <v>15</v>
      </c>
      <c r="C8" t="s">
        <v>25</v>
      </c>
      <c r="D8">
        <v>31</v>
      </c>
      <c r="E8" t="s">
        <v>29</v>
      </c>
      <c r="F8" t="s">
        <v>37</v>
      </c>
      <c r="G8">
        <v>93000</v>
      </c>
      <c r="H8" s="3">
        <v>45529</v>
      </c>
      <c r="I8" s="3">
        <v>46624</v>
      </c>
      <c r="J8" s="4" t="s">
        <v>81</v>
      </c>
      <c r="K8" t="str">
        <v>03/5/2026</v>
      </c>
      <c r="L8" t="str">
        <v>03/5/2026</v>
      </c>
      <c r="M8" t="str">
        <v>03/5/2026</v>
      </c>
    </row>
    <row r="9" spans="1:13" x14ac:dyDescent="0.35">
      <c r="A9">
        <v>1008</v>
      </c>
      <c r="B9" t="s">
        <v>16</v>
      </c>
      <c r="C9" t="s">
        <v>26</v>
      </c>
      <c r="D9">
        <v>40</v>
      </c>
      <c r="E9" t="s">
        <v>30</v>
      </c>
      <c r="F9" t="s">
        <v>38</v>
      </c>
      <c r="G9">
        <v>72000</v>
      </c>
      <c r="H9" s="3">
        <v>45530</v>
      </c>
      <c r="I9" s="3">
        <v>46625</v>
      </c>
      <c r="J9" s="4" t="s">
        <v>82</v>
      </c>
      <c r="K9" t="str">
        <v>03/5/2027</v>
      </c>
      <c r="L9" t="str">
        <v>03/5/2027</v>
      </c>
      <c r="M9" t="str">
        <v>03/5/2027</v>
      </c>
    </row>
    <row r="10" spans="1:13" x14ac:dyDescent="0.35">
      <c r="A10">
        <v>1009</v>
      </c>
      <c r="B10" t="s">
        <v>17</v>
      </c>
      <c r="C10" t="s">
        <v>27</v>
      </c>
      <c r="D10">
        <v>26</v>
      </c>
      <c r="E10" t="s">
        <v>29</v>
      </c>
      <c r="F10" t="s">
        <v>39</v>
      </c>
      <c r="G10">
        <v>96000</v>
      </c>
      <c r="H10" s="3">
        <v>45531</v>
      </c>
      <c r="I10" s="3">
        <v>46626</v>
      </c>
      <c r="J10" s="4" t="s">
        <v>83</v>
      </c>
      <c r="K10" t="str">
        <v>03/5/2028</v>
      </c>
      <c r="L10" t="str">
        <v>03/5/2028</v>
      </c>
      <c r="M10" t="str">
        <v>03/5/2028</v>
      </c>
    </row>
    <row r="11" spans="1:13" x14ac:dyDescent="0.35">
      <c r="A11">
        <v>1010</v>
      </c>
      <c r="B11" t="s">
        <v>18</v>
      </c>
      <c r="C11" t="s">
        <v>28</v>
      </c>
      <c r="D11">
        <v>37</v>
      </c>
      <c r="E11" t="s">
        <v>30</v>
      </c>
      <c r="F11" t="s">
        <v>40</v>
      </c>
      <c r="G11">
        <v>97000</v>
      </c>
      <c r="H11" s="3">
        <v>45532</v>
      </c>
      <c r="I11" s="3">
        <v>46627</v>
      </c>
      <c r="J11" s="4" t="s">
        <v>84</v>
      </c>
      <c r="K11" t="str">
        <v>03/5/2029</v>
      </c>
      <c r="L11" t="str">
        <v>03/5/2029</v>
      </c>
      <c r="M11" t="str">
        <v>03/5/2029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4364-58B9-4A61-98A1-2582C637B8F9}">
  <dimension ref="A1:L11"/>
  <sheetViews>
    <sheetView workbookViewId="0">
      <selection activeCell="C21" sqref="C21"/>
    </sheetView>
  </sheetViews>
  <sheetFormatPr defaultRowHeight="14.5" x14ac:dyDescent="0.35"/>
  <cols>
    <col min="8" max="8" width="11.81640625" customWidth="1"/>
    <col min="9" max="9" width="12.9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87</v>
      </c>
      <c r="K1" s="2" t="s">
        <v>88</v>
      </c>
      <c r="L1" s="2" t="s">
        <v>89</v>
      </c>
    </row>
    <row r="2" spans="1:12" x14ac:dyDescent="0.35">
      <c r="A2">
        <v>1001</v>
      </c>
      <c r="B2" t="s">
        <v>9</v>
      </c>
      <c r="C2" t="s">
        <v>19</v>
      </c>
      <c r="D2">
        <v>28</v>
      </c>
      <c r="E2" t="s">
        <v>29</v>
      </c>
      <c r="F2" t="s">
        <v>31</v>
      </c>
      <c r="G2">
        <v>75000</v>
      </c>
      <c r="H2" s="3">
        <v>45505</v>
      </c>
      <c r="I2" s="3">
        <v>46235</v>
      </c>
      <c r="J2">
        <f>SUM(G2:G11)</f>
        <v>865000</v>
      </c>
      <c r="K2">
        <f>SUMIF(G2:G11,  "&gt;70000")</f>
        <v>797000</v>
      </c>
      <c r="L2">
        <f>SUMIFS(G2:G11, E2:E11, "Female", D2:D11, "&gt;30")</f>
        <v>322000</v>
      </c>
    </row>
    <row r="3" spans="1:12" x14ac:dyDescent="0.35">
      <c r="A3">
        <v>1002</v>
      </c>
      <c r="B3" t="s">
        <v>10</v>
      </c>
      <c r="C3" t="s">
        <v>20</v>
      </c>
      <c r="D3">
        <v>34</v>
      </c>
      <c r="E3" t="s">
        <v>30</v>
      </c>
      <c r="F3" t="s">
        <v>32</v>
      </c>
      <c r="G3">
        <v>85000</v>
      </c>
      <c r="H3" s="3">
        <v>45524</v>
      </c>
      <c r="I3" s="3">
        <v>46619</v>
      </c>
    </row>
    <row r="4" spans="1:12" x14ac:dyDescent="0.35">
      <c r="A4">
        <v>1003</v>
      </c>
      <c r="B4" t="s">
        <v>11</v>
      </c>
      <c r="C4" t="s">
        <v>21</v>
      </c>
      <c r="D4">
        <v>25</v>
      </c>
      <c r="E4" t="s">
        <v>29</v>
      </c>
      <c r="F4" t="s">
        <v>33</v>
      </c>
      <c r="G4">
        <v>92000</v>
      </c>
      <c r="H4" s="3">
        <v>45525</v>
      </c>
      <c r="I4" s="3">
        <v>46620</v>
      </c>
    </row>
    <row r="5" spans="1:12" x14ac:dyDescent="0.35">
      <c r="A5">
        <v>1004</v>
      </c>
      <c r="B5" t="s">
        <v>12</v>
      </c>
      <c r="C5" t="s">
        <v>22</v>
      </c>
      <c r="D5">
        <v>45</v>
      </c>
      <c r="E5" t="s">
        <v>30</v>
      </c>
      <c r="F5" t="s">
        <v>34</v>
      </c>
      <c r="G5">
        <v>68000</v>
      </c>
      <c r="H5" s="3">
        <v>45526</v>
      </c>
      <c r="I5" s="3">
        <v>46621</v>
      </c>
    </row>
    <row r="6" spans="1:12" x14ac:dyDescent="0.35">
      <c r="A6">
        <v>1005</v>
      </c>
      <c r="B6" t="s">
        <v>13</v>
      </c>
      <c r="C6" t="s">
        <v>23</v>
      </c>
      <c r="D6">
        <v>38</v>
      </c>
      <c r="E6" t="s">
        <v>29</v>
      </c>
      <c r="F6" t="s">
        <v>35</v>
      </c>
      <c r="G6">
        <v>99000</v>
      </c>
      <c r="H6" s="3">
        <v>45527</v>
      </c>
      <c r="I6" s="3">
        <v>46622</v>
      </c>
    </row>
    <row r="7" spans="1:12" x14ac:dyDescent="0.35">
      <c r="A7">
        <v>1006</v>
      </c>
      <c r="B7" t="s">
        <v>14</v>
      </c>
      <c r="C7" t="s">
        <v>24</v>
      </c>
      <c r="D7">
        <v>29</v>
      </c>
      <c r="E7" t="s">
        <v>30</v>
      </c>
      <c r="F7" t="s">
        <v>36</v>
      </c>
      <c r="G7">
        <v>88000</v>
      </c>
      <c r="H7" s="3">
        <v>45528</v>
      </c>
      <c r="I7" s="3">
        <v>46623</v>
      </c>
    </row>
    <row r="8" spans="1:12" x14ac:dyDescent="0.35">
      <c r="A8">
        <v>1007</v>
      </c>
      <c r="B8" t="s">
        <v>15</v>
      </c>
      <c r="C8" t="s">
        <v>25</v>
      </c>
      <c r="D8">
        <v>31</v>
      </c>
      <c r="E8" t="s">
        <v>29</v>
      </c>
      <c r="F8" t="s">
        <v>37</v>
      </c>
      <c r="G8">
        <v>93000</v>
      </c>
      <c r="H8" s="3">
        <v>45529</v>
      </c>
      <c r="I8" s="3">
        <v>46624</v>
      </c>
    </row>
    <row r="9" spans="1:12" x14ac:dyDescent="0.35">
      <c r="A9">
        <v>1008</v>
      </c>
      <c r="B9" t="s">
        <v>16</v>
      </c>
      <c r="C9" t="s">
        <v>26</v>
      </c>
      <c r="D9">
        <v>40</v>
      </c>
      <c r="E9" t="s">
        <v>30</v>
      </c>
      <c r="F9" t="s">
        <v>38</v>
      </c>
      <c r="G9">
        <v>72000</v>
      </c>
      <c r="H9" s="3">
        <v>45530</v>
      </c>
      <c r="I9" s="3">
        <v>46625</v>
      </c>
    </row>
    <row r="10" spans="1:12" x14ac:dyDescent="0.35">
      <c r="A10">
        <v>1009</v>
      </c>
      <c r="B10" t="s">
        <v>17</v>
      </c>
      <c r="C10" t="s">
        <v>27</v>
      </c>
      <c r="D10">
        <v>26</v>
      </c>
      <c r="E10" t="s">
        <v>29</v>
      </c>
      <c r="F10" t="s">
        <v>39</v>
      </c>
      <c r="G10">
        <v>96000</v>
      </c>
      <c r="H10" s="3">
        <v>45531</v>
      </c>
      <c r="I10" s="3">
        <v>46626</v>
      </c>
    </row>
    <row r="11" spans="1:12" x14ac:dyDescent="0.35">
      <c r="A11">
        <v>1010</v>
      </c>
      <c r="B11" t="s">
        <v>18</v>
      </c>
      <c r="C11" t="s">
        <v>28</v>
      </c>
      <c r="D11">
        <v>37</v>
      </c>
      <c r="E11" t="s">
        <v>30</v>
      </c>
      <c r="F11" t="s">
        <v>40</v>
      </c>
      <c r="G11">
        <v>97000</v>
      </c>
      <c r="H11" s="3">
        <v>45532</v>
      </c>
      <c r="I11" s="3">
        <v>46627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A943-9497-4F7B-8ADE-5B6AADAF612C}">
  <dimension ref="A1:L11"/>
  <sheetViews>
    <sheetView workbookViewId="0">
      <selection activeCell="H2" sqref="H2"/>
    </sheetView>
  </sheetViews>
  <sheetFormatPr defaultRowHeight="14.5" x14ac:dyDescent="0.35"/>
  <cols>
    <col min="8" max="8" width="10.90625" customWidth="1"/>
    <col min="9" max="9" width="11.17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90</v>
      </c>
      <c r="K1" s="2" t="s">
        <v>91</v>
      </c>
      <c r="L1" s="2" t="s">
        <v>92</v>
      </c>
    </row>
    <row r="2" spans="1:12" x14ac:dyDescent="0.35">
      <c r="A2">
        <v>1001</v>
      </c>
      <c r="B2" t="s">
        <v>9</v>
      </c>
      <c r="C2" t="s">
        <v>19</v>
      </c>
      <c r="D2">
        <v>28</v>
      </c>
      <c r="E2" t="s">
        <v>29</v>
      </c>
      <c r="F2" t="s">
        <v>31</v>
      </c>
      <c r="G2">
        <v>75000</v>
      </c>
      <c r="H2" s="3">
        <v>45505</v>
      </c>
      <c r="I2" s="3">
        <v>46235</v>
      </c>
      <c r="J2">
        <f>COUNT(A2:A11)</f>
        <v>10</v>
      </c>
      <c r="K2">
        <f>COUNTIF(G2:G11, "&gt;70000")</f>
        <v>9</v>
      </c>
      <c r="L2">
        <f>COUNTIFS(A2:A11, "&gt;1005", E2:E11, "Male")</f>
        <v>2</v>
      </c>
    </row>
    <row r="3" spans="1:12" x14ac:dyDescent="0.35">
      <c r="A3">
        <v>1002</v>
      </c>
      <c r="B3" t="s">
        <v>10</v>
      </c>
      <c r="C3" t="s">
        <v>20</v>
      </c>
      <c r="D3">
        <v>34</v>
      </c>
      <c r="E3" t="s">
        <v>30</v>
      </c>
      <c r="F3" t="s">
        <v>32</v>
      </c>
      <c r="G3">
        <v>85000</v>
      </c>
      <c r="H3" s="3">
        <v>45524</v>
      </c>
      <c r="I3" s="3">
        <v>46619</v>
      </c>
    </row>
    <row r="4" spans="1:12" x14ac:dyDescent="0.35">
      <c r="A4">
        <v>1003</v>
      </c>
      <c r="B4" t="s">
        <v>11</v>
      </c>
      <c r="C4" t="s">
        <v>21</v>
      </c>
      <c r="D4">
        <v>25</v>
      </c>
      <c r="E4" t="s">
        <v>29</v>
      </c>
      <c r="F4" t="s">
        <v>33</v>
      </c>
      <c r="G4">
        <v>92000</v>
      </c>
      <c r="H4" s="3">
        <v>45525</v>
      </c>
      <c r="I4" s="3">
        <v>46620</v>
      </c>
    </row>
    <row r="5" spans="1:12" x14ac:dyDescent="0.35">
      <c r="A5">
        <v>1004</v>
      </c>
      <c r="B5" t="s">
        <v>12</v>
      </c>
      <c r="C5" t="s">
        <v>22</v>
      </c>
      <c r="D5">
        <v>45</v>
      </c>
      <c r="E5" t="s">
        <v>30</v>
      </c>
      <c r="F5" t="s">
        <v>34</v>
      </c>
      <c r="G5">
        <v>68000</v>
      </c>
      <c r="H5" s="3">
        <v>45526</v>
      </c>
      <c r="I5" s="3">
        <v>46621</v>
      </c>
    </row>
    <row r="6" spans="1:12" x14ac:dyDescent="0.35">
      <c r="A6">
        <v>1005</v>
      </c>
      <c r="B6" t="s">
        <v>13</v>
      </c>
      <c r="C6" t="s">
        <v>23</v>
      </c>
      <c r="D6">
        <v>38</v>
      </c>
      <c r="E6" t="s">
        <v>29</v>
      </c>
      <c r="F6" t="s">
        <v>35</v>
      </c>
      <c r="G6">
        <v>99000</v>
      </c>
      <c r="H6" s="3">
        <v>45527</v>
      </c>
      <c r="I6" s="3">
        <v>46622</v>
      </c>
    </row>
    <row r="7" spans="1:12" x14ac:dyDescent="0.35">
      <c r="A7">
        <v>1006</v>
      </c>
      <c r="B7" t="s">
        <v>14</v>
      </c>
      <c r="C7" t="s">
        <v>24</v>
      </c>
      <c r="D7">
        <v>29</v>
      </c>
      <c r="E7" t="s">
        <v>30</v>
      </c>
      <c r="F7" t="s">
        <v>36</v>
      </c>
      <c r="G7">
        <v>88000</v>
      </c>
      <c r="H7" s="3">
        <v>45528</v>
      </c>
      <c r="I7" s="3">
        <v>46623</v>
      </c>
    </row>
    <row r="8" spans="1:12" x14ac:dyDescent="0.35">
      <c r="A8">
        <v>1007</v>
      </c>
      <c r="B8" t="s">
        <v>15</v>
      </c>
      <c r="C8" t="s">
        <v>25</v>
      </c>
      <c r="D8">
        <v>31</v>
      </c>
      <c r="E8" t="s">
        <v>29</v>
      </c>
      <c r="F8" t="s">
        <v>37</v>
      </c>
      <c r="G8">
        <v>93000</v>
      </c>
      <c r="H8" s="3">
        <v>45529</v>
      </c>
      <c r="I8" s="3">
        <v>46624</v>
      </c>
    </row>
    <row r="9" spans="1:12" x14ac:dyDescent="0.35">
      <c r="A9">
        <v>1008</v>
      </c>
      <c r="B9" t="s">
        <v>16</v>
      </c>
      <c r="C9" t="s">
        <v>26</v>
      </c>
      <c r="D9">
        <v>40</v>
      </c>
      <c r="E9" t="s">
        <v>30</v>
      </c>
      <c r="F9" t="s">
        <v>38</v>
      </c>
      <c r="G9">
        <v>72000</v>
      </c>
      <c r="H9" s="3">
        <v>45530</v>
      </c>
      <c r="I9" s="3">
        <v>46625</v>
      </c>
    </row>
    <row r="10" spans="1:12" x14ac:dyDescent="0.35">
      <c r="A10">
        <v>1009</v>
      </c>
      <c r="B10" t="s">
        <v>17</v>
      </c>
      <c r="C10" t="s">
        <v>27</v>
      </c>
      <c r="D10">
        <v>26</v>
      </c>
      <c r="E10" t="s">
        <v>29</v>
      </c>
      <c r="F10" t="s">
        <v>39</v>
      </c>
      <c r="G10">
        <v>96000</v>
      </c>
      <c r="H10" s="3">
        <v>45531</v>
      </c>
      <c r="I10" s="3">
        <v>46626</v>
      </c>
    </row>
    <row r="11" spans="1:12" x14ac:dyDescent="0.35">
      <c r="A11">
        <v>1010</v>
      </c>
      <c r="B11" t="s">
        <v>18</v>
      </c>
      <c r="C11" t="s">
        <v>28</v>
      </c>
      <c r="D11">
        <v>37</v>
      </c>
      <c r="E11" t="s">
        <v>30</v>
      </c>
      <c r="F11" t="s">
        <v>40</v>
      </c>
      <c r="G11">
        <v>97000</v>
      </c>
      <c r="H11" s="3">
        <v>45532</v>
      </c>
      <c r="I11" s="3">
        <v>46627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9B20-539A-4ED2-AD1F-3C22AC99E90D}">
  <dimension ref="A1:M11"/>
  <sheetViews>
    <sheetView workbookViewId="0">
      <selection sqref="A1:K11"/>
    </sheetView>
  </sheetViews>
  <sheetFormatPr defaultRowHeight="14.5" x14ac:dyDescent="0.35"/>
  <cols>
    <col min="8" max="8" width="11.453125" customWidth="1"/>
    <col min="9" max="9" width="12.08984375" customWidth="1"/>
    <col min="10" max="10" width="14.1796875" customWidth="1"/>
    <col min="11" max="11" width="15.54296875" customWidth="1"/>
    <col min="13" max="13" width="13.6328125" customWidth="1"/>
    <col min="14" max="14" width="8.7265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94</v>
      </c>
      <c r="K1" s="2" t="s">
        <v>95</v>
      </c>
      <c r="L1" s="2" t="s">
        <v>93</v>
      </c>
      <c r="M1" s="2" t="s">
        <v>96</v>
      </c>
    </row>
    <row r="2" spans="1:13" x14ac:dyDescent="0.35">
      <c r="A2">
        <v>1001</v>
      </c>
      <c r="B2" t="s">
        <v>9</v>
      </c>
      <c r="C2" t="s">
        <v>19</v>
      </c>
      <c r="D2">
        <v>28</v>
      </c>
      <c r="E2" t="s">
        <v>29</v>
      </c>
      <c r="F2" t="s">
        <v>31</v>
      </c>
      <c r="G2">
        <v>75000</v>
      </c>
      <c r="H2" s="3">
        <v>45505</v>
      </c>
      <c r="I2" s="3">
        <v>46235</v>
      </c>
      <c r="J2" s="4" t="str" cm="1">
        <f t="array" ref="J2:J11">TEXT(H2:H11, "DD/MM/YYYY")</f>
        <v>01/08/2024</v>
      </c>
      <c r="K2" s="4" t="str" cm="1">
        <f t="array" ref="K2:K11">TEXT(I2:I11, "DD/MM/YYYY")</f>
        <v>01/08/2026</v>
      </c>
      <c r="L2">
        <f>_xlfn.DAYS(H2, I2)</f>
        <v>-730</v>
      </c>
      <c r="M2">
        <f>NETWORKDAYS(H2, I2)</f>
        <v>522</v>
      </c>
    </row>
    <row r="3" spans="1:13" x14ac:dyDescent="0.35">
      <c r="A3">
        <v>1002</v>
      </c>
      <c r="B3" t="s">
        <v>10</v>
      </c>
      <c r="C3" t="s">
        <v>20</v>
      </c>
      <c r="D3">
        <v>34</v>
      </c>
      <c r="E3" t="s">
        <v>30</v>
      </c>
      <c r="F3" t="s">
        <v>32</v>
      </c>
      <c r="G3">
        <v>85000</v>
      </c>
      <c r="H3" s="3">
        <v>45524</v>
      </c>
      <c r="I3" s="3">
        <v>46619</v>
      </c>
      <c r="J3" s="4" t="str">
        <v>20/08/2024</v>
      </c>
      <c r="K3" s="4" t="str">
        <v>20/08/2027</v>
      </c>
      <c r="L3">
        <f t="shared" ref="L3:L11" si="0">_xlfn.DAYS(H3, I3)</f>
        <v>-1095</v>
      </c>
      <c r="M3">
        <f t="shared" ref="M3:M11" si="1">NETWORKDAYS(H3, I3)</f>
        <v>784</v>
      </c>
    </row>
    <row r="4" spans="1:13" x14ac:dyDescent="0.35">
      <c r="A4">
        <v>1003</v>
      </c>
      <c r="B4" t="s">
        <v>11</v>
      </c>
      <c r="C4" t="s">
        <v>21</v>
      </c>
      <c r="D4">
        <v>25</v>
      </c>
      <c r="E4" t="s">
        <v>29</v>
      </c>
      <c r="F4" t="s">
        <v>33</v>
      </c>
      <c r="G4">
        <v>92000</v>
      </c>
      <c r="H4" s="3">
        <v>45525</v>
      </c>
      <c r="I4" s="3">
        <v>46620</v>
      </c>
      <c r="J4" s="4" t="str">
        <v>21/08/2024</v>
      </c>
      <c r="K4" s="4" t="str">
        <v>21/08/2027</v>
      </c>
      <c r="L4">
        <f t="shared" si="0"/>
        <v>-1095</v>
      </c>
      <c r="M4">
        <f t="shared" si="1"/>
        <v>783</v>
      </c>
    </row>
    <row r="5" spans="1:13" x14ac:dyDescent="0.35">
      <c r="A5">
        <v>1004</v>
      </c>
      <c r="B5" t="s">
        <v>12</v>
      </c>
      <c r="C5" t="s">
        <v>22</v>
      </c>
      <c r="D5">
        <v>45</v>
      </c>
      <c r="E5" t="s">
        <v>30</v>
      </c>
      <c r="F5" t="s">
        <v>34</v>
      </c>
      <c r="G5">
        <v>68000</v>
      </c>
      <c r="H5" s="3">
        <v>45526</v>
      </c>
      <c r="I5" s="3">
        <v>46621</v>
      </c>
      <c r="J5" s="4" t="str">
        <v>22/08/2024</v>
      </c>
      <c r="K5" s="4" t="str">
        <v>22/08/2027</v>
      </c>
      <c r="L5">
        <f t="shared" si="0"/>
        <v>-1095</v>
      </c>
      <c r="M5">
        <f t="shared" si="1"/>
        <v>782</v>
      </c>
    </row>
    <row r="6" spans="1:13" x14ac:dyDescent="0.35">
      <c r="A6">
        <v>1005</v>
      </c>
      <c r="B6" t="s">
        <v>13</v>
      </c>
      <c r="C6" t="s">
        <v>23</v>
      </c>
      <c r="D6">
        <v>38</v>
      </c>
      <c r="E6" t="s">
        <v>29</v>
      </c>
      <c r="F6" t="s">
        <v>35</v>
      </c>
      <c r="G6">
        <v>99000</v>
      </c>
      <c r="H6" s="3">
        <v>45527</v>
      </c>
      <c r="I6" s="3">
        <v>46622</v>
      </c>
      <c r="J6" s="4" t="str">
        <v>23/08/2024</v>
      </c>
      <c r="K6" s="4" t="str">
        <v>23/08/2027</v>
      </c>
      <c r="L6">
        <f t="shared" si="0"/>
        <v>-1095</v>
      </c>
      <c r="M6">
        <f t="shared" si="1"/>
        <v>782</v>
      </c>
    </row>
    <row r="7" spans="1:13" x14ac:dyDescent="0.35">
      <c r="A7">
        <v>1006</v>
      </c>
      <c r="B7" t="s">
        <v>14</v>
      </c>
      <c r="C7" t="s">
        <v>24</v>
      </c>
      <c r="D7">
        <v>29</v>
      </c>
      <c r="E7" t="s">
        <v>30</v>
      </c>
      <c r="F7" t="s">
        <v>36</v>
      </c>
      <c r="G7">
        <v>88000</v>
      </c>
      <c r="H7" s="3">
        <v>45528</v>
      </c>
      <c r="I7" s="3">
        <v>46623</v>
      </c>
      <c r="J7" s="4" t="str">
        <v>24/08/2024</v>
      </c>
      <c r="K7" s="4" t="str">
        <v>24/08/2027</v>
      </c>
      <c r="L7">
        <f t="shared" si="0"/>
        <v>-1095</v>
      </c>
      <c r="M7">
        <f t="shared" si="1"/>
        <v>782</v>
      </c>
    </row>
    <row r="8" spans="1:13" x14ac:dyDescent="0.35">
      <c r="A8">
        <v>1007</v>
      </c>
      <c r="B8" t="s">
        <v>15</v>
      </c>
      <c r="C8" t="s">
        <v>25</v>
      </c>
      <c r="D8">
        <v>31</v>
      </c>
      <c r="E8" t="s">
        <v>29</v>
      </c>
      <c r="F8" t="s">
        <v>37</v>
      </c>
      <c r="G8">
        <v>93000</v>
      </c>
      <c r="H8" s="3">
        <v>45529</v>
      </c>
      <c r="I8" s="3">
        <v>46624</v>
      </c>
      <c r="J8" s="4" t="str">
        <v>25/08/2024</v>
      </c>
      <c r="K8" s="4" t="str">
        <v>25/08/2027</v>
      </c>
      <c r="L8">
        <f t="shared" si="0"/>
        <v>-1095</v>
      </c>
      <c r="M8">
        <f t="shared" si="1"/>
        <v>783</v>
      </c>
    </row>
    <row r="9" spans="1:13" x14ac:dyDescent="0.35">
      <c r="A9">
        <v>1008</v>
      </c>
      <c r="B9" t="s">
        <v>16</v>
      </c>
      <c r="C9" t="s">
        <v>26</v>
      </c>
      <c r="D9">
        <v>40</v>
      </c>
      <c r="E9" t="s">
        <v>30</v>
      </c>
      <c r="F9" t="s">
        <v>38</v>
      </c>
      <c r="G9">
        <v>72000</v>
      </c>
      <c r="H9" s="3">
        <v>45530</v>
      </c>
      <c r="I9" s="3">
        <v>46625</v>
      </c>
      <c r="J9" s="4" t="str">
        <v>26/08/2024</v>
      </c>
      <c r="K9" s="4" t="str">
        <v>26/08/2027</v>
      </c>
      <c r="L9">
        <f t="shared" si="0"/>
        <v>-1095</v>
      </c>
      <c r="M9">
        <f t="shared" si="1"/>
        <v>784</v>
      </c>
    </row>
    <row r="10" spans="1:13" x14ac:dyDescent="0.35">
      <c r="A10">
        <v>1009</v>
      </c>
      <c r="B10" t="s">
        <v>17</v>
      </c>
      <c r="C10" t="s">
        <v>27</v>
      </c>
      <c r="D10">
        <v>26</v>
      </c>
      <c r="E10" t="s">
        <v>29</v>
      </c>
      <c r="F10" t="s">
        <v>39</v>
      </c>
      <c r="G10">
        <v>96000</v>
      </c>
      <c r="H10" s="3">
        <v>45531</v>
      </c>
      <c r="I10" s="3">
        <v>46626</v>
      </c>
      <c r="J10" s="4" t="str">
        <v>27/08/2024</v>
      </c>
      <c r="K10" s="4" t="str">
        <v>27/08/2027</v>
      </c>
      <c r="L10">
        <f t="shared" si="0"/>
        <v>-1095</v>
      </c>
      <c r="M10">
        <f t="shared" si="1"/>
        <v>784</v>
      </c>
    </row>
    <row r="11" spans="1:13" x14ac:dyDescent="0.35">
      <c r="A11">
        <v>1010</v>
      </c>
      <c r="B11" t="s">
        <v>18</v>
      </c>
      <c r="C11" t="s">
        <v>28</v>
      </c>
      <c r="D11">
        <v>37</v>
      </c>
      <c r="E11" t="s">
        <v>30</v>
      </c>
      <c r="F11" t="s">
        <v>40</v>
      </c>
      <c r="G11">
        <v>97000</v>
      </c>
      <c r="H11" s="3">
        <v>45532</v>
      </c>
      <c r="I11" s="3">
        <v>46627</v>
      </c>
      <c r="J11" s="4" t="str">
        <v>28/08/2024</v>
      </c>
      <c r="K11" s="4" t="str">
        <v>28/08/2027</v>
      </c>
      <c r="L11">
        <f t="shared" si="0"/>
        <v>-1095</v>
      </c>
      <c r="M11">
        <f t="shared" si="1"/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FF0E-47D1-4659-8ADD-0EF27766F46C}">
  <dimension ref="A1:O11"/>
  <sheetViews>
    <sheetView workbookViewId="0">
      <selection activeCell="E1" sqref="E1:Q12"/>
    </sheetView>
  </sheetViews>
  <sheetFormatPr defaultRowHeight="14.5" x14ac:dyDescent="0.35"/>
  <cols>
    <col min="1" max="1" width="11.90625" customWidth="1"/>
    <col min="2" max="2" width="26.1796875" customWidth="1"/>
  </cols>
  <sheetData>
    <row r="1" spans="1:15" x14ac:dyDescent="0.35">
      <c r="A1" t="s">
        <v>112</v>
      </c>
      <c r="B1" t="s">
        <v>48</v>
      </c>
      <c r="E1" s="1" t="s">
        <v>0</v>
      </c>
      <c r="F1" s="1" t="s">
        <v>1</v>
      </c>
      <c r="G1" s="1" t="s">
        <v>2</v>
      </c>
      <c r="H1" s="1" t="s">
        <v>107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2" t="s">
        <v>48</v>
      </c>
    </row>
    <row r="2" spans="1:15" x14ac:dyDescent="0.35">
      <c r="A2" t="s">
        <v>108</v>
      </c>
      <c r="B2" t="str" cm="1">
        <f t="array" ref="B2:B5">_xlfn.XLOOKUP(A2:A5,_xlfn.ANCHORARRAY( H2),O2:Q11)</f>
        <v>emmawilliams@example.com</v>
      </c>
      <c r="E2">
        <v>1001</v>
      </c>
      <c r="F2" t="s">
        <v>9</v>
      </c>
      <c r="G2" t="s">
        <v>19</v>
      </c>
      <c r="H2" t="str" cm="1">
        <f t="array" ref="H2:H11">CONCATENATE(F2:F11, " ", G2:G11)</f>
        <v>John Doe</v>
      </c>
      <c r="I2">
        <v>28</v>
      </c>
      <c r="J2" t="s">
        <v>29</v>
      </c>
      <c r="K2" t="s">
        <v>31</v>
      </c>
      <c r="L2">
        <v>75000</v>
      </c>
      <c r="M2" s="3">
        <v>45505</v>
      </c>
      <c r="N2" s="3">
        <v>46235</v>
      </c>
      <c r="O2" t="s">
        <v>97</v>
      </c>
    </row>
    <row r="3" spans="1:15" x14ac:dyDescent="0.35">
      <c r="A3" t="s">
        <v>109</v>
      </c>
      <c r="B3" t="str">
        <v>janesmith@example.com</v>
      </c>
      <c r="E3">
        <v>1002</v>
      </c>
      <c r="F3" t="s">
        <v>10</v>
      </c>
      <c r="G3" t="s">
        <v>20</v>
      </c>
      <c r="H3" t="str">
        <v>Jane Smith</v>
      </c>
      <c r="I3">
        <v>34</v>
      </c>
      <c r="J3" t="s">
        <v>30</v>
      </c>
      <c r="K3" t="s">
        <v>32</v>
      </c>
      <c r="L3">
        <v>85000</v>
      </c>
      <c r="M3" s="3">
        <v>45524</v>
      </c>
      <c r="N3" s="3">
        <v>46619</v>
      </c>
      <c r="O3" t="s">
        <v>98</v>
      </c>
    </row>
    <row r="4" spans="1:15" x14ac:dyDescent="0.35">
      <c r="A4" t="s">
        <v>110</v>
      </c>
      <c r="B4" t="str">
        <v>olivia.jones@example.com</v>
      </c>
      <c r="E4">
        <v>1003</v>
      </c>
      <c r="F4" t="s">
        <v>11</v>
      </c>
      <c r="G4" t="s">
        <v>21</v>
      </c>
      <c r="H4" t="str">
        <v>Mike Johnson</v>
      </c>
      <c r="I4">
        <v>25</v>
      </c>
      <c r="J4" t="s">
        <v>29</v>
      </c>
      <c r="K4" t="s">
        <v>33</v>
      </c>
      <c r="L4">
        <v>92000</v>
      </c>
      <c r="M4" s="3">
        <v>45525</v>
      </c>
      <c r="N4" s="3">
        <v>46620</v>
      </c>
      <c r="O4" t="s">
        <v>99</v>
      </c>
    </row>
    <row r="5" spans="1:15" x14ac:dyDescent="0.35">
      <c r="A5" t="s">
        <v>111</v>
      </c>
      <c r="B5" t="str">
        <v>isabellamiller@example.com</v>
      </c>
      <c r="E5">
        <v>1004</v>
      </c>
      <c r="F5" t="s">
        <v>12</v>
      </c>
      <c r="G5" t="s">
        <v>22</v>
      </c>
      <c r="H5" t="str">
        <v>Emma Williams</v>
      </c>
      <c r="I5">
        <v>45</v>
      </c>
      <c r="J5" t="s">
        <v>30</v>
      </c>
      <c r="K5" t="s">
        <v>34</v>
      </c>
      <c r="L5">
        <v>68000</v>
      </c>
      <c r="M5" s="3">
        <v>45526</v>
      </c>
      <c r="N5" s="3">
        <v>46621</v>
      </c>
      <c r="O5" t="s">
        <v>100</v>
      </c>
    </row>
    <row r="6" spans="1:15" x14ac:dyDescent="0.35">
      <c r="E6">
        <v>1005</v>
      </c>
      <c r="F6" t="s">
        <v>13</v>
      </c>
      <c r="G6" t="s">
        <v>23</v>
      </c>
      <c r="H6" t="str">
        <v>Chris Brown</v>
      </c>
      <c r="I6">
        <v>38</v>
      </c>
      <c r="J6" t="s">
        <v>29</v>
      </c>
      <c r="K6" t="s">
        <v>35</v>
      </c>
      <c r="L6">
        <v>99000</v>
      </c>
      <c r="M6" s="3">
        <v>45527</v>
      </c>
      <c r="N6" s="3">
        <v>46622</v>
      </c>
      <c r="O6" t="s">
        <v>101</v>
      </c>
    </row>
    <row r="7" spans="1:15" x14ac:dyDescent="0.35">
      <c r="E7">
        <v>1006</v>
      </c>
      <c r="F7" t="s">
        <v>14</v>
      </c>
      <c r="G7" t="s">
        <v>24</v>
      </c>
      <c r="H7" t="str">
        <v>Olivia Jones</v>
      </c>
      <c r="I7">
        <v>29</v>
      </c>
      <c r="J7" t="s">
        <v>30</v>
      </c>
      <c r="K7" t="s">
        <v>36</v>
      </c>
      <c r="L7">
        <v>88000</v>
      </c>
      <c r="M7" s="3">
        <v>45528</v>
      </c>
      <c r="N7" s="3">
        <v>46623</v>
      </c>
      <c r="O7" t="s">
        <v>102</v>
      </c>
    </row>
    <row r="8" spans="1:15" x14ac:dyDescent="0.35">
      <c r="E8">
        <v>1007</v>
      </c>
      <c r="F8" t="s">
        <v>15</v>
      </c>
      <c r="G8" t="s">
        <v>25</v>
      </c>
      <c r="H8" t="str">
        <v>James Davis</v>
      </c>
      <c r="I8">
        <v>31</v>
      </c>
      <c r="J8" t="s">
        <v>29</v>
      </c>
      <c r="K8" t="s">
        <v>37</v>
      </c>
      <c r="L8">
        <v>93000</v>
      </c>
      <c r="M8" s="3">
        <v>45529</v>
      </c>
      <c r="N8" s="3">
        <v>46624</v>
      </c>
      <c r="O8" t="s">
        <v>103</v>
      </c>
    </row>
    <row r="9" spans="1:15" x14ac:dyDescent="0.35">
      <c r="E9">
        <v>1008</v>
      </c>
      <c r="F9" t="s">
        <v>16</v>
      </c>
      <c r="G9" t="s">
        <v>26</v>
      </c>
      <c r="H9" t="str">
        <v>Sophia Garcia</v>
      </c>
      <c r="I9">
        <v>40</v>
      </c>
      <c r="J9" t="s">
        <v>30</v>
      </c>
      <c r="K9" t="s">
        <v>38</v>
      </c>
      <c r="L9">
        <v>72000</v>
      </c>
      <c r="M9" s="3">
        <v>45530</v>
      </c>
      <c r="N9" s="3">
        <v>46625</v>
      </c>
      <c r="O9" t="s">
        <v>104</v>
      </c>
    </row>
    <row r="10" spans="1:15" x14ac:dyDescent="0.35">
      <c r="E10">
        <v>1009</v>
      </c>
      <c r="F10" t="s">
        <v>17</v>
      </c>
      <c r="G10" t="s">
        <v>27</v>
      </c>
      <c r="H10" t="str">
        <v>Liam Martinez</v>
      </c>
      <c r="I10">
        <v>26</v>
      </c>
      <c r="J10" t="s">
        <v>29</v>
      </c>
      <c r="K10" t="s">
        <v>39</v>
      </c>
      <c r="L10">
        <v>96000</v>
      </c>
      <c r="M10" s="3">
        <v>45531</v>
      </c>
      <c r="N10" s="3">
        <v>46626</v>
      </c>
      <c r="O10" t="s">
        <v>105</v>
      </c>
    </row>
    <row r="11" spans="1:15" x14ac:dyDescent="0.35">
      <c r="E11">
        <v>1010</v>
      </c>
      <c r="F11" t="s">
        <v>18</v>
      </c>
      <c r="G11" t="s">
        <v>28</v>
      </c>
      <c r="H11" t="str">
        <v>Isabella Miller</v>
      </c>
      <c r="I11">
        <v>37</v>
      </c>
      <c r="J11" t="s">
        <v>30</v>
      </c>
      <c r="K11" t="s">
        <v>40</v>
      </c>
      <c r="L11">
        <v>97000</v>
      </c>
      <c r="M11" s="3">
        <v>45532</v>
      </c>
      <c r="N11" s="3">
        <v>46627</v>
      </c>
      <c r="O11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ED66-0DAF-42D0-867A-133804CE04B8}">
  <dimension ref="A1:P11"/>
  <sheetViews>
    <sheetView workbookViewId="0">
      <selection activeCell="A2" sqref="A2:A5"/>
    </sheetView>
  </sheetViews>
  <sheetFormatPr defaultRowHeight="14.5" x14ac:dyDescent="0.35"/>
  <cols>
    <col min="3" max="3" width="30.453125" customWidth="1"/>
    <col min="4" max="4" width="27.54296875" customWidth="1"/>
    <col min="8" max="9" width="13.453125" customWidth="1"/>
    <col min="14" max="14" width="8.7265625" customWidth="1"/>
    <col min="15" max="15" width="12.453125" customWidth="1"/>
    <col min="16" max="16" width="14.453125" customWidth="1"/>
    <col min="17" max="17" width="14.54296875" customWidth="1"/>
  </cols>
  <sheetData>
    <row r="1" spans="1:16" x14ac:dyDescent="0.35">
      <c r="A1" t="s">
        <v>112</v>
      </c>
      <c r="C1" t="s">
        <v>8</v>
      </c>
      <c r="D1" t="s">
        <v>48</v>
      </c>
      <c r="F1" s="1" t="s">
        <v>0</v>
      </c>
      <c r="G1" s="1" t="s">
        <v>1</v>
      </c>
      <c r="H1" s="1" t="s">
        <v>2</v>
      </c>
      <c r="I1" s="1" t="s">
        <v>107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48</v>
      </c>
    </row>
    <row r="2" spans="1:16" x14ac:dyDescent="0.35">
      <c r="A2" t="s">
        <v>108</v>
      </c>
      <c r="C2" s="3" cm="1">
        <f t="array" ref="C2:E2">_xlfn.XLOOKUP(A2,_xlfn.ANCHORARRAY(I2),O2:Q11)</f>
        <v>46621</v>
      </c>
      <c r="D2" t="str">
        <v>emmawilliams@example.com</v>
      </c>
      <c r="E2">
        <v>0</v>
      </c>
      <c r="F2">
        <v>1001</v>
      </c>
      <c r="G2" t="s">
        <v>9</v>
      </c>
      <c r="H2" t="s">
        <v>19</v>
      </c>
      <c r="I2" t="str" cm="1">
        <f t="array" ref="I2:I11">CONCATENATE(G2:G11, " ", H2:H11)</f>
        <v>John Doe</v>
      </c>
      <c r="J2">
        <v>28</v>
      </c>
      <c r="K2" t="s">
        <v>29</v>
      </c>
      <c r="L2" t="s">
        <v>31</v>
      </c>
      <c r="M2">
        <v>75000</v>
      </c>
      <c r="N2" s="3">
        <v>45505</v>
      </c>
      <c r="O2" s="3">
        <v>46235</v>
      </c>
      <c r="P2" t="s">
        <v>97</v>
      </c>
    </row>
    <row r="3" spans="1:16" x14ac:dyDescent="0.35">
      <c r="A3" t="s">
        <v>109</v>
      </c>
      <c r="C3" s="3" cm="1">
        <f t="array" ref="C3:E3">_xlfn.XLOOKUP(A3,_xlfn.ANCHORARRAY(I2),O2:Q11)</f>
        <v>46619</v>
      </c>
      <c r="D3" t="str">
        <v>janesmith@example.com</v>
      </c>
      <c r="E3">
        <v>0</v>
      </c>
      <c r="F3">
        <v>1002</v>
      </c>
      <c r="G3" t="s">
        <v>10</v>
      </c>
      <c r="H3" t="s">
        <v>20</v>
      </c>
      <c r="I3" t="str">
        <v>Jane Smith</v>
      </c>
      <c r="J3">
        <v>34</v>
      </c>
      <c r="K3" t="s">
        <v>30</v>
      </c>
      <c r="L3" t="s">
        <v>32</v>
      </c>
      <c r="M3">
        <v>85000</v>
      </c>
      <c r="N3" s="3">
        <v>45524</v>
      </c>
      <c r="O3" s="3">
        <v>46619</v>
      </c>
      <c r="P3" t="s">
        <v>98</v>
      </c>
    </row>
    <row r="4" spans="1:16" x14ac:dyDescent="0.35">
      <c r="A4" t="s">
        <v>110</v>
      </c>
      <c r="F4">
        <v>1003</v>
      </c>
      <c r="G4" t="s">
        <v>11</v>
      </c>
      <c r="H4" t="s">
        <v>21</v>
      </c>
      <c r="I4" t="str">
        <v>Mike Johnson</v>
      </c>
      <c r="J4">
        <v>25</v>
      </c>
      <c r="K4" t="s">
        <v>29</v>
      </c>
      <c r="L4" t="s">
        <v>33</v>
      </c>
      <c r="M4">
        <v>92000</v>
      </c>
      <c r="N4" s="3">
        <v>45525</v>
      </c>
      <c r="O4" s="3">
        <v>46620</v>
      </c>
      <c r="P4" t="s">
        <v>99</v>
      </c>
    </row>
    <row r="5" spans="1:16" x14ac:dyDescent="0.35">
      <c r="A5" t="s">
        <v>111</v>
      </c>
      <c r="F5">
        <v>1004</v>
      </c>
      <c r="G5" t="s">
        <v>12</v>
      </c>
      <c r="H5" t="s">
        <v>22</v>
      </c>
      <c r="I5" t="str">
        <v>Emma Williams</v>
      </c>
      <c r="J5">
        <v>45</v>
      </c>
      <c r="K5" t="s">
        <v>30</v>
      </c>
      <c r="L5" t="s">
        <v>34</v>
      </c>
      <c r="M5">
        <v>68000</v>
      </c>
      <c r="N5" s="3">
        <v>45526</v>
      </c>
      <c r="O5" s="3">
        <v>46621</v>
      </c>
      <c r="P5" t="s">
        <v>100</v>
      </c>
    </row>
    <row r="6" spans="1:16" x14ac:dyDescent="0.35">
      <c r="F6">
        <v>1005</v>
      </c>
      <c r="G6" t="s">
        <v>13</v>
      </c>
      <c r="H6" t="s">
        <v>23</v>
      </c>
      <c r="I6" t="str">
        <v>Chris Brown</v>
      </c>
      <c r="J6">
        <v>38</v>
      </c>
      <c r="K6" t="s">
        <v>29</v>
      </c>
      <c r="L6" t="s">
        <v>35</v>
      </c>
      <c r="M6">
        <v>99000</v>
      </c>
      <c r="N6" s="3">
        <v>45527</v>
      </c>
      <c r="O6" s="3">
        <v>46622</v>
      </c>
      <c r="P6" t="s">
        <v>101</v>
      </c>
    </row>
    <row r="7" spans="1:16" x14ac:dyDescent="0.35">
      <c r="F7">
        <v>1006</v>
      </c>
      <c r="G7" t="s">
        <v>14</v>
      </c>
      <c r="H7" t="s">
        <v>24</v>
      </c>
      <c r="I7" t="str">
        <v>Olivia Jones</v>
      </c>
      <c r="J7">
        <v>29</v>
      </c>
      <c r="K7" t="s">
        <v>30</v>
      </c>
      <c r="L7" t="s">
        <v>36</v>
      </c>
      <c r="M7">
        <v>88000</v>
      </c>
      <c r="N7" s="3">
        <v>45528</v>
      </c>
      <c r="O7" s="3">
        <v>46623</v>
      </c>
      <c r="P7" t="s">
        <v>102</v>
      </c>
    </row>
    <row r="8" spans="1:16" x14ac:dyDescent="0.35">
      <c r="F8">
        <v>1007</v>
      </c>
      <c r="G8" t="s">
        <v>15</v>
      </c>
      <c r="H8" t="s">
        <v>25</v>
      </c>
      <c r="I8" t="str">
        <v>James Davis</v>
      </c>
      <c r="J8">
        <v>31</v>
      </c>
      <c r="K8" t="s">
        <v>29</v>
      </c>
      <c r="L8" t="s">
        <v>37</v>
      </c>
      <c r="M8">
        <v>93000</v>
      </c>
      <c r="N8" s="3">
        <v>45529</v>
      </c>
      <c r="O8" s="3">
        <v>46624</v>
      </c>
      <c r="P8" t="s">
        <v>103</v>
      </c>
    </row>
    <row r="9" spans="1:16" x14ac:dyDescent="0.35">
      <c r="F9">
        <v>1008</v>
      </c>
      <c r="G9" t="s">
        <v>16</v>
      </c>
      <c r="H9" t="s">
        <v>26</v>
      </c>
      <c r="I9" t="str">
        <v>Sophia Garcia</v>
      </c>
      <c r="J9">
        <v>40</v>
      </c>
      <c r="K9" t="s">
        <v>30</v>
      </c>
      <c r="L9" t="s">
        <v>38</v>
      </c>
      <c r="M9">
        <v>72000</v>
      </c>
      <c r="N9" s="3">
        <v>45530</v>
      </c>
      <c r="O9" s="3">
        <v>46625</v>
      </c>
      <c r="P9" t="s">
        <v>104</v>
      </c>
    </row>
    <row r="10" spans="1:16" x14ac:dyDescent="0.35">
      <c r="F10">
        <v>1009</v>
      </c>
      <c r="G10" t="s">
        <v>17</v>
      </c>
      <c r="H10" t="s">
        <v>27</v>
      </c>
      <c r="I10" t="str">
        <v>Liam Martinez</v>
      </c>
      <c r="J10">
        <v>26</v>
      </c>
      <c r="K10" t="s">
        <v>29</v>
      </c>
      <c r="L10" t="s">
        <v>39</v>
      </c>
      <c r="M10">
        <v>96000</v>
      </c>
      <c r="N10" s="3">
        <v>45531</v>
      </c>
      <c r="O10" s="3">
        <v>46626</v>
      </c>
      <c r="P10" t="s">
        <v>105</v>
      </c>
    </row>
    <row r="11" spans="1:16" x14ac:dyDescent="0.35">
      <c r="F11">
        <v>1010</v>
      </c>
      <c r="G11" t="s">
        <v>18</v>
      </c>
      <c r="H11" t="s">
        <v>28</v>
      </c>
      <c r="I11" t="str">
        <v>Isabella Miller</v>
      </c>
      <c r="J11">
        <v>37</v>
      </c>
      <c r="K11" t="s">
        <v>30</v>
      </c>
      <c r="L11" t="s">
        <v>40</v>
      </c>
      <c r="M11">
        <v>97000</v>
      </c>
      <c r="N11" s="3">
        <v>45532</v>
      </c>
      <c r="O11" s="3">
        <v>46627</v>
      </c>
      <c r="P11" t="s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205C-16AC-4347-A85A-6CFAB8CDE92D}">
  <dimension ref="A1:O11"/>
  <sheetViews>
    <sheetView topLeftCell="D1" workbookViewId="0">
      <selection activeCell="Q18" sqref="Q18"/>
    </sheetView>
  </sheetViews>
  <sheetFormatPr defaultRowHeight="14.5" x14ac:dyDescent="0.35"/>
  <cols>
    <col min="1" max="1" width="14.08984375" customWidth="1"/>
    <col min="2" max="2" width="23" customWidth="1"/>
  </cols>
  <sheetData>
    <row r="1" spans="1:15" x14ac:dyDescent="0.35">
      <c r="A1" t="s">
        <v>119</v>
      </c>
      <c r="B1" t="s">
        <v>48</v>
      </c>
      <c r="E1" s="1" t="s">
        <v>0</v>
      </c>
      <c r="F1" s="1" t="s">
        <v>1</v>
      </c>
      <c r="G1" s="1" t="s">
        <v>2</v>
      </c>
      <c r="H1" s="1" t="s">
        <v>107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2" t="s">
        <v>48</v>
      </c>
    </row>
    <row r="2" spans="1:15" x14ac:dyDescent="0.35">
      <c r="A2" t="s">
        <v>120</v>
      </c>
      <c r="B2" t="str" cm="1">
        <f t="array" ref="B2">_xlfn.XLOOKUP(A2,_xlfn.ANCHORARRAY( H2),O2:Q11, "Not Found")</f>
        <v>Not Found</v>
      </c>
      <c r="E2">
        <v>1001</v>
      </c>
      <c r="F2" t="s">
        <v>9</v>
      </c>
      <c r="G2" t="s">
        <v>19</v>
      </c>
      <c r="H2" t="str" cm="1">
        <f t="array" ref="H2:H11">CONCATENATE(F2:F11, " ", G2:G11)</f>
        <v>John Doe</v>
      </c>
      <c r="I2">
        <v>28</v>
      </c>
      <c r="J2" t="s">
        <v>29</v>
      </c>
      <c r="K2" t="s">
        <v>31</v>
      </c>
      <c r="L2">
        <v>75000</v>
      </c>
      <c r="M2" s="3">
        <v>45505</v>
      </c>
      <c r="N2" s="3">
        <v>46235</v>
      </c>
      <c r="O2" t="s">
        <v>97</v>
      </c>
    </row>
    <row r="3" spans="1:15" x14ac:dyDescent="0.35">
      <c r="A3" t="s">
        <v>121</v>
      </c>
      <c r="B3" t="str" cm="1">
        <f t="array" ref="B3:D3">_xlfn.XLOOKUP("*"&amp;A3,_xlfn.ANCHORARRAY( H2),O2:Q11, "Not Found",2)</f>
        <v>janesmith@example.com</v>
      </c>
      <c r="C3">
        <v>0</v>
      </c>
      <c r="D3">
        <v>0</v>
      </c>
      <c r="E3">
        <v>1002</v>
      </c>
      <c r="F3" t="s">
        <v>10</v>
      </c>
      <c r="G3" t="s">
        <v>20</v>
      </c>
      <c r="H3" t="str">
        <v>Jane Smith</v>
      </c>
      <c r="I3">
        <v>34</v>
      </c>
      <c r="J3" t="s">
        <v>30</v>
      </c>
      <c r="K3" t="s">
        <v>32</v>
      </c>
      <c r="L3">
        <v>85000</v>
      </c>
      <c r="M3" s="3">
        <v>45524</v>
      </c>
      <c r="N3" s="3">
        <v>46619</v>
      </c>
      <c r="O3" t="s">
        <v>98</v>
      </c>
    </row>
    <row r="4" spans="1:15" x14ac:dyDescent="0.35">
      <c r="A4" t="s">
        <v>110</v>
      </c>
      <c r="E4">
        <v>1003</v>
      </c>
      <c r="F4" t="s">
        <v>11</v>
      </c>
      <c r="G4" t="s">
        <v>21</v>
      </c>
      <c r="H4" t="str">
        <v>Mike Johnson</v>
      </c>
      <c r="I4">
        <v>25</v>
      </c>
      <c r="J4" t="s">
        <v>29</v>
      </c>
      <c r="K4" t="s">
        <v>33</v>
      </c>
      <c r="L4">
        <v>92000</v>
      </c>
      <c r="M4" s="3">
        <v>45525</v>
      </c>
      <c r="N4" s="3">
        <v>46620</v>
      </c>
      <c r="O4" t="s">
        <v>99</v>
      </c>
    </row>
    <row r="5" spans="1:15" x14ac:dyDescent="0.35">
      <c r="A5" t="s">
        <v>111</v>
      </c>
      <c r="E5">
        <v>1004</v>
      </c>
      <c r="F5" t="s">
        <v>12</v>
      </c>
      <c r="G5" t="s">
        <v>22</v>
      </c>
      <c r="H5" t="str">
        <v>Emma Williams</v>
      </c>
      <c r="I5">
        <v>45</v>
      </c>
      <c r="J5" t="s">
        <v>30</v>
      </c>
      <c r="K5" t="s">
        <v>34</v>
      </c>
      <c r="L5">
        <v>68000</v>
      </c>
      <c r="M5" s="3">
        <v>45526</v>
      </c>
      <c r="N5" s="3">
        <v>46621</v>
      </c>
      <c r="O5" t="s">
        <v>100</v>
      </c>
    </row>
    <row r="6" spans="1:15" x14ac:dyDescent="0.35">
      <c r="E6">
        <v>1005</v>
      </c>
      <c r="F6" t="s">
        <v>13</v>
      </c>
      <c r="G6" t="s">
        <v>23</v>
      </c>
      <c r="H6" t="str">
        <v>Chris Brown</v>
      </c>
      <c r="I6">
        <v>38</v>
      </c>
      <c r="J6" t="s">
        <v>29</v>
      </c>
      <c r="K6" t="s">
        <v>35</v>
      </c>
      <c r="L6">
        <v>99000</v>
      </c>
      <c r="M6" s="3">
        <v>45527</v>
      </c>
      <c r="N6" s="3">
        <v>46622</v>
      </c>
      <c r="O6" t="s">
        <v>101</v>
      </c>
    </row>
    <row r="7" spans="1:15" x14ac:dyDescent="0.35">
      <c r="E7">
        <v>1006</v>
      </c>
      <c r="F7" t="s">
        <v>14</v>
      </c>
      <c r="G7" t="s">
        <v>24</v>
      </c>
      <c r="H7" t="str">
        <v>Olivia Jones</v>
      </c>
      <c r="I7">
        <v>29</v>
      </c>
      <c r="J7" t="s">
        <v>30</v>
      </c>
      <c r="K7" t="s">
        <v>36</v>
      </c>
      <c r="L7">
        <v>88000</v>
      </c>
      <c r="M7" s="3">
        <v>45528</v>
      </c>
      <c r="N7" s="3">
        <v>46623</v>
      </c>
      <c r="O7" t="s">
        <v>102</v>
      </c>
    </row>
    <row r="8" spans="1:15" x14ac:dyDescent="0.35">
      <c r="E8">
        <v>1007</v>
      </c>
      <c r="F8" t="s">
        <v>15</v>
      </c>
      <c r="G8" t="s">
        <v>25</v>
      </c>
      <c r="H8" t="str">
        <v>James Davis</v>
      </c>
      <c r="I8">
        <v>31</v>
      </c>
      <c r="J8" t="s">
        <v>29</v>
      </c>
      <c r="K8" t="s">
        <v>37</v>
      </c>
      <c r="L8">
        <v>93000</v>
      </c>
      <c r="M8" s="3">
        <v>45529</v>
      </c>
      <c r="N8" s="3">
        <v>46624</v>
      </c>
      <c r="O8" t="s">
        <v>103</v>
      </c>
    </row>
    <row r="9" spans="1:15" x14ac:dyDescent="0.35">
      <c r="E9">
        <v>1008</v>
      </c>
      <c r="F9" t="s">
        <v>16</v>
      </c>
      <c r="G9" t="s">
        <v>26</v>
      </c>
      <c r="H9" t="str">
        <v>Sophia Garcia</v>
      </c>
      <c r="I9">
        <v>40</v>
      </c>
      <c r="J9" t="s">
        <v>30</v>
      </c>
      <c r="K9" t="s">
        <v>38</v>
      </c>
      <c r="L9">
        <v>72000</v>
      </c>
      <c r="M9" s="3">
        <v>45530</v>
      </c>
      <c r="N9" s="3">
        <v>46625</v>
      </c>
      <c r="O9" t="s">
        <v>104</v>
      </c>
    </row>
    <row r="10" spans="1:15" x14ac:dyDescent="0.35">
      <c r="E10">
        <v>1009</v>
      </c>
      <c r="F10" t="s">
        <v>17</v>
      </c>
      <c r="G10" t="s">
        <v>27</v>
      </c>
      <c r="H10" t="str">
        <v>Liam Martinez</v>
      </c>
      <c r="I10">
        <v>26</v>
      </c>
      <c r="J10" t="s">
        <v>29</v>
      </c>
      <c r="K10" t="s">
        <v>39</v>
      </c>
      <c r="L10">
        <v>96000</v>
      </c>
      <c r="M10" s="3">
        <v>45531</v>
      </c>
      <c r="N10" s="3">
        <v>46626</v>
      </c>
      <c r="O10" t="s">
        <v>105</v>
      </c>
    </row>
    <row r="11" spans="1:15" x14ac:dyDescent="0.35">
      <c r="E11">
        <v>1010</v>
      </c>
      <c r="F11" t="s">
        <v>18</v>
      </c>
      <c r="G11" t="s">
        <v>28</v>
      </c>
      <c r="H11" t="str">
        <v>Isabella Miller</v>
      </c>
      <c r="I11">
        <v>37</v>
      </c>
      <c r="J11" t="s">
        <v>30</v>
      </c>
      <c r="K11" t="s">
        <v>40</v>
      </c>
      <c r="L11">
        <v>97000</v>
      </c>
      <c r="M11" s="3">
        <v>45532</v>
      </c>
      <c r="N11" s="3">
        <v>46627</v>
      </c>
      <c r="O11" t="s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77E7-1C9E-4278-9B08-1E8ED3D757E6}">
  <dimension ref="A1:P11"/>
  <sheetViews>
    <sheetView workbookViewId="0">
      <selection activeCell="P1" sqref="P1:R11"/>
    </sheetView>
  </sheetViews>
  <sheetFormatPr defaultRowHeight="14.5" x14ac:dyDescent="0.35"/>
  <cols>
    <col min="1" max="1" width="10.453125" bestFit="1" customWidth="1"/>
    <col min="14" max="14" width="12.26953125" customWidth="1"/>
    <col min="15" max="15" width="12.1796875" customWidth="1"/>
  </cols>
  <sheetData>
    <row r="1" spans="1:16" x14ac:dyDescent="0.35">
      <c r="A1" t="s">
        <v>122</v>
      </c>
      <c r="B1" t="s">
        <v>123</v>
      </c>
      <c r="F1" s="1" t="s">
        <v>0</v>
      </c>
      <c r="G1" s="1" t="s">
        <v>1</v>
      </c>
      <c r="H1" s="1" t="s">
        <v>2</v>
      </c>
      <c r="I1" s="1" t="s">
        <v>107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48</v>
      </c>
    </row>
    <row r="2" spans="1:16" x14ac:dyDescent="0.35">
      <c r="A2" s="3">
        <v>37834</v>
      </c>
      <c r="B2" t="str" cm="1">
        <f t="array" ref="B2">_xlfn.XLOOKUP(A2, N2:N11,_xlfn.ANCHORARRAY(I2),,1)</f>
        <v>John Doe</v>
      </c>
      <c r="F2">
        <v>1001</v>
      </c>
      <c r="G2" t="s">
        <v>9</v>
      </c>
      <c r="H2" t="s">
        <v>19</v>
      </c>
      <c r="I2" t="str" cm="1">
        <f t="array" ref="I2:I11">CONCATENATE(G2:G11, " ", H2:H11)</f>
        <v>John Doe</v>
      </c>
      <c r="J2">
        <v>28</v>
      </c>
      <c r="K2" t="s">
        <v>29</v>
      </c>
      <c r="L2" t="s">
        <v>31</v>
      </c>
      <c r="M2">
        <v>75000</v>
      </c>
      <c r="N2" s="3">
        <v>45505</v>
      </c>
      <c r="O2" s="3">
        <v>46235</v>
      </c>
      <c r="P2" t="s">
        <v>97</v>
      </c>
    </row>
    <row r="3" spans="1:16" x14ac:dyDescent="0.35">
      <c r="A3" s="3">
        <v>45527</v>
      </c>
      <c r="B3" t="str" cm="1">
        <f t="array" ref="B3">_xlfn.XLOOKUP(A3,N2:N11,_xlfn.ANCHORARRAY(I2),,,-1)</f>
        <v>Chris Brown</v>
      </c>
      <c r="F3">
        <v>1002</v>
      </c>
      <c r="G3" t="s">
        <v>10</v>
      </c>
      <c r="H3" t="s">
        <v>20</v>
      </c>
      <c r="I3" t="str">
        <v>Jane Smith</v>
      </c>
      <c r="J3">
        <v>34</v>
      </c>
      <c r="K3" t="s">
        <v>30</v>
      </c>
      <c r="L3" t="s">
        <v>32</v>
      </c>
      <c r="M3">
        <v>85000</v>
      </c>
      <c r="N3" s="3">
        <v>45524</v>
      </c>
      <c r="O3" s="3">
        <v>46619</v>
      </c>
      <c r="P3" t="s">
        <v>98</v>
      </c>
    </row>
    <row r="4" spans="1:16" x14ac:dyDescent="0.35">
      <c r="F4">
        <v>1003</v>
      </c>
      <c r="G4" t="s">
        <v>11</v>
      </c>
      <c r="H4" t="s">
        <v>21</v>
      </c>
      <c r="I4" t="str">
        <v>Mike Johnson</v>
      </c>
      <c r="J4">
        <v>25</v>
      </c>
      <c r="K4" t="s">
        <v>29</v>
      </c>
      <c r="L4" t="s">
        <v>33</v>
      </c>
      <c r="M4">
        <v>92000</v>
      </c>
      <c r="N4" s="3">
        <v>45525</v>
      </c>
      <c r="O4" s="3">
        <v>46620</v>
      </c>
      <c r="P4" t="s">
        <v>99</v>
      </c>
    </row>
    <row r="5" spans="1:16" x14ac:dyDescent="0.35">
      <c r="F5">
        <v>1004</v>
      </c>
      <c r="G5" t="s">
        <v>12</v>
      </c>
      <c r="H5" t="s">
        <v>22</v>
      </c>
      <c r="I5" t="str">
        <v>Emma Williams</v>
      </c>
      <c r="J5">
        <v>45</v>
      </c>
      <c r="K5" t="s">
        <v>30</v>
      </c>
      <c r="L5" t="s">
        <v>34</v>
      </c>
      <c r="M5">
        <v>68000</v>
      </c>
      <c r="N5" s="3">
        <v>45526</v>
      </c>
      <c r="O5" s="3">
        <v>46621</v>
      </c>
      <c r="P5" t="s">
        <v>100</v>
      </c>
    </row>
    <row r="6" spans="1:16" x14ac:dyDescent="0.35">
      <c r="F6">
        <v>1005</v>
      </c>
      <c r="G6" t="s">
        <v>13</v>
      </c>
      <c r="H6" t="s">
        <v>23</v>
      </c>
      <c r="I6" t="str">
        <v>Chris Brown</v>
      </c>
      <c r="J6">
        <v>38</v>
      </c>
      <c r="K6" t="s">
        <v>29</v>
      </c>
      <c r="L6" t="s">
        <v>35</v>
      </c>
      <c r="M6">
        <v>99000</v>
      </c>
      <c r="N6" s="3">
        <v>45527</v>
      </c>
      <c r="O6" s="3">
        <v>46622</v>
      </c>
      <c r="P6" t="s">
        <v>101</v>
      </c>
    </row>
    <row r="7" spans="1:16" x14ac:dyDescent="0.35">
      <c r="F7">
        <v>1006</v>
      </c>
      <c r="G7" t="s">
        <v>14</v>
      </c>
      <c r="H7" t="s">
        <v>24</v>
      </c>
      <c r="I7" t="str">
        <v>Olivia Jones</v>
      </c>
      <c r="J7">
        <v>29</v>
      </c>
      <c r="K7" t="s">
        <v>30</v>
      </c>
      <c r="L7" t="s">
        <v>36</v>
      </c>
      <c r="M7">
        <v>88000</v>
      </c>
      <c r="N7" s="3">
        <v>45528</v>
      </c>
      <c r="O7" s="3">
        <v>46623</v>
      </c>
      <c r="P7" t="s">
        <v>102</v>
      </c>
    </row>
    <row r="8" spans="1:16" x14ac:dyDescent="0.35">
      <c r="F8">
        <v>1007</v>
      </c>
      <c r="G8" t="s">
        <v>15</v>
      </c>
      <c r="H8" t="s">
        <v>25</v>
      </c>
      <c r="I8" t="str">
        <v>James Davis</v>
      </c>
      <c r="J8">
        <v>31</v>
      </c>
      <c r="K8" t="s">
        <v>29</v>
      </c>
      <c r="L8" t="s">
        <v>37</v>
      </c>
      <c r="M8">
        <v>93000</v>
      </c>
      <c r="N8" s="3">
        <v>45529</v>
      </c>
      <c r="O8" s="3">
        <v>46624</v>
      </c>
      <c r="P8" t="s">
        <v>103</v>
      </c>
    </row>
    <row r="9" spans="1:16" x14ac:dyDescent="0.35">
      <c r="F9">
        <v>1008</v>
      </c>
      <c r="G9" t="s">
        <v>16</v>
      </c>
      <c r="H9" t="s">
        <v>26</v>
      </c>
      <c r="I9" t="str">
        <v>Sophia Garcia</v>
      </c>
      <c r="J9">
        <v>40</v>
      </c>
      <c r="K9" t="s">
        <v>30</v>
      </c>
      <c r="L9" t="s">
        <v>38</v>
      </c>
      <c r="M9">
        <v>72000</v>
      </c>
      <c r="N9" s="3">
        <v>45530</v>
      </c>
      <c r="O9" s="3">
        <v>46625</v>
      </c>
      <c r="P9" t="s">
        <v>104</v>
      </c>
    </row>
    <row r="10" spans="1:16" x14ac:dyDescent="0.35">
      <c r="F10">
        <v>1009</v>
      </c>
      <c r="G10" t="s">
        <v>17</v>
      </c>
      <c r="H10" t="s">
        <v>27</v>
      </c>
      <c r="I10" t="str">
        <v>Liam Martinez</v>
      </c>
      <c r="J10">
        <v>26</v>
      </c>
      <c r="K10" t="s">
        <v>29</v>
      </c>
      <c r="L10" t="s">
        <v>39</v>
      </c>
      <c r="M10">
        <v>96000</v>
      </c>
      <c r="N10" s="3">
        <v>45531</v>
      </c>
      <c r="O10" s="3">
        <v>46626</v>
      </c>
      <c r="P10" t="s">
        <v>105</v>
      </c>
    </row>
    <row r="11" spans="1:16" x14ac:dyDescent="0.35">
      <c r="F11">
        <v>1010</v>
      </c>
      <c r="G11" t="s">
        <v>18</v>
      </c>
      <c r="H11" t="s">
        <v>28</v>
      </c>
      <c r="I11" t="str">
        <v>Isabella Miller</v>
      </c>
      <c r="J11">
        <v>37</v>
      </c>
      <c r="K11" t="s">
        <v>30</v>
      </c>
      <c r="L11" t="s">
        <v>40</v>
      </c>
      <c r="M11">
        <v>97000</v>
      </c>
      <c r="N11" s="3">
        <v>45532</v>
      </c>
      <c r="O11" s="3">
        <v>46627</v>
      </c>
      <c r="P11" t="s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8DE1-6268-4194-8B8F-27125540DFD6}">
  <dimension ref="A1:P4"/>
  <sheetViews>
    <sheetView workbookViewId="0">
      <selection activeCell="P10" sqref="P10"/>
    </sheetView>
  </sheetViews>
  <sheetFormatPr defaultRowHeight="14.5" x14ac:dyDescent="0.35"/>
  <cols>
    <col min="1" max="1" width="12.54296875" customWidth="1"/>
  </cols>
  <sheetData>
    <row r="1" spans="1:16" x14ac:dyDescent="0.35">
      <c r="B1" t="s">
        <v>125</v>
      </c>
      <c r="E1" t="s">
        <v>124</v>
      </c>
      <c r="F1" t="s">
        <v>139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</row>
    <row r="2" spans="1:16" x14ac:dyDescent="0.35">
      <c r="A2" t="s">
        <v>136</v>
      </c>
      <c r="B2">
        <f>_xlfn.XLOOKUP(F1,E1:P1,E2:P2)</f>
        <v>135</v>
      </c>
      <c r="D2" t="s">
        <v>136</v>
      </c>
      <c r="E2">
        <v>120</v>
      </c>
      <c r="F2">
        <v>135</v>
      </c>
      <c r="G2">
        <v>150</v>
      </c>
      <c r="H2">
        <v>160</v>
      </c>
      <c r="I2">
        <v>145</v>
      </c>
      <c r="J2">
        <v>155</v>
      </c>
      <c r="K2">
        <v>170</v>
      </c>
      <c r="L2">
        <v>165</v>
      </c>
      <c r="M2">
        <v>150</v>
      </c>
      <c r="N2">
        <v>160</v>
      </c>
      <c r="O2">
        <v>140</v>
      </c>
      <c r="P2">
        <v>180</v>
      </c>
    </row>
    <row r="3" spans="1:16" x14ac:dyDescent="0.35">
      <c r="A3" t="s">
        <v>137</v>
      </c>
      <c r="B3">
        <f t="shared" ref="B3:B4" si="0">_xlfn.XLOOKUP(F2,E2:P2,E3:P3)</f>
        <v>4</v>
      </c>
      <c r="D3" t="s">
        <v>137</v>
      </c>
      <c r="E3">
        <v>3</v>
      </c>
      <c r="F3">
        <v>4</v>
      </c>
      <c r="G3">
        <v>2</v>
      </c>
      <c r="H3">
        <v>5</v>
      </c>
      <c r="I3">
        <v>3</v>
      </c>
      <c r="J3">
        <v>4</v>
      </c>
      <c r="K3">
        <v>6</v>
      </c>
      <c r="L3">
        <v>5</v>
      </c>
      <c r="M3">
        <v>4</v>
      </c>
      <c r="N3">
        <v>3</v>
      </c>
      <c r="O3">
        <v>2</v>
      </c>
      <c r="P3">
        <v>5</v>
      </c>
    </row>
    <row r="4" spans="1:16" x14ac:dyDescent="0.35">
      <c r="A4" t="s">
        <v>138</v>
      </c>
      <c r="B4">
        <f t="shared" si="0"/>
        <v>90</v>
      </c>
      <c r="D4" t="s">
        <v>138</v>
      </c>
      <c r="E4">
        <v>80</v>
      </c>
      <c r="F4">
        <v>90</v>
      </c>
      <c r="G4">
        <v>85</v>
      </c>
      <c r="H4">
        <v>95</v>
      </c>
      <c r="I4">
        <v>100</v>
      </c>
      <c r="J4">
        <v>110</v>
      </c>
      <c r="K4">
        <v>105</v>
      </c>
      <c r="L4">
        <v>115</v>
      </c>
      <c r="M4">
        <v>120</v>
      </c>
      <c r="N4">
        <v>110</v>
      </c>
      <c r="O4">
        <v>105</v>
      </c>
      <c r="P4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5EAC-FD66-4A98-99E6-E8CE9797B541}">
  <dimension ref="A1:T8"/>
  <sheetViews>
    <sheetView workbookViewId="0">
      <selection activeCell="B8" sqref="B8"/>
    </sheetView>
  </sheetViews>
  <sheetFormatPr defaultRowHeight="14.5" x14ac:dyDescent="0.35"/>
  <cols>
    <col min="1" max="1" width="12.6328125" customWidth="1"/>
  </cols>
  <sheetData>
    <row r="1" spans="1:20" x14ac:dyDescent="0.35">
      <c r="B1" t="s">
        <v>125</v>
      </c>
      <c r="H1" s="6"/>
      <c r="I1" s="6" t="s">
        <v>124</v>
      </c>
      <c r="J1" s="6" t="s">
        <v>139</v>
      </c>
      <c r="K1" s="6" t="s">
        <v>126</v>
      </c>
      <c r="L1" s="6" t="s">
        <v>127</v>
      </c>
      <c r="M1" s="6" t="s">
        <v>128</v>
      </c>
      <c r="N1" s="6" t="s">
        <v>129</v>
      </c>
      <c r="O1" s="6" t="s">
        <v>130</v>
      </c>
      <c r="P1" s="6" t="s">
        <v>131</v>
      </c>
      <c r="Q1" s="6" t="s">
        <v>132</v>
      </c>
      <c r="R1" s="6" t="s">
        <v>133</v>
      </c>
      <c r="S1" s="6" t="s">
        <v>134</v>
      </c>
      <c r="T1" s="6" t="s">
        <v>135</v>
      </c>
    </row>
    <row r="2" spans="1:20" x14ac:dyDescent="0.35">
      <c r="A2" s="5" t="s">
        <v>136</v>
      </c>
      <c r="B2">
        <f>_xlfn.XLOOKUP(J1,I1:T1,I2:T2)</f>
        <v>135</v>
      </c>
      <c r="H2" s="5" t="s">
        <v>136</v>
      </c>
      <c r="I2" s="5">
        <v>120</v>
      </c>
      <c r="J2" s="5">
        <v>135</v>
      </c>
      <c r="K2" s="5">
        <v>150</v>
      </c>
      <c r="L2" s="5">
        <v>160</v>
      </c>
      <c r="M2" s="5">
        <v>145</v>
      </c>
      <c r="N2" s="5">
        <v>155</v>
      </c>
      <c r="O2" s="5">
        <v>170</v>
      </c>
      <c r="P2" s="5">
        <v>165</v>
      </c>
      <c r="Q2" s="5">
        <v>150</v>
      </c>
      <c r="R2" s="5">
        <v>160</v>
      </c>
      <c r="S2" s="5">
        <v>140</v>
      </c>
      <c r="T2" s="5">
        <v>180</v>
      </c>
    </row>
    <row r="3" spans="1:20" x14ac:dyDescent="0.35">
      <c r="A3" s="5" t="s">
        <v>137</v>
      </c>
      <c r="B3" s="5">
        <f t="shared" ref="B3:B4" si="0">_xlfn.XLOOKUP(J2,I2:T2,I3:T3)</f>
        <v>4</v>
      </c>
      <c r="H3" s="5" t="s">
        <v>137</v>
      </c>
      <c r="I3" s="5">
        <v>3</v>
      </c>
      <c r="J3" s="5">
        <v>4</v>
      </c>
      <c r="K3" s="5">
        <v>2</v>
      </c>
      <c r="L3" s="5">
        <v>5</v>
      </c>
      <c r="M3" s="5">
        <v>3</v>
      </c>
      <c r="N3" s="5">
        <v>4</v>
      </c>
      <c r="O3" s="5">
        <v>6</v>
      </c>
      <c r="P3" s="5">
        <v>5</v>
      </c>
      <c r="Q3" s="5">
        <v>4</v>
      </c>
      <c r="R3" s="5">
        <v>3</v>
      </c>
      <c r="S3" s="5">
        <v>2</v>
      </c>
      <c r="T3" s="5">
        <v>5</v>
      </c>
    </row>
    <row r="4" spans="1:20" x14ac:dyDescent="0.35">
      <c r="A4" s="5" t="s">
        <v>138</v>
      </c>
      <c r="B4" s="5">
        <f t="shared" si="0"/>
        <v>90</v>
      </c>
      <c r="H4" s="5" t="s">
        <v>138</v>
      </c>
      <c r="I4" s="5">
        <v>80</v>
      </c>
      <c r="J4" s="5">
        <v>90</v>
      </c>
      <c r="K4" s="5">
        <v>85</v>
      </c>
      <c r="L4" s="5">
        <v>95</v>
      </c>
      <c r="M4" s="5">
        <v>100</v>
      </c>
      <c r="N4" s="5">
        <v>110</v>
      </c>
      <c r="O4" s="5">
        <v>105</v>
      </c>
      <c r="P4" s="5">
        <v>115</v>
      </c>
      <c r="Q4" s="5">
        <v>120</v>
      </c>
      <c r="R4" s="5">
        <v>110</v>
      </c>
      <c r="S4" s="5">
        <v>105</v>
      </c>
      <c r="T4" s="5">
        <v>125</v>
      </c>
    </row>
    <row r="7" spans="1:20" x14ac:dyDescent="0.35">
      <c r="B7" t="s">
        <v>140</v>
      </c>
    </row>
    <row r="8" spans="1:20" x14ac:dyDescent="0.35">
      <c r="A8" t="s">
        <v>136</v>
      </c>
      <c r="B8">
        <f>SUM(_xlfn.XLOOKUP(J1,I1:T1,I2:T2):_xlfn.XLOOKUP(K1,I1:T1,I2:T2))</f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2664-EC52-45DC-8E89-9B955F65E784}">
  <dimension ref="A1:Q11"/>
  <sheetViews>
    <sheetView workbookViewId="0">
      <selection activeCell="K12" sqref="K12"/>
    </sheetView>
  </sheetViews>
  <sheetFormatPr defaultRowHeight="14.5" x14ac:dyDescent="0.35"/>
  <cols>
    <col min="8" max="8" width="12.26953125" style="5" customWidth="1"/>
    <col min="13" max="13" width="11.08984375" customWidth="1"/>
    <col min="14" max="14" width="11.36328125" customWidth="1"/>
  </cols>
  <sheetData>
    <row r="1" spans="1:17" x14ac:dyDescent="0.35">
      <c r="E1" s="6" t="s">
        <v>0</v>
      </c>
      <c r="F1" s="6" t="s">
        <v>1</v>
      </c>
      <c r="G1" s="6" t="s">
        <v>2</v>
      </c>
      <c r="H1" s="6" t="s">
        <v>141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2" t="s">
        <v>48</v>
      </c>
      <c r="P1" s="5"/>
      <c r="Q1" s="5"/>
    </row>
    <row r="2" spans="1:17" x14ac:dyDescent="0.35">
      <c r="A2" t="s">
        <v>119</v>
      </c>
      <c r="B2" t="s">
        <v>48</v>
      </c>
      <c r="E2" s="5">
        <v>1001</v>
      </c>
      <c r="F2" s="5" t="s">
        <v>9</v>
      </c>
      <c r="G2" s="5" t="s">
        <v>19</v>
      </c>
      <c r="H2" s="5" t="s">
        <v>113</v>
      </c>
      <c r="I2" s="5">
        <v>28</v>
      </c>
      <c r="J2" s="5" t="s">
        <v>29</v>
      </c>
      <c r="K2" s="5" t="s">
        <v>31</v>
      </c>
      <c r="L2" s="5">
        <v>75000</v>
      </c>
      <c r="M2" s="3">
        <v>45505</v>
      </c>
      <c r="N2" s="3">
        <v>46235</v>
      </c>
      <c r="O2" s="5" t="s">
        <v>97</v>
      </c>
      <c r="P2" s="5"/>
      <c r="Q2" s="5"/>
    </row>
    <row r="3" spans="1:17" x14ac:dyDescent="0.35">
      <c r="A3" s="5" t="s">
        <v>109</v>
      </c>
      <c r="B3" t="str">
        <f>VLOOKUP(A3,H2:O11, 8,FALSE)</f>
        <v>janesmith@example.com</v>
      </c>
      <c r="E3" s="5">
        <v>1002</v>
      </c>
      <c r="F3" s="5" t="s">
        <v>10</v>
      </c>
      <c r="G3" s="5" t="s">
        <v>20</v>
      </c>
      <c r="H3" s="5" t="s">
        <v>109</v>
      </c>
      <c r="I3" s="5">
        <v>34</v>
      </c>
      <c r="J3" s="5" t="s">
        <v>30</v>
      </c>
      <c r="K3" s="5" t="s">
        <v>32</v>
      </c>
      <c r="L3" s="5">
        <v>85000</v>
      </c>
      <c r="M3" s="3">
        <v>45524</v>
      </c>
      <c r="N3" s="3">
        <v>46619</v>
      </c>
      <c r="O3" s="5" t="s">
        <v>98</v>
      </c>
      <c r="P3" s="5"/>
      <c r="Q3" s="5"/>
    </row>
    <row r="4" spans="1:17" x14ac:dyDescent="0.35">
      <c r="A4" s="5" t="s">
        <v>114</v>
      </c>
      <c r="B4" s="5" t="str">
        <f t="shared" ref="B4:B5" si="0">VLOOKUP(A4,H3:O12, 8,FALSE)</f>
        <v>mike.johnson89@example.com</v>
      </c>
      <c r="E4" s="5">
        <v>1003</v>
      </c>
      <c r="F4" s="5" t="s">
        <v>11</v>
      </c>
      <c r="G4" s="5" t="s">
        <v>21</v>
      </c>
      <c r="H4" s="5" t="s">
        <v>114</v>
      </c>
      <c r="I4" s="5">
        <v>25</v>
      </c>
      <c r="J4" s="5" t="s">
        <v>29</v>
      </c>
      <c r="K4" s="5" t="s">
        <v>33</v>
      </c>
      <c r="L4" s="5">
        <v>92000</v>
      </c>
      <c r="M4" s="3">
        <v>45525</v>
      </c>
      <c r="N4" s="3">
        <v>46620</v>
      </c>
      <c r="O4" s="5" t="s">
        <v>99</v>
      </c>
      <c r="P4" s="5"/>
      <c r="Q4" s="5"/>
    </row>
    <row r="5" spans="1:17" x14ac:dyDescent="0.35">
      <c r="A5" s="5" t="s">
        <v>108</v>
      </c>
      <c r="B5" s="5" t="str">
        <f t="shared" si="0"/>
        <v>emmawilliams@example.com</v>
      </c>
      <c r="E5" s="5">
        <v>1004</v>
      </c>
      <c r="F5" s="5" t="s">
        <v>12</v>
      </c>
      <c r="G5" s="5" t="s">
        <v>22</v>
      </c>
      <c r="H5" s="5" t="s">
        <v>108</v>
      </c>
      <c r="I5" s="5">
        <v>45</v>
      </c>
      <c r="J5" s="5" t="s">
        <v>30</v>
      </c>
      <c r="K5" s="5" t="s">
        <v>34</v>
      </c>
      <c r="L5" s="5">
        <v>68000</v>
      </c>
      <c r="M5" s="3">
        <v>45526</v>
      </c>
      <c r="N5" s="3">
        <v>46621</v>
      </c>
      <c r="O5" s="5" t="s">
        <v>100</v>
      </c>
      <c r="P5" s="5"/>
      <c r="Q5" s="5"/>
    </row>
    <row r="6" spans="1:17" x14ac:dyDescent="0.35">
      <c r="E6" s="5">
        <v>1005</v>
      </c>
      <c r="F6" s="5" t="s">
        <v>13</v>
      </c>
      <c r="G6" s="5" t="s">
        <v>23</v>
      </c>
      <c r="H6" s="5" t="s">
        <v>115</v>
      </c>
      <c r="I6" s="5">
        <v>38</v>
      </c>
      <c r="J6" s="5" t="s">
        <v>29</v>
      </c>
      <c r="K6" s="5" t="s">
        <v>35</v>
      </c>
      <c r="L6" s="5">
        <v>99000</v>
      </c>
      <c r="M6" s="3">
        <v>45527</v>
      </c>
      <c r="N6" s="3">
        <v>46622</v>
      </c>
      <c r="O6" s="5" t="s">
        <v>101</v>
      </c>
      <c r="P6" s="5"/>
      <c r="Q6" s="5"/>
    </row>
    <row r="7" spans="1:17" x14ac:dyDescent="0.35">
      <c r="E7" s="5">
        <v>1006</v>
      </c>
      <c r="F7" s="5" t="s">
        <v>14</v>
      </c>
      <c r="G7" s="5" t="s">
        <v>24</v>
      </c>
      <c r="H7" s="5" t="s">
        <v>110</v>
      </c>
      <c r="I7" s="5">
        <v>29</v>
      </c>
      <c r="J7" s="5" t="s">
        <v>30</v>
      </c>
      <c r="K7" s="5" t="s">
        <v>36</v>
      </c>
      <c r="L7" s="5">
        <v>88000</v>
      </c>
      <c r="M7" s="3">
        <v>45528</v>
      </c>
      <c r="N7" s="3">
        <v>46623</v>
      </c>
      <c r="O7" s="5" t="s">
        <v>102</v>
      </c>
      <c r="P7" s="5"/>
      <c r="Q7" s="5"/>
    </row>
    <row r="8" spans="1:17" x14ac:dyDescent="0.35">
      <c r="E8" s="5">
        <v>1007</v>
      </c>
      <c r="F8" s="5" t="s">
        <v>15</v>
      </c>
      <c r="G8" s="5" t="s">
        <v>25</v>
      </c>
      <c r="H8" s="5" t="s">
        <v>116</v>
      </c>
      <c r="I8" s="5">
        <v>31</v>
      </c>
      <c r="J8" s="5" t="s">
        <v>29</v>
      </c>
      <c r="K8" s="5" t="s">
        <v>37</v>
      </c>
      <c r="L8" s="5">
        <v>93000</v>
      </c>
      <c r="M8" s="3">
        <v>45529</v>
      </c>
      <c r="N8" s="3">
        <v>46624</v>
      </c>
      <c r="O8" s="5" t="s">
        <v>103</v>
      </c>
      <c r="P8" s="5"/>
      <c r="Q8" s="5"/>
    </row>
    <row r="9" spans="1:17" x14ac:dyDescent="0.35">
      <c r="E9" s="5">
        <v>1008</v>
      </c>
      <c r="F9" s="5" t="s">
        <v>16</v>
      </c>
      <c r="G9" s="5" t="s">
        <v>26</v>
      </c>
      <c r="H9" s="5" t="s">
        <v>117</v>
      </c>
      <c r="I9" s="5">
        <v>40</v>
      </c>
      <c r="J9" s="5" t="s">
        <v>30</v>
      </c>
      <c r="K9" s="5" t="s">
        <v>38</v>
      </c>
      <c r="L9" s="5">
        <v>72000</v>
      </c>
      <c r="M9" s="3">
        <v>45530</v>
      </c>
      <c r="N9" s="3">
        <v>46625</v>
      </c>
      <c r="O9" s="5" t="s">
        <v>104</v>
      </c>
      <c r="P9" s="5"/>
      <c r="Q9" s="5"/>
    </row>
    <row r="10" spans="1:17" x14ac:dyDescent="0.35">
      <c r="E10" s="5">
        <v>1009</v>
      </c>
      <c r="F10" s="5" t="s">
        <v>17</v>
      </c>
      <c r="G10" s="5" t="s">
        <v>27</v>
      </c>
      <c r="H10" s="5" t="s">
        <v>118</v>
      </c>
      <c r="I10" s="5">
        <v>26</v>
      </c>
      <c r="J10" s="5" t="s">
        <v>29</v>
      </c>
      <c r="K10" s="5" t="s">
        <v>39</v>
      </c>
      <c r="L10" s="5">
        <v>96000</v>
      </c>
      <c r="M10" s="3">
        <v>45531</v>
      </c>
      <c r="N10" s="3">
        <v>46626</v>
      </c>
      <c r="O10" s="5" t="s">
        <v>105</v>
      </c>
      <c r="P10" s="5"/>
      <c r="Q10" s="5"/>
    </row>
    <row r="11" spans="1:17" x14ac:dyDescent="0.35">
      <c r="E11" s="5">
        <v>1010</v>
      </c>
      <c r="F11" s="5" t="s">
        <v>18</v>
      </c>
      <c r="G11" s="5" t="s">
        <v>28</v>
      </c>
      <c r="H11" s="5" t="s">
        <v>111</v>
      </c>
      <c r="I11" s="5">
        <v>37</v>
      </c>
      <c r="J11" s="5" t="s">
        <v>30</v>
      </c>
      <c r="K11" s="5" t="s">
        <v>40</v>
      </c>
      <c r="L11" s="5">
        <v>97000</v>
      </c>
      <c r="M11" s="3">
        <v>45532</v>
      </c>
      <c r="N11" s="3">
        <v>46627</v>
      </c>
      <c r="O11" s="5" t="s">
        <v>106</v>
      </c>
      <c r="P11" s="5"/>
      <c r="Q11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12CA-5E61-4068-9EDD-E66B80B892E6}">
  <dimension ref="A1:N18"/>
  <sheetViews>
    <sheetView workbookViewId="0">
      <selection activeCell="O7" sqref="O7"/>
    </sheetView>
  </sheetViews>
  <sheetFormatPr defaultRowHeight="14.5" x14ac:dyDescent="0.35"/>
  <cols>
    <col min="8" max="8" width="11" customWidth="1"/>
    <col min="9" max="9" width="10.81640625" customWidth="1"/>
  </cols>
  <sheetData>
    <row r="1" spans="1:14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" t="s">
        <v>48</v>
      </c>
    </row>
    <row r="2" spans="1:14" x14ac:dyDescent="0.35">
      <c r="A2" s="5">
        <v>1001</v>
      </c>
      <c r="B2" s="5" t="s">
        <v>9</v>
      </c>
      <c r="C2" s="5" t="s">
        <v>19</v>
      </c>
      <c r="D2" s="5">
        <v>28</v>
      </c>
      <c r="E2" s="5" t="s">
        <v>29</v>
      </c>
      <c r="F2" s="5" t="s">
        <v>31</v>
      </c>
      <c r="G2" s="5">
        <v>75000</v>
      </c>
      <c r="H2" s="3">
        <v>45505</v>
      </c>
      <c r="I2" s="3">
        <v>46235</v>
      </c>
      <c r="J2" s="5" t="s">
        <v>49</v>
      </c>
    </row>
    <row r="3" spans="1:14" x14ac:dyDescent="0.35">
      <c r="A3" s="5">
        <v>1002</v>
      </c>
      <c r="B3" s="5" t="s">
        <v>10</v>
      </c>
      <c r="C3" s="5" t="s">
        <v>20</v>
      </c>
      <c r="D3" s="5">
        <v>34</v>
      </c>
      <c r="E3" s="5" t="s">
        <v>30</v>
      </c>
      <c r="F3" s="5" t="s">
        <v>32</v>
      </c>
      <c r="G3" s="5">
        <v>85000</v>
      </c>
      <c r="H3" s="3">
        <v>45524</v>
      </c>
      <c r="I3" s="3">
        <v>46619</v>
      </c>
      <c r="J3" s="5" t="s">
        <v>50</v>
      </c>
    </row>
    <row r="4" spans="1:14" x14ac:dyDescent="0.35">
      <c r="A4" s="5">
        <v>1003</v>
      </c>
      <c r="B4" s="5" t="s">
        <v>11</v>
      </c>
      <c r="C4" s="5" t="s">
        <v>21</v>
      </c>
      <c r="D4" s="5">
        <v>25</v>
      </c>
      <c r="E4" s="5" t="s">
        <v>29</v>
      </c>
      <c r="F4" s="5" t="s">
        <v>33</v>
      </c>
      <c r="G4" s="5">
        <v>92000</v>
      </c>
      <c r="H4" s="3">
        <v>45525</v>
      </c>
      <c r="I4" s="3">
        <v>46620</v>
      </c>
      <c r="J4" s="5" t="s">
        <v>51</v>
      </c>
    </row>
    <row r="5" spans="1:14" x14ac:dyDescent="0.35">
      <c r="A5" s="5">
        <v>1004</v>
      </c>
      <c r="B5" s="5" t="s">
        <v>12</v>
      </c>
      <c r="C5" s="5" t="s">
        <v>22</v>
      </c>
      <c r="D5" s="5">
        <v>45</v>
      </c>
      <c r="E5" s="5" t="s">
        <v>30</v>
      </c>
      <c r="F5" s="5" t="s">
        <v>34</v>
      </c>
      <c r="G5" s="5">
        <v>68000</v>
      </c>
      <c r="H5" s="3">
        <v>45526</v>
      </c>
      <c r="I5" s="3">
        <v>46621</v>
      </c>
      <c r="J5" s="5" t="s">
        <v>52</v>
      </c>
    </row>
    <row r="6" spans="1:14" x14ac:dyDescent="0.35">
      <c r="A6" s="5">
        <v>1005</v>
      </c>
      <c r="B6" s="5" t="s">
        <v>13</v>
      </c>
      <c r="C6" s="5" t="s">
        <v>23</v>
      </c>
      <c r="D6" s="5">
        <v>38</v>
      </c>
      <c r="E6" s="5" t="s">
        <v>29</v>
      </c>
      <c r="F6" s="5" t="s">
        <v>35</v>
      </c>
      <c r="G6" s="5">
        <v>99000</v>
      </c>
      <c r="H6" s="3">
        <v>45527</v>
      </c>
      <c r="I6" s="3">
        <v>46622</v>
      </c>
      <c r="J6" s="5" t="s">
        <v>53</v>
      </c>
    </row>
    <row r="7" spans="1:14" x14ac:dyDescent="0.35">
      <c r="A7" s="5">
        <v>1006</v>
      </c>
      <c r="B7" s="5" t="s">
        <v>14</v>
      </c>
      <c r="C7" s="5" t="s">
        <v>24</v>
      </c>
      <c r="D7" s="5">
        <v>29</v>
      </c>
      <c r="E7" s="5" t="s">
        <v>30</v>
      </c>
      <c r="F7" s="5" t="s">
        <v>36</v>
      </c>
      <c r="G7" s="5">
        <v>88000</v>
      </c>
      <c r="H7" s="3">
        <v>45528</v>
      </c>
      <c r="I7" s="3">
        <v>46623</v>
      </c>
      <c r="J7" s="5" t="s">
        <v>54</v>
      </c>
    </row>
    <row r="8" spans="1:14" x14ac:dyDescent="0.35">
      <c r="A8" s="5">
        <v>1007</v>
      </c>
      <c r="B8" s="5" t="s">
        <v>15</v>
      </c>
      <c r="C8" s="5" t="s">
        <v>25</v>
      </c>
      <c r="D8" s="5">
        <v>31</v>
      </c>
      <c r="E8" s="5" t="s">
        <v>29</v>
      </c>
      <c r="F8" s="5" t="s">
        <v>37</v>
      </c>
      <c r="G8" s="5">
        <v>93000</v>
      </c>
      <c r="H8" s="3">
        <v>45529</v>
      </c>
      <c r="I8" s="3">
        <v>46624</v>
      </c>
      <c r="J8" s="5" t="s">
        <v>55</v>
      </c>
    </row>
    <row r="9" spans="1:14" x14ac:dyDescent="0.35">
      <c r="A9" s="5">
        <v>1008</v>
      </c>
      <c r="B9" s="5" t="s">
        <v>16</v>
      </c>
      <c r="C9" s="5" t="s">
        <v>26</v>
      </c>
      <c r="D9" s="5">
        <v>40</v>
      </c>
      <c r="E9" s="5" t="s">
        <v>30</v>
      </c>
      <c r="F9" s="5" t="s">
        <v>38</v>
      </c>
      <c r="G9" s="5">
        <v>72000</v>
      </c>
      <c r="H9" s="3">
        <v>45530</v>
      </c>
      <c r="I9" s="3">
        <v>46625</v>
      </c>
      <c r="J9" s="5" t="s">
        <v>56</v>
      </c>
    </row>
    <row r="10" spans="1:14" x14ac:dyDescent="0.35">
      <c r="A10" s="5">
        <v>1009</v>
      </c>
      <c r="B10" s="5" t="s">
        <v>17</v>
      </c>
      <c r="C10" s="5" t="s">
        <v>27</v>
      </c>
      <c r="D10" s="5">
        <v>26</v>
      </c>
      <c r="E10" s="5" t="s">
        <v>29</v>
      </c>
      <c r="F10" s="5" t="s">
        <v>39</v>
      </c>
      <c r="G10" s="5">
        <v>96000</v>
      </c>
      <c r="H10" s="3">
        <v>45531</v>
      </c>
      <c r="I10" s="3">
        <v>46626</v>
      </c>
      <c r="J10" s="5" t="s">
        <v>57</v>
      </c>
    </row>
    <row r="11" spans="1:14" x14ac:dyDescent="0.35">
      <c r="A11" s="5">
        <v>1010</v>
      </c>
      <c r="B11" s="5" t="s">
        <v>18</v>
      </c>
      <c r="C11" s="5" t="s">
        <v>28</v>
      </c>
      <c r="D11" s="5">
        <v>37</v>
      </c>
      <c r="E11" s="5" t="s">
        <v>30</v>
      </c>
      <c r="F11" s="5" t="s">
        <v>40</v>
      </c>
      <c r="G11" s="5">
        <v>97000</v>
      </c>
      <c r="H11" s="3">
        <v>45532</v>
      </c>
      <c r="I11" s="3">
        <v>46627</v>
      </c>
      <c r="J11" s="5" t="s">
        <v>58</v>
      </c>
    </row>
    <row r="15" spans="1:14" x14ac:dyDescent="0.35">
      <c r="A15" s="6"/>
      <c r="B15" s="6" t="s">
        <v>124</v>
      </c>
      <c r="C15" s="6" t="s">
        <v>139</v>
      </c>
      <c r="D15" s="6" t="s">
        <v>126</v>
      </c>
      <c r="E15" s="6" t="s">
        <v>127</v>
      </c>
      <c r="F15" s="6" t="s">
        <v>128</v>
      </c>
      <c r="G15" s="6" t="s">
        <v>129</v>
      </c>
      <c r="H15" s="6" t="s">
        <v>130</v>
      </c>
      <c r="I15" s="6" t="s">
        <v>131</v>
      </c>
      <c r="J15" s="6" t="s">
        <v>132</v>
      </c>
      <c r="K15" s="6" t="s">
        <v>133</v>
      </c>
      <c r="L15" s="6" t="s">
        <v>134</v>
      </c>
      <c r="M15" s="6" t="s">
        <v>135</v>
      </c>
      <c r="N15" s="5"/>
    </row>
    <row r="16" spans="1:14" x14ac:dyDescent="0.35">
      <c r="A16" s="5" t="s">
        <v>136</v>
      </c>
      <c r="B16" s="5">
        <v>120</v>
      </c>
      <c r="C16" s="5">
        <v>135</v>
      </c>
      <c r="D16" s="5">
        <v>150</v>
      </c>
      <c r="E16" s="5">
        <v>160</v>
      </c>
      <c r="F16" s="5">
        <v>145</v>
      </c>
      <c r="G16" s="5">
        <v>155</v>
      </c>
      <c r="H16" s="5">
        <v>170</v>
      </c>
      <c r="I16" s="5">
        <v>165</v>
      </c>
      <c r="J16" s="5">
        <v>150</v>
      </c>
      <c r="K16" s="5">
        <v>160</v>
      </c>
      <c r="L16" s="5">
        <v>140</v>
      </c>
      <c r="M16" s="5">
        <v>180</v>
      </c>
      <c r="N16" s="5"/>
    </row>
    <row r="17" spans="1:14" x14ac:dyDescent="0.35">
      <c r="A17" s="5" t="s">
        <v>137</v>
      </c>
      <c r="B17" s="5">
        <v>3</v>
      </c>
      <c r="C17" s="5">
        <v>4</v>
      </c>
      <c r="D17" s="5">
        <v>2</v>
      </c>
      <c r="E17" s="5">
        <v>5</v>
      </c>
      <c r="F17" s="5">
        <v>3</v>
      </c>
      <c r="G17" s="5">
        <v>4</v>
      </c>
      <c r="H17" s="5">
        <v>6</v>
      </c>
      <c r="I17" s="5">
        <v>5</v>
      </c>
      <c r="J17" s="5">
        <v>4</v>
      </c>
      <c r="K17" s="5">
        <v>3</v>
      </c>
      <c r="L17" s="5">
        <v>2</v>
      </c>
      <c r="M17" s="5">
        <v>5</v>
      </c>
      <c r="N17" s="5"/>
    </row>
    <row r="18" spans="1:14" x14ac:dyDescent="0.35">
      <c r="A18" s="5" t="s">
        <v>138</v>
      </c>
      <c r="B18" s="5">
        <v>80</v>
      </c>
      <c r="C18" s="5">
        <v>90</v>
      </c>
      <c r="D18" s="5">
        <v>85</v>
      </c>
      <c r="E18" s="5">
        <v>95</v>
      </c>
      <c r="F18" s="5">
        <v>100</v>
      </c>
      <c r="G18" s="5">
        <v>110</v>
      </c>
      <c r="H18" s="5">
        <v>105</v>
      </c>
      <c r="I18" s="5">
        <v>115</v>
      </c>
      <c r="J18" s="5">
        <v>120</v>
      </c>
      <c r="K18" s="5">
        <v>110</v>
      </c>
      <c r="L18" s="5">
        <v>105</v>
      </c>
      <c r="M18" s="5">
        <v>125</v>
      </c>
      <c r="N18" s="5"/>
    </row>
  </sheetData>
  <conditionalFormatting sqref="A16:M16"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A17:M17">
    <cfRule type="iconSet" priority="8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2:D11">
    <cfRule type="expression" dxfId="1" priority="1">
      <formula>D2:D11&gt;28</formula>
    </cfRule>
  </conditionalFormatting>
  <conditionalFormatting sqref="G2:G11">
    <cfRule type="expression" dxfId="0" priority="2">
      <formula>G2:G11&gt; 80000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A0357674-34C8-4661-B14B-225AEBB83D6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B18:M18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0AAD-21E8-4A44-8A41-61CC6DEBB1B1}">
  <dimension ref="B1:N9"/>
  <sheetViews>
    <sheetView topLeftCell="A4" zoomScale="85" zoomScaleNormal="85" workbookViewId="0">
      <selection activeCell="N17" sqref="N17"/>
    </sheetView>
  </sheetViews>
  <sheetFormatPr defaultRowHeight="14.5" x14ac:dyDescent="0.35"/>
  <cols>
    <col min="2" max="2" width="20.81640625" customWidth="1"/>
    <col min="13" max="13" width="11.36328125" customWidth="1"/>
    <col min="14" max="14" width="12.90625" customWidth="1"/>
  </cols>
  <sheetData>
    <row r="1" spans="2:14" x14ac:dyDescent="0.35">
      <c r="B1" s="9"/>
      <c r="C1" s="8" t="s">
        <v>124</v>
      </c>
      <c r="D1" s="8" t="s">
        <v>139</v>
      </c>
      <c r="E1" s="8" t="s">
        <v>126</v>
      </c>
      <c r="F1" s="8" t="s">
        <v>127</v>
      </c>
      <c r="G1" s="8" t="s">
        <v>128</v>
      </c>
      <c r="H1" s="8" t="s">
        <v>129</v>
      </c>
      <c r="I1" s="8" t="s">
        <v>131</v>
      </c>
      <c r="J1" s="8" t="s">
        <v>132</v>
      </c>
      <c r="K1" s="8" t="s">
        <v>133</v>
      </c>
      <c r="L1" s="8" t="s">
        <v>134</v>
      </c>
      <c r="M1" s="8" t="s">
        <v>135</v>
      </c>
      <c r="N1" s="10" t="s">
        <v>142</v>
      </c>
    </row>
    <row r="2" spans="2:14" x14ac:dyDescent="0.35">
      <c r="B2" s="11" t="s">
        <v>136</v>
      </c>
      <c r="C2" s="9">
        <v>10</v>
      </c>
      <c r="D2" s="9">
        <v>12</v>
      </c>
      <c r="E2" s="9">
        <v>15</v>
      </c>
      <c r="F2" s="9">
        <v>8</v>
      </c>
      <c r="G2" s="9">
        <v>9</v>
      </c>
      <c r="H2" s="9">
        <v>10</v>
      </c>
      <c r="I2" s="9">
        <v>11</v>
      </c>
      <c r="J2" s="9">
        <v>10</v>
      </c>
      <c r="K2" s="9">
        <v>12</v>
      </c>
      <c r="L2" s="9">
        <v>14</v>
      </c>
      <c r="M2" s="9">
        <v>15</v>
      </c>
      <c r="N2" s="7">
        <v>126</v>
      </c>
    </row>
    <row r="3" spans="2:14" x14ac:dyDescent="0.35">
      <c r="B3" s="11" t="s">
        <v>137</v>
      </c>
      <c r="C3" s="9">
        <v>2</v>
      </c>
      <c r="D3" s="9">
        <v>3</v>
      </c>
      <c r="E3" s="9">
        <v>2</v>
      </c>
      <c r="F3" s="9">
        <v>3</v>
      </c>
      <c r="G3" s="9">
        <v>4</v>
      </c>
      <c r="H3" s="9">
        <v>2</v>
      </c>
      <c r="I3" s="9">
        <v>3</v>
      </c>
      <c r="J3" s="9">
        <v>2</v>
      </c>
      <c r="K3" s="9">
        <v>3</v>
      </c>
      <c r="L3" s="9">
        <v>2</v>
      </c>
      <c r="M3" s="9">
        <v>3</v>
      </c>
      <c r="N3" s="7">
        <v>29</v>
      </c>
    </row>
    <row r="4" spans="2:14" x14ac:dyDescent="0.35">
      <c r="B4" s="11" t="s">
        <v>138</v>
      </c>
      <c r="C4" s="9">
        <v>5</v>
      </c>
      <c r="D4" s="9">
        <v>4</v>
      </c>
      <c r="E4" s="9">
        <v>6</v>
      </c>
      <c r="F4" s="9">
        <v>5</v>
      </c>
      <c r="G4" s="9">
        <v>7</v>
      </c>
      <c r="H4" s="9">
        <v>6</v>
      </c>
      <c r="I4" s="9">
        <v>5</v>
      </c>
      <c r="J4" s="9">
        <v>6</v>
      </c>
      <c r="K4" s="9">
        <v>5</v>
      </c>
      <c r="L4" s="9">
        <v>6</v>
      </c>
      <c r="M4" s="9">
        <v>5</v>
      </c>
      <c r="N4" s="7">
        <v>60</v>
      </c>
    </row>
    <row r="5" spans="2:14" x14ac:dyDescent="0.35">
      <c r="B5" s="11" t="s">
        <v>143</v>
      </c>
      <c r="C5" s="9">
        <v>1</v>
      </c>
      <c r="D5" s="9">
        <v>2</v>
      </c>
      <c r="E5" s="9">
        <v>1</v>
      </c>
      <c r="F5" s="9">
        <v>2</v>
      </c>
      <c r="G5" s="9">
        <v>3</v>
      </c>
      <c r="H5" s="9">
        <v>1</v>
      </c>
      <c r="I5" s="9">
        <v>2</v>
      </c>
      <c r="J5" s="9">
        <v>1</v>
      </c>
      <c r="K5" s="9">
        <v>2</v>
      </c>
      <c r="L5" s="9">
        <v>1</v>
      </c>
      <c r="M5" s="9">
        <v>2</v>
      </c>
      <c r="N5" s="7">
        <v>18</v>
      </c>
    </row>
    <row r="6" spans="2:14" x14ac:dyDescent="0.35">
      <c r="B6" s="11" t="s">
        <v>144</v>
      </c>
      <c r="C6" s="9">
        <v>3</v>
      </c>
      <c r="D6" s="9">
        <v>3</v>
      </c>
      <c r="E6" s="9">
        <v>4</v>
      </c>
      <c r="F6" s="9">
        <v>5</v>
      </c>
      <c r="G6" s="9">
        <v>6</v>
      </c>
      <c r="H6" s="9">
        <v>4</v>
      </c>
      <c r="I6" s="9">
        <v>3</v>
      </c>
      <c r="J6" s="9">
        <v>5</v>
      </c>
      <c r="K6" s="9">
        <v>4</v>
      </c>
      <c r="L6" s="9">
        <v>3</v>
      </c>
      <c r="M6" s="9">
        <v>4</v>
      </c>
      <c r="N6" s="7">
        <v>44</v>
      </c>
    </row>
    <row r="7" spans="2:14" x14ac:dyDescent="0.35">
      <c r="B7" s="11" t="s">
        <v>145</v>
      </c>
      <c r="C7" s="9">
        <v>4</v>
      </c>
      <c r="D7" s="9">
        <v>5</v>
      </c>
      <c r="E7" s="9">
        <v>3</v>
      </c>
      <c r="F7" s="9">
        <v>4</v>
      </c>
      <c r="G7" s="9">
        <v>5</v>
      </c>
      <c r="H7" s="9">
        <v>6</v>
      </c>
      <c r="I7" s="9">
        <v>5</v>
      </c>
      <c r="J7" s="9">
        <v>4</v>
      </c>
      <c r="K7" s="9">
        <v>5</v>
      </c>
      <c r="L7" s="9">
        <v>4</v>
      </c>
      <c r="M7" s="9">
        <v>5</v>
      </c>
      <c r="N7" s="7">
        <v>50</v>
      </c>
    </row>
    <row r="8" spans="2:14" x14ac:dyDescent="0.35">
      <c r="B8" s="11" t="s">
        <v>146</v>
      </c>
      <c r="C8" s="9">
        <v>7</v>
      </c>
      <c r="D8" s="9">
        <v>6</v>
      </c>
      <c r="E8" s="9">
        <v>5</v>
      </c>
      <c r="F8" s="9">
        <v>6</v>
      </c>
      <c r="G8" s="9">
        <v>7</v>
      </c>
      <c r="H8" s="9">
        <v>8</v>
      </c>
      <c r="I8" s="9">
        <v>7</v>
      </c>
      <c r="J8" s="9">
        <v>6</v>
      </c>
      <c r="K8" s="9">
        <v>7</v>
      </c>
      <c r="L8" s="9">
        <v>6</v>
      </c>
      <c r="M8" s="9">
        <v>7</v>
      </c>
      <c r="N8" s="7">
        <v>72</v>
      </c>
    </row>
    <row r="9" spans="2:14" x14ac:dyDescent="0.35">
      <c r="B9" s="10" t="s">
        <v>147</v>
      </c>
      <c r="C9" s="7">
        <v>32</v>
      </c>
      <c r="D9" s="7">
        <v>35</v>
      </c>
      <c r="E9" s="7">
        <v>36</v>
      </c>
      <c r="F9" s="7">
        <v>33</v>
      </c>
      <c r="G9" s="7">
        <v>41</v>
      </c>
      <c r="H9" s="7">
        <v>37</v>
      </c>
      <c r="I9" s="7">
        <v>36</v>
      </c>
      <c r="J9" s="7">
        <v>34</v>
      </c>
      <c r="K9" s="7">
        <v>38</v>
      </c>
      <c r="L9" s="7">
        <v>36</v>
      </c>
      <c r="M9" s="7">
        <v>41</v>
      </c>
      <c r="N9" s="7">
        <v>399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1F89-DD66-4196-91B2-ECF502C192E6}">
  <dimension ref="A1"/>
  <sheetViews>
    <sheetView topLeftCell="B13" zoomScaleNormal="100" workbookViewId="0">
      <selection activeCell="J1" sqref="J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8810-B57E-44C5-AA41-D77CD20FDB49}">
  <dimension ref="A1:G48"/>
  <sheetViews>
    <sheetView tabSelected="1" workbookViewId="0">
      <selection activeCell="C10" sqref="C10"/>
    </sheetView>
  </sheetViews>
  <sheetFormatPr defaultRowHeight="14.5" x14ac:dyDescent="0.35"/>
  <cols>
    <col min="1" max="1" width="14.54296875" customWidth="1"/>
    <col min="2" max="2" width="25.36328125" customWidth="1"/>
    <col min="3" max="3" width="47.7265625" customWidth="1"/>
    <col min="4" max="4" width="17.7265625" customWidth="1"/>
    <col min="5" max="5" width="15" style="12" customWidth="1"/>
    <col min="6" max="6" width="19.54296875" style="3" customWidth="1"/>
    <col min="7" max="7" width="32.1796875" style="3" customWidth="1"/>
  </cols>
  <sheetData>
    <row r="1" spans="1:7" x14ac:dyDescent="0.35">
      <c r="A1" s="9" t="s">
        <v>148</v>
      </c>
      <c r="B1" s="9" t="s">
        <v>149</v>
      </c>
      <c r="C1" s="9" t="s">
        <v>150</v>
      </c>
      <c r="D1" s="9" t="s">
        <v>151</v>
      </c>
      <c r="E1" s="12" t="s">
        <v>152</v>
      </c>
      <c r="F1" s="3" t="s">
        <v>153</v>
      </c>
      <c r="G1" s="3" t="s">
        <v>154</v>
      </c>
    </row>
    <row r="2" spans="1:7" x14ac:dyDescent="0.35">
      <c r="A2" s="9">
        <v>1</v>
      </c>
      <c r="B2" s="9" t="s">
        <v>155</v>
      </c>
      <c r="C2" s="9" t="s">
        <v>156</v>
      </c>
      <c r="D2" s="9" t="s">
        <v>157</v>
      </c>
      <c r="E2" s="12">
        <v>5000</v>
      </c>
      <c r="F2" s="3">
        <v>44391</v>
      </c>
      <c r="G2" s="3">
        <v>40972</v>
      </c>
    </row>
    <row r="3" spans="1:7" x14ac:dyDescent="0.35">
      <c r="A3" s="9">
        <v>2</v>
      </c>
      <c r="B3" s="9" t="s">
        <v>157</v>
      </c>
      <c r="C3" s="9" t="s">
        <v>158</v>
      </c>
      <c r="D3" s="9" t="s">
        <v>159</v>
      </c>
      <c r="E3" s="12">
        <v>10000</v>
      </c>
      <c r="F3" s="3">
        <v>44391</v>
      </c>
      <c r="G3" s="3">
        <v>40972</v>
      </c>
    </row>
    <row r="4" spans="1:7" x14ac:dyDescent="0.35">
      <c r="A4" s="9">
        <v>3</v>
      </c>
      <c r="B4" s="9" t="s">
        <v>159</v>
      </c>
      <c r="C4" s="9" t="s">
        <v>160</v>
      </c>
      <c r="D4" s="9" t="s">
        <v>229</v>
      </c>
      <c r="E4" s="12">
        <v>15000</v>
      </c>
      <c r="F4" s="3">
        <v>44391</v>
      </c>
      <c r="G4" s="3">
        <v>40972</v>
      </c>
    </row>
    <row r="5" spans="1:7" x14ac:dyDescent="0.35">
      <c r="A5" s="9">
        <v>4</v>
      </c>
      <c r="B5" s="9" t="s">
        <v>161</v>
      </c>
      <c r="C5" s="9" t="s">
        <v>160</v>
      </c>
      <c r="D5" s="9" t="s">
        <v>230</v>
      </c>
      <c r="E5" s="12">
        <v>20000</v>
      </c>
      <c r="F5" s="3">
        <v>44391</v>
      </c>
      <c r="G5" s="3">
        <v>40972</v>
      </c>
    </row>
    <row r="6" spans="1:7" x14ac:dyDescent="0.35">
      <c r="A6" s="9">
        <v>5</v>
      </c>
      <c r="B6" s="9" t="s">
        <v>233</v>
      </c>
      <c r="C6" s="9" t="s">
        <v>160</v>
      </c>
      <c r="D6" s="9" t="s">
        <v>162</v>
      </c>
      <c r="E6" s="12">
        <v>25000</v>
      </c>
      <c r="F6" s="3">
        <v>44391</v>
      </c>
      <c r="G6" s="3">
        <v>40972</v>
      </c>
    </row>
    <row r="7" spans="1:7" x14ac:dyDescent="0.35">
      <c r="A7" s="9">
        <v>6</v>
      </c>
      <c r="B7" s="9" t="s">
        <v>163</v>
      </c>
      <c r="C7" s="9" t="s">
        <v>160</v>
      </c>
      <c r="D7" s="9" t="s">
        <v>164</v>
      </c>
      <c r="E7" s="12">
        <v>30000</v>
      </c>
      <c r="F7" s="3">
        <v>44391</v>
      </c>
      <c r="G7" s="3">
        <v>40972</v>
      </c>
    </row>
    <row r="8" spans="1:7" x14ac:dyDescent="0.35">
      <c r="A8" s="9">
        <v>7</v>
      </c>
      <c r="B8" s="9" t="s">
        <v>165</v>
      </c>
      <c r="C8" s="9" t="s">
        <v>166</v>
      </c>
      <c r="D8" s="9" t="s">
        <v>164</v>
      </c>
      <c r="E8" s="12">
        <v>35000</v>
      </c>
      <c r="F8" s="3">
        <v>44391</v>
      </c>
      <c r="G8" s="3">
        <v>40972</v>
      </c>
    </row>
    <row r="9" spans="1:7" x14ac:dyDescent="0.35">
      <c r="A9" s="9">
        <v>8</v>
      </c>
      <c r="B9" s="9" t="s">
        <v>167</v>
      </c>
      <c r="C9" s="9" t="s">
        <v>166</v>
      </c>
      <c r="D9" s="9" t="s">
        <v>168</v>
      </c>
      <c r="E9" s="12">
        <v>40000</v>
      </c>
      <c r="F9" s="3">
        <v>44391</v>
      </c>
      <c r="G9" s="3">
        <v>40972</v>
      </c>
    </row>
    <row r="10" spans="1:7" x14ac:dyDescent="0.35">
      <c r="A10" s="9">
        <v>9</v>
      </c>
      <c r="B10" s="9" t="s">
        <v>169</v>
      </c>
      <c r="C10" s="9" t="s">
        <v>170</v>
      </c>
      <c r="D10" s="9" t="s">
        <v>171</v>
      </c>
      <c r="E10" s="12">
        <v>45000</v>
      </c>
      <c r="F10" s="3">
        <v>44391</v>
      </c>
      <c r="G10" s="3">
        <v>40972</v>
      </c>
    </row>
    <row r="11" spans="1:7" x14ac:dyDescent="0.35">
      <c r="A11" s="9">
        <v>10</v>
      </c>
      <c r="B11" s="9" t="s">
        <v>171</v>
      </c>
      <c r="C11" s="9" t="s">
        <v>228</v>
      </c>
      <c r="D11" s="9" t="s">
        <v>172</v>
      </c>
      <c r="E11" s="12">
        <v>50000</v>
      </c>
      <c r="F11" s="3">
        <v>44391</v>
      </c>
      <c r="G11" s="3">
        <v>40972</v>
      </c>
    </row>
    <row r="12" spans="1:7" x14ac:dyDescent="0.35">
      <c r="A12" s="9">
        <v>11</v>
      </c>
      <c r="B12" s="9" t="s">
        <v>173</v>
      </c>
      <c r="C12" s="9" t="s">
        <v>166</v>
      </c>
      <c r="D12" s="9" t="s">
        <v>231</v>
      </c>
      <c r="E12" s="12">
        <v>55000</v>
      </c>
      <c r="F12" s="3">
        <v>44391</v>
      </c>
      <c r="G12" s="3">
        <v>40972</v>
      </c>
    </row>
    <row r="13" spans="1:7" x14ac:dyDescent="0.35">
      <c r="A13" s="9">
        <v>12</v>
      </c>
      <c r="B13" s="9" t="s">
        <v>174</v>
      </c>
      <c r="C13" s="9" t="s">
        <v>170</v>
      </c>
      <c r="D13" s="9" t="s">
        <v>175</v>
      </c>
      <c r="E13" s="12">
        <v>60000</v>
      </c>
      <c r="F13" s="3">
        <v>44391</v>
      </c>
      <c r="G13" s="3">
        <v>40972</v>
      </c>
    </row>
    <row r="14" spans="1:7" x14ac:dyDescent="0.35">
      <c r="A14" s="9">
        <v>13</v>
      </c>
      <c r="B14" s="9" t="s">
        <v>175</v>
      </c>
      <c r="C14" s="9" t="s">
        <v>170</v>
      </c>
      <c r="D14" s="9" t="s">
        <v>172</v>
      </c>
      <c r="E14" s="12">
        <v>65000</v>
      </c>
      <c r="F14" s="3">
        <v>44391</v>
      </c>
      <c r="G14" s="3">
        <v>40972</v>
      </c>
    </row>
    <row r="15" spans="1:7" x14ac:dyDescent="0.35">
      <c r="A15" s="9">
        <v>14</v>
      </c>
      <c r="B15" s="9" t="s">
        <v>176</v>
      </c>
      <c r="C15" s="9" t="s">
        <v>166</v>
      </c>
      <c r="D15" s="9" t="s">
        <v>177</v>
      </c>
      <c r="E15" s="12">
        <v>75000</v>
      </c>
      <c r="F15" s="3">
        <v>44391</v>
      </c>
      <c r="G15" s="3">
        <v>40972</v>
      </c>
    </row>
    <row r="16" spans="1:7" x14ac:dyDescent="0.35">
      <c r="A16" s="9">
        <v>15</v>
      </c>
      <c r="B16" s="9" t="s">
        <v>178</v>
      </c>
      <c r="C16" s="9" t="s">
        <v>166</v>
      </c>
      <c r="D16" s="9" t="s">
        <v>179</v>
      </c>
      <c r="E16" s="12">
        <v>85000</v>
      </c>
      <c r="F16" s="3">
        <v>44391</v>
      </c>
      <c r="G16" s="3">
        <v>40972</v>
      </c>
    </row>
    <row r="17" spans="1:7" x14ac:dyDescent="0.35">
      <c r="A17" s="9">
        <v>16</v>
      </c>
      <c r="B17" s="9" t="s">
        <v>180</v>
      </c>
      <c r="C17" s="9" t="s">
        <v>181</v>
      </c>
      <c r="D17" s="9" t="s">
        <v>182</v>
      </c>
      <c r="E17" s="12">
        <v>95000</v>
      </c>
      <c r="F17" s="3">
        <v>44391</v>
      </c>
      <c r="G17" s="3">
        <v>40972</v>
      </c>
    </row>
    <row r="18" spans="1:7" x14ac:dyDescent="0.35">
      <c r="A18" s="9">
        <v>17</v>
      </c>
      <c r="B18" s="9" t="s">
        <v>183</v>
      </c>
      <c r="C18" s="9" t="s">
        <v>166</v>
      </c>
      <c r="D18" s="9" t="s">
        <v>172</v>
      </c>
      <c r="E18" s="12">
        <v>105000</v>
      </c>
      <c r="F18" s="3">
        <v>44391</v>
      </c>
      <c r="G18" s="3">
        <v>40972</v>
      </c>
    </row>
    <row r="19" spans="1:7" x14ac:dyDescent="0.35">
      <c r="A19" s="9">
        <v>18</v>
      </c>
      <c r="B19" s="9" t="s">
        <v>184</v>
      </c>
      <c r="C19" s="9" t="s">
        <v>181</v>
      </c>
      <c r="D19" s="9" t="s">
        <v>185</v>
      </c>
      <c r="E19" s="12">
        <v>115000</v>
      </c>
      <c r="F19" s="3">
        <v>44391</v>
      </c>
      <c r="G19" s="3">
        <v>40972</v>
      </c>
    </row>
    <row r="20" spans="1:7" x14ac:dyDescent="0.35">
      <c r="A20" s="9">
        <v>19</v>
      </c>
      <c r="B20" s="9" t="s">
        <v>186</v>
      </c>
      <c r="C20" s="9" t="s">
        <v>181</v>
      </c>
      <c r="D20" s="9" t="s">
        <v>187</v>
      </c>
      <c r="E20" s="12">
        <v>125000</v>
      </c>
      <c r="F20" s="3">
        <v>44391</v>
      </c>
      <c r="G20" s="3">
        <v>40972</v>
      </c>
    </row>
    <row r="21" spans="1:7" x14ac:dyDescent="0.35">
      <c r="A21" s="9">
        <v>20</v>
      </c>
      <c r="B21" s="9" t="s">
        <v>188</v>
      </c>
      <c r="C21" s="9" t="s">
        <v>181</v>
      </c>
      <c r="D21" s="9" t="s">
        <v>189</v>
      </c>
      <c r="E21" s="12">
        <v>135000</v>
      </c>
      <c r="F21" s="3">
        <v>44391</v>
      </c>
      <c r="G21" s="3">
        <v>40972</v>
      </c>
    </row>
    <row r="22" spans="1:7" x14ac:dyDescent="0.35">
      <c r="A22" s="9">
        <v>21</v>
      </c>
      <c r="B22" s="9" t="s">
        <v>189</v>
      </c>
      <c r="C22" s="9" t="s">
        <v>181</v>
      </c>
      <c r="D22" s="9" t="s">
        <v>172</v>
      </c>
      <c r="E22" s="12">
        <v>145000</v>
      </c>
      <c r="F22" s="3">
        <v>44391</v>
      </c>
      <c r="G22" s="3">
        <v>40972</v>
      </c>
    </row>
    <row r="23" spans="1:7" x14ac:dyDescent="0.35">
      <c r="A23" s="9">
        <v>22</v>
      </c>
      <c r="B23" s="9" t="s">
        <v>190</v>
      </c>
      <c r="C23" s="9" t="s">
        <v>166</v>
      </c>
      <c r="D23" s="9" t="s">
        <v>191</v>
      </c>
      <c r="E23" s="12">
        <v>155000</v>
      </c>
      <c r="F23" s="3">
        <v>44391</v>
      </c>
      <c r="G23" s="3">
        <v>40972</v>
      </c>
    </row>
    <row r="24" spans="1:7" x14ac:dyDescent="0.35">
      <c r="A24" s="9">
        <v>23</v>
      </c>
      <c r="B24" s="9" t="s">
        <v>192</v>
      </c>
      <c r="C24" s="9" t="s">
        <v>181</v>
      </c>
      <c r="D24" s="9" t="s">
        <v>193</v>
      </c>
      <c r="E24" s="12">
        <v>165000</v>
      </c>
      <c r="F24" s="3">
        <v>44391</v>
      </c>
      <c r="G24" s="3">
        <v>40972</v>
      </c>
    </row>
    <row r="25" spans="1:7" x14ac:dyDescent="0.35">
      <c r="A25" s="9">
        <v>24</v>
      </c>
      <c r="B25" s="9" t="s">
        <v>190</v>
      </c>
      <c r="C25" s="9" t="s">
        <v>166</v>
      </c>
      <c r="D25" s="9" t="s">
        <v>194</v>
      </c>
      <c r="E25" s="12">
        <v>175000</v>
      </c>
      <c r="F25" s="3">
        <v>44391</v>
      </c>
      <c r="G25" s="3">
        <v>40972</v>
      </c>
    </row>
    <row r="26" spans="1:7" x14ac:dyDescent="0.35">
      <c r="A26" s="9">
        <v>25</v>
      </c>
      <c r="B26" s="9" t="s">
        <v>234</v>
      </c>
      <c r="C26" s="9" t="s">
        <v>181</v>
      </c>
      <c r="D26" s="9" t="s">
        <v>195</v>
      </c>
      <c r="E26" s="12">
        <v>185000</v>
      </c>
      <c r="F26" s="3">
        <v>44391</v>
      </c>
      <c r="G26" s="3">
        <v>40972</v>
      </c>
    </row>
    <row r="27" spans="1:7" x14ac:dyDescent="0.35">
      <c r="A27" s="9">
        <v>26</v>
      </c>
      <c r="B27" s="9" t="s">
        <v>196</v>
      </c>
      <c r="C27" s="9" t="s">
        <v>181</v>
      </c>
      <c r="D27" s="9" t="s">
        <v>172</v>
      </c>
      <c r="E27" s="12">
        <v>195000</v>
      </c>
      <c r="F27" s="3">
        <v>44391</v>
      </c>
      <c r="G27" s="3">
        <v>40972</v>
      </c>
    </row>
    <row r="28" spans="1:7" x14ac:dyDescent="0.35">
      <c r="A28" s="9">
        <v>27</v>
      </c>
      <c r="B28" s="9" t="s">
        <v>197</v>
      </c>
      <c r="C28" s="9" t="s">
        <v>181</v>
      </c>
      <c r="D28" s="9" t="s">
        <v>198</v>
      </c>
      <c r="E28" s="12">
        <v>205000</v>
      </c>
      <c r="F28" s="3">
        <v>44391</v>
      </c>
      <c r="G28" s="3">
        <v>40972</v>
      </c>
    </row>
    <row r="29" spans="1:7" x14ac:dyDescent="0.35">
      <c r="A29" s="9">
        <v>28</v>
      </c>
      <c r="B29" s="9" t="s">
        <v>199</v>
      </c>
      <c r="C29" s="9" t="s">
        <v>166</v>
      </c>
      <c r="D29" s="9" t="s">
        <v>200</v>
      </c>
      <c r="E29" s="12">
        <v>225000</v>
      </c>
      <c r="F29" s="3">
        <v>44391</v>
      </c>
      <c r="G29" s="3">
        <v>40972</v>
      </c>
    </row>
    <row r="30" spans="1:7" x14ac:dyDescent="0.35">
      <c r="A30" s="9">
        <v>28</v>
      </c>
      <c r="B30" s="9" t="s">
        <v>199</v>
      </c>
      <c r="C30" s="9" t="s">
        <v>201</v>
      </c>
      <c r="D30" s="9" t="s">
        <v>200</v>
      </c>
      <c r="E30" s="12">
        <v>225000</v>
      </c>
      <c r="F30" s="3">
        <v>44391</v>
      </c>
      <c r="G30" s="3">
        <v>40972</v>
      </c>
    </row>
    <row r="31" spans="1:7" x14ac:dyDescent="0.35">
      <c r="A31" s="9">
        <v>29</v>
      </c>
      <c r="B31" s="9" t="s">
        <v>202</v>
      </c>
      <c r="C31" s="9" t="s">
        <v>181</v>
      </c>
      <c r="D31" s="9" t="s">
        <v>203</v>
      </c>
      <c r="E31" s="12">
        <v>235000</v>
      </c>
      <c r="F31" s="3">
        <v>44391</v>
      </c>
      <c r="G31" s="3">
        <v>40972</v>
      </c>
    </row>
    <row r="32" spans="1:7" x14ac:dyDescent="0.35">
      <c r="A32" s="9">
        <v>30</v>
      </c>
      <c r="B32" s="9" t="s">
        <v>203</v>
      </c>
      <c r="C32" s="9" t="s">
        <v>181</v>
      </c>
      <c r="D32" s="9" t="s">
        <v>172</v>
      </c>
      <c r="E32" s="12">
        <v>245000</v>
      </c>
      <c r="F32" s="3">
        <v>44391</v>
      </c>
      <c r="G32" s="3">
        <v>40972</v>
      </c>
    </row>
    <row r="33" spans="1:7" x14ac:dyDescent="0.35">
      <c r="A33" s="9">
        <v>31</v>
      </c>
      <c r="B33" s="9" t="s">
        <v>204</v>
      </c>
      <c r="C33" s="9" t="s">
        <v>181</v>
      </c>
      <c r="D33" s="9" t="s">
        <v>205</v>
      </c>
      <c r="E33" s="12">
        <v>255000</v>
      </c>
      <c r="F33" s="3">
        <v>44391</v>
      </c>
      <c r="G33" s="3">
        <v>40972</v>
      </c>
    </row>
    <row r="34" spans="1:7" x14ac:dyDescent="0.35">
      <c r="A34" s="9">
        <v>32</v>
      </c>
      <c r="B34" s="9" t="s">
        <v>206</v>
      </c>
      <c r="C34" s="9" t="s">
        <v>166</v>
      </c>
      <c r="D34" s="9" t="s">
        <v>207</v>
      </c>
      <c r="E34" s="12">
        <v>265000</v>
      </c>
      <c r="F34" s="3">
        <v>44391</v>
      </c>
      <c r="G34" s="3">
        <v>40972</v>
      </c>
    </row>
    <row r="35" spans="1:7" x14ac:dyDescent="0.35">
      <c r="A35" s="9">
        <v>33</v>
      </c>
      <c r="B35" s="9" t="s">
        <v>208</v>
      </c>
      <c r="C35" s="9" t="s">
        <v>166</v>
      </c>
      <c r="D35" s="9" t="s">
        <v>172</v>
      </c>
      <c r="E35" s="12">
        <v>275000</v>
      </c>
      <c r="F35" s="3">
        <v>44391</v>
      </c>
      <c r="G35" s="3">
        <v>40972</v>
      </c>
    </row>
    <row r="36" spans="1:7" x14ac:dyDescent="0.35">
      <c r="A36" s="9">
        <v>34</v>
      </c>
      <c r="B36" s="9" t="s">
        <v>209</v>
      </c>
      <c r="C36" s="9" t="s">
        <v>181</v>
      </c>
      <c r="D36" s="9" t="s">
        <v>210</v>
      </c>
      <c r="E36" s="12">
        <v>285000</v>
      </c>
      <c r="F36" s="3">
        <v>44391</v>
      </c>
      <c r="G36" s="3">
        <v>40972</v>
      </c>
    </row>
    <row r="37" spans="1:7" x14ac:dyDescent="0.35">
      <c r="A37" s="9">
        <v>35</v>
      </c>
      <c r="B37" s="9" t="s">
        <v>211</v>
      </c>
      <c r="C37" s="9" t="s">
        <v>166</v>
      </c>
      <c r="D37" s="9" t="s">
        <v>212</v>
      </c>
      <c r="E37" s="12">
        <v>295000</v>
      </c>
      <c r="F37" s="3">
        <v>44391</v>
      </c>
      <c r="G37" s="3">
        <v>40972</v>
      </c>
    </row>
    <row r="38" spans="1:7" x14ac:dyDescent="0.35">
      <c r="A38" s="9">
        <v>36</v>
      </c>
      <c r="B38" s="9" t="s">
        <v>212</v>
      </c>
      <c r="C38" s="9" t="s">
        <v>166</v>
      </c>
      <c r="D38" s="9" t="s">
        <v>172</v>
      </c>
      <c r="E38" s="12">
        <v>305000</v>
      </c>
      <c r="F38" s="3">
        <v>44391</v>
      </c>
      <c r="G38" s="3">
        <v>40972</v>
      </c>
    </row>
    <row r="39" spans="1:7" x14ac:dyDescent="0.35">
      <c r="A39" s="9">
        <v>37</v>
      </c>
      <c r="B39" s="9" t="s">
        <v>210</v>
      </c>
      <c r="C39" s="9" t="s">
        <v>181</v>
      </c>
      <c r="D39" s="9" t="s">
        <v>213</v>
      </c>
      <c r="E39" s="12">
        <v>315000</v>
      </c>
      <c r="F39" s="3">
        <v>44391</v>
      </c>
      <c r="G39" s="3">
        <v>40972</v>
      </c>
    </row>
    <row r="40" spans="1:7" x14ac:dyDescent="0.35">
      <c r="A40" s="9">
        <v>38</v>
      </c>
      <c r="B40" s="9" t="s">
        <v>214</v>
      </c>
      <c r="C40" s="9" t="s">
        <v>181</v>
      </c>
      <c r="D40" s="9" t="s">
        <v>172</v>
      </c>
      <c r="E40" s="12">
        <v>325000</v>
      </c>
      <c r="F40" s="3">
        <v>44391</v>
      </c>
      <c r="G40" s="3">
        <v>40972</v>
      </c>
    </row>
    <row r="41" spans="1:7" x14ac:dyDescent="0.35">
      <c r="A41" s="9">
        <v>39</v>
      </c>
      <c r="B41" s="9" t="s">
        <v>215</v>
      </c>
      <c r="C41" s="9" t="s">
        <v>166</v>
      </c>
      <c r="D41" s="9" t="s">
        <v>216</v>
      </c>
      <c r="E41" s="12">
        <v>335000</v>
      </c>
      <c r="F41" s="3">
        <v>44391</v>
      </c>
      <c r="G41" s="3">
        <v>40972</v>
      </c>
    </row>
    <row r="42" spans="1:7" x14ac:dyDescent="0.35">
      <c r="A42" s="9">
        <v>40</v>
      </c>
      <c r="B42" s="9" t="s">
        <v>217</v>
      </c>
      <c r="C42" s="9" t="s">
        <v>181</v>
      </c>
      <c r="D42" s="9" t="s">
        <v>218</v>
      </c>
      <c r="E42" s="12">
        <v>345000</v>
      </c>
      <c r="F42" s="3">
        <v>44391</v>
      </c>
      <c r="G42" s="3">
        <v>40972</v>
      </c>
    </row>
    <row r="43" spans="1:7" x14ac:dyDescent="0.35">
      <c r="A43" s="9">
        <v>41</v>
      </c>
      <c r="B43" s="9" t="s">
        <v>218</v>
      </c>
      <c r="C43" s="9" t="s">
        <v>181</v>
      </c>
      <c r="D43" s="9" t="s">
        <v>219</v>
      </c>
      <c r="E43" s="12">
        <v>355000</v>
      </c>
      <c r="F43" s="3">
        <v>44391</v>
      </c>
      <c r="G43" s="3">
        <v>40972</v>
      </c>
    </row>
    <row r="44" spans="1:7" x14ac:dyDescent="0.35">
      <c r="A44" s="9">
        <v>42</v>
      </c>
      <c r="B44" s="9" t="s">
        <v>220</v>
      </c>
      <c r="C44" s="9" t="s">
        <v>166</v>
      </c>
      <c r="D44" s="9" t="s">
        <v>221</v>
      </c>
      <c r="E44" s="12">
        <v>365000</v>
      </c>
      <c r="F44" s="3">
        <v>44391</v>
      </c>
      <c r="G44" s="3">
        <v>40972</v>
      </c>
    </row>
    <row r="45" spans="1:7" x14ac:dyDescent="0.35">
      <c r="A45" s="9">
        <v>43</v>
      </c>
      <c r="B45" s="9" t="s">
        <v>222</v>
      </c>
      <c r="C45" s="9" t="s">
        <v>181</v>
      </c>
      <c r="D45" s="9" t="s">
        <v>223</v>
      </c>
      <c r="E45" s="12">
        <v>375000</v>
      </c>
      <c r="F45" s="3">
        <v>44391</v>
      </c>
      <c r="G45" s="3">
        <v>40972</v>
      </c>
    </row>
    <row r="46" spans="1:7" x14ac:dyDescent="0.35">
      <c r="A46" s="9">
        <v>44</v>
      </c>
      <c r="B46" s="9" t="s">
        <v>224</v>
      </c>
      <c r="C46" s="9" t="s">
        <v>166</v>
      </c>
      <c r="D46" s="9" t="s">
        <v>225</v>
      </c>
      <c r="E46" s="12">
        <v>395000</v>
      </c>
      <c r="F46" s="3">
        <v>44391</v>
      </c>
      <c r="G46" s="3">
        <v>43862</v>
      </c>
    </row>
    <row r="47" spans="1:7" x14ac:dyDescent="0.35">
      <c r="A47" s="9">
        <v>45</v>
      </c>
      <c r="B47" s="9" t="s">
        <v>226</v>
      </c>
      <c r="C47" s="9" t="s">
        <v>181</v>
      </c>
      <c r="D47" s="9" t="s">
        <v>227</v>
      </c>
      <c r="E47" s="12">
        <v>405000</v>
      </c>
      <c r="F47" s="3">
        <v>44391</v>
      </c>
      <c r="G47" s="3">
        <v>43862</v>
      </c>
    </row>
    <row r="48" spans="1:7" x14ac:dyDescent="0.35">
      <c r="D48" t="s">
        <v>232</v>
      </c>
    </row>
  </sheetData>
  <autoFilter ref="A1:G48" xr:uid="{023B8810-B57E-44C5-AA41-D77CD20FDB4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064168-B38F-4714-8033-C22011356C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Min-Max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SUM-SUMIF-SUMIFS</vt:lpstr>
      <vt:lpstr>COUNT-COUNTIF-COUNTIFS</vt:lpstr>
      <vt:lpstr>DAYS-NETWORK</vt:lpstr>
      <vt:lpstr>XlookUp</vt:lpstr>
      <vt:lpstr>XlookUp Multiple Rows</vt:lpstr>
      <vt:lpstr>XlookUP Exact match</vt:lpstr>
      <vt:lpstr>Xlookup Saech order</vt:lpstr>
      <vt:lpstr>XlookUP Horinzontal</vt:lpstr>
      <vt:lpstr>XlookUP W Sum</vt:lpstr>
      <vt:lpstr>VLookUp</vt:lpstr>
      <vt:lpstr>Demography-Conditional formatti</vt:lpstr>
      <vt:lpstr>Data for Charts</vt:lpstr>
      <vt:lpstr>Charts</vt:lpstr>
      <vt:lpstr>US_Presidents Excel Tutorial 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Okoronkwo Francis</cp:lastModifiedBy>
  <dcterms:created xsi:type="dcterms:W3CDTF">2024-08-19T09:12:54Z</dcterms:created>
  <dcterms:modified xsi:type="dcterms:W3CDTF">2024-08-22T11:37:45Z</dcterms:modified>
</cp:coreProperties>
</file>